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Přípravné práce" sheetId="2" r:id="rId2"/>
    <sheet name="2 - Základní práce" sheetId="3" r:id="rId3"/>
    <sheet name="3 - Technologické a servi..." sheetId="4" r:id="rId4"/>
    <sheet name="4 - Přestavba hrázové pro..." sheetId="5" r:id="rId5"/>
    <sheet name="5 - Dokončovací práce" sheetId="6" r:id="rId6"/>
    <sheet name="6 - VRN - vedlejší a osta..." sheetId="7" r:id="rId7"/>
  </sheets>
  <definedNames>
    <definedName name="_xlnm.Print_Area" localSheetId="0">'Rekapitulace stavby'!$D$4:$AO$76,'Rekapitulace stavby'!$C$82:$AQ$101</definedName>
    <definedName name="_xlnm._FilterDatabase" localSheetId="1" hidden="1">'1 - Přípravné práce'!$C$121:$K$236</definedName>
    <definedName name="_xlnm.Print_Area" localSheetId="1">'1 - Přípravné práce'!$C$4:$J$76,'1 - Přípravné práce'!$C$82:$J$103,'1 - Přípravné práce'!$C$109:$K$236</definedName>
    <definedName name="_xlnm._FilterDatabase" localSheetId="2" hidden="1">'2 - Základní práce'!$C$123:$K$347</definedName>
    <definedName name="_xlnm.Print_Area" localSheetId="2">'2 - Základní práce'!$C$4:$J$76,'2 - Základní práce'!$C$82:$J$105,'2 - Základní práce'!$C$111:$K$347</definedName>
    <definedName name="_xlnm._FilterDatabase" localSheetId="3" hidden="1">'3 - Technologické a servi...'!$C$121:$K$242</definedName>
    <definedName name="_xlnm.Print_Area" localSheetId="3">'3 - Technologické a servi...'!$C$4:$J$76,'3 - Technologické a servi...'!$C$82:$J$103,'3 - Technologické a servi...'!$C$109:$K$242</definedName>
    <definedName name="_xlnm._FilterDatabase" localSheetId="4" hidden="1">'4 - Přestavba hrázové pro...'!$C$125:$K$317</definedName>
    <definedName name="_xlnm.Print_Area" localSheetId="4">'4 - Přestavba hrázové pro...'!$C$4:$J$76,'4 - Přestavba hrázové pro...'!$C$82:$J$107,'4 - Přestavba hrázové pro...'!$C$113:$K$317</definedName>
    <definedName name="_xlnm._FilterDatabase" localSheetId="5" hidden="1">'5 - Dokončovací práce'!$C$121:$K$182</definedName>
    <definedName name="_xlnm.Print_Area" localSheetId="5">'5 - Dokončovací práce'!$C$4:$J$76,'5 - Dokončovací práce'!$C$82:$J$103,'5 - Dokončovací práce'!$C$109:$K$182</definedName>
    <definedName name="_xlnm._FilterDatabase" localSheetId="6" hidden="1">'6 - VRN - vedlejší a osta...'!$C$120:$K$179</definedName>
    <definedName name="_xlnm.Print_Area" localSheetId="6">'6 - VRN - vedlejší a osta...'!$C$4:$J$76,'6 - VRN - vedlejší a osta...'!$C$82:$J$102,'6 - VRN - vedlejší a osta...'!$C$108:$K$179</definedName>
    <definedName name="_xlnm.Print_Titles" localSheetId="0">'Rekapitulace stavby'!$92:$92</definedName>
    <definedName name="_xlnm.Print_Titles" localSheetId="1">'1 - Přípravné práce'!$121:$121</definedName>
    <definedName name="_xlnm.Print_Titles" localSheetId="2">'2 - Základní práce'!$123:$123</definedName>
    <definedName name="_xlnm.Print_Titles" localSheetId="3">'3 - Technologické a servi...'!$121:$121</definedName>
    <definedName name="_xlnm.Print_Titles" localSheetId="4">'4 - Přestavba hrázové pro...'!$125:$125</definedName>
    <definedName name="_xlnm.Print_Titles" localSheetId="5">'5 - Dokončovací práce'!$121:$121</definedName>
    <definedName name="_xlnm.Print_Titles" localSheetId="6">'6 - VRN - vedlejší a osta...'!$120:$120</definedName>
  </definedNames>
  <calcPr fullCalcOnLoad="1"/>
</workbook>
</file>

<file path=xl/sharedStrings.xml><?xml version="1.0" encoding="utf-8"?>
<sst xmlns="http://schemas.openxmlformats.org/spreadsheetml/2006/main" count="7649" uniqueCount="773">
  <si>
    <t>Export Komplet</t>
  </si>
  <si>
    <t/>
  </si>
  <si>
    <t>2.0</t>
  </si>
  <si>
    <t>ZAMOK</t>
  </si>
  <si>
    <t>False</t>
  </si>
  <si>
    <t>{67db58cc-075f-4109-8a10-1c52ab5ccf7e}</t>
  </si>
  <si>
    <t>0,01</t>
  </si>
  <si>
    <t>23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</si>
  <si>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</si>
  <si>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</si>
  <si>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</si>
  <si>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</si>
  <si>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</si>
  <si>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</si>
  <si>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18-PO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</si>
  <si>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</si>
  <si>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</si>
  <si>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Přestavba povodňové hráze řeky Opavy na km 64,900-68,440 v místě Bliszczyce, obec Branice (otevřený)</t>
  </si>
  <si>
    <t>KSO:</t>
  </si>
  <si>
    <t>CC-CZ:</t>
  </si>
  <si>
    <t>Místo:</t>
  </si>
  <si>
    <t xml:space="preserve"> </t>
  </si>
  <si>
    <t>Datum:</t>
  </si>
  <si>
    <t>21. 8. 2019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</si>
  <si>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</si>
  <si>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</si>
  <si>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</si>
  <si>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</si>
  <si>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</si>
  <si>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</si>
  <si>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</si>
  <si>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</si>
  <si>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</si>
  <si>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</si>
  <si>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</si>
  <si>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</si>
  <si>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</si>
  <si>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</si>
  <si>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</si>
  <si>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</si>
  <si>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</si>
  <si>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</si>
  <si>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</si>
  <si>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</si>
  <si>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</si>
  <si>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</si>
  <si>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</si>
  <si>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</si>
  <si>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</si>
  <si>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</si>
  <si>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</si>
  <si>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</si>
  <si>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</si>
  <si>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</si>
  <si>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</si>
  <si>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</si>
  <si>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</si>
  <si>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</si>
  <si>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</si>
  <si>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</si>
  <si>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</si>
  <si>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</si>
  <si>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</si>
  <si>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</si>
  <si>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</si>
  <si>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</si>
  <si>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</si>
  <si>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</si>
  <si>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</si>
  <si>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</si>
  <si>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</si>
  <si>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</si>
  <si>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</si>
  <si>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</si>
  <si>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</si>
  <si>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</si>
  <si>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</si>
  <si>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</si>
  <si>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</si>
  <si>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Přípravné práce</t>
  </si>
  <si>
    <t>STA</t>
  </si>
  <si>
    <t>{4c2da23e-438f-430e-8f19-8a1a994d3c36}</t>
  </si>
  <si>
    <t>2</t>
  </si>
  <si>
    <t>Základní práce</t>
  </si>
  <si>
    <t>{1f46f6b5-4453-473f-b9a0-13d61fbdebdf}</t>
  </si>
  <si>
    <t>3</t>
  </si>
  <si>
    <t>Technologické a servi...</t>
  </si>
  <si>
    <t>{d46458a5-2103-405c-b531-63b5187885d0}</t>
  </si>
  <si>
    <t>4</t>
  </si>
  <si>
    <t>Přestavba hrázové pro...</t>
  </si>
  <si>
    <t>{f06712b9-6c64-48d5-9878-b2a951e0c6e3}</t>
  </si>
  <si>
    <t>5</t>
  </si>
  <si>
    <t>Dokončovací práce</t>
  </si>
  <si>
    <t>{7e06adbe-ed55-4fcd-81a9-581b261c8747}</t>
  </si>
  <si>
    <t>6</t>
  </si>
  <si>
    <t>VRN - vedlejší a osta...</t>
  </si>
  <si>
    <t>{b54b2174-abd5-456c-9a2b-fbaee35f6d6d}</t>
  </si>
  <si>
    <t>KRYCÍ LIST SOUPISU PRACÍ</t>
  </si>
  <si>
    <t>Objekt:</t>
  </si>
  <si>
    <t>1 - Přípravné práce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</si>
  <si>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</si>
  <si>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</si>
  <si>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</si>
  <si>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</si>
  <si>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</si>
  <si>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</si>
  <si>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</si>
  <si>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</si>
  <si>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</si>
  <si>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</si>
  <si>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</si>
  <si>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</si>
  <si>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</si>
  <si>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</si>
  <si>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</si>
  <si>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</si>
  <si>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</si>
  <si>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</si>
  <si>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</si>
  <si>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</si>
  <si>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</si>
  <si>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</si>
  <si>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</si>
  <si>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</si>
  <si>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</si>
  <si>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</si>
  <si>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</si>
  <si>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</si>
  <si>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</si>
  <si>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111103213</t>
  </si>
  <si>
    <t>Kosení ve vegetačním období divokého porostu hustého</t>
  </si>
  <si>
    <t>ha</t>
  </si>
  <si>
    <t>PP</t>
  </si>
  <si>
    <t>VV</t>
  </si>
  <si>
    <t>"viz tabulka kubatur" 1,02</t>
  </si>
  <si>
    <t>Součet</t>
  </si>
  <si>
    <t>111111331</t>
  </si>
  <si>
    <t>Odstranění ruderálního porostu přes 500 m2 naložení a odvoz do 20 km v rovině nebo svahu do 1:5</t>
  </si>
  <si>
    <t>m2</t>
  </si>
  <si>
    <t>"pracovní plocha, viz tabulka kubatur" 64837,34</t>
  </si>
  <si>
    <t>112201101</t>
  </si>
  <si>
    <t>Odstranění pařezů D do 300 mm</t>
  </si>
  <si>
    <t>kus</t>
  </si>
  <si>
    <t>14</t>
  </si>
  <si>
    <t>"přípravné práce, hráz" 8+16</t>
  </si>
  <si>
    <t>"přípravné práce, terén u hráze" 396+335</t>
  </si>
  <si>
    <t>"přípravné práce, terén u řeky" 5+21</t>
  </si>
  <si>
    <t>112201102</t>
  </si>
  <si>
    <t>Odstranění pařezů D do 500 mm</t>
  </si>
  <si>
    <t>16</t>
  </si>
  <si>
    <t>"přípravné práce, hráz" 7+16</t>
  </si>
  <si>
    <t>"přípravné práce, terén u hráze" 94+16</t>
  </si>
  <si>
    <t>"přípravné práce, terén u řeky" 8+5</t>
  </si>
  <si>
    <t>112201103</t>
  </si>
  <si>
    <t>Odstranění pařezů D do 700 mm</t>
  </si>
  <si>
    <t>18</t>
  </si>
  <si>
    <t>"přípravné práce, hráz" 14+12+29</t>
  </si>
  <si>
    <t>"přípravné práce, terén u hráze" 10+5+4</t>
  </si>
  <si>
    <t>"přípravné práce, terén u řeky" 1+3+7</t>
  </si>
  <si>
    <t>113106242</t>
  </si>
  <si>
    <t>Rozebrání vozovek ze silničních dílců se spárami zalitými cementovou maltou strojně pl přes 200 m2</t>
  </si>
  <si>
    <t>20</t>
  </si>
  <si>
    <t>"provizorní komunikace" 1500*3</t>
  </si>
  <si>
    <t>7</t>
  </si>
  <si>
    <t>121101101</t>
  </si>
  <si>
    <t>Sejmutí ornice s přemístěním na vzdálenost do 50 m</t>
  </si>
  <si>
    <t>m3</t>
  </si>
  <si>
    <t>22</t>
  </si>
  <si>
    <t>"tabulka kubatur, řez P/0 - P/93 konec, 80% strojně" 11977,59*0,8</t>
  </si>
  <si>
    <t>8</t>
  </si>
  <si>
    <t>121112111</t>
  </si>
  <si>
    <t>Sejmutí ornice tl vrstvy do 150 mm ručně s vodorovným přemístěním do 50 m</t>
  </si>
  <si>
    <t>24</t>
  </si>
  <si>
    <t>"tabulka kubatur, řez P/0 - P/93 konec, 20% ručně" 11977,59*0,2</t>
  </si>
  <si>
    <t>9</t>
  </si>
  <si>
    <t>162201451</t>
  </si>
  <si>
    <t>Vodorovné přemístění pařezů do 2 km D do 300 mm</t>
  </si>
  <si>
    <t>38</t>
  </si>
  <si>
    <t>781</t>
  </si>
  <si>
    <t>10</t>
  </si>
  <si>
    <t>162201452</t>
  </si>
  <si>
    <t>Vodorovné přemístění pařezů do 2 km D do 500 mm</t>
  </si>
  <si>
    <t>40</t>
  </si>
  <si>
    <t>146</t>
  </si>
  <si>
    <t>11</t>
  </si>
  <si>
    <t>162201453</t>
  </si>
  <si>
    <t>Vodorovné přemístění pařezů do 2 km D do 700 mm</t>
  </si>
  <si>
    <t>42</t>
  </si>
  <si>
    <t>85</t>
  </si>
  <si>
    <t>12</t>
  </si>
  <si>
    <t>174201201</t>
  </si>
  <si>
    <t>Zásyp jam po pařezech D pařezů do 300 mm</t>
  </si>
  <si>
    <t>46</t>
  </si>
  <si>
    <t>13</t>
  </si>
  <si>
    <t>174201202</t>
  </si>
  <si>
    <t>Zásyp jam po pařezech D pařezů do 500 mm</t>
  </si>
  <si>
    <t>48</t>
  </si>
  <si>
    <t>174201203</t>
  </si>
  <si>
    <t>Zásyp jam po pařezech D pařezů do 700 mm</t>
  </si>
  <si>
    <t>50</t>
  </si>
  <si>
    <t>181102302</t>
  </si>
  <si>
    <t>Úprava pláně v zářezech se zhutněním</t>
  </si>
  <si>
    <t>52</t>
  </si>
  <si>
    <t>"dočasný příjezd na stavbu, ve výměře zahrnuta překládka dle členění stavby" 1500*3</t>
  </si>
  <si>
    <t>"zřízení sjezdů z asf.komunikací na staveniště - zůstávají" 550*3</t>
  </si>
  <si>
    <t>185803101</t>
  </si>
  <si>
    <t>Shrabání a uložení pokoseného divokého porostu na hromady do 30 m od okraje hladiny</t>
  </si>
  <si>
    <t>54</t>
  </si>
  <si>
    <t>Komunikace pozemní</t>
  </si>
  <si>
    <t>17</t>
  </si>
  <si>
    <t>564231111</t>
  </si>
  <si>
    <t>Podklad nebo podsyp ze štěrkopísku ŠP tl 100 mm</t>
  </si>
  <si>
    <t>56</t>
  </si>
  <si>
    <t>584121111</t>
  </si>
  <si>
    <t>Osazení silničních dílců z ŽB do lože z kameniva těženého tl 40 mm</t>
  </si>
  <si>
    <t>58</t>
  </si>
  <si>
    <t>19</t>
  </si>
  <si>
    <t>M</t>
  </si>
  <si>
    <t>593811340</t>
  </si>
  <si>
    <t>panel silniční 300x100x15 cm</t>
  </si>
  <si>
    <t>60</t>
  </si>
  <si>
    <t>"dočasný příjezd na stavbu, ve výměře zahrnuta překládka dle členění stavby, obratovost 2x, pronájem 30% z ceny" 225</t>
  </si>
  <si>
    <t>"zřízení sjezdů z asf.komunikací na staveniště - zůstávají" 550</t>
  </si>
  <si>
    <t>775*1,01 "Přepočtené koeficientem množství</t>
  </si>
  <si>
    <t>Ostatní konstrukce a práce, bourání</t>
  </si>
  <si>
    <t>938908411</t>
  </si>
  <si>
    <t>Čištění vozovek splachováním vodou</t>
  </si>
  <si>
    <t>62</t>
  </si>
  <si>
    <t>21</t>
  </si>
  <si>
    <t>938909611</t>
  </si>
  <si>
    <t>Odstranění nánosu na krajnicích tl do 100 mm</t>
  </si>
  <si>
    <t>64</t>
  </si>
  <si>
    <t>"v průběhu stavby 2x, š.0,5mx2, d.500m" 2*0,5*500*2</t>
  </si>
  <si>
    <t>997</t>
  </si>
  <si>
    <t>Přesun sutě</t>
  </si>
  <si>
    <t>997013811</t>
  </si>
  <si>
    <t>Poplatek za uložení na skládce (skládkovné) stavebního odpadu dřevěného kód odpadu 170 201</t>
  </si>
  <si>
    <t>t</t>
  </si>
  <si>
    <t>66</t>
  </si>
  <si>
    <t>"pařezy" (781*0,15+146*0,5+85*1,0)*0,8</t>
  </si>
  <si>
    <t>997221571</t>
  </si>
  <si>
    <t>Vodorovná doprava vybouraných hmot do 1 km</t>
  </si>
  <si>
    <t>68</t>
  </si>
  <si>
    <t>"panely z rozebrání" 1912,5/3</t>
  </si>
  <si>
    <t>997221579</t>
  </si>
  <si>
    <t>Příplatek ZKD 1 km u vodorovné dopravy vybouraných hmot</t>
  </si>
  <si>
    <t>70</t>
  </si>
  <si>
    <t>998</t>
  </si>
  <si>
    <t>Přesun hmot</t>
  </si>
  <si>
    <t>25</t>
  </si>
  <si>
    <t>998226011</t>
  </si>
  <si>
    <t>Přesun hmot pro pozemní komunikace a letiště s krytem montovaným z ŽB dílců</t>
  </si>
  <si>
    <t>72</t>
  </si>
  <si>
    <t>2 - Základní práce</t>
  </si>
  <si>
    <t xml:space="preserve">    2 - Zakládání</t>
  </si>
  <si>
    <t xml:space="preserve">    4 - Vodorovné konstrukce</t>
  </si>
  <si>
    <t>122202203</t>
  </si>
  <si>
    <t>Odkopávky a prokopávky nezapažené pro silnice objemu do 5000 m3 v hornině tř. 3</t>
  </si>
  <si>
    <t>"oblast komunikací, viz tabulka kubatur, řez P/0-P/93 konec" 4018,6</t>
  </si>
  <si>
    <t>122202209</t>
  </si>
  <si>
    <t>Příplatek k odkopávkám a prokopávkám pro silnice v hornině tř. 3 za lepivost</t>
  </si>
  <si>
    <t>125203111</t>
  </si>
  <si>
    <t>Vykopávky melioračních kanálů pro meliorace lesnicko-technické v hornině tř. 3</t>
  </si>
  <si>
    <t>"oblast příkopů, viz tabulka kubatur, řez P/0-P/93 konec" 552,82</t>
  </si>
  <si>
    <t>127301401</t>
  </si>
  <si>
    <t>Hloubení rýh pod vodou objem do 1000 m3 v hornině tř. 3 a 4</t>
  </si>
  <si>
    <t>"zpevnění břehů Opavy, pata ř.km 65,500-65,600" 100*1,47</t>
  </si>
  <si>
    <t>"zpevnění břehů Opavy, pata ř.km 67,600-67,780" 180*1,47</t>
  </si>
  <si>
    <t>131201104</t>
  </si>
  <si>
    <t>Hloubení jam nezapažených v hornině tř. 3 objemu přes 5000 m3</t>
  </si>
  <si>
    <t>"výkop v oblasti hráze, viz tabulka kubatur-řez P/0-P/93 konec" 31314,3</t>
  </si>
  <si>
    <t>131201109</t>
  </si>
  <si>
    <t>Příplatek za lepivost u hloubení jam nezapažených v hornině tř. 3</t>
  </si>
  <si>
    <t>132201202</t>
  </si>
  <si>
    <t>Hloubení rýh š do 2000 mm v hornině tř. 3 objemu do 1000 m3</t>
  </si>
  <si>
    <t>"výkop pro propustky, hl.1,4m, d.42m+17m, š.1,2-2,6m" 1,4*(42+17,5)*(1,2+2,6)/2</t>
  </si>
  <si>
    <t>"odpočet objemu stáv.bet.trub a k-cí k demontáži" -15,67</t>
  </si>
  <si>
    <t>132201209</t>
  </si>
  <si>
    <t>Příplatek za lepivost k hloubení rýh š do 2000 mm v hornině tř. 3</t>
  </si>
  <si>
    <t>162201102</t>
  </si>
  <si>
    <t>Vodorovné přemístění do 50 m výkopku/sypaniny z horniny tř. 1 až 4</t>
  </si>
  <si>
    <t>"doprava ornice z místa dočasné skládky do 50m, viz tabulka kubatur (hráz, komunikace, příkopy)" 9725,6</t>
  </si>
  <si>
    <t>"dtto - zpevnění břehů Opavy, ř.km 65,600-65,600 a 67,600-67,780 v š.5m, tl.5cm" 280*5*0,05</t>
  </si>
  <si>
    <t>162301101</t>
  </si>
  <si>
    <t>Vodorovné přemístění do 500 m výkopku/sypaniny z horniny tř. 1 až 4</t>
  </si>
  <si>
    <t>162301102</t>
  </si>
  <si>
    <t>Vodorovné přemístění do 1000 m výkopku/sypaniny z horniny tř. 1 až 4</t>
  </si>
  <si>
    <t>167101102</t>
  </si>
  <si>
    <t>Nakládání výkopku z hornin tř. 1 až 4 přes 100 m3</t>
  </si>
  <si>
    <t>171101131</t>
  </si>
  <si>
    <t>Uložení sypaniny z hornin nesoudržných a soudržných střídavě do násypů zhutněných</t>
  </si>
  <si>
    <t>26</t>
  </si>
  <si>
    <t>"oblast příkopů, viz tabulka kubatur, řez P/0-P/93 konec" 806,76</t>
  </si>
  <si>
    <t>171101141</t>
  </si>
  <si>
    <t>Uložení sypaniny do 0,75 m3 násypu na 1 m silnice nebo železnice</t>
  </si>
  <si>
    <t>28</t>
  </si>
  <si>
    <t>"oblast komunikací, viz tabulka kubatur, řez P/0-P/93 konec" 5838,06</t>
  </si>
  <si>
    <t>171103201</t>
  </si>
  <si>
    <t>Uložení sypanin z horniny tř. 1 až 4 do hrází nádrží se zhutněním 100 % PS C s příměsí jílu do 20 %</t>
  </si>
  <si>
    <t>30</t>
  </si>
  <si>
    <t>"oblast hráze, viz tabulka kubatur, řez P/0-P/93 konec" 50173,37</t>
  </si>
  <si>
    <t>103R1</t>
  </si>
  <si>
    <t>nákup a doprava zeminy vhodné do násypů hráze</t>
  </si>
  <si>
    <t>32</t>
  </si>
  <si>
    <t>"viz výpis kubatur" 34516,22</t>
  </si>
  <si>
    <t>103R2</t>
  </si>
  <si>
    <t>nákup a doprava zeminy vhodné do násypů komunikací a příkopů</t>
  </si>
  <si>
    <t>34</t>
  </si>
  <si>
    <t>"viz výpis kubatur" 2073,4</t>
  </si>
  <si>
    <t>171151101</t>
  </si>
  <si>
    <t>Hutnění boků násypů pro jakýkoliv sklon a míru zhutnění svahu</t>
  </si>
  <si>
    <t>36</t>
  </si>
  <si>
    <t>"příprava podloží pro položení bentonitové rohože, viz tabulka kubatur, řez P/0-P/93 konec" 19851,98</t>
  </si>
  <si>
    <t>171201201</t>
  </si>
  <si>
    <t>Uložení sypaniny na skládky</t>
  </si>
  <si>
    <t>174101101</t>
  </si>
  <si>
    <t>Zásyp jam, šachet rýh nebo kolem objektů sypaninou se zhutněním</t>
  </si>
  <si>
    <t>181202305</t>
  </si>
  <si>
    <t>Úprava pláně na násypech se zhutněním</t>
  </si>
  <si>
    <t>"koruna hráze š.3m" 3*2827</t>
  </si>
  <si>
    <t>181301111</t>
  </si>
  <si>
    <t>Rozprostření ornice tl vrstvy do 100 mm pl přes 500 m2 v rovině nebo ve svahu do 1:5</t>
  </si>
  <si>
    <t>44</t>
  </si>
  <si>
    <t>"zpevnění břehů Opavy, ř.km 65,600-65,600 a 67,600-67,780 v š.5m" 280*5</t>
  </si>
  <si>
    <t>181301112</t>
  </si>
  <si>
    <t>Rozprostření ornice tl vrstvy do 150 mm pl přes 500 m2 v rovině nebo ve svahu do 1:5</t>
  </si>
  <si>
    <t xml:space="preserve">"oblast komunikací a příkopů, viz výpis kubatur, objem 4039,11m3" 4039,11/0,15 </t>
  </si>
  <si>
    <t>181451121</t>
  </si>
  <si>
    <t>Založení lučního trávníku výsevem plochy přes 1000 m2 v rovině a ve svahu do 1:5</t>
  </si>
  <si>
    <t>005724720</t>
  </si>
  <si>
    <t>osivo směs travní krajinná-rovinná</t>
  </si>
  <si>
    <t>kg</t>
  </si>
  <si>
    <t>28327,4*0,015 "Přepočtené koeficientem množství</t>
  </si>
  <si>
    <t>181451122</t>
  </si>
  <si>
    <t>Založení lučního trávníku výsevem plochy přes 1000 m2 ve svahu do 1:2</t>
  </si>
  <si>
    <t xml:space="preserve">"oblast hráze, viz výpis kubatur, 5686,49m3" 5686,49/0,15 </t>
  </si>
  <si>
    <t>27</t>
  </si>
  <si>
    <t>005724740</t>
  </si>
  <si>
    <t>osivo směs travní krajinná-svahová</t>
  </si>
  <si>
    <t>37909,933*0,015 "Přepočtené koeficientem množství</t>
  </si>
  <si>
    <t>181951102</t>
  </si>
  <si>
    <t>Úprava pláně v hornině tř. 1 až 4 se zhutněním</t>
  </si>
  <si>
    <t>"pod ohumusování u zpevnění břehů Opavy, ř.km 65,600-65,600 a 67,600-67,780 v š.5m" 280*5</t>
  </si>
  <si>
    <t>29</t>
  </si>
  <si>
    <t>182101101</t>
  </si>
  <si>
    <t>Svahování v zářezech v hornině tř. 1 až 4</t>
  </si>
  <si>
    <t>"příprava podloží pro provedení clony, š.2,5m, d.2342m" 2,5*2342</t>
  </si>
  <si>
    <t>"profilování pro zpevnění břehů Opavy, ř.km 65,500-65,600 a 67,600-67,780, d.3,42m"  (100+180)*3,42</t>
  </si>
  <si>
    <t>182201101</t>
  </si>
  <si>
    <t>Svahování násypů</t>
  </si>
  <si>
    <t>"oblast hráze- návětrná a návodní strana bez koruny (š.3m), viz tabulka kubatur řez P/0-P/93 konec" 15597,3+22312,63-3*2827</t>
  </si>
  <si>
    <t>"oblast komunikací a příkopů, viz tabulka kubatur, řez P/0-P/93 konec" 26927,41</t>
  </si>
  <si>
    <t>31</t>
  </si>
  <si>
    <t>182301132</t>
  </si>
  <si>
    <t>Rozprostření ornice pl přes 500 m2 ve svahu přes 1:5 tl vrstvy do 150 mm</t>
  </si>
  <si>
    <t>183403251</t>
  </si>
  <si>
    <t>Obdělání půdy smykováním ve svahu do 1:2</t>
  </si>
  <si>
    <t>"oblast hráze, viz výpis kubatur-provzdušnění podloží" 35208,25</t>
  </si>
  <si>
    <t>Zakládání</t>
  </si>
  <si>
    <t>33</t>
  </si>
  <si>
    <t>215901101</t>
  </si>
  <si>
    <t>Zhutnění podloží z hornin soudržných do 92% PS nebo nesoudržných sypkých I(d) do 0,8</t>
  </si>
  <si>
    <t>"oblast hráze, viz výpis kubatur-příprava podloží" 35208,25</t>
  </si>
  <si>
    <t>R5</t>
  </si>
  <si>
    <t>Celoplošné ofrézování povrchu podzemní stěny</t>
  </si>
  <si>
    <t>"provedení dolního kotvení a spojení s clonou, d.2330m, hl.1m" 2330*1</t>
  </si>
  <si>
    <t>35</t>
  </si>
  <si>
    <t>R3</t>
  </si>
  <si>
    <t>Provedení protifiltrační clony technologií plynulého hloubkového míchání zeminy za mokra (cementozemina vzniklá po promíchání in situ s cementovo-bentonitovou spojovací kaší), tl.stěny 0,35m, hl. 4,0 m, s použítím míchací rýpadlové frézy (trencheru)</t>
  </si>
  <si>
    <t>"viz tabulka kubatur, řez P/0-P/78, d.2342m, hl.4m. V ceně zahrnuto i doplnění clony těsnící směsí po zatažení bentonitové rohože." 2342*4</t>
  </si>
  <si>
    <t>R4</t>
  </si>
  <si>
    <t>Položení a dodávka bentonitové rohože</t>
  </si>
  <si>
    <t>"viz tabulka kubatur, řez P/0-P/93 konec" 19851,98</t>
  </si>
  <si>
    <t>Vodorovné konstrukce</t>
  </si>
  <si>
    <t>37</t>
  </si>
  <si>
    <t>457971121</t>
  </si>
  <si>
    <t>Zřízení vrstvy z geotextilie o sklonu přes 10° do 35° š do 3 m</t>
  </si>
  <si>
    <t>74</t>
  </si>
  <si>
    <t>"zpevnění břehů Opavy, ř.km 65,500-65,600 a 67,600-67,780, 3m/mb" (100+180)*3,0</t>
  </si>
  <si>
    <t>693111740</t>
  </si>
  <si>
    <t>textilie ÚV stabilizace 400g/m2 do š 8,8 m</t>
  </si>
  <si>
    <t>76</t>
  </si>
  <si>
    <t>840*1,2 "Přepočtené koeficientem množství</t>
  </si>
  <si>
    <t>39</t>
  </si>
  <si>
    <t>457979121</t>
  </si>
  <si>
    <t>Příplatek za připevnění geotextilie k podkladu o sklonu přes 10° do 35° 4 skoby na 10 m2</t>
  </si>
  <si>
    <t>78</t>
  </si>
  <si>
    <t>"kolíky z ocel.tyčí pr.6mm, d.50cm, po 1m, celkem 180ks"  3*280</t>
  </si>
  <si>
    <t>462511370</t>
  </si>
  <si>
    <t>Zához z lomového kamene bez proštěrkování z terénu hmotnost nad 200 do 500 kg</t>
  </si>
  <si>
    <t>80</t>
  </si>
  <si>
    <t>"zpevnění břehů Opavy, ř.km 65,500-65,600 a 67,600-67,780, 3,15m3/mb" (100+180)*3,15</t>
  </si>
  <si>
    <t>41</t>
  </si>
  <si>
    <t>462512270</t>
  </si>
  <si>
    <t>Zához z lomového kamene s proštěrkováním z terénu hmotnost do 200 kg</t>
  </si>
  <si>
    <t>82</t>
  </si>
  <si>
    <t>"zpevnění břehů Opavy, ř.km 65,500-65,600 a 67,600-67,780, d.2,7m, tl.0,3m"  (100+180)*2,7*0,3</t>
  </si>
  <si>
    <t>462519002</t>
  </si>
  <si>
    <t>Příplatek za urovnání ploch záhozu z lomového kamene hmotnost do 200 kg</t>
  </si>
  <si>
    <t>84</t>
  </si>
  <si>
    <t>"zpevnění břehů Opavy, ř.km 65,500-65,600 a 67,600-67,780, d.3,96m/bm" (100+180)*3,96</t>
  </si>
  <si>
    <t>43</t>
  </si>
  <si>
    <t>86</t>
  </si>
  <si>
    <t>"přes propustky, 12m2/1 ks pr.60cm, celkem 7ks propustků na polní komunikaci" 7*12</t>
  </si>
  <si>
    <t>88</t>
  </si>
  <si>
    <t>45</t>
  </si>
  <si>
    <t>90</t>
  </si>
  <si>
    <t>919411141</t>
  </si>
  <si>
    <t>Čelo propustku z betonu prostého se zvýšenými nároky na prostředí pro propustek z trub DN 600 až 800</t>
  </si>
  <si>
    <t>92</t>
  </si>
  <si>
    <t>"silniční propustek na pole, 2 čela/1ks propustku" 7*2</t>
  </si>
  <si>
    <t>"silniční propustek pod příjezdovou komunikací, 2 čela" 1*2</t>
  </si>
  <si>
    <t>47</t>
  </si>
  <si>
    <t>919535556</t>
  </si>
  <si>
    <t>Obetonování trubního propustku betonem se zvýšenými nároky na prostředí tř. C 25/30</t>
  </si>
  <si>
    <t>94</t>
  </si>
  <si>
    <t>"pr.60cm, obetonování 0,4m3/1mb, celkem 42m" 0,4*42</t>
  </si>
  <si>
    <t>"pr.80cm, obetonování 0,55m3/1mb, celkem 17,5m" 0,55*17,5</t>
  </si>
  <si>
    <t>919551114</t>
  </si>
  <si>
    <t>Zřízení propustku z trub plastových PE rýhovaných se spojkami nebo s hrdlem DN 600 mm</t>
  </si>
  <si>
    <t>m</t>
  </si>
  <si>
    <t>96</t>
  </si>
  <si>
    <t xml:space="preserve">"viz výkres sizuace č.2.1 a 2.2, d.6m, 7ks" 6*7 </t>
  </si>
  <si>
    <t>49</t>
  </si>
  <si>
    <t>919551116</t>
  </si>
  <si>
    <t>Zřízení propustku z trub plastových PE rýhovaných se spojkami nebo s hrdlem DN 800 mm</t>
  </si>
  <si>
    <t>98</t>
  </si>
  <si>
    <t>"viz výkres sizuace č.2.1 a 2.2, d.17,5m, 1ks" 17,5</t>
  </si>
  <si>
    <t>562411130</t>
  </si>
  <si>
    <t>trouba HDPE flexibilní 8 kPA d = 600 mm</t>
  </si>
  <si>
    <t>100</t>
  </si>
  <si>
    <t>41,3793103448276*1,015 "Přepočtené koeficientem množství</t>
  </si>
  <si>
    <t>51</t>
  </si>
  <si>
    <t>562411150</t>
  </si>
  <si>
    <t>trouba HDPE flexibilní 8 kPA d = 800 mm</t>
  </si>
  <si>
    <t>102</t>
  </si>
  <si>
    <t>17,2413793103448*1,015 "Přepočtené koeficientem množství</t>
  </si>
  <si>
    <t>962021112</t>
  </si>
  <si>
    <t>Bourání mostních zdí a pilířů z kamene</t>
  </si>
  <si>
    <t>104</t>
  </si>
  <si>
    <t>"kamenné čelní zídky propustku Prz3" 0,6*2</t>
  </si>
  <si>
    <t>53</t>
  </si>
  <si>
    <t>966008112</t>
  </si>
  <si>
    <t>Bourání trubního propustku do DN 500</t>
  </si>
  <si>
    <t>106</t>
  </si>
  <si>
    <t>"stávající propustky betonové pr.40cm" 6+4+5+6+5+5+5+40</t>
  </si>
  <si>
    <t>997221561</t>
  </si>
  <si>
    <t>Vodorovná doprava suti z kusových materiálů do 1 km</t>
  </si>
  <si>
    <t>108</t>
  </si>
  <si>
    <t>55</t>
  </si>
  <si>
    <t>997221569</t>
  </si>
  <si>
    <t>Příplatek ZKD 1 km u vodorovné dopravy suti z kusových materiálů</t>
  </si>
  <si>
    <t>110</t>
  </si>
  <si>
    <t>170,668*9 "Přepočtené koeficientem množství</t>
  </si>
  <si>
    <t>997221611</t>
  </si>
  <si>
    <t>Nakládání suti na dopravní prostředky pro vodorovnou dopravu</t>
  </si>
  <si>
    <t>112</t>
  </si>
  <si>
    <t>57</t>
  </si>
  <si>
    <t>997221815</t>
  </si>
  <si>
    <t>Poplatek za uložení na skládce (skládkovné) stavebního odpadu betonového kód odpadu 170 101</t>
  </si>
  <si>
    <t>114</t>
  </si>
  <si>
    <t>998321011</t>
  </si>
  <si>
    <t>Přesun hmot pro hráze přehradní zemní a kamenité</t>
  </si>
  <si>
    <t>116</t>
  </si>
  <si>
    <t>3 - Technologické a servi...</t>
  </si>
  <si>
    <t>113106292</t>
  </si>
  <si>
    <t>Rozebrání vozovek ze silničních dílců spáry zalité cementovou maltou strojně pl přes 50 do 200m2</t>
  </si>
  <si>
    <t>"hrázový přejezd č.2 km 1,288, d.44,8m, š.3m" 44,8*3</t>
  </si>
  <si>
    <t>"hrázový přejezd č.3 km 2,256, d.31,2m, š.3m" 31,2*3</t>
  </si>
  <si>
    <t>113106511</t>
  </si>
  <si>
    <t>Rozebrání dlažeb vozovek z velkých kostek s ložem z kameniva strojně pl přes 200 m2</t>
  </si>
  <si>
    <t>"hrázový přejezd č.1 km 0,917, d.202,4m, š.3m" 202,4*3</t>
  </si>
  <si>
    <t>122202202</t>
  </si>
  <si>
    <t>Odkopávky a prokopávky nezapažené pro silnice objemu do 1000 m3 v hornině tř. 3</t>
  </si>
  <si>
    <t xml:space="preserve">"demolice hrázových přejezdů v rozsahu nových hrázových přejezdů vč.krajnic, znehodnocené podloží na skládku" </t>
  </si>
  <si>
    <t>"hrázový přejezd č.1 s odpočtem kostek" (203*4-202,4*3)*0,15</t>
  </si>
  <si>
    <t>"hrázový přejezd č.2 s odpočtem panelů" (110*4-44,8*3)*0,15</t>
  </si>
  <si>
    <t>"hrázový přejezd č.3 s odpočtem panelů" (60*4-31,2*3)*0,15</t>
  </si>
  <si>
    <t>"hrázový přejezd č.4 povrch nezpevněný" 49*4*0,15</t>
  </si>
  <si>
    <t>"doprava ornice z místa dočasné skládky do 50m" 422*0,05</t>
  </si>
  <si>
    <t>162701105</t>
  </si>
  <si>
    <t>Vodorovné přemístění do 10000 m výkopku/sypaniny z horniny tř. 1 až 4</t>
  </si>
  <si>
    <t>162701109</t>
  </si>
  <si>
    <t>Příplatek k vodorovnému přemístění výkopku/sypaniny z horniny tř. 1 až 4 ZKD 1000 m přes 10000 m</t>
  </si>
  <si>
    <t>171201211</t>
  </si>
  <si>
    <t>Poplatek za uložení stavebního odpadu - zeminy a kameniva na skládce</t>
  </si>
  <si>
    <t>"hrázový přejezd č.1, km 0,917, d.203m, š.3m+2x0,5m krajnice, d.203m " 203*4</t>
  </si>
  <si>
    <t>"hrázový přejezd č.2 km 1,288, d.110m, š.3m+2x0,5m krajnice" 110*4</t>
  </si>
  <si>
    <t>"hrázový přejezd č.3 km 2,256, d.60m, š.3m+2x0,5m krajnice" 60*4</t>
  </si>
  <si>
    <t>"hrázový přejezd č.4 km 2,256, d.49, š.3m+2x0,5m krajnice" 49*4</t>
  </si>
  <si>
    <t>Mezisoučet hrázové přejezdy</t>
  </si>
  <si>
    <t>"polní komunikace č.1 km 0,030-0,010, d.23,5m, š.3m" 23,5*3</t>
  </si>
  <si>
    <t>"manipulační plocha km 0,026-0,020, d.30-46m, š.12,0m, plocha 455m2" 455</t>
  </si>
  <si>
    <t>"technologická komunikace km 0,015-1,077, d.1087m, š.5m s výhybnami 6ks, plocha 6170m2" 6170</t>
  </si>
  <si>
    <t>"servisní komunikace č.2 km 0,169-1,540, d.1387m, š.3m" 1387*3</t>
  </si>
  <si>
    <t>"polní komunikace č.3 km 0,660-0,729, d.65m, š.3m" 65*3</t>
  </si>
  <si>
    <t>"servisní komunikace č.4 km 1,030-1,540, d.540,5m, š.3m" 540,5*3</t>
  </si>
  <si>
    <t>"servisní komunikace č.5 km 1,554-2,632, d.1081m, š.3m" 1081*3</t>
  </si>
  <si>
    <t>"servisní komunikace č.6 km 1,560-2,325, d.775,6m, š.3m" 775,6*3</t>
  </si>
  <si>
    <t>"servisní komunikace č.7 km 2,325-2,827, d.558,4m, š.3m" 558,4*3</t>
  </si>
  <si>
    <t>"plocha pro otáčení vozidel km 2,827, d.20m, š.20m" 20*20</t>
  </si>
  <si>
    <t>"výhybny a manipulační plochy z každé strany hrázové propusti" 624</t>
  </si>
  <si>
    <t>Mezisoučet servisní a technologické komunikace</t>
  </si>
  <si>
    <t>181301101</t>
  </si>
  <si>
    <t>Rozprostření ornice tl vrstvy do 100 mm pl do 500 m2 v rovině nebo ve svahu do 1:5</t>
  </si>
  <si>
    <t>"hrázový přejezd č.1 km 0,917, š.50cm" 203*2*0,5</t>
  </si>
  <si>
    <t>"hrázový přejezd č.2 km 1,288, š.50cm" 110*2*0,5</t>
  </si>
  <si>
    <t>"hrázový přejezd č.3 km 2,256, š.50cm" 60*2*0,5</t>
  </si>
  <si>
    <t>"hrázový přejezd č.4 km 2,256, š.50cm" 49*2*0,5</t>
  </si>
  <si>
    <t>181411121</t>
  </si>
  <si>
    <t>Založení lučního trávníku výsevem plochy do 1000 m2 v rovině a ve svahu do 1:5</t>
  </si>
  <si>
    <t>422*0,015 "Přepočtené koeficientem množství</t>
  </si>
  <si>
    <t>"hrázový přejezd č.1 km 0,917, d.203m, š.3m" 203*3</t>
  </si>
  <si>
    <t>"hrázový přejezd č.2 km 1,288, d.110m, š.3m" 110*3</t>
  </si>
  <si>
    <t>"hrázový přejezd č.3 km 2,256, d.60m, š.3m" 60*3</t>
  </si>
  <si>
    <t>"hrázový přejezd č.4 km 2,256, d.49m, š.3m" 49*3</t>
  </si>
  <si>
    <t>R1</t>
  </si>
  <si>
    <t>Podklad nebo kryt z kameniva hrubého drceného vel. 0-32 mm s rozprostřením a zhutněním, po zhutnění tl. 100 mm</t>
  </si>
  <si>
    <t>564761111</t>
  </si>
  <si>
    <t>Podklad z kameniva hrubého drceného vel. 32-63 mm tl 200 mm</t>
  </si>
  <si>
    <t>569903311</t>
  </si>
  <si>
    <t>Zřízení zemních krajnic se zhutněním</t>
  </si>
  <si>
    <t>"hrázový přejezd č.1 km 0,917, š.50cm" 203*2*0,5*0,3</t>
  </si>
  <si>
    <t>"hrázový přejezd č.2 km 1,288, d.110m" 110*2*0,5*0,3</t>
  </si>
  <si>
    <t>"hrázový přejezd č.3 km 2,256, d.60m" 60*2*0,5*0,3</t>
  </si>
  <si>
    <t>"hrázový přejezd č.4 km 2,256, d.49m" 49*2*0,5*0,3</t>
  </si>
  <si>
    <t>422*1,01 "Přepočtené koeficientem množství</t>
  </si>
  <si>
    <t>919726202</t>
  </si>
  <si>
    <t>Geotextilie pro vyztužení, separaci a filtraci tkaná z PP podélná pevnost v tahu do 50 kN/m</t>
  </si>
  <si>
    <t>"technologická komunikace" 6170+(3*1087)</t>
  </si>
  <si>
    <t>"servisní komunikace" 14772+3*(11,4+1387+65+540,5+1081+775,6+558,4)</t>
  </si>
  <si>
    <t>350,102*9 "Přepočtené koeficientem množství</t>
  </si>
  <si>
    <t>4 - Přestavba hrázové pro...</t>
  </si>
  <si>
    <t xml:space="preserve">    3 - Svislé a kompletní konstrukce</t>
  </si>
  <si>
    <t>PSV - Práce a dodávky PSV</t>
  </si>
  <si>
    <t xml:space="preserve">    711 - Izolace proti vodě, vlhkosti a plynům</t>
  </si>
  <si>
    <t xml:space="preserve">    767 - Konstrukce zámečnické</t>
  </si>
  <si>
    <t>115101201</t>
  </si>
  <si>
    <t>Čerpání vody na dopravní výšku do 10 m průměrný přítok do 500 l/min</t>
  </si>
  <si>
    <t>hod</t>
  </si>
  <si>
    <t xml:space="preserve">"při provádění propusti, předpoklad 16hx60dnů" 16*60 </t>
  </si>
  <si>
    <t>115101301</t>
  </si>
  <si>
    <t>Pohotovost čerpací soupravy pro dopravní výšku do 10 m přítok do 500 l/min</t>
  </si>
  <si>
    <t>den</t>
  </si>
  <si>
    <t>"60 dnů" 60</t>
  </si>
  <si>
    <t>131201102</t>
  </si>
  <si>
    <t>Hloubení jam nezapažených v hornině tř. 3 objemu do 1000 m3</t>
  </si>
  <si>
    <t>"výkop jam pro k-ci hrázové propusti, viz výkres"</t>
  </si>
  <si>
    <t>17,96*18</t>
  </si>
  <si>
    <t>3,6*4,6</t>
  </si>
  <si>
    <t>9,24*3,7*2</t>
  </si>
  <si>
    <t>4,4*4,6</t>
  </si>
  <si>
    <t>12,5*3,7*2</t>
  </si>
  <si>
    <t>"výkop pro zához a matrace" 82*0,5+80*0,3</t>
  </si>
  <si>
    <t>Zaberanění ocelových štětovnic na dl do 4 m ve standardních podmínkách z terénu vč.dodávky štětovnice typ G46, trvalé</t>
  </si>
  <si>
    <t>"viz výkres hrázové propusti" 4*16,8</t>
  </si>
  <si>
    <t>153111115</t>
  </si>
  <si>
    <t>Podélné řezání ocelových  zaberaněných štětovnic z terénu</t>
  </si>
  <si>
    <t>"viz výkres hrázové propusti, stěna trvalá" 16,8</t>
  </si>
  <si>
    <t>R10</t>
  </si>
  <si>
    <t>Zahrazení vody po dobu stavby od strany MVE - zemní násyp s dřevěnou tabulovou stěnou tl.50mm vtlačenou uprostřed násypu</t>
  </si>
  <si>
    <t>"zřízení a odstranění, v.2m" 18</t>
  </si>
  <si>
    <t>R2</t>
  </si>
  <si>
    <t>Zaberanění ocelových štětovnic na dl do 6 m ve standardních podmínkách z terénu vč.dodávky štětovnice typ G46, dočasné</t>
  </si>
  <si>
    <t>"viz výkres hrázové propusti" 6*55</t>
  </si>
  <si>
    <t>153113112</t>
  </si>
  <si>
    <t>Vytažení ocelových štětovnic dl do 12 m zaberaněných do hl 8 m z terénu ve standardnich podmínkách</t>
  </si>
  <si>
    <t>"stěna dočasná" 6*55</t>
  </si>
  <si>
    <t>Svislé a kompletní konstrukce</t>
  </si>
  <si>
    <t>Svařované nosné spoje křížení prutů D nad 12 do 32 mm</t>
  </si>
  <si>
    <t>kpl</t>
  </si>
  <si>
    <t>"přivaření výztuže ke štětovnici, výkres 06" 1</t>
  </si>
  <si>
    <t>321321115</t>
  </si>
  <si>
    <t>Konstrukce vodních staveb ze ŽB mrazuvzdorného tř. C 25/30</t>
  </si>
  <si>
    <t xml:space="preserve">"k-ce propusti, viz výkres 05" </t>
  </si>
  <si>
    <t>7,21*3,76*2</t>
  </si>
  <si>
    <t>2,72*12*2</t>
  </si>
  <si>
    <t>7,1*9,28</t>
  </si>
  <si>
    <t>9,92*0,5</t>
  </si>
  <si>
    <t>0,12*5,9*2</t>
  </si>
  <si>
    <t>-5,35*0,16*4</t>
  </si>
  <si>
    <t>0,4*4,2*2</t>
  </si>
  <si>
    <t>0,8*1*2</t>
  </si>
  <si>
    <t>0,6*4,2</t>
  </si>
  <si>
    <t>"přechodové desky, viz výkres 07" 4*3,45*3*0,2</t>
  </si>
  <si>
    <t>321351010</t>
  </si>
  <si>
    <t>Bednění konstrukcí vodních staveb rovinné - zřízení</t>
  </si>
  <si>
    <t>"k-ce propusti (výkres 05)" 101,1+74,7+42,9+38,3+3,4+2,52+25,2+1,6+247,6+10,9+2,9+19,9</t>
  </si>
  <si>
    <t>"přechodové desky (výkres 07)" (3,5+2*3)*0,2*4</t>
  </si>
  <si>
    <t>321352010</t>
  </si>
  <si>
    <t>Bednění konstrukcí vodních staveb rovinné - odstranění</t>
  </si>
  <si>
    <t>"viz bednění" 578,62</t>
  </si>
  <si>
    <t>321366111</t>
  </si>
  <si>
    <t>Výztuž železobetonových konstrukcí vodních staveb z oceli 10 505 D do 12 mm</t>
  </si>
  <si>
    <t>"k-ce propusti (viz výkres 06), pruty pr.8,10,12" (201,45+718,19+7071,14)*0,001</t>
  </si>
  <si>
    <t>"k-ce přechodových desek (viz výkres 07), pruty pr.8,12" (13,43+737,04)/1000</t>
  </si>
  <si>
    <t>321366112</t>
  </si>
  <si>
    <t>Výztuž železobetonových konstrukcí vodních staveb z oceli 10 505 D do 32 mm</t>
  </si>
  <si>
    <t>"k-ce propusti (viz výkres 06), pruty pr.16,20,25" (5384,14+4991,18+38,5)*0,001</t>
  </si>
  <si>
    <t>"k-ce přechodových desek (viz výkres 07), pruty pr.16" 446,57/1000</t>
  </si>
  <si>
    <t>321368211</t>
  </si>
  <si>
    <t>Výztuž železobetonových konstrukcí vodních staveb ze svařovaných sítí</t>
  </si>
  <si>
    <t>"síť z betonářské oceli do ochranného betonu, oka 15x15cm, 1,7kg/m2" 130,8*1,7*0,001</t>
  </si>
  <si>
    <t>327215411</t>
  </si>
  <si>
    <t>Opěrná zeď z gabionových matrací dvouzákrutová síť s úpravou galfan vyplněná lomovým kamenem</t>
  </si>
  <si>
    <t>"tl.30cm viz výkres hrázová propust, řez" 0,3*(20,2+19,2+11,1+16,2)*1,2</t>
  </si>
  <si>
    <t>452311131</t>
  </si>
  <si>
    <t>Podkladní desky z betonu prostého tř. C 12/15 otevřený výkop</t>
  </si>
  <si>
    <t>"vyrovnávací vrstva tl.15cm, d.(16,8-1,2)m, š.6,16m" 0,15*(16,8-1,2)*6,16</t>
  </si>
  <si>
    <t>"ochranná vrstva tl.5cm na izolaci a přechodových deskách (výkres 04)" 0,05*(5,4*16,28+3,5*3,05*4)</t>
  </si>
  <si>
    <t>457542111</t>
  </si>
  <si>
    <t>Filtrační vrstvy ze štěrkodrti se zhutněním frakce od 0 až 22 do 0 až 63 mm</t>
  </si>
  <si>
    <t>"vrstva tl.30cm, d.16,8m, š.(7,26+6,96)/2m" 0,3*16,8*(7,26+6,96)/2</t>
  </si>
  <si>
    <t>"tl.50cm viz výkres hrázová propust, řez D, (56,4+25,4)m2" 0,5*(56,4+25,4)</t>
  </si>
  <si>
    <t>Plůtek palisádový pr.10-12cm, d.1,5m - montáž a dodávka</t>
  </si>
  <si>
    <t>"viz výkres hrázová propust, (12+8)mb" 12+8</t>
  </si>
  <si>
    <t>953961113</t>
  </si>
  <si>
    <t>Kotvy chemickým tmelem M 12 hl 110 mm do betonu, ŽB nebo kamene s vyvrtáním otvoru</t>
  </si>
  <si>
    <t>"kotvení sloupků zábradlí, 4ks/1sloupek, celkem 12 sloupků, 2 strany" 4*12*2</t>
  </si>
  <si>
    <t>953965122</t>
  </si>
  <si>
    <t>Kotevní šroub pro chemické kotvy M 12 dl 220 mm</t>
  </si>
  <si>
    <t>"dtto" 96</t>
  </si>
  <si>
    <t>Montáž a dodávka šoupátka (světlost 2m, vzdouvání 1,5m) vč.klínového těsnění + zvedacího mechanizmu (typ 2MPR-ZP), ocel S 235 s ochranou proti korozi</t>
  </si>
  <si>
    <t>911121111</t>
  </si>
  <si>
    <t>Montáž zábradlí ocelového přichyceného vruty do betonového podkladu</t>
  </si>
  <si>
    <t>"hrázová propust (výkres 09), délka zábradlí 20m, hmotnost 466kg" 20</t>
  </si>
  <si>
    <t>553R5</t>
  </si>
  <si>
    <t>dodávka ocelového zábradlí vč.povrchové úpravy</t>
  </si>
  <si>
    <t>"viz výkres č.09)" 466</t>
  </si>
  <si>
    <t>961055111</t>
  </si>
  <si>
    <t>Bourání základů ze ŽB</t>
  </si>
  <si>
    <t>"stávající propust" 8,3*6+8,55*6+49,1*1,2</t>
  </si>
  <si>
    <t>985324111</t>
  </si>
  <si>
    <t>Impregnační nátěr betonu dvojnásobný (OS-A)</t>
  </si>
  <si>
    <t>15,04*2</t>
  </si>
  <si>
    <t>0,96*12*2</t>
  </si>
  <si>
    <t>7*17,68*2</t>
  </si>
  <si>
    <t>15+2+1,5+0,4*2+0,6</t>
  </si>
  <si>
    <t>R8</t>
  </si>
  <si>
    <t>Měřící znaky - montáž a dodávka kompletní k-ce</t>
  </si>
  <si>
    <t>R9</t>
  </si>
  <si>
    <t>Demontáž stávajících ocelovo dřevěných uzávěrů vč. šnekové zdvihadla</t>
  </si>
  <si>
    <t>997013501</t>
  </si>
  <si>
    <t>Odvoz suti a vybouraných hmot na skládku nebo meziskládku do 1 km se složením</t>
  </si>
  <si>
    <t>997013509</t>
  </si>
  <si>
    <t>Příplatek k odvozu suti a vybouraných hmot na skládku ZKD 1 km přes 1 km</t>
  </si>
  <si>
    <t>389,608*9 "Přepočtené koeficientem množství</t>
  </si>
  <si>
    <t>997013802</t>
  </si>
  <si>
    <t>Poplatek za uložení na skládce (skládkovné) stavebního odpadu železobetonového kód odpadu 170 101</t>
  </si>
  <si>
    <t>998324011</t>
  </si>
  <si>
    <t>Přesun hmot pro objekty související se sypanými hrázemi a vodní elektrárny</t>
  </si>
  <si>
    <t>PSV</t>
  </si>
  <si>
    <t>Práce a dodávky PSV</t>
  </si>
  <si>
    <t>711</t>
  </si>
  <si>
    <t>Izolace proti vodě, vlhkosti a plynům</t>
  </si>
  <si>
    <t>R6</t>
  </si>
  <si>
    <t>Provedení bitumenové hydroizolace za studena vč.dodávky materiálu</t>
  </si>
  <si>
    <t>"k-ce propusti"</t>
  </si>
  <si>
    <t>2,31*9,28*2</t>
  </si>
  <si>
    <t>2,55*3,76*4</t>
  </si>
  <si>
    <t>1,43+3,43+1,43+9,92*2</t>
  </si>
  <si>
    <t>2,72*4</t>
  </si>
  <si>
    <t>29,5*2</t>
  </si>
  <si>
    <t>37,33*2</t>
  </si>
  <si>
    <t>3,4+4+4</t>
  </si>
  <si>
    <t>R7</t>
  </si>
  <si>
    <t>Provedení membránové izolace dvouvrstvé svařením  vč.dodávky materiálu</t>
  </si>
  <si>
    <t>"horní plocha" 5,4*16,29</t>
  </si>
  <si>
    <t>"přechodové desky" 3,5*3,06*4</t>
  </si>
  <si>
    <t>998711201</t>
  </si>
  <si>
    <t>Přesun hmot procentní pro izolace proti vodě, vlhkosti a plynům v objektech v do 6 m</t>
  </si>
  <si>
    <t>%</t>
  </si>
  <si>
    <t>767</t>
  </si>
  <si>
    <t>Konstrukce zámečnické</t>
  </si>
  <si>
    <t>767995115</t>
  </si>
  <si>
    <t>Montáž atypických zámečnických konstrukcí hmotnosti do 100 kg</t>
  </si>
  <si>
    <t>"rám z U profilů, d.2,5m, 4ks" 2,5*4*7,09</t>
  </si>
  <si>
    <t>130108120</t>
  </si>
  <si>
    <t>ocel profilová UPN 65 jakost 11 375</t>
  </si>
  <si>
    <t>2,5*4*7,09*0,001*1,1</t>
  </si>
  <si>
    <t>998767201</t>
  </si>
  <si>
    <t>Přesun hmot procentní pro zámečnické konstrukce v objektech v do 6 m</t>
  </si>
  <si>
    <t>5 - Dokončovací práce</t>
  </si>
  <si>
    <t>111151431</t>
  </si>
  <si>
    <t>Odstranění stařiny přes 500 m2 s naložením a odvozem do 20 km v rovině nebo svahu do 1:5</t>
  </si>
  <si>
    <t>113154325</t>
  </si>
  <si>
    <t>Frézování živičného krytu tl 200 mm pruh š 1 m pl do 10000 m2 bez překážek v trase</t>
  </si>
  <si>
    <t>"oprava asf.komunikace v d.2,35km, 2 pásy š.1m" 2350*2*1</t>
  </si>
  <si>
    <t>181151331</t>
  </si>
  <si>
    <t>Plošná úprava terénu přes 500 m2 zemina tř 1 až 4 nerovnosti do 200 mm v rovinně a svahu do 1:5</t>
  </si>
  <si>
    <t>"úprava okolního terénu 2.850m, š.4m, tl.5cm" 2850*4</t>
  </si>
  <si>
    <t>11400*0,015 "Přepočtené koeficientem množství</t>
  </si>
  <si>
    <t>Aktualizace zeminy - rekultivace</t>
  </si>
  <si>
    <t>"přebytky zeminy, viz výkaz kubatur, součástí položky jsou i přesuny z místa skládky na místo určení" 9</t>
  </si>
  <si>
    <t xml:space="preserve">"bilance ornice, sejmutí 11.977,59m3, rozprostření 9.816,7m3, přebytek 2160,89m3" </t>
  </si>
  <si>
    <t xml:space="preserve">"bilance zeminy viz objekt 2- přebytek 5025,546m3" </t>
  </si>
  <si>
    <t xml:space="preserve">"záporná bilance zeminy viz objekt 3- krajnice hrázových přejezdů 126,6m3" </t>
  </si>
  <si>
    <t xml:space="preserve">"bilance zeminy viz objekt 4- přebytek 335,86m3" </t>
  </si>
  <si>
    <t>573111111</t>
  </si>
  <si>
    <t>Postřik živičný infiltrační s posypem z asfaltu množství 0,60 kg/m2</t>
  </si>
  <si>
    <t>R</t>
  </si>
  <si>
    <t>Podklad z mechanicky zpevněného kameniva asfaltem tl 30-40 mm</t>
  </si>
  <si>
    <t>573211109</t>
  </si>
  <si>
    <t>Postřik živičný spojovací z asfaltu v množství 0,50 kg/m2</t>
  </si>
  <si>
    <t>577135112</t>
  </si>
  <si>
    <t>Asfaltový beton vrstva ložní ACL 16 (ABH) tl 40 mm š do 3 m z nemodifikovaného asfaltu</t>
  </si>
  <si>
    <t>577154211</t>
  </si>
  <si>
    <t>Asfaltový beton vrstva obrusná ACO 11 (ABS) tř. II tl 60 mm š do 3 m z nemodifikovaného asfaltu</t>
  </si>
  <si>
    <t>938909311</t>
  </si>
  <si>
    <t>Čištění vozovek metením strojně podkladu nebo krytu betonového nebo živičného</t>
  </si>
  <si>
    <t>"pokos" 11400*0,01*0,6</t>
  </si>
  <si>
    <t>997221551</t>
  </si>
  <si>
    <t>Vodorovná doprava suti ze sypkých materiálů do 1 km</t>
  </si>
  <si>
    <t>997221559</t>
  </si>
  <si>
    <t>Příplatek ZKD 1 km u vodorovné dopravy suti ze sypkých materiálů</t>
  </si>
  <si>
    <t>2500,4*9 "Přepočtené koeficientem množství</t>
  </si>
  <si>
    <t>997221845</t>
  </si>
  <si>
    <t>Poplatek za uložení na skládce (skládkovné) odpadu asfaltového bez dehtu kód odpadu 170 302</t>
  </si>
  <si>
    <t>998231311</t>
  </si>
  <si>
    <t>Přesun hmot pro sadovnické a krajinářské úpravy vodorovně do 5000 m</t>
  </si>
  <si>
    <t>6 - VRN - vedlejší a osta...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</si>
  <si>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</si>
  <si>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</si>
  <si>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</si>
  <si>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</si>
  <si>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</si>
  <si>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</si>
  <si>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</si>
  <si>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</si>
  <si>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</si>
  <si>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010001000</t>
  </si>
  <si>
    <t>Kč</t>
  </si>
  <si>
    <t>položka zahrnuje:</t>
  </si>
  <si>
    <t>-vytýčení stavby, projektové práce v průběhu stavby a PD skutečného provedení, geotechnické práce, součinnost s geologem,geodetem</t>
  </si>
  <si>
    <t xml:space="preserve">-měřící práce ochranných povodňových hrází vč.navazujících zařízení, technologických komunikací vč.stanovení měřících průřezů, profilů, vnějších </t>
  </si>
  <si>
    <t>rozměrů a kót založení staveb</t>
  </si>
  <si>
    <t>-označení stávajících hraničních bodů před realizací</t>
  </si>
  <si>
    <t>-geotechnickou obsluhu akce- přejímka podloží i dalších vrstev v rozsahu výstavby hráze, technolog.komunikací, založení staveb-zásypu</t>
  </si>
  <si>
    <t>"3km" 1</t>
  </si>
  <si>
    <t>012303000</t>
  </si>
  <si>
    <t>Geodetické práce po výstavbě</t>
  </si>
  <si>
    <t>"zaměření po provedení díla vč.aktualizace základní mapy v katastru nemovitostí, d. 3km" 1</t>
  </si>
  <si>
    <t>"spojení a rozdělení nemovitostí po provedení prací, 100ks" 1</t>
  </si>
  <si>
    <t>VRN3</t>
  </si>
  <si>
    <t>Zařízení staveniště</t>
  </si>
  <si>
    <t>030001000</t>
  </si>
  <si>
    <t>"položka zahrnuje zřízení, provoz a likvidaci zařízení staveniště a práce s GZS související" 1</t>
  </si>
  <si>
    <t>03000SC</t>
  </si>
  <si>
    <t>Protipovodňové zabezpečení stavby</t>
  </si>
  <si>
    <t>"vybavení prozatímního povodňového skladu - zajistí zhotovitel:" 1</t>
  </si>
  <si>
    <t>"1. polypropylenové pytle 20 000 ks"</t>
  </si>
  <si>
    <t>"2. písek 200m3"</t>
  </si>
  <si>
    <t>"3. stavební fólie 5x20m, tl.0,2mm, 4 000m2"</t>
  </si>
  <si>
    <t>"4. lopaty na písek 20ks"</t>
  </si>
  <si>
    <t xml:space="preserve">"5. souprava generátorového soustrojí + osvětlení, 2 místa" </t>
  </si>
  <si>
    <t>03001SC</t>
  </si>
  <si>
    <t>Protipovodňové zabezpečení stavby - náklady na práce v případě ohrožení povodní</t>
  </si>
  <si>
    <t>"předpokládané náklady na práce v případě povodní (specifikace viz PD): " 1</t>
  </si>
  <si>
    <t>-zajištění svahu na vodní straně, jeho narovnání pomocí pytlů s pískem, následně položení stavební fólie a její dotlačení pomocí pytlů s pískem</t>
  </si>
  <si>
    <t>-zvýšení koruny hráze na zdemontovaném úseku do původní výšky hráze, vč.zajištění svahu na vodní straně pomocí pytlů s pískem a stavební fólie"</t>
  </si>
  <si>
    <t>-provádění prací po dohodě se službami krizového řízení a požární ochrany</t>
  </si>
  <si>
    <t xml:space="preserve">-najednou demontovaný úsek hráze nebude větší než 1500bm </t>
  </si>
  <si>
    <t>VRN4</t>
  </si>
  <si>
    <t>Inženýrská činnost</t>
  </si>
  <si>
    <t>040001000</t>
  </si>
  <si>
    <t>-dozory, posudky, zkoušky zhutnění násypů, měření, atesty použitých materiálů, kompletační a koordinační činnost, fotodokumentaci</t>
  </si>
  <si>
    <t>-zpracování plánu BOZP, POV</t>
  </si>
  <si>
    <t>-zkoušky v rozsahu vhodnosti zeminy- materiálu pro zabudování do hráze</t>
  </si>
  <si>
    <t>-zpracování operátu o geotechnických zkouškách akce-investice</t>
  </si>
  <si>
    <t>VRN7</t>
  </si>
  <si>
    <t>Provozní vlivy</t>
  </si>
  <si>
    <t>070001000</t>
  </si>
  <si>
    <t xml:space="preserve">"dopravní značení, uvedení ploch používaných pro stavbu jako meziskládky do původního stavu" 1 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</si>
</sst>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1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28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28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26</v>
      </c>
      <c r="AL14" s="23"/>
      <c r="AM14" s="23"/>
      <c r="AN14" s="35" t="s">
        <v>28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21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26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30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30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33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34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35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36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37</v>
      </c>
      <c r="E29" s="48"/>
      <c r="F29" s="33" t="s">
        <v>38</v>
      </c>
      <c r="G29" s="48"/>
      <c r="H29" s="48"/>
      <c r="I29" s="48"/>
      <c r="J29" s="48"/>
      <c r="K29" s="48"/>
      <c r="L29" s="49">
        <v>0.23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39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40</v>
      </c>
      <c r="G31" s="48"/>
      <c r="H31" s="48"/>
      <c r="I31" s="48"/>
      <c r="J31" s="48"/>
      <c r="K31" s="48"/>
      <c r="L31" s="49">
        <v>0.23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41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42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43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44</v>
      </c>
      <c r="U35" s="55"/>
      <c r="V35" s="55"/>
      <c r="W35" s="55"/>
      <c r="X35" s="57" t="s">
        <v>45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46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47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48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49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48</v>
      </c>
      <c r="AI60" s="43"/>
      <c r="AJ60" s="43"/>
      <c r="AK60" s="43"/>
      <c r="AL60" s="43"/>
      <c r="AM60" s="65" t="s">
        <v>49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50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51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48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49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48</v>
      </c>
      <c r="AI75" s="43"/>
      <c r="AJ75" s="43"/>
      <c r="AK75" s="43"/>
      <c r="AL75" s="43"/>
      <c r="AM75" s="65" t="s">
        <v>49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52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18-PO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Přestavba povodňové hráze řeky Opavy na km 64,900-68,440 v místě Bliszczyce, obec Branice (otevřený)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 xml:space="preserve"> 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21. 8. 2019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 xml:space="preserve"> 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29</v>
      </c>
      <c r="AJ89" s="41"/>
      <c r="AK89" s="41"/>
      <c r="AL89" s="41"/>
      <c r="AM89" s="81" t="str">
        <f>IF(E17="","",E17)</f>
        <v xml:space="preserve"> </v>
      </c>
      <c r="AN89" s="72"/>
      <c r="AO89" s="72"/>
      <c r="AP89" s="72"/>
      <c r="AQ89" s="41"/>
      <c r="AR89" s="45"/>
      <c r="AS89" s="82" t="s">
        <v>53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27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31</v>
      </c>
      <c r="AJ90" s="41"/>
      <c r="AK90" s="41"/>
      <c r="AL90" s="41"/>
      <c r="AM90" s="81" t="str">
        <f>IF(E20="","",E20)</f>
        <v xml:space="preserve">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54</v>
      </c>
      <c r="D92" s="95"/>
      <c r="E92" s="95"/>
      <c r="F92" s="95"/>
      <c r="G92" s="95"/>
      <c r="H92" s="96"/>
      <c r="I92" s="97" t="s">
        <v>55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56</v>
      </c>
      <c r="AH92" s="95"/>
      <c r="AI92" s="95"/>
      <c r="AJ92" s="95"/>
      <c r="AK92" s="95"/>
      <c r="AL92" s="95"/>
      <c r="AM92" s="95"/>
      <c r="AN92" s="97" t="s">
        <v>57</v>
      </c>
      <c r="AO92" s="95"/>
      <c r="AP92" s="99"/>
      <c r="AQ92" s="100" t="s">
        <v>58</v>
      </c>
      <c r="AR92" s="45"/>
      <c r="AS92" s="101" t="s">
        <v>59</v>
      </c>
      <c r="AT92" s="102" t="s">
        <v>60</v>
      </c>
      <c r="AU92" s="102" t="s">
        <v>61</v>
      </c>
      <c r="AV92" s="102" t="s">
        <v>62</v>
      </c>
      <c r="AW92" s="102" t="s">
        <v>63</v>
      </c>
      <c r="AX92" s="102" t="s">
        <v>64</v>
      </c>
      <c r="AY92" s="102" t="s">
        <v>65</v>
      </c>
      <c r="AZ92" s="102" t="s">
        <v>66</v>
      </c>
      <c r="BA92" s="102" t="s">
        <v>67</v>
      </c>
      <c r="BB92" s="102" t="s">
        <v>68</v>
      </c>
      <c r="BC92" s="102" t="s">
        <v>69</v>
      </c>
      <c r="BD92" s="103" t="s">
        <v>70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71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ROUND(SUM(AG95:AG100),2)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ROUND(SUM(AS95:AS100),2)</f>
        <v>0</v>
      </c>
      <c r="AT94" s="115">
        <f>ROUND(SUM(AV94:AW94),2)</f>
        <v>0</v>
      </c>
      <c r="AU94" s="116">
        <f>ROUND(SUM(AU95:AU100),5)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ROUND(SUM(AZ95:AZ100),2)</f>
        <v>0</v>
      </c>
      <c r="BA94" s="115">
        <f>ROUND(SUM(BA95:BA100),2)</f>
        <v>0</v>
      </c>
      <c r="BB94" s="115">
        <f>ROUND(SUM(BB95:BB100),2)</f>
        <v>0</v>
      </c>
      <c r="BC94" s="115">
        <f>ROUND(SUM(BC95:BC100),2)</f>
        <v>0</v>
      </c>
      <c r="BD94" s="117">
        <f>ROUND(SUM(BD95:BD100),2)</f>
        <v>0</v>
      </c>
      <c r="BE94" s="6"/>
      <c r="BS94" s="118" t="s">
        <v>72</v>
      </c>
      <c r="BT94" s="118" t="s">
        <v>73</v>
      </c>
      <c r="BU94" s="119" t="s">
        <v>74</v>
      </c>
      <c r="BV94" s="118" t="s">
        <v>75</v>
      </c>
      <c r="BW94" s="118" t="s">
        <v>5</v>
      </c>
      <c r="BX94" s="118" t="s">
        <v>76</v>
      </c>
      <c r="CL94" s="118" t="s">
        <v>1</v>
      </c>
    </row>
    <row r="95" spans="1:91" s="7" customFormat="1" ht="16.5" customHeight="1">
      <c r="A95" s="120" t="s">
        <v>77</v>
      </c>
      <c r="B95" s="121"/>
      <c r="C95" s="122"/>
      <c r="D95" s="123" t="s">
        <v>78</v>
      </c>
      <c r="E95" s="123"/>
      <c r="F95" s="123"/>
      <c r="G95" s="123"/>
      <c r="H95" s="123"/>
      <c r="I95" s="124"/>
      <c r="J95" s="123" t="s">
        <v>79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'1 - Přípravné práce'!J30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80</v>
      </c>
      <c r="AR95" s="127"/>
      <c r="AS95" s="128">
        <v>0</v>
      </c>
      <c r="AT95" s="129">
        <f>ROUND(SUM(AV95:AW95),2)</f>
        <v>0</v>
      </c>
      <c r="AU95" s="130">
        <f>'1 - Přípravné práce'!P122</f>
        <v>0</v>
      </c>
      <c r="AV95" s="129">
        <f>'1 - Přípravné práce'!J33</f>
        <v>0</v>
      </c>
      <c r="AW95" s="129">
        <f>'1 - Přípravné práce'!J34</f>
        <v>0</v>
      </c>
      <c r="AX95" s="129">
        <f>'1 - Přípravné práce'!J35</f>
        <v>0</v>
      </c>
      <c r="AY95" s="129">
        <f>'1 - Přípravné práce'!J36</f>
        <v>0</v>
      </c>
      <c r="AZ95" s="129">
        <f>'1 - Přípravné práce'!F33</f>
        <v>0</v>
      </c>
      <c r="BA95" s="129">
        <f>'1 - Přípravné práce'!F34</f>
        <v>0</v>
      </c>
      <c r="BB95" s="129">
        <f>'1 - Přípravné práce'!F35</f>
        <v>0</v>
      </c>
      <c r="BC95" s="129">
        <f>'1 - Přípravné práce'!F36</f>
        <v>0</v>
      </c>
      <c r="BD95" s="131">
        <f>'1 - Přípravné práce'!F37</f>
        <v>0</v>
      </c>
      <c r="BE95" s="7"/>
      <c r="BT95" s="132" t="s">
        <v>78</v>
      </c>
      <c r="BV95" s="132" t="s">
        <v>75</v>
      </c>
      <c r="BW95" s="132" t="s">
        <v>81</v>
      </c>
      <c r="BX95" s="132" t="s">
        <v>5</v>
      </c>
      <c r="CL95" s="132" t="s">
        <v>1</v>
      </c>
      <c r="CM95" s="132" t="s">
        <v>82</v>
      </c>
    </row>
    <row r="96" spans="1:91" s="7" customFormat="1" ht="16.5" customHeight="1">
      <c r="A96" s="120" t="s">
        <v>77</v>
      </c>
      <c r="B96" s="121"/>
      <c r="C96" s="122"/>
      <c r="D96" s="123" t="s">
        <v>82</v>
      </c>
      <c r="E96" s="123"/>
      <c r="F96" s="123"/>
      <c r="G96" s="123"/>
      <c r="H96" s="123"/>
      <c r="I96" s="124"/>
      <c r="J96" s="123" t="s">
        <v>83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'2 - Základní práce'!J30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80</v>
      </c>
      <c r="AR96" s="127"/>
      <c r="AS96" s="128">
        <v>0</v>
      </c>
      <c r="AT96" s="129">
        <f>ROUND(SUM(AV96:AW96),2)</f>
        <v>0</v>
      </c>
      <c r="AU96" s="130">
        <f>'2 - Základní práce'!P124</f>
        <v>0</v>
      </c>
      <c r="AV96" s="129">
        <f>'2 - Základní práce'!J33</f>
        <v>0</v>
      </c>
      <c r="AW96" s="129">
        <f>'2 - Základní práce'!J34</f>
        <v>0</v>
      </c>
      <c r="AX96" s="129">
        <f>'2 - Základní práce'!J35</f>
        <v>0</v>
      </c>
      <c r="AY96" s="129">
        <f>'2 - Základní práce'!J36</f>
        <v>0</v>
      </c>
      <c r="AZ96" s="129">
        <f>'2 - Základní práce'!F33</f>
        <v>0</v>
      </c>
      <c r="BA96" s="129">
        <f>'2 - Základní práce'!F34</f>
        <v>0</v>
      </c>
      <c r="BB96" s="129">
        <f>'2 - Základní práce'!F35</f>
        <v>0</v>
      </c>
      <c r="BC96" s="129">
        <f>'2 - Základní práce'!F36</f>
        <v>0</v>
      </c>
      <c r="BD96" s="131">
        <f>'2 - Základní práce'!F37</f>
        <v>0</v>
      </c>
      <c r="BE96" s="7"/>
      <c r="BT96" s="132" t="s">
        <v>78</v>
      </c>
      <c r="BV96" s="132" t="s">
        <v>75</v>
      </c>
      <c r="BW96" s="132" t="s">
        <v>84</v>
      </c>
      <c r="BX96" s="132" t="s">
        <v>5</v>
      </c>
      <c r="CL96" s="132" t="s">
        <v>1</v>
      </c>
      <c r="CM96" s="132" t="s">
        <v>82</v>
      </c>
    </row>
    <row r="97" spans="1:91" s="7" customFormat="1" ht="16.5" customHeight="1">
      <c r="A97" s="120" t="s">
        <v>77</v>
      </c>
      <c r="B97" s="121"/>
      <c r="C97" s="122"/>
      <c r="D97" s="123" t="s">
        <v>85</v>
      </c>
      <c r="E97" s="123"/>
      <c r="F97" s="123"/>
      <c r="G97" s="123"/>
      <c r="H97" s="123"/>
      <c r="I97" s="124"/>
      <c r="J97" s="123" t="s">
        <v>86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'3 - Technologické a servi...'!J30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80</v>
      </c>
      <c r="AR97" s="127"/>
      <c r="AS97" s="128">
        <v>0</v>
      </c>
      <c r="AT97" s="129">
        <f>ROUND(SUM(AV97:AW97),2)</f>
        <v>0</v>
      </c>
      <c r="AU97" s="130">
        <f>'3 - Technologické a servi...'!P122</f>
        <v>0</v>
      </c>
      <c r="AV97" s="129">
        <f>'3 - Technologické a servi...'!J33</f>
        <v>0</v>
      </c>
      <c r="AW97" s="129">
        <f>'3 - Technologické a servi...'!J34</f>
        <v>0</v>
      </c>
      <c r="AX97" s="129">
        <f>'3 - Technologické a servi...'!J35</f>
        <v>0</v>
      </c>
      <c r="AY97" s="129">
        <f>'3 - Technologické a servi...'!J36</f>
        <v>0</v>
      </c>
      <c r="AZ97" s="129">
        <f>'3 - Technologické a servi...'!F33</f>
        <v>0</v>
      </c>
      <c r="BA97" s="129">
        <f>'3 - Technologické a servi...'!F34</f>
        <v>0</v>
      </c>
      <c r="BB97" s="129">
        <f>'3 - Technologické a servi...'!F35</f>
        <v>0</v>
      </c>
      <c r="BC97" s="129">
        <f>'3 - Technologické a servi...'!F36</f>
        <v>0</v>
      </c>
      <c r="BD97" s="131">
        <f>'3 - Technologické a servi...'!F37</f>
        <v>0</v>
      </c>
      <c r="BE97" s="7"/>
      <c r="BT97" s="132" t="s">
        <v>78</v>
      </c>
      <c r="BV97" s="132" t="s">
        <v>75</v>
      </c>
      <c r="BW97" s="132" t="s">
        <v>87</v>
      </c>
      <c r="BX97" s="132" t="s">
        <v>5</v>
      </c>
      <c r="CL97" s="132" t="s">
        <v>1</v>
      </c>
      <c r="CM97" s="132" t="s">
        <v>82</v>
      </c>
    </row>
    <row r="98" spans="1:91" s="7" customFormat="1" ht="16.5" customHeight="1">
      <c r="A98" s="120" t="s">
        <v>77</v>
      </c>
      <c r="B98" s="121"/>
      <c r="C98" s="122"/>
      <c r="D98" s="123" t="s">
        <v>88</v>
      </c>
      <c r="E98" s="123"/>
      <c r="F98" s="123"/>
      <c r="G98" s="123"/>
      <c r="H98" s="123"/>
      <c r="I98" s="124"/>
      <c r="J98" s="123" t="s">
        <v>89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'4 - Přestavba hrázové pro...'!J30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80</v>
      </c>
      <c r="AR98" s="127"/>
      <c r="AS98" s="128">
        <v>0</v>
      </c>
      <c r="AT98" s="129">
        <f>ROUND(SUM(AV98:AW98),2)</f>
        <v>0</v>
      </c>
      <c r="AU98" s="130">
        <f>'4 - Přestavba hrázové pro...'!P126</f>
        <v>0</v>
      </c>
      <c r="AV98" s="129">
        <f>'4 - Přestavba hrázové pro...'!J33</f>
        <v>0</v>
      </c>
      <c r="AW98" s="129">
        <f>'4 - Přestavba hrázové pro...'!J34</f>
        <v>0</v>
      </c>
      <c r="AX98" s="129">
        <f>'4 - Přestavba hrázové pro...'!J35</f>
        <v>0</v>
      </c>
      <c r="AY98" s="129">
        <f>'4 - Přestavba hrázové pro...'!J36</f>
        <v>0</v>
      </c>
      <c r="AZ98" s="129">
        <f>'4 - Přestavba hrázové pro...'!F33</f>
        <v>0</v>
      </c>
      <c r="BA98" s="129">
        <f>'4 - Přestavba hrázové pro...'!F34</f>
        <v>0</v>
      </c>
      <c r="BB98" s="129">
        <f>'4 - Přestavba hrázové pro...'!F35</f>
        <v>0</v>
      </c>
      <c r="BC98" s="129">
        <f>'4 - Přestavba hrázové pro...'!F36</f>
        <v>0</v>
      </c>
      <c r="BD98" s="131">
        <f>'4 - Přestavba hrázové pro...'!F37</f>
        <v>0</v>
      </c>
      <c r="BE98" s="7"/>
      <c r="BT98" s="132" t="s">
        <v>78</v>
      </c>
      <c r="BV98" s="132" t="s">
        <v>75</v>
      </c>
      <c r="BW98" s="132" t="s">
        <v>90</v>
      </c>
      <c r="BX98" s="132" t="s">
        <v>5</v>
      </c>
      <c r="CL98" s="132" t="s">
        <v>1</v>
      </c>
      <c r="CM98" s="132" t="s">
        <v>82</v>
      </c>
    </row>
    <row r="99" spans="1:91" s="7" customFormat="1" ht="16.5" customHeight="1">
      <c r="A99" s="120" t="s">
        <v>77</v>
      </c>
      <c r="B99" s="121"/>
      <c r="C99" s="122"/>
      <c r="D99" s="123" t="s">
        <v>91</v>
      </c>
      <c r="E99" s="123"/>
      <c r="F99" s="123"/>
      <c r="G99" s="123"/>
      <c r="H99" s="123"/>
      <c r="I99" s="124"/>
      <c r="J99" s="123" t="s">
        <v>92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5">
        <f>'5 - Dokončovací práce'!J30</f>
        <v>0</v>
      </c>
      <c r="AH99" s="124"/>
      <c r="AI99" s="124"/>
      <c r="AJ99" s="124"/>
      <c r="AK99" s="124"/>
      <c r="AL99" s="124"/>
      <c r="AM99" s="124"/>
      <c r="AN99" s="125">
        <f>SUM(AG99,AT99)</f>
        <v>0</v>
      </c>
      <c r="AO99" s="124"/>
      <c r="AP99" s="124"/>
      <c r="AQ99" s="126" t="s">
        <v>80</v>
      </c>
      <c r="AR99" s="127"/>
      <c r="AS99" s="128">
        <v>0</v>
      </c>
      <c r="AT99" s="129">
        <f>ROUND(SUM(AV99:AW99),2)</f>
        <v>0</v>
      </c>
      <c r="AU99" s="130">
        <f>'5 - Dokončovací práce'!P122</f>
        <v>0</v>
      </c>
      <c r="AV99" s="129">
        <f>'5 - Dokončovací práce'!J33</f>
        <v>0</v>
      </c>
      <c r="AW99" s="129">
        <f>'5 - Dokončovací práce'!J34</f>
        <v>0</v>
      </c>
      <c r="AX99" s="129">
        <f>'5 - Dokončovací práce'!J35</f>
        <v>0</v>
      </c>
      <c r="AY99" s="129">
        <f>'5 - Dokončovací práce'!J36</f>
        <v>0</v>
      </c>
      <c r="AZ99" s="129">
        <f>'5 - Dokončovací práce'!F33</f>
        <v>0</v>
      </c>
      <c r="BA99" s="129">
        <f>'5 - Dokončovací práce'!F34</f>
        <v>0</v>
      </c>
      <c r="BB99" s="129">
        <f>'5 - Dokončovací práce'!F35</f>
        <v>0</v>
      </c>
      <c r="BC99" s="129">
        <f>'5 - Dokončovací práce'!F36</f>
        <v>0</v>
      </c>
      <c r="BD99" s="131">
        <f>'5 - Dokončovací práce'!F37</f>
        <v>0</v>
      </c>
      <c r="BE99" s="7"/>
      <c r="BT99" s="132" t="s">
        <v>78</v>
      </c>
      <c r="BV99" s="132" t="s">
        <v>75</v>
      </c>
      <c r="BW99" s="132" t="s">
        <v>93</v>
      </c>
      <c r="BX99" s="132" t="s">
        <v>5</v>
      </c>
      <c r="CL99" s="132" t="s">
        <v>1</v>
      </c>
      <c r="CM99" s="132" t="s">
        <v>82</v>
      </c>
    </row>
    <row r="100" spans="1:91" s="7" customFormat="1" ht="16.5" customHeight="1">
      <c r="A100" s="120" t="s">
        <v>77</v>
      </c>
      <c r="B100" s="121"/>
      <c r="C100" s="122"/>
      <c r="D100" s="123" t="s">
        <v>94</v>
      </c>
      <c r="E100" s="123"/>
      <c r="F100" s="123"/>
      <c r="G100" s="123"/>
      <c r="H100" s="123"/>
      <c r="I100" s="124"/>
      <c r="J100" s="123" t="s">
        <v>95</v>
      </c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5">
        <f>'6 - VRN - vedlejší a osta...'!J30</f>
        <v>0</v>
      </c>
      <c r="AH100" s="124"/>
      <c r="AI100" s="124"/>
      <c r="AJ100" s="124"/>
      <c r="AK100" s="124"/>
      <c r="AL100" s="124"/>
      <c r="AM100" s="124"/>
      <c r="AN100" s="125">
        <f>SUM(AG100,AT100)</f>
        <v>0</v>
      </c>
      <c r="AO100" s="124"/>
      <c r="AP100" s="124"/>
      <c r="AQ100" s="126" t="s">
        <v>80</v>
      </c>
      <c r="AR100" s="127"/>
      <c r="AS100" s="133">
        <v>0</v>
      </c>
      <c r="AT100" s="134">
        <f>ROUND(SUM(AV100:AW100),2)</f>
        <v>0</v>
      </c>
      <c r="AU100" s="135">
        <f>'6 - VRN - vedlejší a osta...'!P121</f>
        <v>0</v>
      </c>
      <c r="AV100" s="134">
        <f>'6 - VRN - vedlejší a osta...'!J33</f>
        <v>0</v>
      </c>
      <c r="AW100" s="134">
        <f>'6 - VRN - vedlejší a osta...'!J34</f>
        <v>0</v>
      </c>
      <c r="AX100" s="134">
        <f>'6 - VRN - vedlejší a osta...'!J35</f>
        <v>0</v>
      </c>
      <c r="AY100" s="134">
        <f>'6 - VRN - vedlejší a osta...'!J36</f>
        <v>0</v>
      </c>
      <c r="AZ100" s="134">
        <f>'6 - VRN - vedlejší a osta...'!F33</f>
        <v>0</v>
      </c>
      <c r="BA100" s="134">
        <f>'6 - VRN - vedlejší a osta...'!F34</f>
        <v>0</v>
      </c>
      <c r="BB100" s="134">
        <f>'6 - VRN - vedlejší a osta...'!F35</f>
        <v>0</v>
      </c>
      <c r="BC100" s="134">
        <f>'6 - VRN - vedlejší a osta...'!F36</f>
        <v>0</v>
      </c>
      <c r="BD100" s="136">
        <f>'6 - VRN - vedlejší a osta...'!F37</f>
        <v>0</v>
      </c>
      <c r="BE100" s="7"/>
      <c r="BT100" s="132" t="s">
        <v>78</v>
      </c>
      <c r="BV100" s="132" t="s">
        <v>75</v>
      </c>
      <c r="BW100" s="132" t="s">
        <v>96</v>
      </c>
      <c r="BX100" s="132" t="s">
        <v>5</v>
      </c>
      <c r="CL100" s="132" t="s">
        <v>1</v>
      </c>
      <c r="CM100" s="132" t="s">
        <v>82</v>
      </c>
    </row>
    <row r="101" spans="1:57" s="2" customFormat="1" ht="30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5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1:57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45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</sheetData>
  <sheetProtection password="CC35" sheet="1" objects="1" scenarios="1" formatColumns="0" formatRows="0"/>
  <mergeCells count="6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N98:AP98"/>
    <mergeCell ref="AG98:AM98"/>
    <mergeCell ref="AN99:AP99"/>
    <mergeCell ref="AG99:AM99"/>
    <mergeCell ref="AN100:AP100"/>
    <mergeCell ref="AG100:AM100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  <mergeCell ref="D99:H99"/>
    <mergeCell ref="J99:AF99"/>
    <mergeCell ref="D100:H100"/>
    <mergeCell ref="J100:AF100"/>
  </mergeCells>
  <hyperlinks>
    <hyperlink ref="A95" location="'1 - Přípravné práce'!C2" display="/"/>
    <hyperlink ref="A96" location="'2 - Základní práce'!C2" display="/"/>
    <hyperlink ref="A97" location="'3 - Technologické a servi...'!C2" display="/"/>
    <hyperlink ref="A98" location="'4 - Přestavba hrázové pro...'!C2" display="/"/>
    <hyperlink ref="A99" location="'5 - Dokončovací práce'!C2" display="/"/>
    <hyperlink ref="A100" location="'6 - VRN - vedlejší a osta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81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82</v>
      </c>
    </row>
    <row r="4" spans="2:46" s="1" customFormat="1" ht="24.95" customHeight="1">
      <c r="B4" s="21"/>
      <c r="D4" s="141" t="s">
        <v>97</v>
      </c>
      <c r="I4" s="137"/>
      <c r="L4" s="21"/>
      <c r="M4" s="142" t="s">
        <v>10</v>
      </c>
      <c r="AT4" s="18" t="s">
        <v>4</v>
      </c>
    </row>
    <row r="5" spans="2:12" s="1" customFormat="1" ht="6.95" customHeight="1">
      <c r="B5" s="21"/>
      <c r="I5" s="137"/>
      <c r="L5" s="21"/>
    </row>
    <row r="6" spans="2:12" s="1" customFormat="1" ht="12" customHeight="1">
      <c r="B6" s="21"/>
      <c r="D6" s="143" t="s">
        <v>16</v>
      </c>
      <c r="I6" s="137"/>
      <c r="L6" s="21"/>
    </row>
    <row r="7" spans="2:12" s="1" customFormat="1" ht="25.5" customHeight="1">
      <c r="B7" s="21"/>
      <c r="E7" s="144" t="str">
        <f>'Rekapitulace stavby'!K6</f>
        <v>Přestavba povodňové hráze řeky Opavy na km 64,900-68,440 v místě Bliszczyce, obec Branice (otevřený)</v>
      </c>
      <c r="F7" s="143"/>
      <c r="G7" s="143"/>
      <c r="H7" s="143"/>
      <c r="I7" s="137"/>
      <c r="L7" s="21"/>
    </row>
    <row r="8" spans="1:31" s="2" customFormat="1" ht="12" customHeight="1">
      <c r="A8" s="39"/>
      <c r="B8" s="45"/>
      <c r="C8" s="39"/>
      <c r="D8" s="143" t="s">
        <v>98</v>
      </c>
      <c r="E8" s="39"/>
      <c r="F8" s="39"/>
      <c r="G8" s="39"/>
      <c r="H8" s="39"/>
      <c r="I8" s="145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6" t="s">
        <v>99</v>
      </c>
      <c r="F9" s="39"/>
      <c r="G9" s="39"/>
      <c r="H9" s="39"/>
      <c r="I9" s="145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45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3" t="s">
        <v>18</v>
      </c>
      <c r="E11" s="39"/>
      <c r="F11" s="147" t="s">
        <v>1</v>
      </c>
      <c r="G11" s="39"/>
      <c r="H11" s="39"/>
      <c r="I11" s="148" t="s">
        <v>19</v>
      </c>
      <c r="J11" s="147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3" t="s">
        <v>20</v>
      </c>
      <c r="E12" s="39"/>
      <c r="F12" s="147" t="s">
        <v>21</v>
      </c>
      <c r="G12" s="39"/>
      <c r="H12" s="39"/>
      <c r="I12" s="148" t="s">
        <v>22</v>
      </c>
      <c r="J12" s="149" t="str">
        <f>'Rekapitulace stavby'!AN8</f>
        <v>21. 8. 2019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45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24</v>
      </c>
      <c r="E14" s="39"/>
      <c r="F14" s="39"/>
      <c r="G14" s="39"/>
      <c r="H14" s="39"/>
      <c r="I14" s="148" t="s">
        <v>25</v>
      </c>
      <c r="J14" s="147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7" t="str">
        <f>IF('Rekapitulace stavby'!E11="","",'Rekapitulace stavby'!E11)</f>
        <v xml:space="preserve"> </v>
      </c>
      <c r="F15" s="39"/>
      <c r="G15" s="39"/>
      <c r="H15" s="39"/>
      <c r="I15" s="148" t="s">
        <v>26</v>
      </c>
      <c r="J15" s="147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45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3" t="s">
        <v>27</v>
      </c>
      <c r="E17" s="39"/>
      <c r="F17" s="39"/>
      <c r="G17" s="39"/>
      <c r="H17" s="39"/>
      <c r="I17" s="148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7"/>
      <c r="G18" s="147"/>
      <c r="H18" s="147"/>
      <c r="I18" s="148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45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3" t="s">
        <v>29</v>
      </c>
      <c r="E20" s="39"/>
      <c r="F20" s="39"/>
      <c r="G20" s="39"/>
      <c r="H20" s="39"/>
      <c r="I20" s="148" t="s">
        <v>25</v>
      </c>
      <c r="J20" s="147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7" t="str">
        <f>IF('Rekapitulace stavby'!E17="","",'Rekapitulace stavby'!E17)</f>
        <v xml:space="preserve"> </v>
      </c>
      <c r="F21" s="39"/>
      <c r="G21" s="39"/>
      <c r="H21" s="39"/>
      <c r="I21" s="148" t="s">
        <v>26</v>
      </c>
      <c r="J21" s="147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45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3" t="s">
        <v>31</v>
      </c>
      <c r="E23" s="39"/>
      <c r="F23" s="39"/>
      <c r="G23" s="39"/>
      <c r="H23" s="39"/>
      <c r="I23" s="148" t="s">
        <v>25</v>
      </c>
      <c r="J23" s="147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7" t="str">
        <f>IF('Rekapitulace stavby'!E20="","",'Rekapitulace stavby'!E20)</f>
        <v xml:space="preserve"> </v>
      </c>
      <c r="F24" s="39"/>
      <c r="G24" s="39"/>
      <c r="H24" s="39"/>
      <c r="I24" s="148" t="s">
        <v>26</v>
      </c>
      <c r="J24" s="147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45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3" t="s">
        <v>32</v>
      </c>
      <c r="E26" s="39"/>
      <c r="F26" s="39"/>
      <c r="G26" s="39"/>
      <c r="H26" s="39"/>
      <c r="I26" s="145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0"/>
      <c r="B27" s="151"/>
      <c r="C27" s="150"/>
      <c r="D27" s="150"/>
      <c r="E27" s="152" t="s">
        <v>1</v>
      </c>
      <c r="F27" s="152"/>
      <c r="G27" s="152"/>
      <c r="H27" s="152"/>
      <c r="I27" s="153"/>
      <c r="J27" s="150"/>
      <c r="K27" s="150"/>
      <c r="L27" s="154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45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5"/>
      <c r="E29" s="155"/>
      <c r="F29" s="155"/>
      <c r="G29" s="155"/>
      <c r="H29" s="155"/>
      <c r="I29" s="156"/>
      <c r="J29" s="155"/>
      <c r="K29" s="155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7" t="s">
        <v>33</v>
      </c>
      <c r="E30" s="39"/>
      <c r="F30" s="39"/>
      <c r="G30" s="39"/>
      <c r="H30" s="39"/>
      <c r="I30" s="145"/>
      <c r="J30" s="158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5"/>
      <c r="E31" s="155"/>
      <c r="F31" s="155"/>
      <c r="G31" s="155"/>
      <c r="H31" s="155"/>
      <c r="I31" s="156"/>
      <c r="J31" s="155"/>
      <c r="K31" s="155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9" t="s">
        <v>35</v>
      </c>
      <c r="G32" s="39"/>
      <c r="H32" s="39"/>
      <c r="I32" s="160" t="s">
        <v>34</v>
      </c>
      <c r="J32" s="159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1" t="s">
        <v>37</v>
      </c>
      <c r="E33" s="143" t="s">
        <v>38</v>
      </c>
      <c r="F33" s="162">
        <f>ROUND((SUM(BE122:BE236)),2)</f>
        <v>0</v>
      </c>
      <c r="G33" s="39"/>
      <c r="H33" s="39"/>
      <c r="I33" s="163">
        <v>0.23</v>
      </c>
      <c r="J33" s="162">
        <f>ROUND(((SUM(BE122:BE236))*I33),2)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3" t="s">
        <v>39</v>
      </c>
      <c r="F34" s="162">
        <f>ROUND((SUM(BF122:BF236)),2)</f>
        <v>0</v>
      </c>
      <c r="G34" s="39"/>
      <c r="H34" s="39"/>
      <c r="I34" s="163">
        <v>0.15</v>
      </c>
      <c r="J34" s="162">
        <f>ROUND(((SUM(BF122:BF236))*I34),2)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3" t="s">
        <v>40</v>
      </c>
      <c r="F35" s="162">
        <f>ROUND((SUM(BG122:BG236)),2)</f>
        <v>0</v>
      </c>
      <c r="G35" s="39"/>
      <c r="H35" s="39"/>
      <c r="I35" s="163">
        <v>0.23</v>
      </c>
      <c r="J35" s="162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3" t="s">
        <v>41</v>
      </c>
      <c r="F36" s="162">
        <f>ROUND((SUM(BH122:BH236)),2)</f>
        <v>0</v>
      </c>
      <c r="G36" s="39"/>
      <c r="H36" s="39"/>
      <c r="I36" s="163">
        <v>0.15</v>
      </c>
      <c r="J36" s="162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42</v>
      </c>
      <c r="F37" s="162">
        <f>ROUND((SUM(BI122:BI236)),2)</f>
        <v>0</v>
      </c>
      <c r="G37" s="39"/>
      <c r="H37" s="39"/>
      <c r="I37" s="163">
        <v>0</v>
      </c>
      <c r="J37" s="16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45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4"/>
      <c r="D39" s="165" t="s">
        <v>43</v>
      </c>
      <c r="E39" s="166"/>
      <c r="F39" s="166"/>
      <c r="G39" s="167" t="s">
        <v>44</v>
      </c>
      <c r="H39" s="168" t="s">
        <v>45</v>
      </c>
      <c r="I39" s="169"/>
      <c r="J39" s="170">
        <f>SUM(J30:J37)</f>
        <v>0</v>
      </c>
      <c r="K39" s="171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145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I41" s="137"/>
      <c r="L41" s="21"/>
    </row>
    <row r="42" spans="2:12" s="1" customFormat="1" ht="14.4" customHeight="1">
      <c r="B42" s="21"/>
      <c r="I42" s="137"/>
      <c r="L42" s="21"/>
    </row>
    <row r="43" spans="2:12" s="1" customFormat="1" ht="14.4" customHeight="1">
      <c r="B43" s="21"/>
      <c r="I43" s="137"/>
      <c r="L43" s="21"/>
    </row>
    <row r="44" spans="2:12" s="1" customFormat="1" ht="14.4" customHeight="1">
      <c r="B44" s="21"/>
      <c r="I44" s="137"/>
      <c r="L44" s="21"/>
    </row>
    <row r="45" spans="2:12" s="1" customFormat="1" ht="14.4" customHeight="1">
      <c r="B45" s="21"/>
      <c r="I45" s="137"/>
      <c r="L45" s="21"/>
    </row>
    <row r="46" spans="2:12" s="1" customFormat="1" ht="14.4" customHeight="1">
      <c r="B46" s="21"/>
      <c r="I46" s="137"/>
      <c r="L46" s="21"/>
    </row>
    <row r="47" spans="2:12" s="1" customFormat="1" ht="14.4" customHeight="1">
      <c r="B47" s="21"/>
      <c r="I47" s="137"/>
      <c r="L47" s="21"/>
    </row>
    <row r="48" spans="2:12" s="1" customFormat="1" ht="14.4" customHeight="1">
      <c r="B48" s="21"/>
      <c r="I48" s="137"/>
      <c r="L48" s="21"/>
    </row>
    <row r="49" spans="2:12" s="1" customFormat="1" ht="14.4" customHeight="1">
      <c r="B49" s="21"/>
      <c r="I49" s="137"/>
      <c r="L49" s="21"/>
    </row>
    <row r="50" spans="2:12" s="2" customFormat="1" ht="14.4" customHeight="1">
      <c r="B50" s="64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2" t="s">
        <v>50</v>
      </c>
      <c r="E65" s="180"/>
      <c r="F65" s="180"/>
      <c r="G65" s="172" t="s">
        <v>51</v>
      </c>
      <c r="H65" s="180"/>
      <c r="I65" s="181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2"/>
      <c r="C77" s="183"/>
      <c r="D77" s="183"/>
      <c r="E77" s="183"/>
      <c r="F77" s="183"/>
      <c r="G77" s="183"/>
      <c r="H77" s="183"/>
      <c r="I77" s="184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5"/>
      <c r="C81" s="186"/>
      <c r="D81" s="186"/>
      <c r="E81" s="186"/>
      <c r="F81" s="186"/>
      <c r="G81" s="186"/>
      <c r="H81" s="186"/>
      <c r="I81" s="187"/>
      <c r="J81" s="186"/>
      <c r="K81" s="18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100</v>
      </c>
      <c r="D82" s="41"/>
      <c r="E82" s="41"/>
      <c r="F82" s="41"/>
      <c r="G82" s="41"/>
      <c r="H82" s="41"/>
      <c r="I82" s="145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45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45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5.5" customHeight="1">
      <c r="A85" s="39"/>
      <c r="B85" s="40"/>
      <c r="C85" s="41"/>
      <c r="D85" s="41"/>
      <c r="E85" s="188" t="str">
        <f>E7</f>
        <v>Přestavba povodňové hráze řeky Opavy na km 64,900-68,440 v místě Bliszczyce, obec Branice (otevřený)</v>
      </c>
      <c r="F85" s="33"/>
      <c r="G85" s="33"/>
      <c r="H85" s="33"/>
      <c r="I85" s="145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98</v>
      </c>
      <c r="D86" s="41"/>
      <c r="E86" s="41"/>
      <c r="F86" s="41"/>
      <c r="G86" s="41"/>
      <c r="H86" s="41"/>
      <c r="I86" s="145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1 - Přípravné práce</v>
      </c>
      <c r="F87" s="41"/>
      <c r="G87" s="41"/>
      <c r="H87" s="41"/>
      <c r="I87" s="145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45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148" t="s">
        <v>22</v>
      </c>
      <c r="J89" s="80" t="str">
        <f>IF(J12="","",J12)</f>
        <v>21. 8. 2019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45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148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148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45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9" t="s">
        <v>101</v>
      </c>
      <c r="D94" s="190"/>
      <c r="E94" s="190"/>
      <c r="F94" s="190"/>
      <c r="G94" s="190"/>
      <c r="H94" s="190"/>
      <c r="I94" s="191"/>
      <c r="J94" s="192" t="s">
        <v>102</v>
      </c>
      <c r="K94" s="19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45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3" t="s">
        <v>103</v>
      </c>
      <c r="D96" s="41"/>
      <c r="E96" s="41"/>
      <c r="F96" s="41"/>
      <c r="G96" s="41"/>
      <c r="H96" s="41"/>
      <c r="I96" s="145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104</v>
      </c>
    </row>
    <row r="97" spans="1:31" s="9" customFormat="1" ht="24.95" customHeight="1">
      <c r="A97" s="9"/>
      <c r="B97" s="194"/>
      <c r="C97" s="195"/>
      <c r="D97" s="196" t="s">
        <v>105</v>
      </c>
      <c r="E97" s="197"/>
      <c r="F97" s="197"/>
      <c r="G97" s="197"/>
      <c r="H97" s="197"/>
      <c r="I97" s="198"/>
      <c r="J97" s="199">
        <f>J123</f>
        <v>0</v>
      </c>
      <c r="K97" s="195"/>
      <c r="L97" s="20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1"/>
      <c r="C98" s="202"/>
      <c r="D98" s="203" t="s">
        <v>106</v>
      </c>
      <c r="E98" s="204"/>
      <c r="F98" s="204"/>
      <c r="G98" s="204"/>
      <c r="H98" s="204"/>
      <c r="I98" s="205"/>
      <c r="J98" s="206">
        <f>J124</f>
        <v>0</v>
      </c>
      <c r="K98" s="202"/>
      <c r="L98" s="20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1"/>
      <c r="C99" s="202"/>
      <c r="D99" s="203" t="s">
        <v>107</v>
      </c>
      <c r="E99" s="204"/>
      <c r="F99" s="204"/>
      <c r="G99" s="204"/>
      <c r="H99" s="204"/>
      <c r="I99" s="205"/>
      <c r="J99" s="206">
        <f>J196</f>
        <v>0</v>
      </c>
      <c r="K99" s="202"/>
      <c r="L99" s="20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1"/>
      <c r="C100" s="202"/>
      <c r="D100" s="203" t="s">
        <v>108</v>
      </c>
      <c r="E100" s="204"/>
      <c r="F100" s="204"/>
      <c r="G100" s="204"/>
      <c r="H100" s="204"/>
      <c r="I100" s="205"/>
      <c r="J100" s="206">
        <f>J214</f>
        <v>0</v>
      </c>
      <c r="K100" s="202"/>
      <c r="L100" s="20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1"/>
      <c r="C101" s="202"/>
      <c r="D101" s="203" t="s">
        <v>109</v>
      </c>
      <c r="E101" s="204"/>
      <c r="F101" s="204"/>
      <c r="G101" s="204"/>
      <c r="H101" s="204"/>
      <c r="I101" s="205"/>
      <c r="J101" s="206">
        <f>J223</f>
        <v>0</v>
      </c>
      <c r="K101" s="202"/>
      <c r="L101" s="20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1"/>
      <c r="C102" s="202"/>
      <c r="D102" s="203" t="s">
        <v>110</v>
      </c>
      <c r="E102" s="204"/>
      <c r="F102" s="204"/>
      <c r="G102" s="204"/>
      <c r="H102" s="204"/>
      <c r="I102" s="205"/>
      <c r="J102" s="206">
        <f>J234</f>
        <v>0</v>
      </c>
      <c r="K102" s="202"/>
      <c r="L102" s="20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145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184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187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111</v>
      </c>
      <c r="D109" s="41"/>
      <c r="E109" s="41"/>
      <c r="F109" s="41"/>
      <c r="G109" s="41"/>
      <c r="H109" s="41"/>
      <c r="I109" s="145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145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145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5.5" customHeight="1">
      <c r="A112" s="39"/>
      <c r="B112" s="40"/>
      <c r="C112" s="41"/>
      <c r="D112" s="41"/>
      <c r="E112" s="188" t="str">
        <f>E7</f>
        <v>Přestavba povodňové hráze řeky Opavy na km 64,900-68,440 v místě Bliszczyce, obec Branice (otevřený)</v>
      </c>
      <c r="F112" s="33"/>
      <c r="G112" s="33"/>
      <c r="H112" s="33"/>
      <c r="I112" s="145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98</v>
      </c>
      <c r="D113" s="41"/>
      <c r="E113" s="41"/>
      <c r="F113" s="41"/>
      <c r="G113" s="41"/>
      <c r="H113" s="41"/>
      <c r="I113" s="145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>1 - Přípravné práce</v>
      </c>
      <c r="F114" s="41"/>
      <c r="G114" s="41"/>
      <c r="H114" s="41"/>
      <c r="I114" s="145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145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 xml:space="preserve"> </v>
      </c>
      <c r="G116" s="41"/>
      <c r="H116" s="41"/>
      <c r="I116" s="148" t="s">
        <v>22</v>
      </c>
      <c r="J116" s="80" t="str">
        <f>IF(J12="","",J12)</f>
        <v>21. 8. 2019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145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24</v>
      </c>
      <c r="D118" s="41"/>
      <c r="E118" s="41"/>
      <c r="F118" s="28" t="str">
        <f>E15</f>
        <v xml:space="preserve"> </v>
      </c>
      <c r="G118" s="41"/>
      <c r="H118" s="41"/>
      <c r="I118" s="148" t="s">
        <v>29</v>
      </c>
      <c r="J118" s="37" t="str">
        <f>E21</f>
        <v xml:space="preserve">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27</v>
      </c>
      <c r="D119" s="41"/>
      <c r="E119" s="41"/>
      <c r="F119" s="28" t="str">
        <f>IF(E18="","",E18)</f>
        <v>Vyplň údaj</v>
      </c>
      <c r="G119" s="41"/>
      <c r="H119" s="41"/>
      <c r="I119" s="148" t="s">
        <v>31</v>
      </c>
      <c r="J119" s="37" t="str">
        <f>E24</f>
        <v xml:space="preserve">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145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08"/>
      <c r="B121" s="209"/>
      <c r="C121" s="210" t="s">
        <v>112</v>
      </c>
      <c r="D121" s="211" t="s">
        <v>58</v>
      </c>
      <c r="E121" s="211" t="s">
        <v>54</v>
      </c>
      <c r="F121" s="211" t="s">
        <v>55</v>
      </c>
      <c r="G121" s="211" t="s">
        <v>113</v>
      </c>
      <c r="H121" s="211" t="s">
        <v>114</v>
      </c>
      <c r="I121" s="212" t="s">
        <v>115</v>
      </c>
      <c r="J121" s="213" t="s">
        <v>102</v>
      </c>
      <c r="K121" s="214" t="s">
        <v>116</v>
      </c>
      <c r="L121" s="215"/>
      <c r="M121" s="101" t="s">
        <v>1</v>
      </c>
      <c r="N121" s="102" t="s">
        <v>37</v>
      </c>
      <c r="O121" s="102" t="s">
        <v>117</v>
      </c>
      <c r="P121" s="102" t="s">
        <v>118</v>
      </c>
      <c r="Q121" s="102" t="s">
        <v>119</v>
      </c>
      <c r="R121" s="102" t="s">
        <v>120</v>
      </c>
      <c r="S121" s="102" t="s">
        <v>121</v>
      </c>
      <c r="T121" s="103" t="s">
        <v>122</v>
      </c>
      <c r="U121" s="208"/>
      <c r="V121" s="208"/>
      <c r="W121" s="208"/>
      <c r="X121" s="208"/>
      <c r="Y121" s="208"/>
      <c r="Z121" s="208"/>
      <c r="AA121" s="208"/>
      <c r="AB121" s="208"/>
      <c r="AC121" s="208"/>
      <c r="AD121" s="208"/>
      <c r="AE121" s="208"/>
    </row>
    <row r="122" spans="1:63" s="2" customFormat="1" ht="22.8" customHeight="1">
      <c r="A122" s="39"/>
      <c r="B122" s="40"/>
      <c r="C122" s="108" t="s">
        <v>123</v>
      </c>
      <c r="D122" s="41"/>
      <c r="E122" s="41"/>
      <c r="F122" s="41"/>
      <c r="G122" s="41"/>
      <c r="H122" s="41"/>
      <c r="I122" s="145"/>
      <c r="J122" s="216">
        <f>BK122</f>
        <v>0</v>
      </c>
      <c r="K122" s="41"/>
      <c r="L122" s="45"/>
      <c r="M122" s="104"/>
      <c r="N122" s="217"/>
      <c r="O122" s="105"/>
      <c r="P122" s="218">
        <f>P123</f>
        <v>0</v>
      </c>
      <c r="Q122" s="105"/>
      <c r="R122" s="218">
        <f>R123</f>
        <v>1244.814</v>
      </c>
      <c r="S122" s="105"/>
      <c r="T122" s="219">
        <f>T123</f>
        <v>2128.5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72</v>
      </c>
      <c r="AU122" s="18" t="s">
        <v>104</v>
      </c>
      <c r="BK122" s="220">
        <f>BK123</f>
        <v>0</v>
      </c>
    </row>
    <row r="123" spans="1:63" s="12" customFormat="1" ht="25.9" customHeight="1">
      <c r="A123" s="12"/>
      <c r="B123" s="221"/>
      <c r="C123" s="222"/>
      <c r="D123" s="223" t="s">
        <v>72</v>
      </c>
      <c r="E123" s="224" t="s">
        <v>124</v>
      </c>
      <c r="F123" s="224" t="s">
        <v>125</v>
      </c>
      <c r="G123" s="222"/>
      <c r="H123" s="222"/>
      <c r="I123" s="225"/>
      <c r="J123" s="226">
        <f>BK123</f>
        <v>0</v>
      </c>
      <c r="K123" s="222"/>
      <c r="L123" s="227"/>
      <c r="M123" s="228"/>
      <c r="N123" s="229"/>
      <c r="O123" s="229"/>
      <c r="P123" s="230">
        <f>P124+P196+P214+P223+P234</f>
        <v>0</v>
      </c>
      <c r="Q123" s="229"/>
      <c r="R123" s="230">
        <f>R124+R196+R214+R223+R234</f>
        <v>1244.814</v>
      </c>
      <c r="S123" s="229"/>
      <c r="T123" s="231">
        <f>T124+T196+T214+T223+T234</f>
        <v>2128.5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2" t="s">
        <v>78</v>
      </c>
      <c r="AT123" s="233" t="s">
        <v>72</v>
      </c>
      <c r="AU123" s="233" t="s">
        <v>73</v>
      </c>
      <c r="AY123" s="232" t="s">
        <v>126</v>
      </c>
      <c r="BK123" s="234">
        <f>BK124+BK196+BK214+BK223+BK234</f>
        <v>0</v>
      </c>
    </row>
    <row r="124" spans="1:63" s="12" customFormat="1" ht="22.8" customHeight="1">
      <c r="A124" s="12"/>
      <c r="B124" s="221"/>
      <c r="C124" s="222"/>
      <c r="D124" s="223" t="s">
        <v>72</v>
      </c>
      <c r="E124" s="235" t="s">
        <v>78</v>
      </c>
      <c r="F124" s="235" t="s">
        <v>127</v>
      </c>
      <c r="G124" s="222"/>
      <c r="H124" s="222"/>
      <c r="I124" s="225"/>
      <c r="J124" s="236">
        <f>BK124</f>
        <v>0</v>
      </c>
      <c r="K124" s="222"/>
      <c r="L124" s="227"/>
      <c r="M124" s="228"/>
      <c r="N124" s="229"/>
      <c r="O124" s="229"/>
      <c r="P124" s="230">
        <f>SUM(P125:P195)</f>
        <v>0</v>
      </c>
      <c r="Q124" s="229"/>
      <c r="R124" s="230">
        <f>SUM(R125:R195)</f>
        <v>0.054000000000000006</v>
      </c>
      <c r="S124" s="229"/>
      <c r="T124" s="231">
        <f>SUM(T125:T195)</f>
        <v>1912.5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2" t="s">
        <v>78</v>
      </c>
      <c r="AT124" s="233" t="s">
        <v>72</v>
      </c>
      <c r="AU124" s="233" t="s">
        <v>78</v>
      </c>
      <c r="AY124" s="232" t="s">
        <v>126</v>
      </c>
      <c r="BK124" s="234">
        <f>SUM(BK125:BK195)</f>
        <v>0</v>
      </c>
    </row>
    <row r="125" spans="1:65" s="2" customFormat="1" ht="24" customHeight="1">
      <c r="A125" s="39"/>
      <c r="B125" s="40"/>
      <c r="C125" s="237" t="s">
        <v>78</v>
      </c>
      <c r="D125" s="237" t="s">
        <v>128</v>
      </c>
      <c r="E125" s="238" t="s">
        <v>129</v>
      </c>
      <c r="F125" s="239" t="s">
        <v>130</v>
      </c>
      <c r="G125" s="240" t="s">
        <v>131</v>
      </c>
      <c r="H125" s="241">
        <v>1.02</v>
      </c>
      <c r="I125" s="242"/>
      <c r="J125" s="243">
        <f>ROUND(I125*H125,2)</f>
        <v>0</v>
      </c>
      <c r="K125" s="244"/>
      <c r="L125" s="45"/>
      <c r="M125" s="245" t="s">
        <v>1</v>
      </c>
      <c r="N125" s="246" t="s">
        <v>38</v>
      </c>
      <c r="O125" s="92"/>
      <c r="P125" s="247">
        <f>O125*H125</f>
        <v>0</v>
      </c>
      <c r="Q125" s="247">
        <v>0</v>
      </c>
      <c r="R125" s="247">
        <f>Q125*H125</f>
        <v>0</v>
      </c>
      <c r="S125" s="247">
        <v>0</v>
      </c>
      <c r="T125" s="248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9" t="s">
        <v>88</v>
      </c>
      <c r="AT125" s="249" t="s">
        <v>128</v>
      </c>
      <c r="AU125" s="249" t="s">
        <v>82</v>
      </c>
      <c r="AY125" s="18" t="s">
        <v>126</v>
      </c>
      <c r="BE125" s="250">
        <f>IF(N125="základní",J125,0)</f>
        <v>0</v>
      </c>
      <c r="BF125" s="250">
        <f>IF(N125="snížená",J125,0)</f>
        <v>0</v>
      </c>
      <c r="BG125" s="250">
        <f>IF(N125="zákl. přenesená",J125,0)</f>
        <v>0</v>
      </c>
      <c r="BH125" s="250">
        <f>IF(N125="sníž. přenesená",J125,0)</f>
        <v>0</v>
      </c>
      <c r="BI125" s="250">
        <f>IF(N125="nulová",J125,0)</f>
        <v>0</v>
      </c>
      <c r="BJ125" s="18" t="s">
        <v>78</v>
      </c>
      <c r="BK125" s="250">
        <f>ROUND(I125*H125,2)</f>
        <v>0</v>
      </c>
      <c r="BL125" s="18" t="s">
        <v>88</v>
      </c>
      <c r="BM125" s="249" t="s">
        <v>82</v>
      </c>
    </row>
    <row r="126" spans="1:47" s="2" customFormat="1" ht="12">
      <c r="A126" s="39"/>
      <c r="B126" s="40"/>
      <c r="C126" s="41"/>
      <c r="D126" s="251" t="s">
        <v>132</v>
      </c>
      <c r="E126" s="41"/>
      <c r="F126" s="252" t="s">
        <v>130</v>
      </c>
      <c r="G126" s="41"/>
      <c r="H126" s="41"/>
      <c r="I126" s="145"/>
      <c r="J126" s="41"/>
      <c r="K126" s="41"/>
      <c r="L126" s="45"/>
      <c r="M126" s="253"/>
      <c r="N126" s="254"/>
      <c r="O126" s="92"/>
      <c r="P126" s="92"/>
      <c r="Q126" s="92"/>
      <c r="R126" s="92"/>
      <c r="S126" s="92"/>
      <c r="T126" s="93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132</v>
      </c>
      <c r="AU126" s="18" t="s">
        <v>82</v>
      </c>
    </row>
    <row r="127" spans="1:51" s="13" customFormat="1" ht="12">
      <c r="A127" s="13"/>
      <c r="B127" s="255"/>
      <c r="C127" s="256"/>
      <c r="D127" s="251" t="s">
        <v>133</v>
      </c>
      <c r="E127" s="257" t="s">
        <v>1</v>
      </c>
      <c r="F127" s="258" t="s">
        <v>134</v>
      </c>
      <c r="G127" s="256"/>
      <c r="H127" s="259">
        <v>1.02</v>
      </c>
      <c r="I127" s="260"/>
      <c r="J127" s="256"/>
      <c r="K127" s="256"/>
      <c r="L127" s="261"/>
      <c r="M127" s="262"/>
      <c r="N127" s="263"/>
      <c r="O127" s="263"/>
      <c r="P127" s="263"/>
      <c r="Q127" s="263"/>
      <c r="R127" s="263"/>
      <c r="S127" s="263"/>
      <c r="T127" s="26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5" t="s">
        <v>133</v>
      </c>
      <c r="AU127" s="265" t="s">
        <v>82</v>
      </c>
      <c r="AV127" s="13" t="s">
        <v>82</v>
      </c>
      <c r="AW127" s="13" t="s">
        <v>30</v>
      </c>
      <c r="AX127" s="13" t="s">
        <v>73</v>
      </c>
      <c r="AY127" s="265" t="s">
        <v>126</v>
      </c>
    </row>
    <row r="128" spans="1:51" s="14" customFormat="1" ht="12">
      <c r="A128" s="14"/>
      <c r="B128" s="266"/>
      <c r="C128" s="267"/>
      <c r="D128" s="251" t="s">
        <v>133</v>
      </c>
      <c r="E128" s="268" t="s">
        <v>1</v>
      </c>
      <c r="F128" s="269" t="s">
        <v>135</v>
      </c>
      <c r="G128" s="267"/>
      <c r="H128" s="270">
        <v>1.02</v>
      </c>
      <c r="I128" s="271"/>
      <c r="J128" s="267"/>
      <c r="K128" s="267"/>
      <c r="L128" s="272"/>
      <c r="M128" s="273"/>
      <c r="N128" s="274"/>
      <c r="O128" s="274"/>
      <c r="P128" s="274"/>
      <c r="Q128" s="274"/>
      <c r="R128" s="274"/>
      <c r="S128" s="274"/>
      <c r="T128" s="275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76" t="s">
        <v>133</v>
      </c>
      <c r="AU128" s="276" t="s">
        <v>82</v>
      </c>
      <c r="AV128" s="14" t="s">
        <v>88</v>
      </c>
      <c r="AW128" s="14" t="s">
        <v>30</v>
      </c>
      <c r="AX128" s="14" t="s">
        <v>78</v>
      </c>
      <c r="AY128" s="276" t="s">
        <v>126</v>
      </c>
    </row>
    <row r="129" spans="1:65" s="2" customFormat="1" ht="24" customHeight="1">
      <c r="A129" s="39"/>
      <c r="B129" s="40"/>
      <c r="C129" s="237" t="s">
        <v>82</v>
      </c>
      <c r="D129" s="237" t="s">
        <v>128</v>
      </c>
      <c r="E129" s="238" t="s">
        <v>136</v>
      </c>
      <c r="F129" s="239" t="s">
        <v>137</v>
      </c>
      <c r="G129" s="240" t="s">
        <v>138</v>
      </c>
      <c r="H129" s="241">
        <v>64837.34</v>
      </c>
      <c r="I129" s="242"/>
      <c r="J129" s="243">
        <f>ROUND(I129*H129,2)</f>
        <v>0</v>
      </c>
      <c r="K129" s="244"/>
      <c r="L129" s="45"/>
      <c r="M129" s="245" t="s">
        <v>1</v>
      </c>
      <c r="N129" s="246" t="s">
        <v>38</v>
      </c>
      <c r="O129" s="92"/>
      <c r="P129" s="247">
        <f>O129*H129</f>
        <v>0</v>
      </c>
      <c r="Q129" s="247">
        <v>0</v>
      </c>
      <c r="R129" s="247">
        <f>Q129*H129</f>
        <v>0</v>
      </c>
      <c r="S129" s="247">
        <v>0</v>
      </c>
      <c r="T129" s="248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9" t="s">
        <v>88</v>
      </c>
      <c r="AT129" s="249" t="s">
        <v>128</v>
      </c>
      <c r="AU129" s="249" t="s">
        <v>82</v>
      </c>
      <c r="AY129" s="18" t="s">
        <v>126</v>
      </c>
      <c r="BE129" s="250">
        <f>IF(N129="základní",J129,0)</f>
        <v>0</v>
      </c>
      <c r="BF129" s="250">
        <f>IF(N129="snížená",J129,0)</f>
        <v>0</v>
      </c>
      <c r="BG129" s="250">
        <f>IF(N129="zákl. přenesená",J129,0)</f>
        <v>0</v>
      </c>
      <c r="BH129" s="250">
        <f>IF(N129="sníž. přenesená",J129,0)</f>
        <v>0</v>
      </c>
      <c r="BI129" s="250">
        <f>IF(N129="nulová",J129,0)</f>
        <v>0</v>
      </c>
      <c r="BJ129" s="18" t="s">
        <v>78</v>
      </c>
      <c r="BK129" s="250">
        <f>ROUND(I129*H129,2)</f>
        <v>0</v>
      </c>
      <c r="BL129" s="18" t="s">
        <v>88</v>
      </c>
      <c r="BM129" s="249" t="s">
        <v>88</v>
      </c>
    </row>
    <row r="130" spans="1:47" s="2" customFormat="1" ht="12">
      <c r="A130" s="39"/>
      <c r="B130" s="40"/>
      <c r="C130" s="41"/>
      <c r="D130" s="251" t="s">
        <v>132</v>
      </c>
      <c r="E130" s="41"/>
      <c r="F130" s="252" t="s">
        <v>137</v>
      </c>
      <c r="G130" s="41"/>
      <c r="H130" s="41"/>
      <c r="I130" s="145"/>
      <c r="J130" s="41"/>
      <c r="K130" s="41"/>
      <c r="L130" s="45"/>
      <c r="M130" s="253"/>
      <c r="N130" s="254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132</v>
      </c>
      <c r="AU130" s="18" t="s">
        <v>82</v>
      </c>
    </row>
    <row r="131" spans="1:51" s="13" customFormat="1" ht="12">
      <c r="A131" s="13"/>
      <c r="B131" s="255"/>
      <c r="C131" s="256"/>
      <c r="D131" s="251" t="s">
        <v>133</v>
      </c>
      <c r="E131" s="257" t="s">
        <v>1</v>
      </c>
      <c r="F131" s="258" t="s">
        <v>139</v>
      </c>
      <c r="G131" s="256"/>
      <c r="H131" s="259">
        <v>64837.34</v>
      </c>
      <c r="I131" s="260"/>
      <c r="J131" s="256"/>
      <c r="K131" s="256"/>
      <c r="L131" s="261"/>
      <c r="M131" s="262"/>
      <c r="N131" s="263"/>
      <c r="O131" s="263"/>
      <c r="P131" s="263"/>
      <c r="Q131" s="263"/>
      <c r="R131" s="263"/>
      <c r="S131" s="263"/>
      <c r="T131" s="26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5" t="s">
        <v>133</v>
      </c>
      <c r="AU131" s="265" t="s">
        <v>82</v>
      </c>
      <c r="AV131" s="13" t="s">
        <v>82</v>
      </c>
      <c r="AW131" s="13" t="s">
        <v>30</v>
      </c>
      <c r="AX131" s="13" t="s">
        <v>73</v>
      </c>
      <c r="AY131" s="265" t="s">
        <v>126</v>
      </c>
    </row>
    <row r="132" spans="1:51" s="14" customFormat="1" ht="12">
      <c r="A132" s="14"/>
      <c r="B132" s="266"/>
      <c r="C132" s="267"/>
      <c r="D132" s="251" t="s">
        <v>133</v>
      </c>
      <c r="E132" s="268" t="s">
        <v>1</v>
      </c>
      <c r="F132" s="269" t="s">
        <v>135</v>
      </c>
      <c r="G132" s="267"/>
      <c r="H132" s="270">
        <v>64837.34</v>
      </c>
      <c r="I132" s="271"/>
      <c r="J132" s="267"/>
      <c r="K132" s="267"/>
      <c r="L132" s="272"/>
      <c r="M132" s="273"/>
      <c r="N132" s="274"/>
      <c r="O132" s="274"/>
      <c r="P132" s="274"/>
      <c r="Q132" s="274"/>
      <c r="R132" s="274"/>
      <c r="S132" s="274"/>
      <c r="T132" s="27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76" t="s">
        <v>133</v>
      </c>
      <c r="AU132" s="276" t="s">
        <v>82</v>
      </c>
      <c r="AV132" s="14" t="s">
        <v>88</v>
      </c>
      <c r="AW132" s="14" t="s">
        <v>30</v>
      </c>
      <c r="AX132" s="14" t="s">
        <v>78</v>
      </c>
      <c r="AY132" s="276" t="s">
        <v>126</v>
      </c>
    </row>
    <row r="133" spans="1:65" s="2" customFormat="1" ht="16.5" customHeight="1">
      <c r="A133" s="39"/>
      <c r="B133" s="40"/>
      <c r="C133" s="237" t="s">
        <v>85</v>
      </c>
      <c r="D133" s="237" t="s">
        <v>128</v>
      </c>
      <c r="E133" s="238" t="s">
        <v>140</v>
      </c>
      <c r="F133" s="239" t="s">
        <v>141</v>
      </c>
      <c r="G133" s="240" t="s">
        <v>142</v>
      </c>
      <c r="H133" s="241">
        <v>781</v>
      </c>
      <c r="I133" s="242"/>
      <c r="J133" s="243">
        <f>ROUND(I133*H133,2)</f>
        <v>0</v>
      </c>
      <c r="K133" s="244"/>
      <c r="L133" s="45"/>
      <c r="M133" s="245" t="s">
        <v>1</v>
      </c>
      <c r="N133" s="246" t="s">
        <v>38</v>
      </c>
      <c r="O133" s="92"/>
      <c r="P133" s="247">
        <f>O133*H133</f>
        <v>0</v>
      </c>
      <c r="Q133" s="247">
        <v>5E-05</v>
      </c>
      <c r="R133" s="247">
        <f>Q133*H133</f>
        <v>0.03905</v>
      </c>
      <c r="S133" s="247">
        <v>0</v>
      </c>
      <c r="T133" s="248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9" t="s">
        <v>88</v>
      </c>
      <c r="AT133" s="249" t="s">
        <v>128</v>
      </c>
      <c r="AU133" s="249" t="s">
        <v>82</v>
      </c>
      <c r="AY133" s="18" t="s">
        <v>126</v>
      </c>
      <c r="BE133" s="250">
        <f>IF(N133="základní",J133,0)</f>
        <v>0</v>
      </c>
      <c r="BF133" s="250">
        <f>IF(N133="snížená",J133,0)</f>
        <v>0</v>
      </c>
      <c r="BG133" s="250">
        <f>IF(N133="zákl. přenesená",J133,0)</f>
        <v>0</v>
      </c>
      <c r="BH133" s="250">
        <f>IF(N133="sníž. přenesená",J133,0)</f>
        <v>0</v>
      </c>
      <c r="BI133" s="250">
        <f>IF(N133="nulová",J133,0)</f>
        <v>0</v>
      </c>
      <c r="BJ133" s="18" t="s">
        <v>78</v>
      </c>
      <c r="BK133" s="250">
        <f>ROUND(I133*H133,2)</f>
        <v>0</v>
      </c>
      <c r="BL133" s="18" t="s">
        <v>88</v>
      </c>
      <c r="BM133" s="249" t="s">
        <v>143</v>
      </c>
    </row>
    <row r="134" spans="1:47" s="2" customFormat="1" ht="12">
      <c r="A134" s="39"/>
      <c r="B134" s="40"/>
      <c r="C134" s="41"/>
      <c r="D134" s="251" t="s">
        <v>132</v>
      </c>
      <c r="E134" s="41"/>
      <c r="F134" s="252" t="s">
        <v>141</v>
      </c>
      <c r="G134" s="41"/>
      <c r="H134" s="41"/>
      <c r="I134" s="145"/>
      <c r="J134" s="41"/>
      <c r="K134" s="41"/>
      <c r="L134" s="45"/>
      <c r="M134" s="253"/>
      <c r="N134" s="254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132</v>
      </c>
      <c r="AU134" s="18" t="s">
        <v>82</v>
      </c>
    </row>
    <row r="135" spans="1:51" s="13" customFormat="1" ht="12">
      <c r="A135" s="13"/>
      <c r="B135" s="255"/>
      <c r="C135" s="256"/>
      <c r="D135" s="251" t="s">
        <v>133</v>
      </c>
      <c r="E135" s="257" t="s">
        <v>1</v>
      </c>
      <c r="F135" s="258" t="s">
        <v>144</v>
      </c>
      <c r="G135" s="256"/>
      <c r="H135" s="259">
        <v>24</v>
      </c>
      <c r="I135" s="260"/>
      <c r="J135" s="256"/>
      <c r="K135" s="256"/>
      <c r="L135" s="261"/>
      <c r="M135" s="262"/>
      <c r="N135" s="263"/>
      <c r="O135" s="263"/>
      <c r="P135" s="263"/>
      <c r="Q135" s="263"/>
      <c r="R135" s="263"/>
      <c r="S135" s="263"/>
      <c r="T135" s="26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5" t="s">
        <v>133</v>
      </c>
      <c r="AU135" s="265" t="s">
        <v>82</v>
      </c>
      <c r="AV135" s="13" t="s">
        <v>82</v>
      </c>
      <c r="AW135" s="13" t="s">
        <v>30</v>
      </c>
      <c r="AX135" s="13" t="s">
        <v>73</v>
      </c>
      <c r="AY135" s="265" t="s">
        <v>126</v>
      </c>
    </row>
    <row r="136" spans="1:51" s="13" customFormat="1" ht="12">
      <c r="A136" s="13"/>
      <c r="B136" s="255"/>
      <c r="C136" s="256"/>
      <c r="D136" s="251" t="s">
        <v>133</v>
      </c>
      <c r="E136" s="257" t="s">
        <v>1</v>
      </c>
      <c r="F136" s="258" t="s">
        <v>145</v>
      </c>
      <c r="G136" s="256"/>
      <c r="H136" s="259">
        <v>731</v>
      </c>
      <c r="I136" s="260"/>
      <c r="J136" s="256"/>
      <c r="K136" s="256"/>
      <c r="L136" s="261"/>
      <c r="M136" s="262"/>
      <c r="N136" s="263"/>
      <c r="O136" s="263"/>
      <c r="P136" s="263"/>
      <c r="Q136" s="263"/>
      <c r="R136" s="263"/>
      <c r="S136" s="263"/>
      <c r="T136" s="26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5" t="s">
        <v>133</v>
      </c>
      <c r="AU136" s="265" t="s">
        <v>82</v>
      </c>
      <c r="AV136" s="13" t="s">
        <v>82</v>
      </c>
      <c r="AW136" s="13" t="s">
        <v>30</v>
      </c>
      <c r="AX136" s="13" t="s">
        <v>73</v>
      </c>
      <c r="AY136" s="265" t="s">
        <v>126</v>
      </c>
    </row>
    <row r="137" spans="1:51" s="13" customFormat="1" ht="12">
      <c r="A137" s="13"/>
      <c r="B137" s="255"/>
      <c r="C137" s="256"/>
      <c r="D137" s="251" t="s">
        <v>133</v>
      </c>
      <c r="E137" s="257" t="s">
        <v>1</v>
      </c>
      <c r="F137" s="258" t="s">
        <v>146</v>
      </c>
      <c r="G137" s="256"/>
      <c r="H137" s="259">
        <v>26</v>
      </c>
      <c r="I137" s="260"/>
      <c r="J137" s="256"/>
      <c r="K137" s="256"/>
      <c r="L137" s="261"/>
      <c r="M137" s="262"/>
      <c r="N137" s="263"/>
      <c r="O137" s="263"/>
      <c r="P137" s="263"/>
      <c r="Q137" s="263"/>
      <c r="R137" s="263"/>
      <c r="S137" s="263"/>
      <c r="T137" s="26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5" t="s">
        <v>133</v>
      </c>
      <c r="AU137" s="265" t="s">
        <v>82</v>
      </c>
      <c r="AV137" s="13" t="s">
        <v>82</v>
      </c>
      <c r="AW137" s="13" t="s">
        <v>30</v>
      </c>
      <c r="AX137" s="13" t="s">
        <v>73</v>
      </c>
      <c r="AY137" s="265" t="s">
        <v>126</v>
      </c>
    </row>
    <row r="138" spans="1:51" s="14" customFormat="1" ht="12">
      <c r="A138" s="14"/>
      <c r="B138" s="266"/>
      <c r="C138" s="267"/>
      <c r="D138" s="251" t="s">
        <v>133</v>
      </c>
      <c r="E138" s="268" t="s">
        <v>1</v>
      </c>
      <c r="F138" s="269" t="s">
        <v>135</v>
      </c>
      <c r="G138" s="267"/>
      <c r="H138" s="270">
        <v>781</v>
      </c>
      <c r="I138" s="271"/>
      <c r="J138" s="267"/>
      <c r="K138" s="267"/>
      <c r="L138" s="272"/>
      <c r="M138" s="273"/>
      <c r="N138" s="274"/>
      <c r="O138" s="274"/>
      <c r="P138" s="274"/>
      <c r="Q138" s="274"/>
      <c r="R138" s="274"/>
      <c r="S138" s="274"/>
      <c r="T138" s="27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76" t="s">
        <v>133</v>
      </c>
      <c r="AU138" s="276" t="s">
        <v>82</v>
      </c>
      <c r="AV138" s="14" t="s">
        <v>88</v>
      </c>
      <c r="AW138" s="14" t="s">
        <v>30</v>
      </c>
      <c r="AX138" s="14" t="s">
        <v>78</v>
      </c>
      <c r="AY138" s="276" t="s">
        <v>126</v>
      </c>
    </row>
    <row r="139" spans="1:65" s="2" customFormat="1" ht="16.5" customHeight="1">
      <c r="A139" s="39"/>
      <c r="B139" s="40"/>
      <c r="C139" s="237" t="s">
        <v>88</v>
      </c>
      <c r="D139" s="237" t="s">
        <v>128</v>
      </c>
      <c r="E139" s="238" t="s">
        <v>147</v>
      </c>
      <c r="F139" s="239" t="s">
        <v>148</v>
      </c>
      <c r="G139" s="240" t="s">
        <v>142</v>
      </c>
      <c r="H139" s="241">
        <v>146</v>
      </c>
      <c r="I139" s="242"/>
      <c r="J139" s="243">
        <f>ROUND(I139*H139,2)</f>
        <v>0</v>
      </c>
      <c r="K139" s="244"/>
      <c r="L139" s="45"/>
      <c r="M139" s="245" t="s">
        <v>1</v>
      </c>
      <c r="N139" s="246" t="s">
        <v>38</v>
      </c>
      <c r="O139" s="92"/>
      <c r="P139" s="247">
        <f>O139*H139</f>
        <v>0</v>
      </c>
      <c r="Q139" s="247">
        <v>5E-05</v>
      </c>
      <c r="R139" s="247">
        <f>Q139*H139</f>
        <v>0.0073</v>
      </c>
      <c r="S139" s="247">
        <v>0</v>
      </c>
      <c r="T139" s="248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9" t="s">
        <v>88</v>
      </c>
      <c r="AT139" s="249" t="s">
        <v>128</v>
      </c>
      <c r="AU139" s="249" t="s">
        <v>82</v>
      </c>
      <c r="AY139" s="18" t="s">
        <v>126</v>
      </c>
      <c r="BE139" s="250">
        <f>IF(N139="základní",J139,0)</f>
        <v>0</v>
      </c>
      <c r="BF139" s="250">
        <f>IF(N139="snížená",J139,0)</f>
        <v>0</v>
      </c>
      <c r="BG139" s="250">
        <f>IF(N139="zákl. přenesená",J139,0)</f>
        <v>0</v>
      </c>
      <c r="BH139" s="250">
        <f>IF(N139="sníž. přenesená",J139,0)</f>
        <v>0</v>
      </c>
      <c r="BI139" s="250">
        <f>IF(N139="nulová",J139,0)</f>
        <v>0</v>
      </c>
      <c r="BJ139" s="18" t="s">
        <v>78</v>
      </c>
      <c r="BK139" s="250">
        <f>ROUND(I139*H139,2)</f>
        <v>0</v>
      </c>
      <c r="BL139" s="18" t="s">
        <v>88</v>
      </c>
      <c r="BM139" s="249" t="s">
        <v>149</v>
      </c>
    </row>
    <row r="140" spans="1:47" s="2" customFormat="1" ht="12">
      <c r="A140" s="39"/>
      <c r="B140" s="40"/>
      <c r="C140" s="41"/>
      <c r="D140" s="251" t="s">
        <v>132</v>
      </c>
      <c r="E140" s="41"/>
      <c r="F140" s="252" t="s">
        <v>148</v>
      </c>
      <c r="G140" s="41"/>
      <c r="H140" s="41"/>
      <c r="I140" s="145"/>
      <c r="J140" s="41"/>
      <c r="K140" s="41"/>
      <c r="L140" s="45"/>
      <c r="M140" s="253"/>
      <c r="N140" s="254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132</v>
      </c>
      <c r="AU140" s="18" t="s">
        <v>82</v>
      </c>
    </row>
    <row r="141" spans="1:51" s="13" customFormat="1" ht="12">
      <c r="A141" s="13"/>
      <c r="B141" s="255"/>
      <c r="C141" s="256"/>
      <c r="D141" s="251" t="s">
        <v>133</v>
      </c>
      <c r="E141" s="257" t="s">
        <v>1</v>
      </c>
      <c r="F141" s="258" t="s">
        <v>150</v>
      </c>
      <c r="G141" s="256"/>
      <c r="H141" s="259">
        <v>23</v>
      </c>
      <c r="I141" s="260"/>
      <c r="J141" s="256"/>
      <c r="K141" s="256"/>
      <c r="L141" s="261"/>
      <c r="M141" s="262"/>
      <c r="N141" s="263"/>
      <c r="O141" s="263"/>
      <c r="P141" s="263"/>
      <c r="Q141" s="263"/>
      <c r="R141" s="263"/>
      <c r="S141" s="263"/>
      <c r="T141" s="26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5" t="s">
        <v>133</v>
      </c>
      <c r="AU141" s="265" t="s">
        <v>82</v>
      </c>
      <c r="AV141" s="13" t="s">
        <v>82</v>
      </c>
      <c r="AW141" s="13" t="s">
        <v>30</v>
      </c>
      <c r="AX141" s="13" t="s">
        <v>73</v>
      </c>
      <c r="AY141" s="265" t="s">
        <v>126</v>
      </c>
    </row>
    <row r="142" spans="1:51" s="13" customFormat="1" ht="12">
      <c r="A142" s="13"/>
      <c r="B142" s="255"/>
      <c r="C142" s="256"/>
      <c r="D142" s="251" t="s">
        <v>133</v>
      </c>
      <c r="E142" s="257" t="s">
        <v>1</v>
      </c>
      <c r="F142" s="258" t="s">
        <v>151</v>
      </c>
      <c r="G142" s="256"/>
      <c r="H142" s="259">
        <v>110</v>
      </c>
      <c r="I142" s="260"/>
      <c r="J142" s="256"/>
      <c r="K142" s="256"/>
      <c r="L142" s="261"/>
      <c r="M142" s="262"/>
      <c r="N142" s="263"/>
      <c r="O142" s="263"/>
      <c r="P142" s="263"/>
      <c r="Q142" s="263"/>
      <c r="R142" s="263"/>
      <c r="S142" s="263"/>
      <c r="T142" s="26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5" t="s">
        <v>133</v>
      </c>
      <c r="AU142" s="265" t="s">
        <v>82</v>
      </c>
      <c r="AV142" s="13" t="s">
        <v>82</v>
      </c>
      <c r="AW142" s="13" t="s">
        <v>30</v>
      </c>
      <c r="AX142" s="13" t="s">
        <v>73</v>
      </c>
      <c r="AY142" s="265" t="s">
        <v>126</v>
      </c>
    </row>
    <row r="143" spans="1:51" s="13" customFormat="1" ht="12">
      <c r="A143" s="13"/>
      <c r="B143" s="255"/>
      <c r="C143" s="256"/>
      <c r="D143" s="251" t="s">
        <v>133</v>
      </c>
      <c r="E143" s="257" t="s">
        <v>1</v>
      </c>
      <c r="F143" s="258" t="s">
        <v>152</v>
      </c>
      <c r="G143" s="256"/>
      <c r="H143" s="259">
        <v>13</v>
      </c>
      <c r="I143" s="260"/>
      <c r="J143" s="256"/>
      <c r="K143" s="256"/>
      <c r="L143" s="261"/>
      <c r="M143" s="262"/>
      <c r="N143" s="263"/>
      <c r="O143" s="263"/>
      <c r="P143" s="263"/>
      <c r="Q143" s="263"/>
      <c r="R143" s="263"/>
      <c r="S143" s="263"/>
      <c r="T143" s="26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5" t="s">
        <v>133</v>
      </c>
      <c r="AU143" s="265" t="s">
        <v>82</v>
      </c>
      <c r="AV143" s="13" t="s">
        <v>82</v>
      </c>
      <c r="AW143" s="13" t="s">
        <v>30</v>
      </c>
      <c r="AX143" s="13" t="s">
        <v>73</v>
      </c>
      <c r="AY143" s="265" t="s">
        <v>126</v>
      </c>
    </row>
    <row r="144" spans="1:51" s="14" customFormat="1" ht="12">
      <c r="A144" s="14"/>
      <c r="B144" s="266"/>
      <c r="C144" s="267"/>
      <c r="D144" s="251" t="s">
        <v>133</v>
      </c>
      <c r="E144" s="268" t="s">
        <v>1</v>
      </c>
      <c r="F144" s="269" t="s">
        <v>135</v>
      </c>
      <c r="G144" s="267"/>
      <c r="H144" s="270">
        <v>146</v>
      </c>
      <c r="I144" s="271"/>
      <c r="J144" s="267"/>
      <c r="K144" s="267"/>
      <c r="L144" s="272"/>
      <c r="M144" s="273"/>
      <c r="N144" s="274"/>
      <c r="O144" s="274"/>
      <c r="P144" s="274"/>
      <c r="Q144" s="274"/>
      <c r="R144" s="274"/>
      <c r="S144" s="274"/>
      <c r="T144" s="27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76" t="s">
        <v>133</v>
      </c>
      <c r="AU144" s="276" t="s">
        <v>82</v>
      </c>
      <c r="AV144" s="14" t="s">
        <v>88</v>
      </c>
      <c r="AW144" s="14" t="s">
        <v>30</v>
      </c>
      <c r="AX144" s="14" t="s">
        <v>78</v>
      </c>
      <c r="AY144" s="276" t="s">
        <v>126</v>
      </c>
    </row>
    <row r="145" spans="1:65" s="2" customFormat="1" ht="16.5" customHeight="1">
      <c r="A145" s="39"/>
      <c r="B145" s="40"/>
      <c r="C145" s="237" t="s">
        <v>91</v>
      </c>
      <c r="D145" s="237" t="s">
        <v>128</v>
      </c>
      <c r="E145" s="238" t="s">
        <v>153</v>
      </c>
      <c r="F145" s="239" t="s">
        <v>154</v>
      </c>
      <c r="G145" s="240" t="s">
        <v>142</v>
      </c>
      <c r="H145" s="241">
        <v>85</v>
      </c>
      <c r="I145" s="242"/>
      <c r="J145" s="243">
        <f>ROUND(I145*H145,2)</f>
        <v>0</v>
      </c>
      <c r="K145" s="244"/>
      <c r="L145" s="45"/>
      <c r="M145" s="245" t="s">
        <v>1</v>
      </c>
      <c r="N145" s="246" t="s">
        <v>38</v>
      </c>
      <c r="O145" s="92"/>
      <c r="P145" s="247">
        <f>O145*H145</f>
        <v>0</v>
      </c>
      <c r="Q145" s="247">
        <v>9E-05</v>
      </c>
      <c r="R145" s="247">
        <f>Q145*H145</f>
        <v>0.0076500000000000005</v>
      </c>
      <c r="S145" s="247">
        <v>0</v>
      </c>
      <c r="T145" s="248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9" t="s">
        <v>88</v>
      </c>
      <c r="AT145" s="249" t="s">
        <v>128</v>
      </c>
      <c r="AU145" s="249" t="s">
        <v>82</v>
      </c>
      <c r="AY145" s="18" t="s">
        <v>126</v>
      </c>
      <c r="BE145" s="250">
        <f>IF(N145="základní",J145,0)</f>
        <v>0</v>
      </c>
      <c r="BF145" s="250">
        <f>IF(N145="snížená",J145,0)</f>
        <v>0</v>
      </c>
      <c r="BG145" s="250">
        <f>IF(N145="zákl. přenesená",J145,0)</f>
        <v>0</v>
      </c>
      <c r="BH145" s="250">
        <f>IF(N145="sníž. přenesená",J145,0)</f>
        <v>0</v>
      </c>
      <c r="BI145" s="250">
        <f>IF(N145="nulová",J145,0)</f>
        <v>0</v>
      </c>
      <c r="BJ145" s="18" t="s">
        <v>78</v>
      </c>
      <c r="BK145" s="250">
        <f>ROUND(I145*H145,2)</f>
        <v>0</v>
      </c>
      <c r="BL145" s="18" t="s">
        <v>88</v>
      </c>
      <c r="BM145" s="249" t="s">
        <v>155</v>
      </c>
    </row>
    <row r="146" spans="1:47" s="2" customFormat="1" ht="12">
      <c r="A146" s="39"/>
      <c r="B146" s="40"/>
      <c r="C146" s="41"/>
      <c r="D146" s="251" t="s">
        <v>132</v>
      </c>
      <c r="E146" s="41"/>
      <c r="F146" s="252" t="s">
        <v>154</v>
      </c>
      <c r="G146" s="41"/>
      <c r="H146" s="41"/>
      <c r="I146" s="145"/>
      <c r="J146" s="41"/>
      <c r="K146" s="41"/>
      <c r="L146" s="45"/>
      <c r="M146" s="253"/>
      <c r="N146" s="254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132</v>
      </c>
      <c r="AU146" s="18" t="s">
        <v>82</v>
      </c>
    </row>
    <row r="147" spans="1:51" s="13" customFormat="1" ht="12">
      <c r="A147" s="13"/>
      <c r="B147" s="255"/>
      <c r="C147" s="256"/>
      <c r="D147" s="251" t="s">
        <v>133</v>
      </c>
      <c r="E147" s="257" t="s">
        <v>1</v>
      </c>
      <c r="F147" s="258" t="s">
        <v>156</v>
      </c>
      <c r="G147" s="256"/>
      <c r="H147" s="259">
        <v>55</v>
      </c>
      <c r="I147" s="260"/>
      <c r="J147" s="256"/>
      <c r="K147" s="256"/>
      <c r="L147" s="261"/>
      <c r="M147" s="262"/>
      <c r="N147" s="263"/>
      <c r="O147" s="263"/>
      <c r="P147" s="263"/>
      <c r="Q147" s="263"/>
      <c r="R147" s="263"/>
      <c r="S147" s="263"/>
      <c r="T147" s="26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5" t="s">
        <v>133</v>
      </c>
      <c r="AU147" s="265" t="s">
        <v>82</v>
      </c>
      <c r="AV147" s="13" t="s">
        <v>82</v>
      </c>
      <c r="AW147" s="13" t="s">
        <v>30</v>
      </c>
      <c r="AX147" s="13" t="s">
        <v>73</v>
      </c>
      <c r="AY147" s="265" t="s">
        <v>126</v>
      </c>
    </row>
    <row r="148" spans="1:51" s="13" customFormat="1" ht="12">
      <c r="A148" s="13"/>
      <c r="B148" s="255"/>
      <c r="C148" s="256"/>
      <c r="D148" s="251" t="s">
        <v>133</v>
      </c>
      <c r="E148" s="257" t="s">
        <v>1</v>
      </c>
      <c r="F148" s="258" t="s">
        <v>157</v>
      </c>
      <c r="G148" s="256"/>
      <c r="H148" s="259">
        <v>19</v>
      </c>
      <c r="I148" s="260"/>
      <c r="J148" s="256"/>
      <c r="K148" s="256"/>
      <c r="L148" s="261"/>
      <c r="M148" s="262"/>
      <c r="N148" s="263"/>
      <c r="O148" s="263"/>
      <c r="P148" s="263"/>
      <c r="Q148" s="263"/>
      <c r="R148" s="263"/>
      <c r="S148" s="263"/>
      <c r="T148" s="26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5" t="s">
        <v>133</v>
      </c>
      <c r="AU148" s="265" t="s">
        <v>82</v>
      </c>
      <c r="AV148" s="13" t="s">
        <v>82</v>
      </c>
      <c r="AW148" s="13" t="s">
        <v>30</v>
      </c>
      <c r="AX148" s="13" t="s">
        <v>73</v>
      </c>
      <c r="AY148" s="265" t="s">
        <v>126</v>
      </c>
    </row>
    <row r="149" spans="1:51" s="13" customFormat="1" ht="12">
      <c r="A149" s="13"/>
      <c r="B149" s="255"/>
      <c r="C149" s="256"/>
      <c r="D149" s="251" t="s">
        <v>133</v>
      </c>
      <c r="E149" s="257" t="s">
        <v>1</v>
      </c>
      <c r="F149" s="258" t="s">
        <v>158</v>
      </c>
      <c r="G149" s="256"/>
      <c r="H149" s="259">
        <v>11</v>
      </c>
      <c r="I149" s="260"/>
      <c r="J149" s="256"/>
      <c r="K149" s="256"/>
      <c r="L149" s="261"/>
      <c r="M149" s="262"/>
      <c r="N149" s="263"/>
      <c r="O149" s="263"/>
      <c r="P149" s="263"/>
      <c r="Q149" s="263"/>
      <c r="R149" s="263"/>
      <c r="S149" s="263"/>
      <c r="T149" s="26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5" t="s">
        <v>133</v>
      </c>
      <c r="AU149" s="265" t="s">
        <v>82</v>
      </c>
      <c r="AV149" s="13" t="s">
        <v>82</v>
      </c>
      <c r="AW149" s="13" t="s">
        <v>30</v>
      </c>
      <c r="AX149" s="13" t="s">
        <v>73</v>
      </c>
      <c r="AY149" s="265" t="s">
        <v>126</v>
      </c>
    </row>
    <row r="150" spans="1:51" s="14" customFormat="1" ht="12">
      <c r="A150" s="14"/>
      <c r="B150" s="266"/>
      <c r="C150" s="267"/>
      <c r="D150" s="251" t="s">
        <v>133</v>
      </c>
      <c r="E150" s="268" t="s">
        <v>1</v>
      </c>
      <c r="F150" s="269" t="s">
        <v>135</v>
      </c>
      <c r="G150" s="267"/>
      <c r="H150" s="270">
        <v>85</v>
      </c>
      <c r="I150" s="271"/>
      <c r="J150" s="267"/>
      <c r="K150" s="267"/>
      <c r="L150" s="272"/>
      <c r="M150" s="273"/>
      <c r="N150" s="274"/>
      <c r="O150" s="274"/>
      <c r="P150" s="274"/>
      <c r="Q150" s="274"/>
      <c r="R150" s="274"/>
      <c r="S150" s="274"/>
      <c r="T150" s="27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76" t="s">
        <v>133</v>
      </c>
      <c r="AU150" s="276" t="s">
        <v>82</v>
      </c>
      <c r="AV150" s="14" t="s">
        <v>88</v>
      </c>
      <c r="AW150" s="14" t="s">
        <v>30</v>
      </c>
      <c r="AX150" s="14" t="s">
        <v>78</v>
      </c>
      <c r="AY150" s="276" t="s">
        <v>126</v>
      </c>
    </row>
    <row r="151" spans="1:65" s="2" customFormat="1" ht="24" customHeight="1">
      <c r="A151" s="39"/>
      <c r="B151" s="40"/>
      <c r="C151" s="237" t="s">
        <v>94</v>
      </c>
      <c r="D151" s="237" t="s">
        <v>128</v>
      </c>
      <c r="E151" s="238" t="s">
        <v>159</v>
      </c>
      <c r="F151" s="239" t="s">
        <v>160</v>
      </c>
      <c r="G151" s="240" t="s">
        <v>138</v>
      </c>
      <c r="H151" s="241">
        <v>4500</v>
      </c>
      <c r="I151" s="242"/>
      <c r="J151" s="243">
        <f>ROUND(I151*H151,2)</f>
        <v>0</v>
      </c>
      <c r="K151" s="244"/>
      <c r="L151" s="45"/>
      <c r="M151" s="245" t="s">
        <v>1</v>
      </c>
      <c r="N151" s="246" t="s">
        <v>38</v>
      </c>
      <c r="O151" s="92"/>
      <c r="P151" s="247">
        <f>O151*H151</f>
        <v>0</v>
      </c>
      <c r="Q151" s="247">
        <v>0</v>
      </c>
      <c r="R151" s="247">
        <f>Q151*H151</f>
        <v>0</v>
      </c>
      <c r="S151" s="247">
        <v>0.425</v>
      </c>
      <c r="T151" s="248">
        <f>S151*H151</f>
        <v>1912.5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9" t="s">
        <v>88</v>
      </c>
      <c r="AT151" s="249" t="s">
        <v>128</v>
      </c>
      <c r="AU151" s="249" t="s">
        <v>82</v>
      </c>
      <c r="AY151" s="18" t="s">
        <v>126</v>
      </c>
      <c r="BE151" s="250">
        <f>IF(N151="základní",J151,0)</f>
        <v>0</v>
      </c>
      <c r="BF151" s="250">
        <f>IF(N151="snížená",J151,0)</f>
        <v>0</v>
      </c>
      <c r="BG151" s="250">
        <f>IF(N151="zákl. přenesená",J151,0)</f>
        <v>0</v>
      </c>
      <c r="BH151" s="250">
        <f>IF(N151="sníž. přenesená",J151,0)</f>
        <v>0</v>
      </c>
      <c r="BI151" s="250">
        <f>IF(N151="nulová",J151,0)</f>
        <v>0</v>
      </c>
      <c r="BJ151" s="18" t="s">
        <v>78</v>
      </c>
      <c r="BK151" s="250">
        <f>ROUND(I151*H151,2)</f>
        <v>0</v>
      </c>
      <c r="BL151" s="18" t="s">
        <v>88</v>
      </c>
      <c r="BM151" s="249" t="s">
        <v>161</v>
      </c>
    </row>
    <row r="152" spans="1:47" s="2" customFormat="1" ht="12">
      <c r="A152" s="39"/>
      <c r="B152" s="40"/>
      <c r="C152" s="41"/>
      <c r="D152" s="251" t="s">
        <v>132</v>
      </c>
      <c r="E152" s="41"/>
      <c r="F152" s="252" t="s">
        <v>160</v>
      </c>
      <c r="G152" s="41"/>
      <c r="H152" s="41"/>
      <c r="I152" s="145"/>
      <c r="J152" s="41"/>
      <c r="K152" s="41"/>
      <c r="L152" s="45"/>
      <c r="M152" s="253"/>
      <c r="N152" s="254"/>
      <c r="O152" s="92"/>
      <c r="P152" s="92"/>
      <c r="Q152" s="92"/>
      <c r="R152" s="92"/>
      <c r="S152" s="92"/>
      <c r="T152" s="93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132</v>
      </c>
      <c r="AU152" s="18" t="s">
        <v>82</v>
      </c>
    </row>
    <row r="153" spans="1:51" s="13" customFormat="1" ht="12">
      <c r="A153" s="13"/>
      <c r="B153" s="255"/>
      <c r="C153" s="256"/>
      <c r="D153" s="251" t="s">
        <v>133</v>
      </c>
      <c r="E153" s="257" t="s">
        <v>1</v>
      </c>
      <c r="F153" s="258" t="s">
        <v>162</v>
      </c>
      <c r="G153" s="256"/>
      <c r="H153" s="259">
        <v>4500</v>
      </c>
      <c r="I153" s="260"/>
      <c r="J153" s="256"/>
      <c r="K153" s="256"/>
      <c r="L153" s="261"/>
      <c r="M153" s="262"/>
      <c r="N153" s="263"/>
      <c r="O153" s="263"/>
      <c r="P153" s="263"/>
      <c r="Q153" s="263"/>
      <c r="R153" s="263"/>
      <c r="S153" s="263"/>
      <c r="T153" s="26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5" t="s">
        <v>133</v>
      </c>
      <c r="AU153" s="265" t="s">
        <v>82</v>
      </c>
      <c r="AV153" s="13" t="s">
        <v>82</v>
      </c>
      <c r="AW153" s="13" t="s">
        <v>30</v>
      </c>
      <c r="AX153" s="13" t="s">
        <v>73</v>
      </c>
      <c r="AY153" s="265" t="s">
        <v>126</v>
      </c>
    </row>
    <row r="154" spans="1:51" s="14" customFormat="1" ht="12">
      <c r="A154" s="14"/>
      <c r="B154" s="266"/>
      <c r="C154" s="267"/>
      <c r="D154" s="251" t="s">
        <v>133</v>
      </c>
      <c r="E154" s="268" t="s">
        <v>1</v>
      </c>
      <c r="F154" s="269" t="s">
        <v>135</v>
      </c>
      <c r="G154" s="267"/>
      <c r="H154" s="270">
        <v>4500</v>
      </c>
      <c r="I154" s="271"/>
      <c r="J154" s="267"/>
      <c r="K154" s="267"/>
      <c r="L154" s="272"/>
      <c r="M154" s="273"/>
      <c r="N154" s="274"/>
      <c r="O154" s="274"/>
      <c r="P154" s="274"/>
      <c r="Q154" s="274"/>
      <c r="R154" s="274"/>
      <c r="S154" s="274"/>
      <c r="T154" s="275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76" t="s">
        <v>133</v>
      </c>
      <c r="AU154" s="276" t="s">
        <v>82</v>
      </c>
      <c r="AV154" s="14" t="s">
        <v>88</v>
      </c>
      <c r="AW154" s="14" t="s">
        <v>30</v>
      </c>
      <c r="AX154" s="14" t="s">
        <v>78</v>
      </c>
      <c r="AY154" s="276" t="s">
        <v>126</v>
      </c>
    </row>
    <row r="155" spans="1:65" s="2" customFormat="1" ht="16.5" customHeight="1">
      <c r="A155" s="39"/>
      <c r="B155" s="40"/>
      <c r="C155" s="237" t="s">
        <v>163</v>
      </c>
      <c r="D155" s="237" t="s">
        <v>128</v>
      </c>
      <c r="E155" s="238" t="s">
        <v>164</v>
      </c>
      <c r="F155" s="239" t="s">
        <v>165</v>
      </c>
      <c r="G155" s="240" t="s">
        <v>166</v>
      </c>
      <c r="H155" s="241">
        <v>9582.072</v>
      </c>
      <c r="I155" s="242"/>
      <c r="J155" s="243">
        <f>ROUND(I155*H155,2)</f>
        <v>0</v>
      </c>
      <c r="K155" s="244"/>
      <c r="L155" s="45"/>
      <c r="M155" s="245" t="s">
        <v>1</v>
      </c>
      <c r="N155" s="246" t="s">
        <v>38</v>
      </c>
      <c r="O155" s="92"/>
      <c r="P155" s="247">
        <f>O155*H155</f>
        <v>0</v>
      </c>
      <c r="Q155" s="247">
        <v>0</v>
      </c>
      <c r="R155" s="247">
        <f>Q155*H155</f>
        <v>0</v>
      </c>
      <c r="S155" s="247">
        <v>0</v>
      </c>
      <c r="T155" s="248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9" t="s">
        <v>88</v>
      </c>
      <c r="AT155" s="249" t="s">
        <v>128</v>
      </c>
      <c r="AU155" s="249" t="s">
        <v>82</v>
      </c>
      <c r="AY155" s="18" t="s">
        <v>126</v>
      </c>
      <c r="BE155" s="250">
        <f>IF(N155="základní",J155,0)</f>
        <v>0</v>
      </c>
      <c r="BF155" s="250">
        <f>IF(N155="snížená",J155,0)</f>
        <v>0</v>
      </c>
      <c r="BG155" s="250">
        <f>IF(N155="zákl. přenesená",J155,0)</f>
        <v>0</v>
      </c>
      <c r="BH155" s="250">
        <f>IF(N155="sníž. přenesená",J155,0)</f>
        <v>0</v>
      </c>
      <c r="BI155" s="250">
        <f>IF(N155="nulová",J155,0)</f>
        <v>0</v>
      </c>
      <c r="BJ155" s="18" t="s">
        <v>78</v>
      </c>
      <c r="BK155" s="250">
        <f>ROUND(I155*H155,2)</f>
        <v>0</v>
      </c>
      <c r="BL155" s="18" t="s">
        <v>88</v>
      </c>
      <c r="BM155" s="249" t="s">
        <v>167</v>
      </c>
    </row>
    <row r="156" spans="1:47" s="2" customFormat="1" ht="12">
      <c r="A156" s="39"/>
      <c r="B156" s="40"/>
      <c r="C156" s="41"/>
      <c r="D156" s="251" t="s">
        <v>132</v>
      </c>
      <c r="E156" s="41"/>
      <c r="F156" s="252" t="s">
        <v>165</v>
      </c>
      <c r="G156" s="41"/>
      <c r="H156" s="41"/>
      <c r="I156" s="145"/>
      <c r="J156" s="41"/>
      <c r="K156" s="41"/>
      <c r="L156" s="45"/>
      <c r="M156" s="253"/>
      <c r="N156" s="254"/>
      <c r="O156" s="92"/>
      <c r="P156" s="92"/>
      <c r="Q156" s="92"/>
      <c r="R156" s="92"/>
      <c r="S156" s="92"/>
      <c r="T156" s="93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132</v>
      </c>
      <c r="AU156" s="18" t="s">
        <v>82</v>
      </c>
    </row>
    <row r="157" spans="1:51" s="13" customFormat="1" ht="12">
      <c r="A157" s="13"/>
      <c r="B157" s="255"/>
      <c r="C157" s="256"/>
      <c r="D157" s="251" t="s">
        <v>133</v>
      </c>
      <c r="E157" s="257" t="s">
        <v>1</v>
      </c>
      <c r="F157" s="258" t="s">
        <v>168</v>
      </c>
      <c r="G157" s="256"/>
      <c r="H157" s="259">
        <v>9582.072</v>
      </c>
      <c r="I157" s="260"/>
      <c r="J157" s="256"/>
      <c r="K157" s="256"/>
      <c r="L157" s="261"/>
      <c r="M157" s="262"/>
      <c r="N157" s="263"/>
      <c r="O157" s="263"/>
      <c r="P157" s="263"/>
      <c r="Q157" s="263"/>
      <c r="R157" s="263"/>
      <c r="S157" s="263"/>
      <c r="T157" s="26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5" t="s">
        <v>133</v>
      </c>
      <c r="AU157" s="265" t="s">
        <v>82</v>
      </c>
      <c r="AV157" s="13" t="s">
        <v>82</v>
      </c>
      <c r="AW157" s="13" t="s">
        <v>30</v>
      </c>
      <c r="AX157" s="13" t="s">
        <v>73</v>
      </c>
      <c r="AY157" s="265" t="s">
        <v>126</v>
      </c>
    </row>
    <row r="158" spans="1:51" s="14" customFormat="1" ht="12">
      <c r="A158" s="14"/>
      <c r="B158" s="266"/>
      <c r="C158" s="267"/>
      <c r="D158" s="251" t="s">
        <v>133</v>
      </c>
      <c r="E158" s="268" t="s">
        <v>1</v>
      </c>
      <c r="F158" s="269" t="s">
        <v>135</v>
      </c>
      <c r="G158" s="267"/>
      <c r="H158" s="270">
        <v>9582.072</v>
      </c>
      <c r="I158" s="271"/>
      <c r="J158" s="267"/>
      <c r="K158" s="267"/>
      <c r="L158" s="272"/>
      <c r="M158" s="273"/>
      <c r="N158" s="274"/>
      <c r="O158" s="274"/>
      <c r="P158" s="274"/>
      <c r="Q158" s="274"/>
      <c r="R158" s="274"/>
      <c r="S158" s="274"/>
      <c r="T158" s="27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76" t="s">
        <v>133</v>
      </c>
      <c r="AU158" s="276" t="s">
        <v>82</v>
      </c>
      <c r="AV158" s="14" t="s">
        <v>88</v>
      </c>
      <c r="AW158" s="14" t="s">
        <v>30</v>
      </c>
      <c r="AX158" s="14" t="s">
        <v>78</v>
      </c>
      <c r="AY158" s="276" t="s">
        <v>126</v>
      </c>
    </row>
    <row r="159" spans="1:65" s="2" customFormat="1" ht="24" customHeight="1">
      <c r="A159" s="39"/>
      <c r="B159" s="40"/>
      <c r="C159" s="237" t="s">
        <v>169</v>
      </c>
      <c r="D159" s="237" t="s">
        <v>128</v>
      </c>
      <c r="E159" s="238" t="s">
        <v>170</v>
      </c>
      <c r="F159" s="239" t="s">
        <v>171</v>
      </c>
      <c r="G159" s="240" t="s">
        <v>166</v>
      </c>
      <c r="H159" s="241">
        <v>2395.518</v>
      </c>
      <c r="I159" s="242"/>
      <c r="J159" s="243">
        <f>ROUND(I159*H159,2)</f>
        <v>0</v>
      </c>
      <c r="K159" s="244"/>
      <c r="L159" s="45"/>
      <c r="M159" s="245" t="s">
        <v>1</v>
      </c>
      <c r="N159" s="246" t="s">
        <v>38</v>
      </c>
      <c r="O159" s="92"/>
      <c r="P159" s="247">
        <f>O159*H159</f>
        <v>0</v>
      </c>
      <c r="Q159" s="247">
        <v>0</v>
      </c>
      <c r="R159" s="247">
        <f>Q159*H159</f>
        <v>0</v>
      </c>
      <c r="S159" s="247">
        <v>0</v>
      </c>
      <c r="T159" s="248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9" t="s">
        <v>88</v>
      </c>
      <c r="AT159" s="249" t="s">
        <v>128</v>
      </c>
      <c r="AU159" s="249" t="s">
        <v>82</v>
      </c>
      <c r="AY159" s="18" t="s">
        <v>126</v>
      </c>
      <c r="BE159" s="250">
        <f>IF(N159="základní",J159,0)</f>
        <v>0</v>
      </c>
      <c r="BF159" s="250">
        <f>IF(N159="snížená",J159,0)</f>
        <v>0</v>
      </c>
      <c r="BG159" s="250">
        <f>IF(N159="zákl. přenesená",J159,0)</f>
        <v>0</v>
      </c>
      <c r="BH159" s="250">
        <f>IF(N159="sníž. přenesená",J159,0)</f>
        <v>0</v>
      </c>
      <c r="BI159" s="250">
        <f>IF(N159="nulová",J159,0)</f>
        <v>0</v>
      </c>
      <c r="BJ159" s="18" t="s">
        <v>78</v>
      </c>
      <c r="BK159" s="250">
        <f>ROUND(I159*H159,2)</f>
        <v>0</v>
      </c>
      <c r="BL159" s="18" t="s">
        <v>88</v>
      </c>
      <c r="BM159" s="249" t="s">
        <v>172</v>
      </c>
    </row>
    <row r="160" spans="1:47" s="2" customFormat="1" ht="12">
      <c r="A160" s="39"/>
      <c r="B160" s="40"/>
      <c r="C160" s="41"/>
      <c r="D160" s="251" t="s">
        <v>132</v>
      </c>
      <c r="E160" s="41"/>
      <c r="F160" s="252" t="s">
        <v>171</v>
      </c>
      <c r="G160" s="41"/>
      <c r="H160" s="41"/>
      <c r="I160" s="145"/>
      <c r="J160" s="41"/>
      <c r="K160" s="41"/>
      <c r="L160" s="45"/>
      <c r="M160" s="253"/>
      <c r="N160" s="254"/>
      <c r="O160" s="92"/>
      <c r="P160" s="92"/>
      <c r="Q160" s="92"/>
      <c r="R160" s="92"/>
      <c r="S160" s="92"/>
      <c r="T160" s="93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132</v>
      </c>
      <c r="AU160" s="18" t="s">
        <v>82</v>
      </c>
    </row>
    <row r="161" spans="1:51" s="13" customFormat="1" ht="12">
      <c r="A161" s="13"/>
      <c r="B161" s="255"/>
      <c r="C161" s="256"/>
      <c r="D161" s="251" t="s">
        <v>133</v>
      </c>
      <c r="E161" s="257" t="s">
        <v>1</v>
      </c>
      <c r="F161" s="258" t="s">
        <v>173</v>
      </c>
      <c r="G161" s="256"/>
      <c r="H161" s="259">
        <v>2395.518</v>
      </c>
      <c r="I161" s="260"/>
      <c r="J161" s="256"/>
      <c r="K161" s="256"/>
      <c r="L161" s="261"/>
      <c r="M161" s="262"/>
      <c r="N161" s="263"/>
      <c r="O161" s="263"/>
      <c r="P161" s="263"/>
      <c r="Q161" s="263"/>
      <c r="R161" s="263"/>
      <c r="S161" s="263"/>
      <c r="T161" s="26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5" t="s">
        <v>133</v>
      </c>
      <c r="AU161" s="265" t="s">
        <v>82</v>
      </c>
      <c r="AV161" s="13" t="s">
        <v>82</v>
      </c>
      <c r="AW161" s="13" t="s">
        <v>30</v>
      </c>
      <c r="AX161" s="13" t="s">
        <v>73</v>
      </c>
      <c r="AY161" s="265" t="s">
        <v>126</v>
      </c>
    </row>
    <row r="162" spans="1:51" s="14" customFormat="1" ht="12">
      <c r="A162" s="14"/>
      <c r="B162" s="266"/>
      <c r="C162" s="267"/>
      <c r="D162" s="251" t="s">
        <v>133</v>
      </c>
      <c r="E162" s="268" t="s">
        <v>1</v>
      </c>
      <c r="F162" s="269" t="s">
        <v>135</v>
      </c>
      <c r="G162" s="267"/>
      <c r="H162" s="270">
        <v>2395.518</v>
      </c>
      <c r="I162" s="271"/>
      <c r="J162" s="267"/>
      <c r="K162" s="267"/>
      <c r="L162" s="272"/>
      <c r="M162" s="273"/>
      <c r="N162" s="274"/>
      <c r="O162" s="274"/>
      <c r="P162" s="274"/>
      <c r="Q162" s="274"/>
      <c r="R162" s="274"/>
      <c r="S162" s="274"/>
      <c r="T162" s="275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6" t="s">
        <v>133</v>
      </c>
      <c r="AU162" s="276" t="s">
        <v>82</v>
      </c>
      <c r="AV162" s="14" t="s">
        <v>88</v>
      </c>
      <c r="AW162" s="14" t="s">
        <v>30</v>
      </c>
      <c r="AX162" s="14" t="s">
        <v>78</v>
      </c>
      <c r="AY162" s="276" t="s">
        <v>126</v>
      </c>
    </row>
    <row r="163" spans="1:65" s="2" customFormat="1" ht="16.5" customHeight="1">
      <c r="A163" s="39"/>
      <c r="B163" s="40"/>
      <c r="C163" s="237" t="s">
        <v>174</v>
      </c>
      <c r="D163" s="237" t="s">
        <v>128</v>
      </c>
      <c r="E163" s="238" t="s">
        <v>175</v>
      </c>
      <c r="F163" s="239" t="s">
        <v>176</v>
      </c>
      <c r="G163" s="240" t="s">
        <v>142</v>
      </c>
      <c r="H163" s="241">
        <v>781</v>
      </c>
      <c r="I163" s="242"/>
      <c r="J163" s="243">
        <f>ROUND(I163*H163,2)</f>
        <v>0</v>
      </c>
      <c r="K163" s="244"/>
      <c r="L163" s="45"/>
      <c r="M163" s="245" t="s">
        <v>1</v>
      </c>
      <c r="N163" s="246" t="s">
        <v>38</v>
      </c>
      <c r="O163" s="92"/>
      <c r="P163" s="247">
        <f>O163*H163</f>
        <v>0</v>
      </c>
      <c r="Q163" s="247">
        <v>0</v>
      </c>
      <c r="R163" s="247">
        <f>Q163*H163</f>
        <v>0</v>
      </c>
      <c r="S163" s="247">
        <v>0</v>
      </c>
      <c r="T163" s="248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9" t="s">
        <v>88</v>
      </c>
      <c r="AT163" s="249" t="s">
        <v>128</v>
      </c>
      <c r="AU163" s="249" t="s">
        <v>82</v>
      </c>
      <c r="AY163" s="18" t="s">
        <v>126</v>
      </c>
      <c r="BE163" s="250">
        <f>IF(N163="základní",J163,0)</f>
        <v>0</v>
      </c>
      <c r="BF163" s="250">
        <f>IF(N163="snížená",J163,0)</f>
        <v>0</v>
      </c>
      <c r="BG163" s="250">
        <f>IF(N163="zákl. přenesená",J163,0)</f>
        <v>0</v>
      </c>
      <c r="BH163" s="250">
        <f>IF(N163="sníž. přenesená",J163,0)</f>
        <v>0</v>
      </c>
      <c r="BI163" s="250">
        <f>IF(N163="nulová",J163,0)</f>
        <v>0</v>
      </c>
      <c r="BJ163" s="18" t="s">
        <v>78</v>
      </c>
      <c r="BK163" s="250">
        <f>ROUND(I163*H163,2)</f>
        <v>0</v>
      </c>
      <c r="BL163" s="18" t="s">
        <v>88</v>
      </c>
      <c r="BM163" s="249" t="s">
        <v>177</v>
      </c>
    </row>
    <row r="164" spans="1:47" s="2" customFormat="1" ht="12">
      <c r="A164" s="39"/>
      <c r="B164" s="40"/>
      <c r="C164" s="41"/>
      <c r="D164" s="251" t="s">
        <v>132</v>
      </c>
      <c r="E164" s="41"/>
      <c r="F164" s="252" t="s">
        <v>176</v>
      </c>
      <c r="G164" s="41"/>
      <c r="H164" s="41"/>
      <c r="I164" s="145"/>
      <c r="J164" s="41"/>
      <c r="K164" s="41"/>
      <c r="L164" s="45"/>
      <c r="M164" s="253"/>
      <c r="N164" s="254"/>
      <c r="O164" s="92"/>
      <c r="P164" s="92"/>
      <c r="Q164" s="92"/>
      <c r="R164" s="92"/>
      <c r="S164" s="92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132</v>
      </c>
      <c r="AU164" s="18" t="s">
        <v>82</v>
      </c>
    </row>
    <row r="165" spans="1:51" s="13" customFormat="1" ht="12">
      <c r="A165" s="13"/>
      <c r="B165" s="255"/>
      <c r="C165" s="256"/>
      <c r="D165" s="251" t="s">
        <v>133</v>
      </c>
      <c r="E165" s="257" t="s">
        <v>1</v>
      </c>
      <c r="F165" s="258" t="s">
        <v>178</v>
      </c>
      <c r="G165" s="256"/>
      <c r="H165" s="259">
        <v>781</v>
      </c>
      <c r="I165" s="260"/>
      <c r="J165" s="256"/>
      <c r="K165" s="256"/>
      <c r="L165" s="261"/>
      <c r="M165" s="262"/>
      <c r="N165" s="263"/>
      <c r="O165" s="263"/>
      <c r="P165" s="263"/>
      <c r="Q165" s="263"/>
      <c r="R165" s="263"/>
      <c r="S165" s="263"/>
      <c r="T165" s="26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5" t="s">
        <v>133</v>
      </c>
      <c r="AU165" s="265" t="s">
        <v>82</v>
      </c>
      <c r="AV165" s="13" t="s">
        <v>82</v>
      </c>
      <c r="AW165" s="13" t="s">
        <v>30</v>
      </c>
      <c r="AX165" s="13" t="s">
        <v>73</v>
      </c>
      <c r="AY165" s="265" t="s">
        <v>126</v>
      </c>
    </row>
    <row r="166" spans="1:51" s="14" customFormat="1" ht="12">
      <c r="A166" s="14"/>
      <c r="B166" s="266"/>
      <c r="C166" s="267"/>
      <c r="D166" s="251" t="s">
        <v>133</v>
      </c>
      <c r="E166" s="268" t="s">
        <v>1</v>
      </c>
      <c r="F166" s="269" t="s">
        <v>135</v>
      </c>
      <c r="G166" s="267"/>
      <c r="H166" s="270">
        <v>781</v>
      </c>
      <c r="I166" s="271"/>
      <c r="J166" s="267"/>
      <c r="K166" s="267"/>
      <c r="L166" s="272"/>
      <c r="M166" s="273"/>
      <c r="N166" s="274"/>
      <c r="O166" s="274"/>
      <c r="P166" s="274"/>
      <c r="Q166" s="274"/>
      <c r="R166" s="274"/>
      <c r="S166" s="274"/>
      <c r="T166" s="275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6" t="s">
        <v>133</v>
      </c>
      <c r="AU166" s="276" t="s">
        <v>82</v>
      </c>
      <c r="AV166" s="14" t="s">
        <v>88</v>
      </c>
      <c r="AW166" s="14" t="s">
        <v>30</v>
      </c>
      <c r="AX166" s="14" t="s">
        <v>78</v>
      </c>
      <c r="AY166" s="276" t="s">
        <v>126</v>
      </c>
    </row>
    <row r="167" spans="1:65" s="2" customFormat="1" ht="16.5" customHeight="1">
      <c r="A167" s="39"/>
      <c r="B167" s="40"/>
      <c r="C167" s="237" t="s">
        <v>179</v>
      </c>
      <c r="D167" s="237" t="s">
        <v>128</v>
      </c>
      <c r="E167" s="238" t="s">
        <v>180</v>
      </c>
      <c r="F167" s="239" t="s">
        <v>181</v>
      </c>
      <c r="G167" s="240" t="s">
        <v>142</v>
      </c>
      <c r="H167" s="241">
        <v>146</v>
      </c>
      <c r="I167" s="242"/>
      <c r="J167" s="243">
        <f>ROUND(I167*H167,2)</f>
        <v>0</v>
      </c>
      <c r="K167" s="244"/>
      <c r="L167" s="45"/>
      <c r="M167" s="245" t="s">
        <v>1</v>
      </c>
      <c r="N167" s="246" t="s">
        <v>38</v>
      </c>
      <c r="O167" s="92"/>
      <c r="P167" s="247">
        <f>O167*H167</f>
        <v>0</v>
      </c>
      <c r="Q167" s="247">
        <v>0</v>
      </c>
      <c r="R167" s="247">
        <f>Q167*H167</f>
        <v>0</v>
      </c>
      <c r="S167" s="247">
        <v>0</v>
      </c>
      <c r="T167" s="248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9" t="s">
        <v>88</v>
      </c>
      <c r="AT167" s="249" t="s">
        <v>128</v>
      </c>
      <c r="AU167" s="249" t="s">
        <v>82</v>
      </c>
      <c r="AY167" s="18" t="s">
        <v>126</v>
      </c>
      <c r="BE167" s="250">
        <f>IF(N167="základní",J167,0)</f>
        <v>0</v>
      </c>
      <c r="BF167" s="250">
        <f>IF(N167="snížená",J167,0)</f>
        <v>0</v>
      </c>
      <c r="BG167" s="250">
        <f>IF(N167="zákl. přenesená",J167,0)</f>
        <v>0</v>
      </c>
      <c r="BH167" s="250">
        <f>IF(N167="sníž. přenesená",J167,0)</f>
        <v>0</v>
      </c>
      <c r="BI167" s="250">
        <f>IF(N167="nulová",J167,0)</f>
        <v>0</v>
      </c>
      <c r="BJ167" s="18" t="s">
        <v>78</v>
      </c>
      <c r="BK167" s="250">
        <f>ROUND(I167*H167,2)</f>
        <v>0</v>
      </c>
      <c r="BL167" s="18" t="s">
        <v>88</v>
      </c>
      <c r="BM167" s="249" t="s">
        <v>182</v>
      </c>
    </row>
    <row r="168" spans="1:47" s="2" customFormat="1" ht="12">
      <c r="A168" s="39"/>
      <c r="B168" s="40"/>
      <c r="C168" s="41"/>
      <c r="D168" s="251" t="s">
        <v>132</v>
      </c>
      <c r="E168" s="41"/>
      <c r="F168" s="252" t="s">
        <v>181</v>
      </c>
      <c r="G168" s="41"/>
      <c r="H168" s="41"/>
      <c r="I168" s="145"/>
      <c r="J168" s="41"/>
      <c r="K168" s="41"/>
      <c r="L168" s="45"/>
      <c r="M168" s="253"/>
      <c r="N168" s="254"/>
      <c r="O168" s="92"/>
      <c r="P168" s="92"/>
      <c r="Q168" s="92"/>
      <c r="R168" s="92"/>
      <c r="S168" s="92"/>
      <c r="T168" s="93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132</v>
      </c>
      <c r="AU168" s="18" t="s">
        <v>82</v>
      </c>
    </row>
    <row r="169" spans="1:51" s="13" customFormat="1" ht="12">
      <c r="A169" s="13"/>
      <c r="B169" s="255"/>
      <c r="C169" s="256"/>
      <c r="D169" s="251" t="s">
        <v>133</v>
      </c>
      <c r="E169" s="257" t="s">
        <v>1</v>
      </c>
      <c r="F169" s="258" t="s">
        <v>183</v>
      </c>
      <c r="G169" s="256"/>
      <c r="H169" s="259">
        <v>146</v>
      </c>
      <c r="I169" s="260"/>
      <c r="J169" s="256"/>
      <c r="K169" s="256"/>
      <c r="L169" s="261"/>
      <c r="M169" s="262"/>
      <c r="N169" s="263"/>
      <c r="O169" s="263"/>
      <c r="P169" s="263"/>
      <c r="Q169" s="263"/>
      <c r="R169" s="263"/>
      <c r="S169" s="263"/>
      <c r="T169" s="26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5" t="s">
        <v>133</v>
      </c>
      <c r="AU169" s="265" t="s">
        <v>82</v>
      </c>
      <c r="AV169" s="13" t="s">
        <v>82</v>
      </c>
      <c r="AW169" s="13" t="s">
        <v>30</v>
      </c>
      <c r="AX169" s="13" t="s">
        <v>73</v>
      </c>
      <c r="AY169" s="265" t="s">
        <v>126</v>
      </c>
    </row>
    <row r="170" spans="1:51" s="14" customFormat="1" ht="12">
      <c r="A170" s="14"/>
      <c r="B170" s="266"/>
      <c r="C170" s="267"/>
      <c r="D170" s="251" t="s">
        <v>133</v>
      </c>
      <c r="E170" s="268" t="s">
        <v>1</v>
      </c>
      <c r="F170" s="269" t="s">
        <v>135</v>
      </c>
      <c r="G170" s="267"/>
      <c r="H170" s="270">
        <v>146</v>
      </c>
      <c r="I170" s="271"/>
      <c r="J170" s="267"/>
      <c r="K170" s="267"/>
      <c r="L170" s="272"/>
      <c r="M170" s="273"/>
      <c r="N170" s="274"/>
      <c r="O170" s="274"/>
      <c r="P170" s="274"/>
      <c r="Q170" s="274"/>
      <c r="R170" s="274"/>
      <c r="S170" s="274"/>
      <c r="T170" s="27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76" t="s">
        <v>133</v>
      </c>
      <c r="AU170" s="276" t="s">
        <v>82</v>
      </c>
      <c r="AV170" s="14" t="s">
        <v>88</v>
      </c>
      <c r="AW170" s="14" t="s">
        <v>30</v>
      </c>
      <c r="AX170" s="14" t="s">
        <v>78</v>
      </c>
      <c r="AY170" s="276" t="s">
        <v>126</v>
      </c>
    </row>
    <row r="171" spans="1:65" s="2" customFormat="1" ht="16.5" customHeight="1">
      <c r="A171" s="39"/>
      <c r="B171" s="40"/>
      <c r="C171" s="237" t="s">
        <v>184</v>
      </c>
      <c r="D171" s="237" t="s">
        <v>128</v>
      </c>
      <c r="E171" s="238" t="s">
        <v>185</v>
      </c>
      <c r="F171" s="239" t="s">
        <v>186</v>
      </c>
      <c r="G171" s="240" t="s">
        <v>142</v>
      </c>
      <c r="H171" s="241">
        <v>85</v>
      </c>
      <c r="I171" s="242"/>
      <c r="J171" s="243">
        <f>ROUND(I171*H171,2)</f>
        <v>0</v>
      </c>
      <c r="K171" s="244"/>
      <c r="L171" s="45"/>
      <c r="M171" s="245" t="s">
        <v>1</v>
      </c>
      <c r="N171" s="246" t="s">
        <v>38</v>
      </c>
      <c r="O171" s="92"/>
      <c r="P171" s="247">
        <f>O171*H171</f>
        <v>0</v>
      </c>
      <c r="Q171" s="247">
        <v>0</v>
      </c>
      <c r="R171" s="247">
        <f>Q171*H171</f>
        <v>0</v>
      </c>
      <c r="S171" s="247">
        <v>0</v>
      </c>
      <c r="T171" s="248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9" t="s">
        <v>88</v>
      </c>
      <c r="AT171" s="249" t="s">
        <v>128</v>
      </c>
      <c r="AU171" s="249" t="s">
        <v>82</v>
      </c>
      <c r="AY171" s="18" t="s">
        <v>126</v>
      </c>
      <c r="BE171" s="250">
        <f>IF(N171="základní",J171,0)</f>
        <v>0</v>
      </c>
      <c r="BF171" s="250">
        <f>IF(N171="snížená",J171,0)</f>
        <v>0</v>
      </c>
      <c r="BG171" s="250">
        <f>IF(N171="zákl. přenesená",J171,0)</f>
        <v>0</v>
      </c>
      <c r="BH171" s="250">
        <f>IF(N171="sníž. přenesená",J171,0)</f>
        <v>0</v>
      </c>
      <c r="BI171" s="250">
        <f>IF(N171="nulová",J171,0)</f>
        <v>0</v>
      </c>
      <c r="BJ171" s="18" t="s">
        <v>78</v>
      </c>
      <c r="BK171" s="250">
        <f>ROUND(I171*H171,2)</f>
        <v>0</v>
      </c>
      <c r="BL171" s="18" t="s">
        <v>88</v>
      </c>
      <c r="BM171" s="249" t="s">
        <v>187</v>
      </c>
    </row>
    <row r="172" spans="1:47" s="2" customFormat="1" ht="12">
      <c r="A172" s="39"/>
      <c r="B172" s="40"/>
      <c r="C172" s="41"/>
      <c r="D172" s="251" t="s">
        <v>132</v>
      </c>
      <c r="E172" s="41"/>
      <c r="F172" s="252" t="s">
        <v>186</v>
      </c>
      <c r="G172" s="41"/>
      <c r="H172" s="41"/>
      <c r="I172" s="145"/>
      <c r="J172" s="41"/>
      <c r="K172" s="41"/>
      <c r="L172" s="45"/>
      <c r="M172" s="253"/>
      <c r="N172" s="254"/>
      <c r="O172" s="92"/>
      <c r="P172" s="92"/>
      <c r="Q172" s="92"/>
      <c r="R172" s="92"/>
      <c r="S172" s="92"/>
      <c r="T172" s="93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132</v>
      </c>
      <c r="AU172" s="18" t="s">
        <v>82</v>
      </c>
    </row>
    <row r="173" spans="1:51" s="13" customFormat="1" ht="12">
      <c r="A173" s="13"/>
      <c r="B173" s="255"/>
      <c r="C173" s="256"/>
      <c r="D173" s="251" t="s">
        <v>133</v>
      </c>
      <c r="E173" s="257" t="s">
        <v>1</v>
      </c>
      <c r="F173" s="258" t="s">
        <v>188</v>
      </c>
      <c r="G173" s="256"/>
      <c r="H173" s="259">
        <v>85</v>
      </c>
      <c r="I173" s="260"/>
      <c r="J173" s="256"/>
      <c r="K173" s="256"/>
      <c r="L173" s="261"/>
      <c r="M173" s="262"/>
      <c r="N173" s="263"/>
      <c r="O173" s="263"/>
      <c r="P173" s="263"/>
      <c r="Q173" s="263"/>
      <c r="R173" s="263"/>
      <c r="S173" s="263"/>
      <c r="T173" s="26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5" t="s">
        <v>133</v>
      </c>
      <c r="AU173" s="265" t="s">
        <v>82</v>
      </c>
      <c r="AV173" s="13" t="s">
        <v>82</v>
      </c>
      <c r="AW173" s="13" t="s">
        <v>30</v>
      </c>
      <c r="AX173" s="13" t="s">
        <v>73</v>
      </c>
      <c r="AY173" s="265" t="s">
        <v>126</v>
      </c>
    </row>
    <row r="174" spans="1:51" s="14" customFormat="1" ht="12">
      <c r="A174" s="14"/>
      <c r="B174" s="266"/>
      <c r="C174" s="267"/>
      <c r="D174" s="251" t="s">
        <v>133</v>
      </c>
      <c r="E174" s="268" t="s">
        <v>1</v>
      </c>
      <c r="F174" s="269" t="s">
        <v>135</v>
      </c>
      <c r="G174" s="267"/>
      <c r="H174" s="270">
        <v>85</v>
      </c>
      <c r="I174" s="271"/>
      <c r="J174" s="267"/>
      <c r="K174" s="267"/>
      <c r="L174" s="272"/>
      <c r="M174" s="273"/>
      <c r="N174" s="274"/>
      <c r="O174" s="274"/>
      <c r="P174" s="274"/>
      <c r="Q174" s="274"/>
      <c r="R174" s="274"/>
      <c r="S174" s="274"/>
      <c r="T174" s="27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6" t="s">
        <v>133</v>
      </c>
      <c r="AU174" s="276" t="s">
        <v>82</v>
      </c>
      <c r="AV174" s="14" t="s">
        <v>88</v>
      </c>
      <c r="AW174" s="14" t="s">
        <v>30</v>
      </c>
      <c r="AX174" s="14" t="s">
        <v>78</v>
      </c>
      <c r="AY174" s="276" t="s">
        <v>126</v>
      </c>
    </row>
    <row r="175" spans="1:65" s="2" customFormat="1" ht="16.5" customHeight="1">
      <c r="A175" s="39"/>
      <c r="B175" s="40"/>
      <c r="C175" s="237" t="s">
        <v>189</v>
      </c>
      <c r="D175" s="237" t="s">
        <v>128</v>
      </c>
      <c r="E175" s="238" t="s">
        <v>190</v>
      </c>
      <c r="F175" s="239" t="s">
        <v>191</v>
      </c>
      <c r="G175" s="240" t="s">
        <v>142</v>
      </c>
      <c r="H175" s="241">
        <v>24</v>
      </c>
      <c r="I175" s="242"/>
      <c r="J175" s="243">
        <f>ROUND(I175*H175,2)</f>
        <v>0</v>
      </c>
      <c r="K175" s="244"/>
      <c r="L175" s="45"/>
      <c r="M175" s="245" t="s">
        <v>1</v>
      </c>
      <c r="N175" s="246" t="s">
        <v>38</v>
      </c>
      <c r="O175" s="92"/>
      <c r="P175" s="247">
        <f>O175*H175</f>
        <v>0</v>
      </c>
      <c r="Q175" s="247">
        <v>0</v>
      </c>
      <c r="R175" s="247">
        <f>Q175*H175</f>
        <v>0</v>
      </c>
      <c r="S175" s="247">
        <v>0</v>
      </c>
      <c r="T175" s="248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9" t="s">
        <v>88</v>
      </c>
      <c r="AT175" s="249" t="s">
        <v>128</v>
      </c>
      <c r="AU175" s="249" t="s">
        <v>82</v>
      </c>
      <c r="AY175" s="18" t="s">
        <v>126</v>
      </c>
      <c r="BE175" s="250">
        <f>IF(N175="základní",J175,0)</f>
        <v>0</v>
      </c>
      <c r="BF175" s="250">
        <f>IF(N175="snížená",J175,0)</f>
        <v>0</v>
      </c>
      <c r="BG175" s="250">
        <f>IF(N175="zákl. přenesená",J175,0)</f>
        <v>0</v>
      </c>
      <c r="BH175" s="250">
        <f>IF(N175="sníž. přenesená",J175,0)</f>
        <v>0</v>
      </c>
      <c r="BI175" s="250">
        <f>IF(N175="nulová",J175,0)</f>
        <v>0</v>
      </c>
      <c r="BJ175" s="18" t="s">
        <v>78</v>
      </c>
      <c r="BK175" s="250">
        <f>ROUND(I175*H175,2)</f>
        <v>0</v>
      </c>
      <c r="BL175" s="18" t="s">
        <v>88</v>
      </c>
      <c r="BM175" s="249" t="s">
        <v>192</v>
      </c>
    </row>
    <row r="176" spans="1:47" s="2" customFormat="1" ht="12">
      <c r="A176" s="39"/>
      <c r="B176" s="40"/>
      <c r="C176" s="41"/>
      <c r="D176" s="251" t="s">
        <v>132</v>
      </c>
      <c r="E176" s="41"/>
      <c r="F176" s="252" t="s">
        <v>191</v>
      </c>
      <c r="G176" s="41"/>
      <c r="H176" s="41"/>
      <c r="I176" s="145"/>
      <c r="J176" s="41"/>
      <c r="K176" s="41"/>
      <c r="L176" s="45"/>
      <c r="M176" s="253"/>
      <c r="N176" s="254"/>
      <c r="O176" s="92"/>
      <c r="P176" s="92"/>
      <c r="Q176" s="92"/>
      <c r="R176" s="92"/>
      <c r="S176" s="92"/>
      <c r="T176" s="93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132</v>
      </c>
      <c r="AU176" s="18" t="s">
        <v>82</v>
      </c>
    </row>
    <row r="177" spans="1:51" s="13" customFormat="1" ht="12">
      <c r="A177" s="13"/>
      <c r="B177" s="255"/>
      <c r="C177" s="256"/>
      <c r="D177" s="251" t="s">
        <v>133</v>
      </c>
      <c r="E177" s="257" t="s">
        <v>1</v>
      </c>
      <c r="F177" s="258" t="s">
        <v>144</v>
      </c>
      <c r="G177" s="256"/>
      <c r="H177" s="259">
        <v>24</v>
      </c>
      <c r="I177" s="260"/>
      <c r="J177" s="256"/>
      <c r="K177" s="256"/>
      <c r="L177" s="261"/>
      <c r="M177" s="262"/>
      <c r="N177" s="263"/>
      <c r="O177" s="263"/>
      <c r="P177" s="263"/>
      <c r="Q177" s="263"/>
      <c r="R177" s="263"/>
      <c r="S177" s="263"/>
      <c r="T177" s="26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5" t="s">
        <v>133</v>
      </c>
      <c r="AU177" s="265" t="s">
        <v>82</v>
      </c>
      <c r="AV177" s="13" t="s">
        <v>82</v>
      </c>
      <c r="AW177" s="13" t="s">
        <v>30</v>
      </c>
      <c r="AX177" s="13" t="s">
        <v>73</v>
      </c>
      <c r="AY177" s="265" t="s">
        <v>126</v>
      </c>
    </row>
    <row r="178" spans="1:51" s="14" customFormat="1" ht="12">
      <c r="A178" s="14"/>
      <c r="B178" s="266"/>
      <c r="C178" s="267"/>
      <c r="D178" s="251" t="s">
        <v>133</v>
      </c>
      <c r="E178" s="268" t="s">
        <v>1</v>
      </c>
      <c r="F178" s="269" t="s">
        <v>135</v>
      </c>
      <c r="G178" s="267"/>
      <c r="H178" s="270">
        <v>24</v>
      </c>
      <c r="I178" s="271"/>
      <c r="J178" s="267"/>
      <c r="K178" s="267"/>
      <c r="L178" s="272"/>
      <c r="M178" s="273"/>
      <c r="N178" s="274"/>
      <c r="O178" s="274"/>
      <c r="P178" s="274"/>
      <c r="Q178" s="274"/>
      <c r="R178" s="274"/>
      <c r="S178" s="274"/>
      <c r="T178" s="27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6" t="s">
        <v>133</v>
      </c>
      <c r="AU178" s="276" t="s">
        <v>82</v>
      </c>
      <c r="AV178" s="14" t="s">
        <v>88</v>
      </c>
      <c r="AW178" s="14" t="s">
        <v>30</v>
      </c>
      <c r="AX178" s="14" t="s">
        <v>78</v>
      </c>
      <c r="AY178" s="276" t="s">
        <v>126</v>
      </c>
    </row>
    <row r="179" spans="1:65" s="2" customFormat="1" ht="16.5" customHeight="1">
      <c r="A179" s="39"/>
      <c r="B179" s="40"/>
      <c r="C179" s="237" t="s">
        <v>193</v>
      </c>
      <c r="D179" s="237" t="s">
        <v>128</v>
      </c>
      <c r="E179" s="238" t="s">
        <v>194</v>
      </c>
      <c r="F179" s="239" t="s">
        <v>195</v>
      </c>
      <c r="G179" s="240" t="s">
        <v>142</v>
      </c>
      <c r="H179" s="241">
        <v>23</v>
      </c>
      <c r="I179" s="242"/>
      <c r="J179" s="243">
        <f>ROUND(I179*H179,2)</f>
        <v>0</v>
      </c>
      <c r="K179" s="244"/>
      <c r="L179" s="45"/>
      <c r="M179" s="245" t="s">
        <v>1</v>
      </c>
      <c r="N179" s="246" t="s">
        <v>38</v>
      </c>
      <c r="O179" s="92"/>
      <c r="P179" s="247">
        <f>O179*H179</f>
        <v>0</v>
      </c>
      <c r="Q179" s="247">
        <v>0</v>
      </c>
      <c r="R179" s="247">
        <f>Q179*H179</f>
        <v>0</v>
      </c>
      <c r="S179" s="247">
        <v>0</v>
      </c>
      <c r="T179" s="248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9" t="s">
        <v>88</v>
      </c>
      <c r="AT179" s="249" t="s">
        <v>128</v>
      </c>
      <c r="AU179" s="249" t="s">
        <v>82</v>
      </c>
      <c r="AY179" s="18" t="s">
        <v>126</v>
      </c>
      <c r="BE179" s="250">
        <f>IF(N179="základní",J179,0)</f>
        <v>0</v>
      </c>
      <c r="BF179" s="250">
        <f>IF(N179="snížená",J179,0)</f>
        <v>0</v>
      </c>
      <c r="BG179" s="250">
        <f>IF(N179="zákl. přenesená",J179,0)</f>
        <v>0</v>
      </c>
      <c r="BH179" s="250">
        <f>IF(N179="sníž. přenesená",J179,0)</f>
        <v>0</v>
      </c>
      <c r="BI179" s="250">
        <f>IF(N179="nulová",J179,0)</f>
        <v>0</v>
      </c>
      <c r="BJ179" s="18" t="s">
        <v>78</v>
      </c>
      <c r="BK179" s="250">
        <f>ROUND(I179*H179,2)</f>
        <v>0</v>
      </c>
      <c r="BL179" s="18" t="s">
        <v>88</v>
      </c>
      <c r="BM179" s="249" t="s">
        <v>196</v>
      </c>
    </row>
    <row r="180" spans="1:47" s="2" customFormat="1" ht="12">
      <c r="A180" s="39"/>
      <c r="B180" s="40"/>
      <c r="C180" s="41"/>
      <c r="D180" s="251" t="s">
        <v>132</v>
      </c>
      <c r="E180" s="41"/>
      <c r="F180" s="252" t="s">
        <v>195</v>
      </c>
      <c r="G180" s="41"/>
      <c r="H180" s="41"/>
      <c r="I180" s="145"/>
      <c r="J180" s="41"/>
      <c r="K180" s="41"/>
      <c r="L180" s="45"/>
      <c r="M180" s="253"/>
      <c r="N180" s="254"/>
      <c r="O180" s="92"/>
      <c r="P180" s="92"/>
      <c r="Q180" s="92"/>
      <c r="R180" s="92"/>
      <c r="S180" s="92"/>
      <c r="T180" s="93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132</v>
      </c>
      <c r="AU180" s="18" t="s">
        <v>82</v>
      </c>
    </row>
    <row r="181" spans="1:51" s="13" customFormat="1" ht="12">
      <c r="A181" s="13"/>
      <c r="B181" s="255"/>
      <c r="C181" s="256"/>
      <c r="D181" s="251" t="s">
        <v>133</v>
      </c>
      <c r="E181" s="257" t="s">
        <v>1</v>
      </c>
      <c r="F181" s="258" t="s">
        <v>150</v>
      </c>
      <c r="G181" s="256"/>
      <c r="H181" s="259">
        <v>23</v>
      </c>
      <c r="I181" s="260"/>
      <c r="J181" s="256"/>
      <c r="K181" s="256"/>
      <c r="L181" s="261"/>
      <c r="M181" s="262"/>
      <c r="N181" s="263"/>
      <c r="O181" s="263"/>
      <c r="P181" s="263"/>
      <c r="Q181" s="263"/>
      <c r="R181" s="263"/>
      <c r="S181" s="263"/>
      <c r="T181" s="26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5" t="s">
        <v>133</v>
      </c>
      <c r="AU181" s="265" t="s">
        <v>82</v>
      </c>
      <c r="AV181" s="13" t="s">
        <v>82</v>
      </c>
      <c r="AW181" s="13" t="s">
        <v>30</v>
      </c>
      <c r="AX181" s="13" t="s">
        <v>73</v>
      </c>
      <c r="AY181" s="265" t="s">
        <v>126</v>
      </c>
    </row>
    <row r="182" spans="1:51" s="14" customFormat="1" ht="12">
      <c r="A182" s="14"/>
      <c r="B182" s="266"/>
      <c r="C182" s="267"/>
      <c r="D182" s="251" t="s">
        <v>133</v>
      </c>
      <c r="E182" s="268" t="s">
        <v>1</v>
      </c>
      <c r="F182" s="269" t="s">
        <v>135</v>
      </c>
      <c r="G182" s="267"/>
      <c r="H182" s="270">
        <v>23</v>
      </c>
      <c r="I182" s="271"/>
      <c r="J182" s="267"/>
      <c r="K182" s="267"/>
      <c r="L182" s="272"/>
      <c r="M182" s="273"/>
      <c r="N182" s="274"/>
      <c r="O182" s="274"/>
      <c r="P182" s="274"/>
      <c r="Q182" s="274"/>
      <c r="R182" s="274"/>
      <c r="S182" s="274"/>
      <c r="T182" s="275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76" t="s">
        <v>133</v>
      </c>
      <c r="AU182" s="276" t="s">
        <v>82</v>
      </c>
      <c r="AV182" s="14" t="s">
        <v>88</v>
      </c>
      <c r="AW182" s="14" t="s">
        <v>30</v>
      </c>
      <c r="AX182" s="14" t="s">
        <v>78</v>
      </c>
      <c r="AY182" s="276" t="s">
        <v>126</v>
      </c>
    </row>
    <row r="183" spans="1:65" s="2" customFormat="1" ht="16.5" customHeight="1">
      <c r="A183" s="39"/>
      <c r="B183" s="40"/>
      <c r="C183" s="237" t="s">
        <v>143</v>
      </c>
      <c r="D183" s="237" t="s">
        <v>128</v>
      </c>
      <c r="E183" s="238" t="s">
        <v>197</v>
      </c>
      <c r="F183" s="239" t="s">
        <v>198</v>
      </c>
      <c r="G183" s="240" t="s">
        <v>142</v>
      </c>
      <c r="H183" s="241">
        <v>55</v>
      </c>
      <c r="I183" s="242"/>
      <c r="J183" s="243">
        <f>ROUND(I183*H183,2)</f>
        <v>0</v>
      </c>
      <c r="K183" s="244"/>
      <c r="L183" s="45"/>
      <c r="M183" s="245" t="s">
        <v>1</v>
      </c>
      <c r="N183" s="246" t="s">
        <v>38</v>
      </c>
      <c r="O183" s="92"/>
      <c r="P183" s="247">
        <f>O183*H183</f>
        <v>0</v>
      </c>
      <c r="Q183" s="247">
        <v>0</v>
      </c>
      <c r="R183" s="247">
        <f>Q183*H183</f>
        <v>0</v>
      </c>
      <c r="S183" s="247">
        <v>0</v>
      </c>
      <c r="T183" s="248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9" t="s">
        <v>88</v>
      </c>
      <c r="AT183" s="249" t="s">
        <v>128</v>
      </c>
      <c r="AU183" s="249" t="s">
        <v>82</v>
      </c>
      <c r="AY183" s="18" t="s">
        <v>126</v>
      </c>
      <c r="BE183" s="250">
        <f>IF(N183="základní",J183,0)</f>
        <v>0</v>
      </c>
      <c r="BF183" s="250">
        <f>IF(N183="snížená",J183,0)</f>
        <v>0</v>
      </c>
      <c r="BG183" s="250">
        <f>IF(N183="zákl. přenesená",J183,0)</f>
        <v>0</v>
      </c>
      <c r="BH183" s="250">
        <f>IF(N183="sníž. přenesená",J183,0)</f>
        <v>0</v>
      </c>
      <c r="BI183" s="250">
        <f>IF(N183="nulová",J183,0)</f>
        <v>0</v>
      </c>
      <c r="BJ183" s="18" t="s">
        <v>78</v>
      </c>
      <c r="BK183" s="250">
        <f>ROUND(I183*H183,2)</f>
        <v>0</v>
      </c>
      <c r="BL183" s="18" t="s">
        <v>88</v>
      </c>
      <c r="BM183" s="249" t="s">
        <v>199</v>
      </c>
    </row>
    <row r="184" spans="1:47" s="2" customFormat="1" ht="12">
      <c r="A184" s="39"/>
      <c r="B184" s="40"/>
      <c r="C184" s="41"/>
      <c r="D184" s="251" t="s">
        <v>132</v>
      </c>
      <c r="E184" s="41"/>
      <c r="F184" s="252" t="s">
        <v>198</v>
      </c>
      <c r="G184" s="41"/>
      <c r="H184" s="41"/>
      <c r="I184" s="145"/>
      <c r="J184" s="41"/>
      <c r="K184" s="41"/>
      <c r="L184" s="45"/>
      <c r="M184" s="253"/>
      <c r="N184" s="254"/>
      <c r="O184" s="92"/>
      <c r="P184" s="92"/>
      <c r="Q184" s="92"/>
      <c r="R184" s="92"/>
      <c r="S184" s="92"/>
      <c r="T184" s="93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132</v>
      </c>
      <c r="AU184" s="18" t="s">
        <v>82</v>
      </c>
    </row>
    <row r="185" spans="1:51" s="13" customFormat="1" ht="12">
      <c r="A185" s="13"/>
      <c r="B185" s="255"/>
      <c r="C185" s="256"/>
      <c r="D185" s="251" t="s">
        <v>133</v>
      </c>
      <c r="E185" s="257" t="s">
        <v>1</v>
      </c>
      <c r="F185" s="258" t="s">
        <v>156</v>
      </c>
      <c r="G185" s="256"/>
      <c r="H185" s="259">
        <v>55</v>
      </c>
      <c r="I185" s="260"/>
      <c r="J185" s="256"/>
      <c r="K185" s="256"/>
      <c r="L185" s="261"/>
      <c r="M185" s="262"/>
      <c r="N185" s="263"/>
      <c r="O185" s="263"/>
      <c r="P185" s="263"/>
      <c r="Q185" s="263"/>
      <c r="R185" s="263"/>
      <c r="S185" s="263"/>
      <c r="T185" s="26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5" t="s">
        <v>133</v>
      </c>
      <c r="AU185" s="265" t="s">
        <v>82</v>
      </c>
      <c r="AV185" s="13" t="s">
        <v>82</v>
      </c>
      <c r="AW185" s="13" t="s">
        <v>30</v>
      </c>
      <c r="AX185" s="13" t="s">
        <v>73</v>
      </c>
      <c r="AY185" s="265" t="s">
        <v>126</v>
      </c>
    </row>
    <row r="186" spans="1:51" s="14" customFormat="1" ht="12">
      <c r="A186" s="14"/>
      <c r="B186" s="266"/>
      <c r="C186" s="267"/>
      <c r="D186" s="251" t="s">
        <v>133</v>
      </c>
      <c r="E186" s="268" t="s">
        <v>1</v>
      </c>
      <c r="F186" s="269" t="s">
        <v>135</v>
      </c>
      <c r="G186" s="267"/>
      <c r="H186" s="270">
        <v>55</v>
      </c>
      <c r="I186" s="271"/>
      <c r="J186" s="267"/>
      <c r="K186" s="267"/>
      <c r="L186" s="272"/>
      <c r="M186" s="273"/>
      <c r="N186" s="274"/>
      <c r="O186" s="274"/>
      <c r="P186" s="274"/>
      <c r="Q186" s="274"/>
      <c r="R186" s="274"/>
      <c r="S186" s="274"/>
      <c r="T186" s="275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6" t="s">
        <v>133</v>
      </c>
      <c r="AU186" s="276" t="s">
        <v>82</v>
      </c>
      <c r="AV186" s="14" t="s">
        <v>88</v>
      </c>
      <c r="AW186" s="14" t="s">
        <v>30</v>
      </c>
      <c r="AX186" s="14" t="s">
        <v>78</v>
      </c>
      <c r="AY186" s="276" t="s">
        <v>126</v>
      </c>
    </row>
    <row r="187" spans="1:65" s="2" customFormat="1" ht="16.5" customHeight="1">
      <c r="A187" s="39"/>
      <c r="B187" s="40"/>
      <c r="C187" s="237" t="s">
        <v>8</v>
      </c>
      <c r="D187" s="237" t="s">
        <v>128</v>
      </c>
      <c r="E187" s="238" t="s">
        <v>200</v>
      </c>
      <c r="F187" s="239" t="s">
        <v>201</v>
      </c>
      <c r="G187" s="240" t="s">
        <v>138</v>
      </c>
      <c r="H187" s="241">
        <v>6150</v>
      </c>
      <c r="I187" s="242"/>
      <c r="J187" s="243">
        <f>ROUND(I187*H187,2)</f>
        <v>0</v>
      </c>
      <c r="K187" s="244"/>
      <c r="L187" s="45"/>
      <c r="M187" s="245" t="s">
        <v>1</v>
      </c>
      <c r="N187" s="246" t="s">
        <v>38</v>
      </c>
      <c r="O187" s="92"/>
      <c r="P187" s="247">
        <f>O187*H187</f>
        <v>0</v>
      </c>
      <c r="Q187" s="247">
        <v>0</v>
      </c>
      <c r="R187" s="247">
        <f>Q187*H187</f>
        <v>0</v>
      </c>
      <c r="S187" s="247">
        <v>0</v>
      </c>
      <c r="T187" s="248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49" t="s">
        <v>88</v>
      </c>
      <c r="AT187" s="249" t="s">
        <v>128</v>
      </c>
      <c r="AU187" s="249" t="s">
        <v>82</v>
      </c>
      <c r="AY187" s="18" t="s">
        <v>126</v>
      </c>
      <c r="BE187" s="250">
        <f>IF(N187="základní",J187,0)</f>
        <v>0</v>
      </c>
      <c r="BF187" s="250">
        <f>IF(N187="snížená",J187,0)</f>
        <v>0</v>
      </c>
      <c r="BG187" s="250">
        <f>IF(N187="zákl. přenesená",J187,0)</f>
        <v>0</v>
      </c>
      <c r="BH187" s="250">
        <f>IF(N187="sníž. přenesená",J187,0)</f>
        <v>0</v>
      </c>
      <c r="BI187" s="250">
        <f>IF(N187="nulová",J187,0)</f>
        <v>0</v>
      </c>
      <c r="BJ187" s="18" t="s">
        <v>78</v>
      </c>
      <c r="BK187" s="250">
        <f>ROUND(I187*H187,2)</f>
        <v>0</v>
      </c>
      <c r="BL187" s="18" t="s">
        <v>88</v>
      </c>
      <c r="BM187" s="249" t="s">
        <v>202</v>
      </c>
    </row>
    <row r="188" spans="1:47" s="2" customFormat="1" ht="12">
      <c r="A188" s="39"/>
      <c r="B188" s="40"/>
      <c r="C188" s="41"/>
      <c r="D188" s="251" t="s">
        <v>132</v>
      </c>
      <c r="E188" s="41"/>
      <c r="F188" s="252" t="s">
        <v>201</v>
      </c>
      <c r="G188" s="41"/>
      <c r="H188" s="41"/>
      <c r="I188" s="145"/>
      <c r="J188" s="41"/>
      <c r="K188" s="41"/>
      <c r="L188" s="45"/>
      <c r="M188" s="253"/>
      <c r="N188" s="254"/>
      <c r="O188" s="92"/>
      <c r="P188" s="92"/>
      <c r="Q188" s="92"/>
      <c r="R188" s="92"/>
      <c r="S188" s="92"/>
      <c r="T188" s="93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132</v>
      </c>
      <c r="AU188" s="18" t="s">
        <v>82</v>
      </c>
    </row>
    <row r="189" spans="1:51" s="13" customFormat="1" ht="12">
      <c r="A189" s="13"/>
      <c r="B189" s="255"/>
      <c r="C189" s="256"/>
      <c r="D189" s="251" t="s">
        <v>133</v>
      </c>
      <c r="E189" s="257" t="s">
        <v>1</v>
      </c>
      <c r="F189" s="258" t="s">
        <v>203</v>
      </c>
      <c r="G189" s="256"/>
      <c r="H189" s="259">
        <v>4500</v>
      </c>
      <c r="I189" s="260"/>
      <c r="J189" s="256"/>
      <c r="K189" s="256"/>
      <c r="L189" s="261"/>
      <c r="M189" s="262"/>
      <c r="N189" s="263"/>
      <c r="O189" s="263"/>
      <c r="P189" s="263"/>
      <c r="Q189" s="263"/>
      <c r="R189" s="263"/>
      <c r="S189" s="263"/>
      <c r="T189" s="26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5" t="s">
        <v>133</v>
      </c>
      <c r="AU189" s="265" t="s">
        <v>82</v>
      </c>
      <c r="AV189" s="13" t="s">
        <v>82</v>
      </c>
      <c r="AW189" s="13" t="s">
        <v>30</v>
      </c>
      <c r="AX189" s="13" t="s">
        <v>73</v>
      </c>
      <c r="AY189" s="265" t="s">
        <v>126</v>
      </c>
    </row>
    <row r="190" spans="1:51" s="13" customFormat="1" ht="12">
      <c r="A190" s="13"/>
      <c r="B190" s="255"/>
      <c r="C190" s="256"/>
      <c r="D190" s="251" t="s">
        <v>133</v>
      </c>
      <c r="E190" s="257" t="s">
        <v>1</v>
      </c>
      <c r="F190" s="258" t="s">
        <v>204</v>
      </c>
      <c r="G190" s="256"/>
      <c r="H190" s="259">
        <v>1650</v>
      </c>
      <c r="I190" s="260"/>
      <c r="J190" s="256"/>
      <c r="K190" s="256"/>
      <c r="L190" s="261"/>
      <c r="M190" s="262"/>
      <c r="N190" s="263"/>
      <c r="O190" s="263"/>
      <c r="P190" s="263"/>
      <c r="Q190" s="263"/>
      <c r="R190" s="263"/>
      <c r="S190" s="263"/>
      <c r="T190" s="26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5" t="s">
        <v>133</v>
      </c>
      <c r="AU190" s="265" t="s">
        <v>82</v>
      </c>
      <c r="AV190" s="13" t="s">
        <v>82</v>
      </c>
      <c r="AW190" s="13" t="s">
        <v>30</v>
      </c>
      <c r="AX190" s="13" t="s">
        <v>73</v>
      </c>
      <c r="AY190" s="265" t="s">
        <v>126</v>
      </c>
    </row>
    <row r="191" spans="1:51" s="14" customFormat="1" ht="12">
      <c r="A191" s="14"/>
      <c r="B191" s="266"/>
      <c r="C191" s="267"/>
      <c r="D191" s="251" t="s">
        <v>133</v>
      </c>
      <c r="E191" s="268" t="s">
        <v>1</v>
      </c>
      <c r="F191" s="269" t="s">
        <v>135</v>
      </c>
      <c r="G191" s="267"/>
      <c r="H191" s="270">
        <v>6150</v>
      </c>
      <c r="I191" s="271"/>
      <c r="J191" s="267"/>
      <c r="K191" s="267"/>
      <c r="L191" s="272"/>
      <c r="M191" s="273"/>
      <c r="N191" s="274"/>
      <c r="O191" s="274"/>
      <c r="P191" s="274"/>
      <c r="Q191" s="274"/>
      <c r="R191" s="274"/>
      <c r="S191" s="274"/>
      <c r="T191" s="275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76" t="s">
        <v>133</v>
      </c>
      <c r="AU191" s="276" t="s">
        <v>82</v>
      </c>
      <c r="AV191" s="14" t="s">
        <v>88</v>
      </c>
      <c r="AW191" s="14" t="s">
        <v>30</v>
      </c>
      <c r="AX191" s="14" t="s">
        <v>78</v>
      </c>
      <c r="AY191" s="276" t="s">
        <v>126</v>
      </c>
    </row>
    <row r="192" spans="1:65" s="2" customFormat="1" ht="24" customHeight="1">
      <c r="A192" s="39"/>
      <c r="B192" s="40"/>
      <c r="C192" s="237" t="s">
        <v>149</v>
      </c>
      <c r="D192" s="237" t="s">
        <v>128</v>
      </c>
      <c r="E192" s="238" t="s">
        <v>205</v>
      </c>
      <c r="F192" s="239" t="s">
        <v>206</v>
      </c>
      <c r="G192" s="240" t="s">
        <v>131</v>
      </c>
      <c r="H192" s="241">
        <v>1.02</v>
      </c>
      <c r="I192" s="242"/>
      <c r="J192" s="243">
        <f>ROUND(I192*H192,2)</f>
        <v>0</v>
      </c>
      <c r="K192" s="244"/>
      <c r="L192" s="45"/>
      <c r="M192" s="245" t="s">
        <v>1</v>
      </c>
      <c r="N192" s="246" t="s">
        <v>38</v>
      </c>
      <c r="O192" s="92"/>
      <c r="P192" s="247">
        <f>O192*H192</f>
        <v>0</v>
      </c>
      <c r="Q192" s="247">
        <v>0</v>
      </c>
      <c r="R192" s="247">
        <f>Q192*H192</f>
        <v>0</v>
      </c>
      <c r="S192" s="247">
        <v>0</v>
      </c>
      <c r="T192" s="248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9" t="s">
        <v>88</v>
      </c>
      <c r="AT192" s="249" t="s">
        <v>128</v>
      </c>
      <c r="AU192" s="249" t="s">
        <v>82</v>
      </c>
      <c r="AY192" s="18" t="s">
        <v>126</v>
      </c>
      <c r="BE192" s="250">
        <f>IF(N192="základní",J192,0)</f>
        <v>0</v>
      </c>
      <c r="BF192" s="250">
        <f>IF(N192="snížená",J192,0)</f>
        <v>0</v>
      </c>
      <c r="BG192" s="250">
        <f>IF(N192="zákl. přenesená",J192,0)</f>
        <v>0</v>
      </c>
      <c r="BH192" s="250">
        <f>IF(N192="sníž. přenesená",J192,0)</f>
        <v>0</v>
      </c>
      <c r="BI192" s="250">
        <f>IF(N192="nulová",J192,0)</f>
        <v>0</v>
      </c>
      <c r="BJ192" s="18" t="s">
        <v>78</v>
      </c>
      <c r="BK192" s="250">
        <f>ROUND(I192*H192,2)</f>
        <v>0</v>
      </c>
      <c r="BL192" s="18" t="s">
        <v>88</v>
      </c>
      <c r="BM192" s="249" t="s">
        <v>207</v>
      </c>
    </row>
    <row r="193" spans="1:47" s="2" customFormat="1" ht="12">
      <c r="A193" s="39"/>
      <c r="B193" s="40"/>
      <c r="C193" s="41"/>
      <c r="D193" s="251" t="s">
        <v>132</v>
      </c>
      <c r="E193" s="41"/>
      <c r="F193" s="252" t="s">
        <v>206</v>
      </c>
      <c r="G193" s="41"/>
      <c r="H193" s="41"/>
      <c r="I193" s="145"/>
      <c r="J193" s="41"/>
      <c r="K193" s="41"/>
      <c r="L193" s="45"/>
      <c r="M193" s="253"/>
      <c r="N193" s="254"/>
      <c r="O193" s="92"/>
      <c r="P193" s="92"/>
      <c r="Q193" s="92"/>
      <c r="R193" s="92"/>
      <c r="S193" s="92"/>
      <c r="T193" s="93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132</v>
      </c>
      <c r="AU193" s="18" t="s">
        <v>82</v>
      </c>
    </row>
    <row r="194" spans="1:51" s="13" customFormat="1" ht="12">
      <c r="A194" s="13"/>
      <c r="B194" s="255"/>
      <c r="C194" s="256"/>
      <c r="D194" s="251" t="s">
        <v>133</v>
      </c>
      <c r="E194" s="257" t="s">
        <v>1</v>
      </c>
      <c r="F194" s="258" t="s">
        <v>134</v>
      </c>
      <c r="G194" s="256"/>
      <c r="H194" s="259">
        <v>1.02</v>
      </c>
      <c r="I194" s="260"/>
      <c r="J194" s="256"/>
      <c r="K194" s="256"/>
      <c r="L194" s="261"/>
      <c r="M194" s="262"/>
      <c r="N194" s="263"/>
      <c r="O194" s="263"/>
      <c r="P194" s="263"/>
      <c r="Q194" s="263"/>
      <c r="R194" s="263"/>
      <c r="S194" s="263"/>
      <c r="T194" s="26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5" t="s">
        <v>133</v>
      </c>
      <c r="AU194" s="265" t="s">
        <v>82</v>
      </c>
      <c r="AV194" s="13" t="s">
        <v>82</v>
      </c>
      <c r="AW194" s="13" t="s">
        <v>30</v>
      </c>
      <c r="AX194" s="13" t="s">
        <v>73</v>
      </c>
      <c r="AY194" s="265" t="s">
        <v>126</v>
      </c>
    </row>
    <row r="195" spans="1:51" s="14" customFormat="1" ht="12">
      <c r="A195" s="14"/>
      <c r="B195" s="266"/>
      <c r="C195" s="267"/>
      <c r="D195" s="251" t="s">
        <v>133</v>
      </c>
      <c r="E195" s="268" t="s">
        <v>1</v>
      </c>
      <c r="F195" s="269" t="s">
        <v>135</v>
      </c>
      <c r="G195" s="267"/>
      <c r="H195" s="270">
        <v>1.02</v>
      </c>
      <c r="I195" s="271"/>
      <c r="J195" s="267"/>
      <c r="K195" s="267"/>
      <c r="L195" s="272"/>
      <c r="M195" s="273"/>
      <c r="N195" s="274"/>
      <c r="O195" s="274"/>
      <c r="P195" s="274"/>
      <c r="Q195" s="274"/>
      <c r="R195" s="274"/>
      <c r="S195" s="274"/>
      <c r="T195" s="275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76" t="s">
        <v>133</v>
      </c>
      <c r="AU195" s="276" t="s">
        <v>82</v>
      </c>
      <c r="AV195" s="14" t="s">
        <v>88</v>
      </c>
      <c r="AW195" s="14" t="s">
        <v>30</v>
      </c>
      <c r="AX195" s="14" t="s">
        <v>78</v>
      </c>
      <c r="AY195" s="276" t="s">
        <v>126</v>
      </c>
    </row>
    <row r="196" spans="1:63" s="12" customFormat="1" ht="22.8" customHeight="1">
      <c r="A196" s="12"/>
      <c r="B196" s="221"/>
      <c r="C196" s="222"/>
      <c r="D196" s="223" t="s">
        <v>72</v>
      </c>
      <c r="E196" s="235" t="s">
        <v>91</v>
      </c>
      <c r="F196" s="235" t="s">
        <v>208</v>
      </c>
      <c r="G196" s="222"/>
      <c r="H196" s="222"/>
      <c r="I196" s="225"/>
      <c r="J196" s="236">
        <f>BK196</f>
        <v>0</v>
      </c>
      <c r="K196" s="222"/>
      <c r="L196" s="227"/>
      <c r="M196" s="228"/>
      <c r="N196" s="229"/>
      <c r="O196" s="229"/>
      <c r="P196" s="230">
        <f>SUM(P197:P213)</f>
        <v>0</v>
      </c>
      <c r="Q196" s="229"/>
      <c r="R196" s="230">
        <f>SUM(R197:R213)</f>
        <v>1244.76</v>
      </c>
      <c r="S196" s="229"/>
      <c r="T196" s="231">
        <f>SUM(T197:T213)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32" t="s">
        <v>78</v>
      </c>
      <c r="AT196" s="233" t="s">
        <v>72</v>
      </c>
      <c r="AU196" s="233" t="s">
        <v>78</v>
      </c>
      <c r="AY196" s="232" t="s">
        <v>126</v>
      </c>
      <c r="BK196" s="234">
        <f>SUM(BK197:BK213)</f>
        <v>0</v>
      </c>
    </row>
    <row r="197" spans="1:65" s="2" customFormat="1" ht="16.5" customHeight="1">
      <c r="A197" s="39"/>
      <c r="B197" s="40"/>
      <c r="C197" s="237" t="s">
        <v>209</v>
      </c>
      <c r="D197" s="237" t="s">
        <v>128</v>
      </c>
      <c r="E197" s="238" t="s">
        <v>210</v>
      </c>
      <c r="F197" s="239" t="s">
        <v>211</v>
      </c>
      <c r="G197" s="240" t="s">
        <v>138</v>
      </c>
      <c r="H197" s="241">
        <v>6150</v>
      </c>
      <c r="I197" s="242"/>
      <c r="J197" s="243">
        <f>ROUND(I197*H197,2)</f>
        <v>0</v>
      </c>
      <c r="K197" s="244"/>
      <c r="L197" s="45"/>
      <c r="M197" s="245" t="s">
        <v>1</v>
      </c>
      <c r="N197" s="246" t="s">
        <v>38</v>
      </c>
      <c r="O197" s="92"/>
      <c r="P197" s="247">
        <f>O197*H197</f>
        <v>0</v>
      </c>
      <c r="Q197" s="247">
        <v>0.2024</v>
      </c>
      <c r="R197" s="247">
        <f>Q197*H197</f>
        <v>1244.76</v>
      </c>
      <c r="S197" s="247">
        <v>0</v>
      </c>
      <c r="T197" s="248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49" t="s">
        <v>88</v>
      </c>
      <c r="AT197" s="249" t="s">
        <v>128</v>
      </c>
      <c r="AU197" s="249" t="s">
        <v>82</v>
      </c>
      <c r="AY197" s="18" t="s">
        <v>126</v>
      </c>
      <c r="BE197" s="250">
        <f>IF(N197="základní",J197,0)</f>
        <v>0</v>
      </c>
      <c r="BF197" s="250">
        <f>IF(N197="snížená",J197,0)</f>
        <v>0</v>
      </c>
      <c r="BG197" s="250">
        <f>IF(N197="zákl. přenesená",J197,0)</f>
        <v>0</v>
      </c>
      <c r="BH197" s="250">
        <f>IF(N197="sníž. přenesená",J197,0)</f>
        <v>0</v>
      </c>
      <c r="BI197" s="250">
        <f>IF(N197="nulová",J197,0)</f>
        <v>0</v>
      </c>
      <c r="BJ197" s="18" t="s">
        <v>78</v>
      </c>
      <c r="BK197" s="250">
        <f>ROUND(I197*H197,2)</f>
        <v>0</v>
      </c>
      <c r="BL197" s="18" t="s">
        <v>88</v>
      </c>
      <c r="BM197" s="249" t="s">
        <v>212</v>
      </c>
    </row>
    <row r="198" spans="1:47" s="2" customFormat="1" ht="12">
      <c r="A198" s="39"/>
      <c r="B198" s="40"/>
      <c r="C198" s="41"/>
      <c r="D198" s="251" t="s">
        <v>132</v>
      </c>
      <c r="E198" s="41"/>
      <c r="F198" s="252" t="s">
        <v>211</v>
      </c>
      <c r="G198" s="41"/>
      <c r="H198" s="41"/>
      <c r="I198" s="145"/>
      <c r="J198" s="41"/>
      <c r="K198" s="41"/>
      <c r="L198" s="45"/>
      <c r="M198" s="253"/>
      <c r="N198" s="254"/>
      <c r="O198" s="92"/>
      <c r="P198" s="92"/>
      <c r="Q198" s="92"/>
      <c r="R198" s="92"/>
      <c r="S198" s="92"/>
      <c r="T198" s="93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132</v>
      </c>
      <c r="AU198" s="18" t="s">
        <v>82</v>
      </c>
    </row>
    <row r="199" spans="1:51" s="13" customFormat="1" ht="12">
      <c r="A199" s="13"/>
      <c r="B199" s="255"/>
      <c r="C199" s="256"/>
      <c r="D199" s="251" t="s">
        <v>133</v>
      </c>
      <c r="E199" s="257" t="s">
        <v>1</v>
      </c>
      <c r="F199" s="258" t="s">
        <v>203</v>
      </c>
      <c r="G199" s="256"/>
      <c r="H199" s="259">
        <v>4500</v>
      </c>
      <c r="I199" s="260"/>
      <c r="J199" s="256"/>
      <c r="K199" s="256"/>
      <c r="L199" s="261"/>
      <c r="M199" s="262"/>
      <c r="N199" s="263"/>
      <c r="O199" s="263"/>
      <c r="P199" s="263"/>
      <c r="Q199" s="263"/>
      <c r="R199" s="263"/>
      <c r="S199" s="263"/>
      <c r="T199" s="26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5" t="s">
        <v>133</v>
      </c>
      <c r="AU199" s="265" t="s">
        <v>82</v>
      </c>
      <c r="AV199" s="13" t="s">
        <v>82</v>
      </c>
      <c r="AW199" s="13" t="s">
        <v>30</v>
      </c>
      <c r="AX199" s="13" t="s">
        <v>73</v>
      </c>
      <c r="AY199" s="265" t="s">
        <v>126</v>
      </c>
    </row>
    <row r="200" spans="1:51" s="13" customFormat="1" ht="12">
      <c r="A200" s="13"/>
      <c r="B200" s="255"/>
      <c r="C200" s="256"/>
      <c r="D200" s="251" t="s">
        <v>133</v>
      </c>
      <c r="E200" s="257" t="s">
        <v>1</v>
      </c>
      <c r="F200" s="258" t="s">
        <v>204</v>
      </c>
      <c r="G200" s="256"/>
      <c r="H200" s="259">
        <v>1650</v>
      </c>
      <c r="I200" s="260"/>
      <c r="J200" s="256"/>
      <c r="K200" s="256"/>
      <c r="L200" s="261"/>
      <c r="M200" s="262"/>
      <c r="N200" s="263"/>
      <c r="O200" s="263"/>
      <c r="P200" s="263"/>
      <c r="Q200" s="263"/>
      <c r="R200" s="263"/>
      <c r="S200" s="263"/>
      <c r="T200" s="26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5" t="s">
        <v>133</v>
      </c>
      <c r="AU200" s="265" t="s">
        <v>82</v>
      </c>
      <c r="AV200" s="13" t="s">
        <v>82</v>
      </c>
      <c r="AW200" s="13" t="s">
        <v>30</v>
      </c>
      <c r="AX200" s="13" t="s">
        <v>73</v>
      </c>
      <c r="AY200" s="265" t="s">
        <v>126</v>
      </c>
    </row>
    <row r="201" spans="1:51" s="14" customFormat="1" ht="12">
      <c r="A201" s="14"/>
      <c r="B201" s="266"/>
      <c r="C201" s="267"/>
      <c r="D201" s="251" t="s">
        <v>133</v>
      </c>
      <c r="E201" s="268" t="s">
        <v>1</v>
      </c>
      <c r="F201" s="269" t="s">
        <v>135</v>
      </c>
      <c r="G201" s="267"/>
      <c r="H201" s="270">
        <v>6150</v>
      </c>
      <c r="I201" s="271"/>
      <c r="J201" s="267"/>
      <c r="K201" s="267"/>
      <c r="L201" s="272"/>
      <c r="M201" s="273"/>
      <c r="N201" s="274"/>
      <c r="O201" s="274"/>
      <c r="P201" s="274"/>
      <c r="Q201" s="274"/>
      <c r="R201" s="274"/>
      <c r="S201" s="274"/>
      <c r="T201" s="275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76" t="s">
        <v>133</v>
      </c>
      <c r="AU201" s="276" t="s">
        <v>82</v>
      </c>
      <c r="AV201" s="14" t="s">
        <v>88</v>
      </c>
      <c r="AW201" s="14" t="s">
        <v>30</v>
      </c>
      <c r="AX201" s="14" t="s">
        <v>78</v>
      </c>
      <c r="AY201" s="276" t="s">
        <v>126</v>
      </c>
    </row>
    <row r="202" spans="1:65" s="2" customFormat="1" ht="24" customHeight="1">
      <c r="A202" s="39"/>
      <c r="B202" s="40"/>
      <c r="C202" s="237" t="s">
        <v>155</v>
      </c>
      <c r="D202" s="237" t="s">
        <v>128</v>
      </c>
      <c r="E202" s="238" t="s">
        <v>213</v>
      </c>
      <c r="F202" s="239" t="s">
        <v>214</v>
      </c>
      <c r="G202" s="240" t="s">
        <v>138</v>
      </c>
      <c r="H202" s="241">
        <v>6150</v>
      </c>
      <c r="I202" s="242"/>
      <c r="J202" s="243">
        <f>ROUND(I202*H202,2)</f>
        <v>0</v>
      </c>
      <c r="K202" s="244"/>
      <c r="L202" s="45"/>
      <c r="M202" s="245" t="s">
        <v>1</v>
      </c>
      <c r="N202" s="246" t="s">
        <v>38</v>
      </c>
      <c r="O202" s="92"/>
      <c r="P202" s="247">
        <f>O202*H202</f>
        <v>0</v>
      </c>
      <c r="Q202" s="247">
        <v>0</v>
      </c>
      <c r="R202" s="247">
        <f>Q202*H202</f>
        <v>0</v>
      </c>
      <c r="S202" s="247">
        <v>0</v>
      </c>
      <c r="T202" s="248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49" t="s">
        <v>88</v>
      </c>
      <c r="AT202" s="249" t="s">
        <v>128</v>
      </c>
      <c r="AU202" s="249" t="s">
        <v>82</v>
      </c>
      <c r="AY202" s="18" t="s">
        <v>126</v>
      </c>
      <c r="BE202" s="250">
        <f>IF(N202="základní",J202,0)</f>
        <v>0</v>
      </c>
      <c r="BF202" s="250">
        <f>IF(N202="snížená",J202,0)</f>
        <v>0</v>
      </c>
      <c r="BG202" s="250">
        <f>IF(N202="zákl. přenesená",J202,0)</f>
        <v>0</v>
      </c>
      <c r="BH202" s="250">
        <f>IF(N202="sníž. přenesená",J202,0)</f>
        <v>0</v>
      </c>
      <c r="BI202" s="250">
        <f>IF(N202="nulová",J202,0)</f>
        <v>0</v>
      </c>
      <c r="BJ202" s="18" t="s">
        <v>78</v>
      </c>
      <c r="BK202" s="250">
        <f>ROUND(I202*H202,2)</f>
        <v>0</v>
      </c>
      <c r="BL202" s="18" t="s">
        <v>88</v>
      </c>
      <c r="BM202" s="249" t="s">
        <v>215</v>
      </c>
    </row>
    <row r="203" spans="1:47" s="2" customFormat="1" ht="12">
      <c r="A203" s="39"/>
      <c r="B203" s="40"/>
      <c r="C203" s="41"/>
      <c r="D203" s="251" t="s">
        <v>132</v>
      </c>
      <c r="E203" s="41"/>
      <c r="F203" s="252" t="s">
        <v>214</v>
      </c>
      <c r="G203" s="41"/>
      <c r="H203" s="41"/>
      <c r="I203" s="145"/>
      <c r="J203" s="41"/>
      <c r="K203" s="41"/>
      <c r="L203" s="45"/>
      <c r="M203" s="253"/>
      <c r="N203" s="254"/>
      <c r="O203" s="92"/>
      <c r="P203" s="92"/>
      <c r="Q203" s="92"/>
      <c r="R203" s="92"/>
      <c r="S203" s="92"/>
      <c r="T203" s="93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132</v>
      </c>
      <c r="AU203" s="18" t="s">
        <v>82</v>
      </c>
    </row>
    <row r="204" spans="1:51" s="13" customFormat="1" ht="12">
      <c r="A204" s="13"/>
      <c r="B204" s="255"/>
      <c r="C204" s="256"/>
      <c r="D204" s="251" t="s">
        <v>133</v>
      </c>
      <c r="E204" s="257" t="s">
        <v>1</v>
      </c>
      <c r="F204" s="258" t="s">
        <v>203</v>
      </c>
      <c r="G204" s="256"/>
      <c r="H204" s="259">
        <v>4500</v>
      </c>
      <c r="I204" s="260"/>
      <c r="J204" s="256"/>
      <c r="K204" s="256"/>
      <c r="L204" s="261"/>
      <c r="M204" s="262"/>
      <c r="N204" s="263"/>
      <c r="O204" s="263"/>
      <c r="P204" s="263"/>
      <c r="Q204" s="263"/>
      <c r="R204" s="263"/>
      <c r="S204" s="263"/>
      <c r="T204" s="26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5" t="s">
        <v>133</v>
      </c>
      <c r="AU204" s="265" t="s">
        <v>82</v>
      </c>
      <c r="AV204" s="13" t="s">
        <v>82</v>
      </c>
      <c r="AW204" s="13" t="s">
        <v>30</v>
      </c>
      <c r="AX204" s="13" t="s">
        <v>73</v>
      </c>
      <c r="AY204" s="265" t="s">
        <v>126</v>
      </c>
    </row>
    <row r="205" spans="1:51" s="13" customFormat="1" ht="12">
      <c r="A205" s="13"/>
      <c r="B205" s="255"/>
      <c r="C205" s="256"/>
      <c r="D205" s="251" t="s">
        <v>133</v>
      </c>
      <c r="E205" s="257" t="s">
        <v>1</v>
      </c>
      <c r="F205" s="258" t="s">
        <v>204</v>
      </c>
      <c r="G205" s="256"/>
      <c r="H205" s="259">
        <v>1650</v>
      </c>
      <c r="I205" s="260"/>
      <c r="J205" s="256"/>
      <c r="K205" s="256"/>
      <c r="L205" s="261"/>
      <c r="M205" s="262"/>
      <c r="N205" s="263"/>
      <c r="O205" s="263"/>
      <c r="P205" s="263"/>
      <c r="Q205" s="263"/>
      <c r="R205" s="263"/>
      <c r="S205" s="263"/>
      <c r="T205" s="26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5" t="s">
        <v>133</v>
      </c>
      <c r="AU205" s="265" t="s">
        <v>82</v>
      </c>
      <c r="AV205" s="13" t="s">
        <v>82</v>
      </c>
      <c r="AW205" s="13" t="s">
        <v>30</v>
      </c>
      <c r="AX205" s="13" t="s">
        <v>73</v>
      </c>
      <c r="AY205" s="265" t="s">
        <v>126</v>
      </c>
    </row>
    <row r="206" spans="1:51" s="14" customFormat="1" ht="12">
      <c r="A206" s="14"/>
      <c r="B206" s="266"/>
      <c r="C206" s="267"/>
      <c r="D206" s="251" t="s">
        <v>133</v>
      </c>
      <c r="E206" s="268" t="s">
        <v>1</v>
      </c>
      <c r="F206" s="269" t="s">
        <v>135</v>
      </c>
      <c r="G206" s="267"/>
      <c r="H206" s="270">
        <v>6150</v>
      </c>
      <c r="I206" s="271"/>
      <c r="J206" s="267"/>
      <c r="K206" s="267"/>
      <c r="L206" s="272"/>
      <c r="M206" s="273"/>
      <c r="N206" s="274"/>
      <c r="O206" s="274"/>
      <c r="P206" s="274"/>
      <c r="Q206" s="274"/>
      <c r="R206" s="274"/>
      <c r="S206" s="274"/>
      <c r="T206" s="275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76" t="s">
        <v>133</v>
      </c>
      <c r="AU206" s="276" t="s">
        <v>82</v>
      </c>
      <c r="AV206" s="14" t="s">
        <v>88</v>
      </c>
      <c r="AW206" s="14" t="s">
        <v>30</v>
      </c>
      <c r="AX206" s="14" t="s">
        <v>78</v>
      </c>
      <c r="AY206" s="276" t="s">
        <v>126</v>
      </c>
    </row>
    <row r="207" spans="1:65" s="2" customFormat="1" ht="16.5" customHeight="1">
      <c r="A207" s="39"/>
      <c r="B207" s="40"/>
      <c r="C207" s="277" t="s">
        <v>216</v>
      </c>
      <c r="D207" s="277" t="s">
        <v>217</v>
      </c>
      <c r="E207" s="278" t="s">
        <v>218</v>
      </c>
      <c r="F207" s="279" t="s">
        <v>219</v>
      </c>
      <c r="G207" s="280" t="s">
        <v>142</v>
      </c>
      <c r="H207" s="281">
        <v>782.75</v>
      </c>
      <c r="I207" s="282"/>
      <c r="J207" s="283">
        <f>ROUND(I207*H207,2)</f>
        <v>0</v>
      </c>
      <c r="K207" s="284"/>
      <c r="L207" s="285"/>
      <c r="M207" s="286" t="s">
        <v>1</v>
      </c>
      <c r="N207" s="287" t="s">
        <v>38</v>
      </c>
      <c r="O207" s="92"/>
      <c r="P207" s="247">
        <f>O207*H207</f>
        <v>0</v>
      </c>
      <c r="Q207" s="247">
        <v>0</v>
      </c>
      <c r="R207" s="247">
        <f>Q207*H207</f>
        <v>0</v>
      </c>
      <c r="S207" s="247">
        <v>0</v>
      </c>
      <c r="T207" s="248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9" t="s">
        <v>169</v>
      </c>
      <c r="AT207" s="249" t="s">
        <v>217</v>
      </c>
      <c r="AU207" s="249" t="s">
        <v>82</v>
      </c>
      <c r="AY207" s="18" t="s">
        <v>126</v>
      </c>
      <c r="BE207" s="250">
        <f>IF(N207="základní",J207,0)</f>
        <v>0</v>
      </c>
      <c r="BF207" s="250">
        <f>IF(N207="snížená",J207,0)</f>
        <v>0</v>
      </c>
      <c r="BG207" s="250">
        <f>IF(N207="zákl. přenesená",J207,0)</f>
        <v>0</v>
      </c>
      <c r="BH207" s="250">
        <f>IF(N207="sníž. přenesená",J207,0)</f>
        <v>0</v>
      </c>
      <c r="BI207" s="250">
        <f>IF(N207="nulová",J207,0)</f>
        <v>0</v>
      </c>
      <c r="BJ207" s="18" t="s">
        <v>78</v>
      </c>
      <c r="BK207" s="250">
        <f>ROUND(I207*H207,2)</f>
        <v>0</v>
      </c>
      <c r="BL207" s="18" t="s">
        <v>88</v>
      </c>
      <c r="BM207" s="249" t="s">
        <v>220</v>
      </c>
    </row>
    <row r="208" spans="1:47" s="2" customFormat="1" ht="12">
      <c r="A208" s="39"/>
      <c r="B208" s="40"/>
      <c r="C208" s="41"/>
      <c r="D208" s="251" t="s">
        <v>132</v>
      </c>
      <c r="E208" s="41"/>
      <c r="F208" s="252" t="s">
        <v>219</v>
      </c>
      <c r="G208" s="41"/>
      <c r="H208" s="41"/>
      <c r="I208" s="145"/>
      <c r="J208" s="41"/>
      <c r="K208" s="41"/>
      <c r="L208" s="45"/>
      <c r="M208" s="253"/>
      <c r="N208" s="254"/>
      <c r="O208" s="92"/>
      <c r="P208" s="92"/>
      <c r="Q208" s="92"/>
      <c r="R208" s="92"/>
      <c r="S208" s="92"/>
      <c r="T208" s="93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132</v>
      </c>
      <c r="AU208" s="18" t="s">
        <v>82</v>
      </c>
    </row>
    <row r="209" spans="1:51" s="13" customFormat="1" ht="12">
      <c r="A209" s="13"/>
      <c r="B209" s="255"/>
      <c r="C209" s="256"/>
      <c r="D209" s="251" t="s">
        <v>133</v>
      </c>
      <c r="E209" s="257" t="s">
        <v>1</v>
      </c>
      <c r="F209" s="258" t="s">
        <v>221</v>
      </c>
      <c r="G209" s="256"/>
      <c r="H209" s="259">
        <v>225</v>
      </c>
      <c r="I209" s="260"/>
      <c r="J209" s="256"/>
      <c r="K209" s="256"/>
      <c r="L209" s="261"/>
      <c r="M209" s="262"/>
      <c r="N209" s="263"/>
      <c r="O209" s="263"/>
      <c r="P209" s="263"/>
      <c r="Q209" s="263"/>
      <c r="R209" s="263"/>
      <c r="S209" s="263"/>
      <c r="T209" s="26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5" t="s">
        <v>133</v>
      </c>
      <c r="AU209" s="265" t="s">
        <v>82</v>
      </c>
      <c r="AV209" s="13" t="s">
        <v>82</v>
      </c>
      <c r="AW209" s="13" t="s">
        <v>30</v>
      </c>
      <c r="AX209" s="13" t="s">
        <v>73</v>
      </c>
      <c r="AY209" s="265" t="s">
        <v>126</v>
      </c>
    </row>
    <row r="210" spans="1:51" s="13" customFormat="1" ht="12">
      <c r="A210" s="13"/>
      <c r="B210" s="255"/>
      <c r="C210" s="256"/>
      <c r="D210" s="251" t="s">
        <v>133</v>
      </c>
      <c r="E210" s="257" t="s">
        <v>1</v>
      </c>
      <c r="F210" s="258" t="s">
        <v>222</v>
      </c>
      <c r="G210" s="256"/>
      <c r="H210" s="259">
        <v>550</v>
      </c>
      <c r="I210" s="260"/>
      <c r="J210" s="256"/>
      <c r="K210" s="256"/>
      <c r="L210" s="261"/>
      <c r="M210" s="262"/>
      <c r="N210" s="263"/>
      <c r="O210" s="263"/>
      <c r="P210" s="263"/>
      <c r="Q210" s="263"/>
      <c r="R210" s="263"/>
      <c r="S210" s="263"/>
      <c r="T210" s="26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5" t="s">
        <v>133</v>
      </c>
      <c r="AU210" s="265" t="s">
        <v>82</v>
      </c>
      <c r="AV210" s="13" t="s">
        <v>82</v>
      </c>
      <c r="AW210" s="13" t="s">
        <v>30</v>
      </c>
      <c r="AX210" s="13" t="s">
        <v>73</v>
      </c>
      <c r="AY210" s="265" t="s">
        <v>126</v>
      </c>
    </row>
    <row r="211" spans="1:51" s="14" customFormat="1" ht="12">
      <c r="A211" s="14"/>
      <c r="B211" s="266"/>
      <c r="C211" s="267"/>
      <c r="D211" s="251" t="s">
        <v>133</v>
      </c>
      <c r="E211" s="268" t="s">
        <v>1</v>
      </c>
      <c r="F211" s="269" t="s">
        <v>135</v>
      </c>
      <c r="G211" s="267"/>
      <c r="H211" s="270">
        <v>775</v>
      </c>
      <c r="I211" s="271"/>
      <c r="J211" s="267"/>
      <c r="K211" s="267"/>
      <c r="L211" s="272"/>
      <c r="M211" s="273"/>
      <c r="N211" s="274"/>
      <c r="O211" s="274"/>
      <c r="P211" s="274"/>
      <c r="Q211" s="274"/>
      <c r="R211" s="274"/>
      <c r="S211" s="274"/>
      <c r="T211" s="275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76" t="s">
        <v>133</v>
      </c>
      <c r="AU211" s="276" t="s">
        <v>82</v>
      </c>
      <c r="AV211" s="14" t="s">
        <v>88</v>
      </c>
      <c r="AW211" s="14" t="s">
        <v>30</v>
      </c>
      <c r="AX211" s="14" t="s">
        <v>73</v>
      </c>
      <c r="AY211" s="276" t="s">
        <v>126</v>
      </c>
    </row>
    <row r="212" spans="1:51" s="13" customFormat="1" ht="12">
      <c r="A212" s="13"/>
      <c r="B212" s="255"/>
      <c r="C212" s="256"/>
      <c r="D212" s="251" t="s">
        <v>133</v>
      </c>
      <c r="E212" s="257" t="s">
        <v>1</v>
      </c>
      <c r="F212" s="258" t="s">
        <v>223</v>
      </c>
      <c r="G212" s="256"/>
      <c r="H212" s="259">
        <v>782.75</v>
      </c>
      <c r="I212" s="260"/>
      <c r="J212" s="256"/>
      <c r="K212" s="256"/>
      <c r="L212" s="261"/>
      <c r="M212" s="262"/>
      <c r="N212" s="263"/>
      <c r="O212" s="263"/>
      <c r="P212" s="263"/>
      <c r="Q212" s="263"/>
      <c r="R212" s="263"/>
      <c r="S212" s="263"/>
      <c r="T212" s="26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5" t="s">
        <v>133</v>
      </c>
      <c r="AU212" s="265" t="s">
        <v>82</v>
      </c>
      <c r="AV212" s="13" t="s">
        <v>82</v>
      </c>
      <c r="AW212" s="13" t="s">
        <v>30</v>
      </c>
      <c r="AX212" s="13" t="s">
        <v>73</v>
      </c>
      <c r="AY212" s="265" t="s">
        <v>126</v>
      </c>
    </row>
    <row r="213" spans="1:51" s="14" customFormat="1" ht="12">
      <c r="A213" s="14"/>
      <c r="B213" s="266"/>
      <c r="C213" s="267"/>
      <c r="D213" s="251" t="s">
        <v>133</v>
      </c>
      <c r="E213" s="268" t="s">
        <v>1</v>
      </c>
      <c r="F213" s="269" t="s">
        <v>135</v>
      </c>
      <c r="G213" s="267"/>
      <c r="H213" s="270">
        <v>782.75</v>
      </c>
      <c r="I213" s="271"/>
      <c r="J213" s="267"/>
      <c r="K213" s="267"/>
      <c r="L213" s="272"/>
      <c r="M213" s="273"/>
      <c r="N213" s="274"/>
      <c r="O213" s="274"/>
      <c r="P213" s="274"/>
      <c r="Q213" s="274"/>
      <c r="R213" s="274"/>
      <c r="S213" s="274"/>
      <c r="T213" s="275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76" t="s">
        <v>133</v>
      </c>
      <c r="AU213" s="276" t="s">
        <v>82</v>
      </c>
      <c r="AV213" s="14" t="s">
        <v>88</v>
      </c>
      <c r="AW213" s="14" t="s">
        <v>30</v>
      </c>
      <c r="AX213" s="14" t="s">
        <v>78</v>
      </c>
      <c r="AY213" s="276" t="s">
        <v>126</v>
      </c>
    </row>
    <row r="214" spans="1:63" s="12" customFormat="1" ht="22.8" customHeight="1">
      <c r="A214" s="12"/>
      <c r="B214" s="221"/>
      <c r="C214" s="222"/>
      <c r="D214" s="223" t="s">
        <v>72</v>
      </c>
      <c r="E214" s="235" t="s">
        <v>174</v>
      </c>
      <c r="F214" s="235" t="s">
        <v>224</v>
      </c>
      <c r="G214" s="222"/>
      <c r="H214" s="222"/>
      <c r="I214" s="225"/>
      <c r="J214" s="236">
        <f>BK214</f>
        <v>0</v>
      </c>
      <c r="K214" s="222"/>
      <c r="L214" s="227"/>
      <c r="M214" s="228"/>
      <c r="N214" s="229"/>
      <c r="O214" s="229"/>
      <c r="P214" s="230">
        <f>SUM(P215:P222)</f>
        <v>0</v>
      </c>
      <c r="Q214" s="229"/>
      <c r="R214" s="230">
        <f>SUM(R215:R222)</f>
        <v>0</v>
      </c>
      <c r="S214" s="229"/>
      <c r="T214" s="231">
        <f>SUM(T215:T222)</f>
        <v>216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32" t="s">
        <v>78</v>
      </c>
      <c r="AT214" s="233" t="s">
        <v>72</v>
      </c>
      <c r="AU214" s="233" t="s">
        <v>78</v>
      </c>
      <c r="AY214" s="232" t="s">
        <v>126</v>
      </c>
      <c r="BK214" s="234">
        <f>SUM(BK215:BK222)</f>
        <v>0</v>
      </c>
    </row>
    <row r="215" spans="1:65" s="2" customFormat="1" ht="16.5" customHeight="1">
      <c r="A215" s="39"/>
      <c r="B215" s="40"/>
      <c r="C215" s="237" t="s">
        <v>161</v>
      </c>
      <c r="D215" s="237" t="s">
        <v>128</v>
      </c>
      <c r="E215" s="238" t="s">
        <v>225</v>
      </c>
      <c r="F215" s="239" t="s">
        <v>226</v>
      </c>
      <c r="G215" s="240" t="s">
        <v>138</v>
      </c>
      <c r="H215" s="241">
        <v>4500</v>
      </c>
      <c r="I215" s="242"/>
      <c r="J215" s="243">
        <f>ROUND(I215*H215,2)</f>
        <v>0</v>
      </c>
      <c r="K215" s="244"/>
      <c r="L215" s="45"/>
      <c r="M215" s="245" t="s">
        <v>1</v>
      </c>
      <c r="N215" s="246" t="s">
        <v>38</v>
      </c>
      <c r="O215" s="92"/>
      <c r="P215" s="247">
        <f>O215*H215</f>
        <v>0</v>
      </c>
      <c r="Q215" s="247">
        <v>0</v>
      </c>
      <c r="R215" s="247">
        <f>Q215*H215</f>
        <v>0</v>
      </c>
      <c r="S215" s="247">
        <v>0.02</v>
      </c>
      <c r="T215" s="248">
        <f>S215*H215</f>
        <v>90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49" t="s">
        <v>88</v>
      </c>
      <c r="AT215" s="249" t="s">
        <v>128</v>
      </c>
      <c r="AU215" s="249" t="s">
        <v>82</v>
      </c>
      <c r="AY215" s="18" t="s">
        <v>126</v>
      </c>
      <c r="BE215" s="250">
        <f>IF(N215="základní",J215,0)</f>
        <v>0</v>
      </c>
      <c r="BF215" s="250">
        <f>IF(N215="snížená",J215,0)</f>
        <v>0</v>
      </c>
      <c r="BG215" s="250">
        <f>IF(N215="zákl. přenesená",J215,0)</f>
        <v>0</v>
      </c>
      <c r="BH215" s="250">
        <f>IF(N215="sníž. přenesená",J215,0)</f>
        <v>0</v>
      </c>
      <c r="BI215" s="250">
        <f>IF(N215="nulová",J215,0)</f>
        <v>0</v>
      </c>
      <c r="BJ215" s="18" t="s">
        <v>78</v>
      </c>
      <c r="BK215" s="250">
        <f>ROUND(I215*H215,2)</f>
        <v>0</v>
      </c>
      <c r="BL215" s="18" t="s">
        <v>88</v>
      </c>
      <c r="BM215" s="249" t="s">
        <v>227</v>
      </c>
    </row>
    <row r="216" spans="1:47" s="2" customFormat="1" ht="12">
      <c r="A216" s="39"/>
      <c r="B216" s="40"/>
      <c r="C216" s="41"/>
      <c r="D216" s="251" t="s">
        <v>132</v>
      </c>
      <c r="E216" s="41"/>
      <c r="F216" s="252" t="s">
        <v>226</v>
      </c>
      <c r="G216" s="41"/>
      <c r="H216" s="41"/>
      <c r="I216" s="145"/>
      <c r="J216" s="41"/>
      <c r="K216" s="41"/>
      <c r="L216" s="45"/>
      <c r="M216" s="253"/>
      <c r="N216" s="254"/>
      <c r="O216" s="92"/>
      <c r="P216" s="92"/>
      <c r="Q216" s="92"/>
      <c r="R216" s="92"/>
      <c r="S216" s="92"/>
      <c r="T216" s="93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132</v>
      </c>
      <c r="AU216" s="18" t="s">
        <v>82</v>
      </c>
    </row>
    <row r="217" spans="1:51" s="13" customFormat="1" ht="12">
      <c r="A217" s="13"/>
      <c r="B217" s="255"/>
      <c r="C217" s="256"/>
      <c r="D217" s="251" t="s">
        <v>133</v>
      </c>
      <c r="E217" s="257" t="s">
        <v>1</v>
      </c>
      <c r="F217" s="258" t="s">
        <v>162</v>
      </c>
      <c r="G217" s="256"/>
      <c r="H217" s="259">
        <v>4500</v>
      </c>
      <c r="I217" s="260"/>
      <c r="J217" s="256"/>
      <c r="K217" s="256"/>
      <c r="L217" s="261"/>
      <c r="M217" s="262"/>
      <c r="N217" s="263"/>
      <c r="O217" s="263"/>
      <c r="P217" s="263"/>
      <c r="Q217" s="263"/>
      <c r="R217" s="263"/>
      <c r="S217" s="263"/>
      <c r="T217" s="26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5" t="s">
        <v>133</v>
      </c>
      <c r="AU217" s="265" t="s">
        <v>82</v>
      </c>
      <c r="AV217" s="13" t="s">
        <v>82</v>
      </c>
      <c r="AW217" s="13" t="s">
        <v>30</v>
      </c>
      <c r="AX217" s="13" t="s">
        <v>73</v>
      </c>
      <c r="AY217" s="265" t="s">
        <v>126</v>
      </c>
    </row>
    <row r="218" spans="1:51" s="14" customFormat="1" ht="12">
      <c r="A218" s="14"/>
      <c r="B218" s="266"/>
      <c r="C218" s="267"/>
      <c r="D218" s="251" t="s">
        <v>133</v>
      </c>
      <c r="E218" s="268" t="s">
        <v>1</v>
      </c>
      <c r="F218" s="269" t="s">
        <v>135</v>
      </c>
      <c r="G218" s="267"/>
      <c r="H218" s="270">
        <v>4500</v>
      </c>
      <c r="I218" s="271"/>
      <c r="J218" s="267"/>
      <c r="K218" s="267"/>
      <c r="L218" s="272"/>
      <c r="M218" s="273"/>
      <c r="N218" s="274"/>
      <c r="O218" s="274"/>
      <c r="P218" s="274"/>
      <c r="Q218" s="274"/>
      <c r="R218" s="274"/>
      <c r="S218" s="274"/>
      <c r="T218" s="275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76" t="s">
        <v>133</v>
      </c>
      <c r="AU218" s="276" t="s">
        <v>82</v>
      </c>
      <c r="AV218" s="14" t="s">
        <v>88</v>
      </c>
      <c r="AW218" s="14" t="s">
        <v>30</v>
      </c>
      <c r="AX218" s="14" t="s">
        <v>78</v>
      </c>
      <c r="AY218" s="276" t="s">
        <v>126</v>
      </c>
    </row>
    <row r="219" spans="1:65" s="2" customFormat="1" ht="16.5" customHeight="1">
      <c r="A219" s="39"/>
      <c r="B219" s="40"/>
      <c r="C219" s="237" t="s">
        <v>228</v>
      </c>
      <c r="D219" s="237" t="s">
        <v>128</v>
      </c>
      <c r="E219" s="238" t="s">
        <v>229</v>
      </c>
      <c r="F219" s="239" t="s">
        <v>230</v>
      </c>
      <c r="G219" s="240" t="s">
        <v>138</v>
      </c>
      <c r="H219" s="241">
        <v>1000</v>
      </c>
      <c r="I219" s="242"/>
      <c r="J219" s="243">
        <f>ROUND(I219*H219,2)</f>
        <v>0</v>
      </c>
      <c r="K219" s="244"/>
      <c r="L219" s="45"/>
      <c r="M219" s="245" t="s">
        <v>1</v>
      </c>
      <c r="N219" s="246" t="s">
        <v>38</v>
      </c>
      <c r="O219" s="92"/>
      <c r="P219" s="247">
        <f>O219*H219</f>
        <v>0</v>
      </c>
      <c r="Q219" s="247">
        <v>0</v>
      </c>
      <c r="R219" s="247">
        <f>Q219*H219</f>
        <v>0</v>
      </c>
      <c r="S219" s="247">
        <v>0.126</v>
      </c>
      <c r="T219" s="248">
        <f>S219*H219</f>
        <v>126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49" t="s">
        <v>88</v>
      </c>
      <c r="AT219" s="249" t="s">
        <v>128</v>
      </c>
      <c r="AU219" s="249" t="s">
        <v>82</v>
      </c>
      <c r="AY219" s="18" t="s">
        <v>126</v>
      </c>
      <c r="BE219" s="250">
        <f>IF(N219="základní",J219,0)</f>
        <v>0</v>
      </c>
      <c r="BF219" s="250">
        <f>IF(N219="snížená",J219,0)</f>
        <v>0</v>
      </c>
      <c r="BG219" s="250">
        <f>IF(N219="zákl. přenesená",J219,0)</f>
        <v>0</v>
      </c>
      <c r="BH219" s="250">
        <f>IF(N219="sníž. přenesená",J219,0)</f>
        <v>0</v>
      </c>
      <c r="BI219" s="250">
        <f>IF(N219="nulová",J219,0)</f>
        <v>0</v>
      </c>
      <c r="BJ219" s="18" t="s">
        <v>78</v>
      </c>
      <c r="BK219" s="250">
        <f>ROUND(I219*H219,2)</f>
        <v>0</v>
      </c>
      <c r="BL219" s="18" t="s">
        <v>88</v>
      </c>
      <c r="BM219" s="249" t="s">
        <v>231</v>
      </c>
    </row>
    <row r="220" spans="1:47" s="2" customFormat="1" ht="12">
      <c r="A220" s="39"/>
      <c r="B220" s="40"/>
      <c r="C220" s="41"/>
      <c r="D220" s="251" t="s">
        <v>132</v>
      </c>
      <c r="E220" s="41"/>
      <c r="F220" s="252" t="s">
        <v>230</v>
      </c>
      <c r="G220" s="41"/>
      <c r="H220" s="41"/>
      <c r="I220" s="145"/>
      <c r="J220" s="41"/>
      <c r="K220" s="41"/>
      <c r="L220" s="45"/>
      <c r="M220" s="253"/>
      <c r="N220" s="254"/>
      <c r="O220" s="92"/>
      <c r="P220" s="92"/>
      <c r="Q220" s="92"/>
      <c r="R220" s="92"/>
      <c r="S220" s="92"/>
      <c r="T220" s="93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132</v>
      </c>
      <c r="AU220" s="18" t="s">
        <v>82</v>
      </c>
    </row>
    <row r="221" spans="1:51" s="13" customFormat="1" ht="12">
      <c r="A221" s="13"/>
      <c r="B221" s="255"/>
      <c r="C221" s="256"/>
      <c r="D221" s="251" t="s">
        <v>133</v>
      </c>
      <c r="E221" s="257" t="s">
        <v>1</v>
      </c>
      <c r="F221" s="258" t="s">
        <v>232</v>
      </c>
      <c r="G221" s="256"/>
      <c r="H221" s="259">
        <v>1000</v>
      </c>
      <c r="I221" s="260"/>
      <c r="J221" s="256"/>
      <c r="K221" s="256"/>
      <c r="L221" s="261"/>
      <c r="M221" s="262"/>
      <c r="N221" s="263"/>
      <c r="O221" s="263"/>
      <c r="P221" s="263"/>
      <c r="Q221" s="263"/>
      <c r="R221" s="263"/>
      <c r="S221" s="263"/>
      <c r="T221" s="26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5" t="s">
        <v>133</v>
      </c>
      <c r="AU221" s="265" t="s">
        <v>82</v>
      </c>
      <c r="AV221" s="13" t="s">
        <v>82</v>
      </c>
      <c r="AW221" s="13" t="s">
        <v>30</v>
      </c>
      <c r="AX221" s="13" t="s">
        <v>73</v>
      </c>
      <c r="AY221" s="265" t="s">
        <v>126</v>
      </c>
    </row>
    <row r="222" spans="1:51" s="14" customFormat="1" ht="12">
      <c r="A222" s="14"/>
      <c r="B222" s="266"/>
      <c r="C222" s="267"/>
      <c r="D222" s="251" t="s">
        <v>133</v>
      </c>
      <c r="E222" s="268" t="s">
        <v>1</v>
      </c>
      <c r="F222" s="269" t="s">
        <v>135</v>
      </c>
      <c r="G222" s="267"/>
      <c r="H222" s="270">
        <v>1000</v>
      </c>
      <c r="I222" s="271"/>
      <c r="J222" s="267"/>
      <c r="K222" s="267"/>
      <c r="L222" s="272"/>
      <c r="M222" s="273"/>
      <c r="N222" s="274"/>
      <c r="O222" s="274"/>
      <c r="P222" s="274"/>
      <c r="Q222" s="274"/>
      <c r="R222" s="274"/>
      <c r="S222" s="274"/>
      <c r="T222" s="275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76" t="s">
        <v>133</v>
      </c>
      <c r="AU222" s="276" t="s">
        <v>82</v>
      </c>
      <c r="AV222" s="14" t="s">
        <v>88</v>
      </c>
      <c r="AW222" s="14" t="s">
        <v>30</v>
      </c>
      <c r="AX222" s="14" t="s">
        <v>78</v>
      </c>
      <c r="AY222" s="276" t="s">
        <v>126</v>
      </c>
    </row>
    <row r="223" spans="1:63" s="12" customFormat="1" ht="22.8" customHeight="1">
      <c r="A223" s="12"/>
      <c r="B223" s="221"/>
      <c r="C223" s="222"/>
      <c r="D223" s="223" t="s">
        <v>72</v>
      </c>
      <c r="E223" s="235" t="s">
        <v>233</v>
      </c>
      <c r="F223" s="235" t="s">
        <v>234</v>
      </c>
      <c r="G223" s="222"/>
      <c r="H223" s="222"/>
      <c r="I223" s="225"/>
      <c r="J223" s="236">
        <f>BK223</f>
        <v>0</v>
      </c>
      <c r="K223" s="222"/>
      <c r="L223" s="227"/>
      <c r="M223" s="228"/>
      <c r="N223" s="229"/>
      <c r="O223" s="229"/>
      <c r="P223" s="230">
        <f>SUM(P224:P233)</f>
        <v>0</v>
      </c>
      <c r="Q223" s="229"/>
      <c r="R223" s="230">
        <f>SUM(R224:R233)</f>
        <v>0</v>
      </c>
      <c r="S223" s="229"/>
      <c r="T223" s="231">
        <f>SUM(T224:T233)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32" t="s">
        <v>78</v>
      </c>
      <c r="AT223" s="233" t="s">
        <v>72</v>
      </c>
      <c r="AU223" s="233" t="s">
        <v>78</v>
      </c>
      <c r="AY223" s="232" t="s">
        <v>126</v>
      </c>
      <c r="BK223" s="234">
        <f>SUM(BK224:BK233)</f>
        <v>0</v>
      </c>
    </row>
    <row r="224" spans="1:65" s="2" customFormat="1" ht="24" customHeight="1">
      <c r="A224" s="39"/>
      <c r="B224" s="40"/>
      <c r="C224" s="237" t="s">
        <v>167</v>
      </c>
      <c r="D224" s="237" t="s">
        <v>128</v>
      </c>
      <c r="E224" s="238" t="s">
        <v>235</v>
      </c>
      <c r="F224" s="239" t="s">
        <v>236</v>
      </c>
      <c r="G224" s="240" t="s">
        <v>237</v>
      </c>
      <c r="H224" s="241">
        <v>220.12</v>
      </c>
      <c r="I224" s="242"/>
      <c r="J224" s="243">
        <f>ROUND(I224*H224,2)</f>
        <v>0</v>
      </c>
      <c r="K224" s="244"/>
      <c r="L224" s="45"/>
      <c r="M224" s="245" t="s">
        <v>1</v>
      </c>
      <c r="N224" s="246" t="s">
        <v>38</v>
      </c>
      <c r="O224" s="92"/>
      <c r="P224" s="247">
        <f>O224*H224</f>
        <v>0</v>
      </c>
      <c r="Q224" s="247">
        <v>0</v>
      </c>
      <c r="R224" s="247">
        <f>Q224*H224</f>
        <v>0</v>
      </c>
      <c r="S224" s="247">
        <v>0</v>
      </c>
      <c r="T224" s="248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49" t="s">
        <v>88</v>
      </c>
      <c r="AT224" s="249" t="s">
        <v>128</v>
      </c>
      <c r="AU224" s="249" t="s">
        <v>82</v>
      </c>
      <c r="AY224" s="18" t="s">
        <v>126</v>
      </c>
      <c r="BE224" s="250">
        <f>IF(N224="základní",J224,0)</f>
        <v>0</v>
      </c>
      <c r="BF224" s="250">
        <f>IF(N224="snížená",J224,0)</f>
        <v>0</v>
      </c>
      <c r="BG224" s="250">
        <f>IF(N224="zákl. přenesená",J224,0)</f>
        <v>0</v>
      </c>
      <c r="BH224" s="250">
        <f>IF(N224="sníž. přenesená",J224,0)</f>
        <v>0</v>
      </c>
      <c r="BI224" s="250">
        <f>IF(N224="nulová",J224,0)</f>
        <v>0</v>
      </c>
      <c r="BJ224" s="18" t="s">
        <v>78</v>
      </c>
      <c r="BK224" s="250">
        <f>ROUND(I224*H224,2)</f>
        <v>0</v>
      </c>
      <c r="BL224" s="18" t="s">
        <v>88</v>
      </c>
      <c r="BM224" s="249" t="s">
        <v>238</v>
      </c>
    </row>
    <row r="225" spans="1:47" s="2" customFormat="1" ht="12">
      <c r="A225" s="39"/>
      <c r="B225" s="40"/>
      <c r="C225" s="41"/>
      <c r="D225" s="251" t="s">
        <v>132</v>
      </c>
      <c r="E225" s="41"/>
      <c r="F225" s="252" t="s">
        <v>236</v>
      </c>
      <c r="G225" s="41"/>
      <c r="H225" s="41"/>
      <c r="I225" s="145"/>
      <c r="J225" s="41"/>
      <c r="K225" s="41"/>
      <c r="L225" s="45"/>
      <c r="M225" s="253"/>
      <c r="N225" s="254"/>
      <c r="O225" s="92"/>
      <c r="P225" s="92"/>
      <c r="Q225" s="92"/>
      <c r="R225" s="92"/>
      <c r="S225" s="92"/>
      <c r="T225" s="93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132</v>
      </c>
      <c r="AU225" s="18" t="s">
        <v>82</v>
      </c>
    </row>
    <row r="226" spans="1:51" s="13" customFormat="1" ht="12">
      <c r="A226" s="13"/>
      <c r="B226" s="255"/>
      <c r="C226" s="256"/>
      <c r="D226" s="251" t="s">
        <v>133</v>
      </c>
      <c r="E226" s="257" t="s">
        <v>1</v>
      </c>
      <c r="F226" s="258" t="s">
        <v>239</v>
      </c>
      <c r="G226" s="256"/>
      <c r="H226" s="259">
        <v>220.12</v>
      </c>
      <c r="I226" s="260"/>
      <c r="J226" s="256"/>
      <c r="K226" s="256"/>
      <c r="L226" s="261"/>
      <c r="M226" s="262"/>
      <c r="N226" s="263"/>
      <c r="O226" s="263"/>
      <c r="P226" s="263"/>
      <c r="Q226" s="263"/>
      <c r="R226" s="263"/>
      <c r="S226" s="263"/>
      <c r="T226" s="26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5" t="s">
        <v>133</v>
      </c>
      <c r="AU226" s="265" t="s">
        <v>82</v>
      </c>
      <c r="AV226" s="13" t="s">
        <v>82</v>
      </c>
      <c r="AW226" s="13" t="s">
        <v>30</v>
      </c>
      <c r="AX226" s="13" t="s">
        <v>73</v>
      </c>
      <c r="AY226" s="265" t="s">
        <v>126</v>
      </c>
    </row>
    <row r="227" spans="1:51" s="14" customFormat="1" ht="12">
      <c r="A227" s="14"/>
      <c r="B227" s="266"/>
      <c r="C227" s="267"/>
      <c r="D227" s="251" t="s">
        <v>133</v>
      </c>
      <c r="E227" s="268" t="s">
        <v>1</v>
      </c>
      <c r="F227" s="269" t="s">
        <v>135</v>
      </c>
      <c r="G227" s="267"/>
      <c r="H227" s="270">
        <v>220.12</v>
      </c>
      <c r="I227" s="271"/>
      <c r="J227" s="267"/>
      <c r="K227" s="267"/>
      <c r="L227" s="272"/>
      <c r="M227" s="273"/>
      <c r="N227" s="274"/>
      <c r="O227" s="274"/>
      <c r="P227" s="274"/>
      <c r="Q227" s="274"/>
      <c r="R227" s="274"/>
      <c r="S227" s="274"/>
      <c r="T227" s="275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76" t="s">
        <v>133</v>
      </c>
      <c r="AU227" s="276" t="s">
        <v>82</v>
      </c>
      <c r="AV227" s="14" t="s">
        <v>88</v>
      </c>
      <c r="AW227" s="14" t="s">
        <v>30</v>
      </c>
      <c r="AX227" s="14" t="s">
        <v>78</v>
      </c>
      <c r="AY227" s="276" t="s">
        <v>126</v>
      </c>
    </row>
    <row r="228" spans="1:65" s="2" customFormat="1" ht="16.5" customHeight="1">
      <c r="A228" s="39"/>
      <c r="B228" s="40"/>
      <c r="C228" s="237" t="s">
        <v>7</v>
      </c>
      <c r="D228" s="237" t="s">
        <v>128</v>
      </c>
      <c r="E228" s="238" t="s">
        <v>240</v>
      </c>
      <c r="F228" s="239" t="s">
        <v>241</v>
      </c>
      <c r="G228" s="240" t="s">
        <v>237</v>
      </c>
      <c r="H228" s="241">
        <v>637.5</v>
      </c>
      <c r="I228" s="242"/>
      <c r="J228" s="243">
        <f>ROUND(I228*H228,2)</f>
        <v>0</v>
      </c>
      <c r="K228" s="244"/>
      <c r="L228" s="45"/>
      <c r="M228" s="245" t="s">
        <v>1</v>
      </c>
      <c r="N228" s="246" t="s">
        <v>38</v>
      </c>
      <c r="O228" s="92"/>
      <c r="P228" s="247">
        <f>O228*H228</f>
        <v>0</v>
      </c>
      <c r="Q228" s="247">
        <v>0</v>
      </c>
      <c r="R228" s="247">
        <f>Q228*H228</f>
        <v>0</v>
      </c>
      <c r="S228" s="247">
        <v>0</v>
      </c>
      <c r="T228" s="248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49" t="s">
        <v>88</v>
      </c>
      <c r="AT228" s="249" t="s">
        <v>128</v>
      </c>
      <c r="AU228" s="249" t="s">
        <v>82</v>
      </c>
      <c r="AY228" s="18" t="s">
        <v>126</v>
      </c>
      <c r="BE228" s="250">
        <f>IF(N228="základní",J228,0)</f>
        <v>0</v>
      </c>
      <c r="BF228" s="250">
        <f>IF(N228="snížená",J228,0)</f>
        <v>0</v>
      </c>
      <c r="BG228" s="250">
        <f>IF(N228="zákl. přenesená",J228,0)</f>
        <v>0</v>
      </c>
      <c r="BH228" s="250">
        <f>IF(N228="sníž. přenesená",J228,0)</f>
        <v>0</v>
      </c>
      <c r="BI228" s="250">
        <f>IF(N228="nulová",J228,0)</f>
        <v>0</v>
      </c>
      <c r="BJ228" s="18" t="s">
        <v>78</v>
      </c>
      <c r="BK228" s="250">
        <f>ROUND(I228*H228,2)</f>
        <v>0</v>
      </c>
      <c r="BL228" s="18" t="s">
        <v>88</v>
      </c>
      <c r="BM228" s="249" t="s">
        <v>242</v>
      </c>
    </row>
    <row r="229" spans="1:47" s="2" customFormat="1" ht="12">
      <c r="A229" s="39"/>
      <c r="B229" s="40"/>
      <c r="C229" s="41"/>
      <c r="D229" s="251" t="s">
        <v>132</v>
      </c>
      <c r="E229" s="41"/>
      <c r="F229" s="252" t="s">
        <v>241</v>
      </c>
      <c r="G229" s="41"/>
      <c r="H229" s="41"/>
      <c r="I229" s="145"/>
      <c r="J229" s="41"/>
      <c r="K229" s="41"/>
      <c r="L229" s="45"/>
      <c r="M229" s="253"/>
      <c r="N229" s="254"/>
      <c r="O229" s="92"/>
      <c r="P229" s="92"/>
      <c r="Q229" s="92"/>
      <c r="R229" s="92"/>
      <c r="S229" s="92"/>
      <c r="T229" s="93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132</v>
      </c>
      <c r="AU229" s="18" t="s">
        <v>82</v>
      </c>
    </row>
    <row r="230" spans="1:51" s="13" customFormat="1" ht="12">
      <c r="A230" s="13"/>
      <c r="B230" s="255"/>
      <c r="C230" s="256"/>
      <c r="D230" s="251" t="s">
        <v>133</v>
      </c>
      <c r="E230" s="257" t="s">
        <v>1</v>
      </c>
      <c r="F230" s="258" t="s">
        <v>243</v>
      </c>
      <c r="G230" s="256"/>
      <c r="H230" s="259">
        <v>637.5</v>
      </c>
      <c r="I230" s="260"/>
      <c r="J230" s="256"/>
      <c r="K230" s="256"/>
      <c r="L230" s="261"/>
      <c r="M230" s="262"/>
      <c r="N230" s="263"/>
      <c r="O230" s="263"/>
      <c r="P230" s="263"/>
      <c r="Q230" s="263"/>
      <c r="R230" s="263"/>
      <c r="S230" s="263"/>
      <c r="T230" s="26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5" t="s">
        <v>133</v>
      </c>
      <c r="AU230" s="265" t="s">
        <v>82</v>
      </c>
      <c r="AV230" s="13" t="s">
        <v>82</v>
      </c>
      <c r="AW230" s="13" t="s">
        <v>30</v>
      </c>
      <c r="AX230" s="13" t="s">
        <v>73</v>
      </c>
      <c r="AY230" s="265" t="s">
        <v>126</v>
      </c>
    </row>
    <row r="231" spans="1:51" s="14" customFormat="1" ht="12">
      <c r="A231" s="14"/>
      <c r="B231" s="266"/>
      <c r="C231" s="267"/>
      <c r="D231" s="251" t="s">
        <v>133</v>
      </c>
      <c r="E231" s="268" t="s">
        <v>1</v>
      </c>
      <c r="F231" s="269" t="s">
        <v>135</v>
      </c>
      <c r="G231" s="267"/>
      <c r="H231" s="270">
        <v>637.5</v>
      </c>
      <c r="I231" s="271"/>
      <c r="J231" s="267"/>
      <c r="K231" s="267"/>
      <c r="L231" s="272"/>
      <c r="M231" s="273"/>
      <c r="N231" s="274"/>
      <c r="O231" s="274"/>
      <c r="P231" s="274"/>
      <c r="Q231" s="274"/>
      <c r="R231" s="274"/>
      <c r="S231" s="274"/>
      <c r="T231" s="275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76" t="s">
        <v>133</v>
      </c>
      <c r="AU231" s="276" t="s">
        <v>82</v>
      </c>
      <c r="AV231" s="14" t="s">
        <v>88</v>
      </c>
      <c r="AW231" s="14" t="s">
        <v>30</v>
      </c>
      <c r="AX231" s="14" t="s">
        <v>78</v>
      </c>
      <c r="AY231" s="276" t="s">
        <v>126</v>
      </c>
    </row>
    <row r="232" spans="1:65" s="2" customFormat="1" ht="24" customHeight="1">
      <c r="A232" s="39"/>
      <c r="B232" s="40"/>
      <c r="C232" s="237" t="s">
        <v>172</v>
      </c>
      <c r="D232" s="237" t="s">
        <v>128</v>
      </c>
      <c r="E232" s="238" t="s">
        <v>244</v>
      </c>
      <c r="F232" s="239" t="s">
        <v>245</v>
      </c>
      <c r="G232" s="240" t="s">
        <v>237</v>
      </c>
      <c r="H232" s="241">
        <v>637.5</v>
      </c>
      <c r="I232" s="242"/>
      <c r="J232" s="243">
        <f>ROUND(I232*H232,2)</f>
        <v>0</v>
      </c>
      <c r="K232" s="244"/>
      <c r="L232" s="45"/>
      <c r="M232" s="245" t="s">
        <v>1</v>
      </c>
      <c r="N232" s="246" t="s">
        <v>38</v>
      </c>
      <c r="O232" s="92"/>
      <c r="P232" s="247">
        <f>O232*H232</f>
        <v>0</v>
      </c>
      <c r="Q232" s="247">
        <v>0</v>
      </c>
      <c r="R232" s="247">
        <f>Q232*H232</f>
        <v>0</v>
      </c>
      <c r="S232" s="247">
        <v>0</v>
      </c>
      <c r="T232" s="248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49" t="s">
        <v>88</v>
      </c>
      <c r="AT232" s="249" t="s">
        <v>128</v>
      </c>
      <c r="AU232" s="249" t="s">
        <v>82</v>
      </c>
      <c r="AY232" s="18" t="s">
        <v>126</v>
      </c>
      <c r="BE232" s="250">
        <f>IF(N232="základní",J232,0)</f>
        <v>0</v>
      </c>
      <c r="BF232" s="250">
        <f>IF(N232="snížená",J232,0)</f>
        <v>0</v>
      </c>
      <c r="BG232" s="250">
        <f>IF(N232="zákl. přenesená",J232,0)</f>
        <v>0</v>
      </c>
      <c r="BH232" s="250">
        <f>IF(N232="sníž. přenesená",J232,0)</f>
        <v>0</v>
      </c>
      <c r="BI232" s="250">
        <f>IF(N232="nulová",J232,0)</f>
        <v>0</v>
      </c>
      <c r="BJ232" s="18" t="s">
        <v>78</v>
      </c>
      <c r="BK232" s="250">
        <f>ROUND(I232*H232,2)</f>
        <v>0</v>
      </c>
      <c r="BL232" s="18" t="s">
        <v>88</v>
      </c>
      <c r="BM232" s="249" t="s">
        <v>246</v>
      </c>
    </row>
    <row r="233" spans="1:47" s="2" customFormat="1" ht="12">
      <c r="A233" s="39"/>
      <c r="B233" s="40"/>
      <c r="C233" s="41"/>
      <c r="D233" s="251" t="s">
        <v>132</v>
      </c>
      <c r="E233" s="41"/>
      <c r="F233" s="252" t="s">
        <v>245</v>
      </c>
      <c r="G233" s="41"/>
      <c r="H233" s="41"/>
      <c r="I233" s="145"/>
      <c r="J233" s="41"/>
      <c r="K233" s="41"/>
      <c r="L233" s="45"/>
      <c r="M233" s="253"/>
      <c r="N233" s="254"/>
      <c r="O233" s="92"/>
      <c r="P233" s="92"/>
      <c r="Q233" s="92"/>
      <c r="R233" s="92"/>
      <c r="S233" s="92"/>
      <c r="T233" s="93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132</v>
      </c>
      <c r="AU233" s="18" t="s">
        <v>82</v>
      </c>
    </row>
    <row r="234" spans="1:63" s="12" customFormat="1" ht="22.8" customHeight="1">
      <c r="A234" s="12"/>
      <c r="B234" s="221"/>
      <c r="C234" s="222"/>
      <c r="D234" s="223" t="s">
        <v>72</v>
      </c>
      <c r="E234" s="235" t="s">
        <v>247</v>
      </c>
      <c r="F234" s="235" t="s">
        <v>248</v>
      </c>
      <c r="G234" s="222"/>
      <c r="H234" s="222"/>
      <c r="I234" s="225"/>
      <c r="J234" s="236">
        <f>BK234</f>
        <v>0</v>
      </c>
      <c r="K234" s="222"/>
      <c r="L234" s="227"/>
      <c r="M234" s="228"/>
      <c r="N234" s="229"/>
      <c r="O234" s="229"/>
      <c r="P234" s="230">
        <f>SUM(P235:P236)</f>
        <v>0</v>
      </c>
      <c r="Q234" s="229"/>
      <c r="R234" s="230">
        <f>SUM(R235:R236)</f>
        <v>0</v>
      </c>
      <c r="S234" s="229"/>
      <c r="T234" s="231">
        <f>SUM(T235:T236)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32" t="s">
        <v>78</v>
      </c>
      <c r="AT234" s="233" t="s">
        <v>72</v>
      </c>
      <c r="AU234" s="233" t="s">
        <v>78</v>
      </c>
      <c r="AY234" s="232" t="s">
        <v>126</v>
      </c>
      <c r="BK234" s="234">
        <f>SUM(BK235:BK236)</f>
        <v>0</v>
      </c>
    </row>
    <row r="235" spans="1:65" s="2" customFormat="1" ht="24" customHeight="1">
      <c r="A235" s="39"/>
      <c r="B235" s="40"/>
      <c r="C235" s="237" t="s">
        <v>249</v>
      </c>
      <c r="D235" s="237" t="s">
        <v>128</v>
      </c>
      <c r="E235" s="238" t="s">
        <v>250</v>
      </c>
      <c r="F235" s="239" t="s">
        <v>251</v>
      </c>
      <c r="G235" s="240" t="s">
        <v>237</v>
      </c>
      <c r="H235" s="241">
        <v>1244.814</v>
      </c>
      <c r="I235" s="242"/>
      <c r="J235" s="243">
        <f>ROUND(I235*H235,2)</f>
        <v>0</v>
      </c>
      <c r="K235" s="244"/>
      <c r="L235" s="45"/>
      <c r="M235" s="245" t="s">
        <v>1</v>
      </c>
      <c r="N235" s="246" t="s">
        <v>38</v>
      </c>
      <c r="O235" s="92"/>
      <c r="P235" s="247">
        <f>O235*H235</f>
        <v>0</v>
      </c>
      <c r="Q235" s="247">
        <v>0</v>
      </c>
      <c r="R235" s="247">
        <f>Q235*H235</f>
        <v>0</v>
      </c>
      <c r="S235" s="247">
        <v>0</v>
      </c>
      <c r="T235" s="248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49" t="s">
        <v>88</v>
      </c>
      <c r="AT235" s="249" t="s">
        <v>128</v>
      </c>
      <c r="AU235" s="249" t="s">
        <v>82</v>
      </c>
      <c r="AY235" s="18" t="s">
        <v>126</v>
      </c>
      <c r="BE235" s="250">
        <f>IF(N235="základní",J235,0)</f>
        <v>0</v>
      </c>
      <c r="BF235" s="250">
        <f>IF(N235="snížená",J235,0)</f>
        <v>0</v>
      </c>
      <c r="BG235" s="250">
        <f>IF(N235="zákl. přenesená",J235,0)</f>
        <v>0</v>
      </c>
      <c r="BH235" s="250">
        <f>IF(N235="sníž. přenesená",J235,0)</f>
        <v>0</v>
      </c>
      <c r="BI235" s="250">
        <f>IF(N235="nulová",J235,0)</f>
        <v>0</v>
      </c>
      <c r="BJ235" s="18" t="s">
        <v>78</v>
      </c>
      <c r="BK235" s="250">
        <f>ROUND(I235*H235,2)</f>
        <v>0</v>
      </c>
      <c r="BL235" s="18" t="s">
        <v>88</v>
      </c>
      <c r="BM235" s="249" t="s">
        <v>252</v>
      </c>
    </row>
    <row r="236" spans="1:47" s="2" customFormat="1" ht="12">
      <c r="A236" s="39"/>
      <c r="B236" s="40"/>
      <c r="C236" s="41"/>
      <c r="D236" s="251" t="s">
        <v>132</v>
      </c>
      <c r="E236" s="41"/>
      <c r="F236" s="252" t="s">
        <v>251</v>
      </c>
      <c r="G236" s="41"/>
      <c r="H236" s="41"/>
      <c r="I236" s="145"/>
      <c r="J236" s="41"/>
      <c r="K236" s="41"/>
      <c r="L236" s="45"/>
      <c r="M236" s="288"/>
      <c r="N236" s="289"/>
      <c r="O236" s="290"/>
      <c r="P236" s="290"/>
      <c r="Q236" s="290"/>
      <c r="R236" s="290"/>
      <c r="S236" s="290"/>
      <c r="T236" s="291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132</v>
      </c>
      <c r="AU236" s="18" t="s">
        <v>82</v>
      </c>
    </row>
    <row r="237" spans="1:31" s="2" customFormat="1" ht="6.95" customHeight="1">
      <c r="A237" s="39"/>
      <c r="B237" s="67"/>
      <c r="C237" s="68"/>
      <c r="D237" s="68"/>
      <c r="E237" s="68"/>
      <c r="F237" s="68"/>
      <c r="G237" s="68"/>
      <c r="H237" s="68"/>
      <c r="I237" s="184"/>
      <c r="J237" s="68"/>
      <c r="K237" s="68"/>
      <c r="L237" s="45"/>
      <c r="M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</row>
  </sheetData>
  <sheetProtection password="CC35" sheet="1" objects="1" scenarios="1" formatColumns="0" formatRows="0" autoFilter="0"/>
  <autoFilter ref="C121:K236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84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82</v>
      </c>
    </row>
    <row r="4" spans="2:46" s="1" customFormat="1" ht="24.95" customHeight="1">
      <c r="B4" s="21"/>
      <c r="D4" s="141" t="s">
        <v>97</v>
      </c>
      <c r="I4" s="137"/>
      <c r="L4" s="21"/>
      <c r="M4" s="142" t="s">
        <v>10</v>
      </c>
      <c r="AT4" s="18" t="s">
        <v>4</v>
      </c>
    </row>
    <row r="5" spans="2:12" s="1" customFormat="1" ht="6.95" customHeight="1">
      <c r="B5" s="21"/>
      <c r="I5" s="137"/>
      <c r="L5" s="21"/>
    </row>
    <row r="6" spans="2:12" s="1" customFormat="1" ht="12" customHeight="1">
      <c r="B6" s="21"/>
      <c r="D6" s="143" t="s">
        <v>16</v>
      </c>
      <c r="I6" s="137"/>
      <c r="L6" s="21"/>
    </row>
    <row r="7" spans="2:12" s="1" customFormat="1" ht="25.5" customHeight="1">
      <c r="B7" s="21"/>
      <c r="E7" s="144" t="str">
        <f>'Rekapitulace stavby'!K6</f>
        <v>Přestavba povodňové hráze řeky Opavy na km 64,900-68,440 v místě Bliszczyce, obec Branice (otevřený)</v>
      </c>
      <c r="F7" s="143"/>
      <c r="G7" s="143"/>
      <c r="H7" s="143"/>
      <c r="I7" s="137"/>
      <c r="L7" s="21"/>
    </row>
    <row r="8" spans="1:31" s="2" customFormat="1" ht="12" customHeight="1">
      <c r="A8" s="39"/>
      <c r="B8" s="45"/>
      <c r="C8" s="39"/>
      <c r="D8" s="143" t="s">
        <v>98</v>
      </c>
      <c r="E8" s="39"/>
      <c r="F8" s="39"/>
      <c r="G8" s="39"/>
      <c r="H8" s="39"/>
      <c r="I8" s="145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6" t="s">
        <v>253</v>
      </c>
      <c r="F9" s="39"/>
      <c r="G9" s="39"/>
      <c r="H9" s="39"/>
      <c r="I9" s="145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45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3" t="s">
        <v>18</v>
      </c>
      <c r="E11" s="39"/>
      <c r="F11" s="147" t="s">
        <v>1</v>
      </c>
      <c r="G11" s="39"/>
      <c r="H11" s="39"/>
      <c r="I11" s="148" t="s">
        <v>19</v>
      </c>
      <c r="J11" s="147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3" t="s">
        <v>20</v>
      </c>
      <c r="E12" s="39"/>
      <c r="F12" s="147" t="s">
        <v>21</v>
      </c>
      <c r="G12" s="39"/>
      <c r="H12" s="39"/>
      <c r="I12" s="148" t="s">
        <v>22</v>
      </c>
      <c r="J12" s="149" t="str">
        <f>'Rekapitulace stavby'!AN8</f>
        <v>21. 8. 2019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45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24</v>
      </c>
      <c r="E14" s="39"/>
      <c r="F14" s="39"/>
      <c r="G14" s="39"/>
      <c r="H14" s="39"/>
      <c r="I14" s="148" t="s">
        <v>25</v>
      </c>
      <c r="J14" s="147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7" t="str">
        <f>IF('Rekapitulace stavby'!E11="","",'Rekapitulace stavby'!E11)</f>
        <v xml:space="preserve"> </v>
      </c>
      <c r="F15" s="39"/>
      <c r="G15" s="39"/>
      <c r="H15" s="39"/>
      <c r="I15" s="148" t="s">
        <v>26</v>
      </c>
      <c r="J15" s="147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45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3" t="s">
        <v>27</v>
      </c>
      <c r="E17" s="39"/>
      <c r="F17" s="39"/>
      <c r="G17" s="39"/>
      <c r="H17" s="39"/>
      <c r="I17" s="148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7"/>
      <c r="G18" s="147"/>
      <c r="H18" s="147"/>
      <c r="I18" s="148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45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3" t="s">
        <v>29</v>
      </c>
      <c r="E20" s="39"/>
      <c r="F20" s="39"/>
      <c r="G20" s="39"/>
      <c r="H20" s="39"/>
      <c r="I20" s="148" t="s">
        <v>25</v>
      </c>
      <c r="J20" s="147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7" t="str">
        <f>IF('Rekapitulace stavby'!E17="","",'Rekapitulace stavby'!E17)</f>
        <v xml:space="preserve"> </v>
      </c>
      <c r="F21" s="39"/>
      <c r="G21" s="39"/>
      <c r="H21" s="39"/>
      <c r="I21" s="148" t="s">
        <v>26</v>
      </c>
      <c r="J21" s="147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45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3" t="s">
        <v>31</v>
      </c>
      <c r="E23" s="39"/>
      <c r="F23" s="39"/>
      <c r="G23" s="39"/>
      <c r="H23" s="39"/>
      <c r="I23" s="148" t="s">
        <v>25</v>
      </c>
      <c r="J23" s="147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7" t="str">
        <f>IF('Rekapitulace stavby'!E20="","",'Rekapitulace stavby'!E20)</f>
        <v xml:space="preserve"> </v>
      </c>
      <c r="F24" s="39"/>
      <c r="G24" s="39"/>
      <c r="H24" s="39"/>
      <c r="I24" s="148" t="s">
        <v>26</v>
      </c>
      <c r="J24" s="147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45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3" t="s">
        <v>32</v>
      </c>
      <c r="E26" s="39"/>
      <c r="F26" s="39"/>
      <c r="G26" s="39"/>
      <c r="H26" s="39"/>
      <c r="I26" s="145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0"/>
      <c r="B27" s="151"/>
      <c r="C27" s="150"/>
      <c r="D27" s="150"/>
      <c r="E27" s="152" t="s">
        <v>1</v>
      </c>
      <c r="F27" s="152"/>
      <c r="G27" s="152"/>
      <c r="H27" s="152"/>
      <c r="I27" s="153"/>
      <c r="J27" s="150"/>
      <c r="K27" s="150"/>
      <c r="L27" s="154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45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5"/>
      <c r="E29" s="155"/>
      <c r="F29" s="155"/>
      <c r="G29" s="155"/>
      <c r="H29" s="155"/>
      <c r="I29" s="156"/>
      <c r="J29" s="155"/>
      <c r="K29" s="155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7" t="s">
        <v>33</v>
      </c>
      <c r="E30" s="39"/>
      <c r="F30" s="39"/>
      <c r="G30" s="39"/>
      <c r="H30" s="39"/>
      <c r="I30" s="145"/>
      <c r="J30" s="158">
        <f>ROUND(J124,2)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5"/>
      <c r="E31" s="155"/>
      <c r="F31" s="155"/>
      <c r="G31" s="155"/>
      <c r="H31" s="155"/>
      <c r="I31" s="156"/>
      <c r="J31" s="155"/>
      <c r="K31" s="155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9" t="s">
        <v>35</v>
      </c>
      <c r="G32" s="39"/>
      <c r="H32" s="39"/>
      <c r="I32" s="160" t="s">
        <v>34</v>
      </c>
      <c r="J32" s="159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1" t="s">
        <v>37</v>
      </c>
      <c r="E33" s="143" t="s">
        <v>38</v>
      </c>
      <c r="F33" s="162">
        <f>ROUND((SUM(BE124:BE347)),2)</f>
        <v>0</v>
      </c>
      <c r="G33" s="39"/>
      <c r="H33" s="39"/>
      <c r="I33" s="163">
        <v>0.23</v>
      </c>
      <c r="J33" s="162">
        <f>ROUND(((SUM(BE124:BE347))*I33),2)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3" t="s">
        <v>39</v>
      </c>
      <c r="F34" s="162">
        <f>ROUND((SUM(BF124:BF347)),2)</f>
        <v>0</v>
      </c>
      <c r="G34" s="39"/>
      <c r="H34" s="39"/>
      <c r="I34" s="163">
        <v>0.15</v>
      </c>
      <c r="J34" s="162">
        <f>ROUND(((SUM(BF124:BF347))*I34),2)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3" t="s">
        <v>40</v>
      </c>
      <c r="F35" s="162">
        <f>ROUND((SUM(BG124:BG347)),2)</f>
        <v>0</v>
      </c>
      <c r="G35" s="39"/>
      <c r="H35" s="39"/>
      <c r="I35" s="163">
        <v>0.23</v>
      </c>
      <c r="J35" s="162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3" t="s">
        <v>41</v>
      </c>
      <c r="F36" s="162">
        <f>ROUND((SUM(BH124:BH347)),2)</f>
        <v>0</v>
      </c>
      <c r="G36" s="39"/>
      <c r="H36" s="39"/>
      <c r="I36" s="163">
        <v>0.15</v>
      </c>
      <c r="J36" s="162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42</v>
      </c>
      <c r="F37" s="162">
        <f>ROUND((SUM(BI124:BI347)),2)</f>
        <v>0</v>
      </c>
      <c r="G37" s="39"/>
      <c r="H37" s="39"/>
      <c r="I37" s="163">
        <v>0</v>
      </c>
      <c r="J37" s="16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45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4"/>
      <c r="D39" s="165" t="s">
        <v>43</v>
      </c>
      <c r="E39" s="166"/>
      <c r="F39" s="166"/>
      <c r="G39" s="167" t="s">
        <v>44</v>
      </c>
      <c r="H39" s="168" t="s">
        <v>45</v>
      </c>
      <c r="I39" s="169"/>
      <c r="J39" s="170">
        <f>SUM(J30:J37)</f>
        <v>0</v>
      </c>
      <c r="K39" s="171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145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I41" s="137"/>
      <c r="L41" s="21"/>
    </row>
    <row r="42" spans="2:12" s="1" customFormat="1" ht="14.4" customHeight="1">
      <c r="B42" s="21"/>
      <c r="I42" s="137"/>
      <c r="L42" s="21"/>
    </row>
    <row r="43" spans="2:12" s="1" customFormat="1" ht="14.4" customHeight="1">
      <c r="B43" s="21"/>
      <c r="I43" s="137"/>
      <c r="L43" s="21"/>
    </row>
    <row r="44" spans="2:12" s="1" customFormat="1" ht="14.4" customHeight="1">
      <c r="B44" s="21"/>
      <c r="I44" s="137"/>
      <c r="L44" s="21"/>
    </row>
    <row r="45" spans="2:12" s="1" customFormat="1" ht="14.4" customHeight="1">
      <c r="B45" s="21"/>
      <c r="I45" s="137"/>
      <c r="L45" s="21"/>
    </row>
    <row r="46" spans="2:12" s="1" customFormat="1" ht="14.4" customHeight="1">
      <c r="B46" s="21"/>
      <c r="I46" s="137"/>
      <c r="L46" s="21"/>
    </row>
    <row r="47" spans="2:12" s="1" customFormat="1" ht="14.4" customHeight="1">
      <c r="B47" s="21"/>
      <c r="I47" s="137"/>
      <c r="L47" s="21"/>
    </row>
    <row r="48" spans="2:12" s="1" customFormat="1" ht="14.4" customHeight="1">
      <c r="B48" s="21"/>
      <c r="I48" s="137"/>
      <c r="L48" s="21"/>
    </row>
    <row r="49" spans="2:12" s="1" customFormat="1" ht="14.4" customHeight="1">
      <c r="B49" s="21"/>
      <c r="I49" s="137"/>
      <c r="L49" s="21"/>
    </row>
    <row r="50" spans="2:12" s="2" customFormat="1" ht="14.4" customHeight="1">
      <c r="B50" s="64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2" t="s">
        <v>50</v>
      </c>
      <c r="E65" s="180"/>
      <c r="F65" s="180"/>
      <c r="G65" s="172" t="s">
        <v>51</v>
      </c>
      <c r="H65" s="180"/>
      <c r="I65" s="181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2"/>
      <c r="C77" s="183"/>
      <c r="D77" s="183"/>
      <c r="E77" s="183"/>
      <c r="F77" s="183"/>
      <c r="G77" s="183"/>
      <c r="H77" s="183"/>
      <c r="I77" s="184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5"/>
      <c r="C81" s="186"/>
      <c r="D81" s="186"/>
      <c r="E81" s="186"/>
      <c r="F81" s="186"/>
      <c r="G81" s="186"/>
      <c r="H81" s="186"/>
      <c r="I81" s="187"/>
      <c r="J81" s="186"/>
      <c r="K81" s="18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100</v>
      </c>
      <c r="D82" s="41"/>
      <c r="E82" s="41"/>
      <c r="F82" s="41"/>
      <c r="G82" s="41"/>
      <c r="H82" s="41"/>
      <c r="I82" s="145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45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45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5.5" customHeight="1">
      <c r="A85" s="39"/>
      <c r="B85" s="40"/>
      <c r="C85" s="41"/>
      <c r="D85" s="41"/>
      <c r="E85" s="188" t="str">
        <f>E7</f>
        <v>Přestavba povodňové hráze řeky Opavy na km 64,900-68,440 v místě Bliszczyce, obec Branice (otevřený)</v>
      </c>
      <c r="F85" s="33"/>
      <c r="G85" s="33"/>
      <c r="H85" s="33"/>
      <c r="I85" s="145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98</v>
      </c>
      <c r="D86" s="41"/>
      <c r="E86" s="41"/>
      <c r="F86" s="41"/>
      <c r="G86" s="41"/>
      <c r="H86" s="41"/>
      <c r="I86" s="145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2 - Základní práce</v>
      </c>
      <c r="F87" s="41"/>
      <c r="G87" s="41"/>
      <c r="H87" s="41"/>
      <c r="I87" s="145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45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148" t="s">
        <v>22</v>
      </c>
      <c r="J89" s="80" t="str">
        <f>IF(J12="","",J12)</f>
        <v>21. 8. 2019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45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148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148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45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9" t="s">
        <v>101</v>
      </c>
      <c r="D94" s="190"/>
      <c r="E94" s="190"/>
      <c r="F94" s="190"/>
      <c r="G94" s="190"/>
      <c r="H94" s="190"/>
      <c r="I94" s="191"/>
      <c r="J94" s="192" t="s">
        <v>102</v>
      </c>
      <c r="K94" s="19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45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3" t="s">
        <v>103</v>
      </c>
      <c r="D96" s="41"/>
      <c r="E96" s="41"/>
      <c r="F96" s="41"/>
      <c r="G96" s="41"/>
      <c r="H96" s="41"/>
      <c r="I96" s="145"/>
      <c r="J96" s="111">
        <f>J124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104</v>
      </c>
    </row>
    <row r="97" spans="1:31" s="9" customFormat="1" ht="24.95" customHeight="1">
      <c r="A97" s="9"/>
      <c r="B97" s="194"/>
      <c r="C97" s="195"/>
      <c r="D97" s="196" t="s">
        <v>105</v>
      </c>
      <c r="E97" s="197"/>
      <c r="F97" s="197"/>
      <c r="G97" s="197"/>
      <c r="H97" s="197"/>
      <c r="I97" s="198"/>
      <c r="J97" s="199">
        <f>J125</f>
        <v>0</v>
      </c>
      <c r="K97" s="195"/>
      <c r="L97" s="20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1"/>
      <c r="C98" s="202"/>
      <c r="D98" s="203" t="s">
        <v>106</v>
      </c>
      <c r="E98" s="204"/>
      <c r="F98" s="204"/>
      <c r="G98" s="204"/>
      <c r="H98" s="204"/>
      <c r="I98" s="205"/>
      <c r="J98" s="206">
        <f>J126</f>
        <v>0</v>
      </c>
      <c r="K98" s="202"/>
      <c r="L98" s="20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1"/>
      <c r="C99" s="202"/>
      <c r="D99" s="203" t="s">
        <v>254</v>
      </c>
      <c r="E99" s="204"/>
      <c r="F99" s="204"/>
      <c r="G99" s="204"/>
      <c r="H99" s="204"/>
      <c r="I99" s="205"/>
      <c r="J99" s="206">
        <f>J246</f>
        <v>0</v>
      </c>
      <c r="K99" s="202"/>
      <c r="L99" s="20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1"/>
      <c r="C100" s="202"/>
      <c r="D100" s="203" t="s">
        <v>255</v>
      </c>
      <c r="E100" s="204"/>
      <c r="F100" s="204"/>
      <c r="G100" s="204"/>
      <c r="H100" s="204"/>
      <c r="I100" s="205"/>
      <c r="J100" s="206">
        <f>J263</f>
        <v>0</v>
      </c>
      <c r="K100" s="202"/>
      <c r="L100" s="20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1"/>
      <c r="C101" s="202"/>
      <c r="D101" s="203" t="s">
        <v>107</v>
      </c>
      <c r="E101" s="204"/>
      <c r="F101" s="204"/>
      <c r="G101" s="204"/>
      <c r="H101" s="204"/>
      <c r="I101" s="205"/>
      <c r="J101" s="206">
        <f>J288</f>
        <v>0</v>
      </c>
      <c r="K101" s="202"/>
      <c r="L101" s="20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1"/>
      <c r="C102" s="202"/>
      <c r="D102" s="203" t="s">
        <v>108</v>
      </c>
      <c r="E102" s="204"/>
      <c r="F102" s="204"/>
      <c r="G102" s="204"/>
      <c r="H102" s="204"/>
      <c r="I102" s="205"/>
      <c r="J102" s="206">
        <f>J299</f>
        <v>0</v>
      </c>
      <c r="K102" s="202"/>
      <c r="L102" s="20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1"/>
      <c r="C103" s="202"/>
      <c r="D103" s="203" t="s">
        <v>109</v>
      </c>
      <c r="E103" s="204"/>
      <c r="F103" s="204"/>
      <c r="G103" s="204"/>
      <c r="H103" s="204"/>
      <c r="I103" s="205"/>
      <c r="J103" s="206">
        <f>J334</f>
        <v>0</v>
      </c>
      <c r="K103" s="202"/>
      <c r="L103" s="20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1"/>
      <c r="C104" s="202"/>
      <c r="D104" s="203" t="s">
        <v>110</v>
      </c>
      <c r="E104" s="204"/>
      <c r="F104" s="204"/>
      <c r="G104" s="204"/>
      <c r="H104" s="204"/>
      <c r="I104" s="205"/>
      <c r="J104" s="206">
        <f>J345</f>
        <v>0</v>
      </c>
      <c r="K104" s="202"/>
      <c r="L104" s="20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9"/>
      <c r="B105" s="40"/>
      <c r="C105" s="41"/>
      <c r="D105" s="41"/>
      <c r="E105" s="41"/>
      <c r="F105" s="41"/>
      <c r="G105" s="41"/>
      <c r="H105" s="41"/>
      <c r="I105" s="145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67"/>
      <c r="C106" s="68"/>
      <c r="D106" s="68"/>
      <c r="E106" s="68"/>
      <c r="F106" s="68"/>
      <c r="G106" s="68"/>
      <c r="H106" s="68"/>
      <c r="I106" s="184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pans="1:31" s="2" customFormat="1" ht="6.95" customHeight="1">
      <c r="A110" s="39"/>
      <c r="B110" s="69"/>
      <c r="C110" s="70"/>
      <c r="D110" s="70"/>
      <c r="E110" s="70"/>
      <c r="F110" s="70"/>
      <c r="G110" s="70"/>
      <c r="H110" s="70"/>
      <c r="I110" s="187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.95" customHeight="1">
      <c r="A111" s="39"/>
      <c r="B111" s="40"/>
      <c r="C111" s="24" t="s">
        <v>111</v>
      </c>
      <c r="D111" s="41"/>
      <c r="E111" s="41"/>
      <c r="F111" s="41"/>
      <c r="G111" s="41"/>
      <c r="H111" s="41"/>
      <c r="I111" s="145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145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145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5.5" customHeight="1">
      <c r="A114" s="39"/>
      <c r="B114" s="40"/>
      <c r="C114" s="41"/>
      <c r="D114" s="41"/>
      <c r="E114" s="188" t="str">
        <f>E7</f>
        <v>Přestavba povodňové hráze řeky Opavy na km 64,900-68,440 v místě Bliszczyce, obec Branice (otevřený)</v>
      </c>
      <c r="F114" s="33"/>
      <c r="G114" s="33"/>
      <c r="H114" s="33"/>
      <c r="I114" s="145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98</v>
      </c>
      <c r="D115" s="41"/>
      <c r="E115" s="41"/>
      <c r="F115" s="41"/>
      <c r="G115" s="41"/>
      <c r="H115" s="41"/>
      <c r="I115" s="145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E9</f>
        <v>2 - Základní práce</v>
      </c>
      <c r="F116" s="41"/>
      <c r="G116" s="41"/>
      <c r="H116" s="41"/>
      <c r="I116" s="145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145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20</v>
      </c>
      <c r="D118" s="41"/>
      <c r="E118" s="41"/>
      <c r="F118" s="28" t="str">
        <f>F12</f>
        <v xml:space="preserve"> </v>
      </c>
      <c r="G118" s="41"/>
      <c r="H118" s="41"/>
      <c r="I118" s="148" t="s">
        <v>22</v>
      </c>
      <c r="J118" s="80" t="str">
        <f>IF(J12="","",J12)</f>
        <v>21. 8. 2019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145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24</v>
      </c>
      <c r="D120" s="41"/>
      <c r="E120" s="41"/>
      <c r="F120" s="28" t="str">
        <f>E15</f>
        <v xml:space="preserve"> </v>
      </c>
      <c r="G120" s="41"/>
      <c r="H120" s="41"/>
      <c r="I120" s="148" t="s">
        <v>29</v>
      </c>
      <c r="J120" s="37" t="str">
        <f>E21</f>
        <v xml:space="preserve"> 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27</v>
      </c>
      <c r="D121" s="41"/>
      <c r="E121" s="41"/>
      <c r="F121" s="28" t="str">
        <f>IF(E18="","",E18)</f>
        <v>Vyplň údaj</v>
      </c>
      <c r="G121" s="41"/>
      <c r="H121" s="41"/>
      <c r="I121" s="148" t="s">
        <v>31</v>
      </c>
      <c r="J121" s="37" t="str">
        <f>E24</f>
        <v xml:space="preserve"> 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145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208"/>
      <c r="B123" s="209"/>
      <c r="C123" s="210" t="s">
        <v>112</v>
      </c>
      <c r="D123" s="211" t="s">
        <v>58</v>
      </c>
      <c r="E123" s="211" t="s">
        <v>54</v>
      </c>
      <c r="F123" s="211" t="s">
        <v>55</v>
      </c>
      <c r="G123" s="211" t="s">
        <v>113</v>
      </c>
      <c r="H123" s="211" t="s">
        <v>114</v>
      </c>
      <c r="I123" s="212" t="s">
        <v>115</v>
      </c>
      <c r="J123" s="213" t="s">
        <v>102</v>
      </c>
      <c r="K123" s="214" t="s">
        <v>116</v>
      </c>
      <c r="L123" s="215"/>
      <c r="M123" s="101" t="s">
        <v>1</v>
      </c>
      <c r="N123" s="102" t="s">
        <v>37</v>
      </c>
      <c r="O123" s="102" t="s">
        <v>117</v>
      </c>
      <c r="P123" s="102" t="s">
        <v>118</v>
      </c>
      <c r="Q123" s="102" t="s">
        <v>119</v>
      </c>
      <c r="R123" s="102" t="s">
        <v>120</v>
      </c>
      <c r="S123" s="102" t="s">
        <v>121</v>
      </c>
      <c r="T123" s="103" t="s">
        <v>122</v>
      </c>
      <c r="U123" s="208"/>
      <c r="V123" s="208"/>
      <c r="W123" s="208"/>
      <c r="X123" s="208"/>
      <c r="Y123" s="208"/>
      <c r="Z123" s="208"/>
      <c r="AA123" s="208"/>
      <c r="AB123" s="208"/>
      <c r="AC123" s="208"/>
      <c r="AD123" s="208"/>
      <c r="AE123" s="208"/>
    </row>
    <row r="124" spans="1:63" s="2" customFormat="1" ht="22.8" customHeight="1">
      <c r="A124" s="39"/>
      <c r="B124" s="40"/>
      <c r="C124" s="108" t="s">
        <v>123</v>
      </c>
      <c r="D124" s="41"/>
      <c r="E124" s="41"/>
      <c r="F124" s="41"/>
      <c r="G124" s="41"/>
      <c r="H124" s="41"/>
      <c r="I124" s="145"/>
      <c r="J124" s="216">
        <f>BK124</f>
        <v>0</v>
      </c>
      <c r="K124" s="41"/>
      <c r="L124" s="45"/>
      <c r="M124" s="104"/>
      <c r="N124" s="217"/>
      <c r="O124" s="105"/>
      <c r="P124" s="218">
        <f>P125</f>
        <v>0</v>
      </c>
      <c r="Q124" s="105"/>
      <c r="R124" s="218">
        <f>R125</f>
        <v>0</v>
      </c>
      <c r="S124" s="105"/>
      <c r="T124" s="219">
        <f>T125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72</v>
      </c>
      <c r="AU124" s="18" t="s">
        <v>104</v>
      </c>
      <c r="BK124" s="220">
        <f>BK125</f>
        <v>0</v>
      </c>
    </row>
    <row r="125" spans="1:63" s="12" customFormat="1" ht="25.9" customHeight="1">
      <c r="A125" s="12"/>
      <c r="B125" s="221"/>
      <c r="C125" s="222"/>
      <c r="D125" s="223" t="s">
        <v>72</v>
      </c>
      <c r="E125" s="224" t="s">
        <v>124</v>
      </c>
      <c r="F125" s="224" t="s">
        <v>125</v>
      </c>
      <c r="G125" s="222"/>
      <c r="H125" s="222"/>
      <c r="I125" s="225"/>
      <c r="J125" s="226">
        <f>BK125</f>
        <v>0</v>
      </c>
      <c r="K125" s="222"/>
      <c r="L125" s="227"/>
      <c r="M125" s="228"/>
      <c r="N125" s="229"/>
      <c r="O125" s="229"/>
      <c r="P125" s="230">
        <f>P126+P246+P263+P288+P299+P334+P345</f>
        <v>0</v>
      </c>
      <c r="Q125" s="229"/>
      <c r="R125" s="230">
        <f>R126+R246+R263+R288+R299+R334+R345</f>
        <v>0</v>
      </c>
      <c r="S125" s="229"/>
      <c r="T125" s="231">
        <f>T126+T246+T263+T288+T299+T334+T345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2" t="s">
        <v>78</v>
      </c>
      <c r="AT125" s="233" t="s">
        <v>72</v>
      </c>
      <c r="AU125" s="233" t="s">
        <v>73</v>
      </c>
      <c r="AY125" s="232" t="s">
        <v>126</v>
      </c>
      <c r="BK125" s="234">
        <f>BK126+BK246+BK263+BK288+BK299+BK334+BK345</f>
        <v>0</v>
      </c>
    </row>
    <row r="126" spans="1:63" s="12" customFormat="1" ht="22.8" customHeight="1">
      <c r="A126" s="12"/>
      <c r="B126" s="221"/>
      <c r="C126" s="222"/>
      <c r="D126" s="223" t="s">
        <v>72</v>
      </c>
      <c r="E126" s="235" t="s">
        <v>78</v>
      </c>
      <c r="F126" s="235" t="s">
        <v>127</v>
      </c>
      <c r="G126" s="222"/>
      <c r="H126" s="222"/>
      <c r="I126" s="225"/>
      <c r="J126" s="236">
        <f>BK126</f>
        <v>0</v>
      </c>
      <c r="K126" s="222"/>
      <c r="L126" s="227"/>
      <c r="M126" s="228"/>
      <c r="N126" s="229"/>
      <c r="O126" s="229"/>
      <c r="P126" s="230">
        <f>SUM(P127:P245)</f>
        <v>0</v>
      </c>
      <c r="Q126" s="229"/>
      <c r="R126" s="230">
        <f>SUM(R127:R245)</f>
        <v>0</v>
      </c>
      <c r="S126" s="229"/>
      <c r="T126" s="231">
        <f>SUM(T127:T245)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2" t="s">
        <v>78</v>
      </c>
      <c r="AT126" s="233" t="s">
        <v>72</v>
      </c>
      <c r="AU126" s="233" t="s">
        <v>78</v>
      </c>
      <c r="AY126" s="232" t="s">
        <v>126</v>
      </c>
      <c r="BK126" s="234">
        <f>SUM(BK127:BK245)</f>
        <v>0</v>
      </c>
    </row>
    <row r="127" spans="1:65" s="2" customFormat="1" ht="24" customHeight="1">
      <c r="A127" s="39"/>
      <c r="B127" s="40"/>
      <c r="C127" s="237" t="s">
        <v>78</v>
      </c>
      <c r="D127" s="237" t="s">
        <v>128</v>
      </c>
      <c r="E127" s="238" t="s">
        <v>256</v>
      </c>
      <c r="F127" s="239" t="s">
        <v>257</v>
      </c>
      <c r="G127" s="240" t="s">
        <v>166</v>
      </c>
      <c r="H127" s="241">
        <v>4018.6</v>
      </c>
      <c r="I127" s="242"/>
      <c r="J127" s="243">
        <f>ROUND(I127*H127,2)</f>
        <v>0</v>
      </c>
      <c r="K127" s="244"/>
      <c r="L127" s="45"/>
      <c r="M127" s="245" t="s">
        <v>1</v>
      </c>
      <c r="N127" s="246" t="s">
        <v>38</v>
      </c>
      <c r="O127" s="92"/>
      <c r="P127" s="247">
        <f>O127*H127</f>
        <v>0</v>
      </c>
      <c r="Q127" s="247">
        <v>0</v>
      </c>
      <c r="R127" s="247">
        <f>Q127*H127</f>
        <v>0</v>
      </c>
      <c r="S127" s="247">
        <v>0</v>
      </c>
      <c r="T127" s="248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9" t="s">
        <v>88</v>
      </c>
      <c r="AT127" s="249" t="s">
        <v>128</v>
      </c>
      <c r="AU127" s="249" t="s">
        <v>82</v>
      </c>
      <c r="AY127" s="18" t="s">
        <v>126</v>
      </c>
      <c r="BE127" s="250">
        <f>IF(N127="základní",J127,0)</f>
        <v>0</v>
      </c>
      <c r="BF127" s="250">
        <f>IF(N127="snížená",J127,0)</f>
        <v>0</v>
      </c>
      <c r="BG127" s="250">
        <f>IF(N127="zákl. přenesená",J127,0)</f>
        <v>0</v>
      </c>
      <c r="BH127" s="250">
        <f>IF(N127="sníž. přenesená",J127,0)</f>
        <v>0</v>
      </c>
      <c r="BI127" s="250">
        <f>IF(N127="nulová",J127,0)</f>
        <v>0</v>
      </c>
      <c r="BJ127" s="18" t="s">
        <v>78</v>
      </c>
      <c r="BK127" s="250">
        <f>ROUND(I127*H127,2)</f>
        <v>0</v>
      </c>
      <c r="BL127" s="18" t="s">
        <v>88</v>
      </c>
      <c r="BM127" s="249" t="s">
        <v>82</v>
      </c>
    </row>
    <row r="128" spans="1:47" s="2" customFormat="1" ht="12">
      <c r="A128" s="39"/>
      <c r="B128" s="40"/>
      <c r="C128" s="41"/>
      <c r="D128" s="251" t="s">
        <v>132</v>
      </c>
      <c r="E128" s="41"/>
      <c r="F128" s="252" t="s">
        <v>257</v>
      </c>
      <c r="G128" s="41"/>
      <c r="H128" s="41"/>
      <c r="I128" s="145"/>
      <c r="J128" s="41"/>
      <c r="K128" s="41"/>
      <c r="L128" s="45"/>
      <c r="M128" s="253"/>
      <c r="N128" s="254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132</v>
      </c>
      <c r="AU128" s="18" t="s">
        <v>82</v>
      </c>
    </row>
    <row r="129" spans="1:51" s="13" customFormat="1" ht="12">
      <c r="A129" s="13"/>
      <c r="B129" s="255"/>
      <c r="C129" s="256"/>
      <c r="D129" s="251" t="s">
        <v>133</v>
      </c>
      <c r="E129" s="257" t="s">
        <v>1</v>
      </c>
      <c r="F129" s="258" t="s">
        <v>258</v>
      </c>
      <c r="G129" s="256"/>
      <c r="H129" s="259">
        <v>4018.6</v>
      </c>
      <c r="I129" s="260"/>
      <c r="J129" s="256"/>
      <c r="K129" s="256"/>
      <c r="L129" s="261"/>
      <c r="M129" s="262"/>
      <c r="N129" s="263"/>
      <c r="O129" s="263"/>
      <c r="P129" s="263"/>
      <c r="Q129" s="263"/>
      <c r="R129" s="263"/>
      <c r="S129" s="263"/>
      <c r="T129" s="26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5" t="s">
        <v>133</v>
      </c>
      <c r="AU129" s="265" t="s">
        <v>82</v>
      </c>
      <c r="AV129" s="13" t="s">
        <v>82</v>
      </c>
      <c r="AW129" s="13" t="s">
        <v>30</v>
      </c>
      <c r="AX129" s="13" t="s">
        <v>73</v>
      </c>
      <c r="AY129" s="265" t="s">
        <v>126</v>
      </c>
    </row>
    <row r="130" spans="1:51" s="14" customFormat="1" ht="12">
      <c r="A130" s="14"/>
      <c r="B130" s="266"/>
      <c r="C130" s="267"/>
      <c r="D130" s="251" t="s">
        <v>133</v>
      </c>
      <c r="E130" s="268" t="s">
        <v>1</v>
      </c>
      <c r="F130" s="269" t="s">
        <v>135</v>
      </c>
      <c r="G130" s="267"/>
      <c r="H130" s="270">
        <v>4018.6</v>
      </c>
      <c r="I130" s="271"/>
      <c r="J130" s="267"/>
      <c r="K130" s="267"/>
      <c r="L130" s="272"/>
      <c r="M130" s="273"/>
      <c r="N130" s="274"/>
      <c r="O130" s="274"/>
      <c r="P130" s="274"/>
      <c r="Q130" s="274"/>
      <c r="R130" s="274"/>
      <c r="S130" s="274"/>
      <c r="T130" s="27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76" t="s">
        <v>133</v>
      </c>
      <c r="AU130" s="276" t="s">
        <v>82</v>
      </c>
      <c r="AV130" s="14" t="s">
        <v>88</v>
      </c>
      <c r="AW130" s="14" t="s">
        <v>30</v>
      </c>
      <c r="AX130" s="14" t="s">
        <v>78</v>
      </c>
      <c r="AY130" s="276" t="s">
        <v>126</v>
      </c>
    </row>
    <row r="131" spans="1:65" s="2" customFormat="1" ht="24" customHeight="1">
      <c r="A131" s="39"/>
      <c r="B131" s="40"/>
      <c r="C131" s="237" t="s">
        <v>82</v>
      </c>
      <c r="D131" s="237" t="s">
        <v>128</v>
      </c>
      <c r="E131" s="238" t="s">
        <v>259</v>
      </c>
      <c r="F131" s="239" t="s">
        <v>260</v>
      </c>
      <c r="G131" s="240" t="s">
        <v>166</v>
      </c>
      <c r="H131" s="241">
        <v>1339.533</v>
      </c>
      <c r="I131" s="242"/>
      <c r="J131" s="243">
        <f>ROUND(I131*H131,2)</f>
        <v>0</v>
      </c>
      <c r="K131" s="244"/>
      <c r="L131" s="45"/>
      <c r="M131" s="245" t="s">
        <v>1</v>
      </c>
      <c r="N131" s="246" t="s">
        <v>38</v>
      </c>
      <c r="O131" s="92"/>
      <c r="P131" s="247">
        <f>O131*H131</f>
        <v>0</v>
      </c>
      <c r="Q131" s="247">
        <v>0</v>
      </c>
      <c r="R131" s="247">
        <f>Q131*H131</f>
        <v>0</v>
      </c>
      <c r="S131" s="247">
        <v>0</v>
      </c>
      <c r="T131" s="248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9" t="s">
        <v>88</v>
      </c>
      <c r="AT131" s="249" t="s">
        <v>128</v>
      </c>
      <c r="AU131" s="249" t="s">
        <v>82</v>
      </c>
      <c r="AY131" s="18" t="s">
        <v>126</v>
      </c>
      <c r="BE131" s="250">
        <f>IF(N131="základní",J131,0)</f>
        <v>0</v>
      </c>
      <c r="BF131" s="250">
        <f>IF(N131="snížená",J131,0)</f>
        <v>0</v>
      </c>
      <c r="BG131" s="250">
        <f>IF(N131="zákl. přenesená",J131,0)</f>
        <v>0</v>
      </c>
      <c r="BH131" s="250">
        <f>IF(N131="sníž. přenesená",J131,0)</f>
        <v>0</v>
      </c>
      <c r="BI131" s="250">
        <f>IF(N131="nulová",J131,0)</f>
        <v>0</v>
      </c>
      <c r="BJ131" s="18" t="s">
        <v>78</v>
      </c>
      <c r="BK131" s="250">
        <f>ROUND(I131*H131,2)</f>
        <v>0</v>
      </c>
      <c r="BL131" s="18" t="s">
        <v>88</v>
      </c>
      <c r="BM131" s="249" t="s">
        <v>88</v>
      </c>
    </row>
    <row r="132" spans="1:47" s="2" customFormat="1" ht="12">
      <c r="A132" s="39"/>
      <c r="B132" s="40"/>
      <c r="C132" s="41"/>
      <c r="D132" s="251" t="s">
        <v>132</v>
      </c>
      <c r="E132" s="41"/>
      <c r="F132" s="252" t="s">
        <v>260</v>
      </c>
      <c r="G132" s="41"/>
      <c r="H132" s="41"/>
      <c r="I132" s="145"/>
      <c r="J132" s="41"/>
      <c r="K132" s="41"/>
      <c r="L132" s="45"/>
      <c r="M132" s="253"/>
      <c r="N132" s="254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132</v>
      </c>
      <c r="AU132" s="18" t="s">
        <v>82</v>
      </c>
    </row>
    <row r="133" spans="1:65" s="2" customFormat="1" ht="24" customHeight="1">
      <c r="A133" s="39"/>
      <c r="B133" s="40"/>
      <c r="C133" s="237" t="s">
        <v>85</v>
      </c>
      <c r="D133" s="237" t="s">
        <v>128</v>
      </c>
      <c r="E133" s="238" t="s">
        <v>261</v>
      </c>
      <c r="F133" s="239" t="s">
        <v>262</v>
      </c>
      <c r="G133" s="240" t="s">
        <v>166</v>
      </c>
      <c r="H133" s="241">
        <v>552.82</v>
      </c>
      <c r="I133" s="242"/>
      <c r="J133" s="243">
        <f>ROUND(I133*H133,2)</f>
        <v>0</v>
      </c>
      <c r="K133" s="244"/>
      <c r="L133" s="45"/>
      <c r="M133" s="245" t="s">
        <v>1</v>
      </c>
      <c r="N133" s="246" t="s">
        <v>38</v>
      </c>
      <c r="O133" s="92"/>
      <c r="P133" s="247">
        <f>O133*H133</f>
        <v>0</v>
      </c>
      <c r="Q133" s="247">
        <v>0</v>
      </c>
      <c r="R133" s="247">
        <f>Q133*H133</f>
        <v>0</v>
      </c>
      <c r="S133" s="247">
        <v>0</v>
      </c>
      <c r="T133" s="248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9" t="s">
        <v>88</v>
      </c>
      <c r="AT133" s="249" t="s">
        <v>128</v>
      </c>
      <c r="AU133" s="249" t="s">
        <v>82</v>
      </c>
      <c r="AY133" s="18" t="s">
        <v>126</v>
      </c>
      <c r="BE133" s="250">
        <f>IF(N133="základní",J133,0)</f>
        <v>0</v>
      </c>
      <c r="BF133" s="250">
        <f>IF(N133="snížená",J133,0)</f>
        <v>0</v>
      </c>
      <c r="BG133" s="250">
        <f>IF(N133="zákl. přenesená",J133,0)</f>
        <v>0</v>
      </c>
      <c r="BH133" s="250">
        <f>IF(N133="sníž. přenesená",J133,0)</f>
        <v>0</v>
      </c>
      <c r="BI133" s="250">
        <f>IF(N133="nulová",J133,0)</f>
        <v>0</v>
      </c>
      <c r="BJ133" s="18" t="s">
        <v>78</v>
      </c>
      <c r="BK133" s="250">
        <f>ROUND(I133*H133,2)</f>
        <v>0</v>
      </c>
      <c r="BL133" s="18" t="s">
        <v>88</v>
      </c>
      <c r="BM133" s="249" t="s">
        <v>94</v>
      </c>
    </row>
    <row r="134" spans="1:47" s="2" customFormat="1" ht="12">
      <c r="A134" s="39"/>
      <c r="B134" s="40"/>
      <c r="C134" s="41"/>
      <c r="D134" s="251" t="s">
        <v>132</v>
      </c>
      <c r="E134" s="41"/>
      <c r="F134" s="252" t="s">
        <v>262</v>
      </c>
      <c r="G134" s="41"/>
      <c r="H134" s="41"/>
      <c r="I134" s="145"/>
      <c r="J134" s="41"/>
      <c r="K134" s="41"/>
      <c r="L134" s="45"/>
      <c r="M134" s="253"/>
      <c r="N134" s="254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132</v>
      </c>
      <c r="AU134" s="18" t="s">
        <v>82</v>
      </c>
    </row>
    <row r="135" spans="1:51" s="13" customFormat="1" ht="12">
      <c r="A135" s="13"/>
      <c r="B135" s="255"/>
      <c r="C135" s="256"/>
      <c r="D135" s="251" t="s">
        <v>133</v>
      </c>
      <c r="E135" s="257" t="s">
        <v>1</v>
      </c>
      <c r="F135" s="258" t="s">
        <v>263</v>
      </c>
      <c r="G135" s="256"/>
      <c r="H135" s="259">
        <v>552.82</v>
      </c>
      <c r="I135" s="260"/>
      <c r="J135" s="256"/>
      <c r="K135" s="256"/>
      <c r="L135" s="261"/>
      <c r="M135" s="262"/>
      <c r="N135" s="263"/>
      <c r="O135" s="263"/>
      <c r="P135" s="263"/>
      <c r="Q135" s="263"/>
      <c r="R135" s="263"/>
      <c r="S135" s="263"/>
      <c r="T135" s="26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5" t="s">
        <v>133</v>
      </c>
      <c r="AU135" s="265" t="s">
        <v>82</v>
      </c>
      <c r="AV135" s="13" t="s">
        <v>82</v>
      </c>
      <c r="AW135" s="13" t="s">
        <v>30</v>
      </c>
      <c r="AX135" s="13" t="s">
        <v>73</v>
      </c>
      <c r="AY135" s="265" t="s">
        <v>126</v>
      </c>
    </row>
    <row r="136" spans="1:51" s="14" customFormat="1" ht="12">
      <c r="A136" s="14"/>
      <c r="B136" s="266"/>
      <c r="C136" s="267"/>
      <c r="D136" s="251" t="s">
        <v>133</v>
      </c>
      <c r="E136" s="268" t="s">
        <v>1</v>
      </c>
      <c r="F136" s="269" t="s">
        <v>135</v>
      </c>
      <c r="G136" s="267"/>
      <c r="H136" s="270">
        <v>552.82</v>
      </c>
      <c r="I136" s="271"/>
      <c r="J136" s="267"/>
      <c r="K136" s="267"/>
      <c r="L136" s="272"/>
      <c r="M136" s="273"/>
      <c r="N136" s="274"/>
      <c r="O136" s="274"/>
      <c r="P136" s="274"/>
      <c r="Q136" s="274"/>
      <c r="R136" s="274"/>
      <c r="S136" s="274"/>
      <c r="T136" s="27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76" t="s">
        <v>133</v>
      </c>
      <c r="AU136" s="276" t="s">
        <v>82</v>
      </c>
      <c r="AV136" s="14" t="s">
        <v>88</v>
      </c>
      <c r="AW136" s="14" t="s">
        <v>30</v>
      </c>
      <c r="AX136" s="14" t="s">
        <v>78</v>
      </c>
      <c r="AY136" s="276" t="s">
        <v>126</v>
      </c>
    </row>
    <row r="137" spans="1:65" s="2" customFormat="1" ht="24" customHeight="1">
      <c r="A137" s="39"/>
      <c r="B137" s="40"/>
      <c r="C137" s="237" t="s">
        <v>88</v>
      </c>
      <c r="D137" s="237" t="s">
        <v>128</v>
      </c>
      <c r="E137" s="238" t="s">
        <v>264</v>
      </c>
      <c r="F137" s="239" t="s">
        <v>265</v>
      </c>
      <c r="G137" s="240" t="s">
        <v>166</v>
      </c>
      <c r="H137" s="241">
        <v>411.6</v>
      </c>
      <c r="I137" s="242"/>
      <c r="J137" s="243">
        <f>ROUND(I137*H137,2)</f>
        <v>0</v>
      </c>
      <c r="K137" s="244"/>
      <c r="L137" s="45"/>
      <c r="M137" s="245" t="s">
        <v>1</v>
      </c>
      <c r="N137" s="246" t="s">
        <v>38</v>
      </c>
      <c r="O137" s="92"/>
      <c r="P137" s="247">
        <f>O137*H137</f>
        <v>0</v>
      </c>
      <c r="Q137" s="247">
        <v>0</v>
      </c>
      <c r="R137" s="247">
        <f>Q137*H137</f>
        <v>0</v>
      </c>
      <c r="S137" s="247">
        <v>0</v>
      </c>
      <c r="T137" s="248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9" t="s">
        <v>88</v>
      </c>
      <c r="AT137" s="249" t="s">
        <v>128</v>
      </c>
      <c r="AU137" s="249" t="s">
        <v>82</v>
      </c>
      <c r="AY137" s="18" t="s">
        <v>126</v>
      </c>
      <c r="BE137" s="250">
        <f>IF(N137="základní",J137,0)</f>
        <v>0</v>
      </c>
      <c r="BF137" s="250">
        <f>IF(N137="snížená",J137,0)</f>
        <v>0</v>
      </c>
      <c r="BG137" s="250">
        <f>IF(N137="zákl. přenesená",J137,0)</f>
        <v>0</v>
      </c>
      <c r="BH137" s="250">
        <f>IF(N137="sníž. přenesená",J137,0)</f>
        <v>0</v>
      </c>
      <c r="BI137" s="250">
        <f>IF(N137="nulová",J137,0)</f>
        <v>0</v>
      </c>
      <c r="BJ137" s="18" t="s">
        <v>78</v>
      </c>
      <c r="BK137" s="250">
        <f>ROUND(I137*H137,2)</f>
        <v>0</v>
      </c>
      <c r="BL137" s="18" t="s">
        <v>88</v>
      </c>
      <c r="BM137" s="249" t="s">
        <v>169</v>
      </c>
    </row>
    <row r="138" spans="1:47" s="2" customFormat="1" ht="12">
      <c r="A138" s="39"/>
      <c r="B138" s="40"/>
      <c r="C138" s="41"/>
      <c r="D138" s="251" t="s">
        <v>132</v>
      </c>
      <c r="E138" s="41"/>
      <c r="F138" s="252" t="s">
        <v>265</v>
      </c>
      <c r="G138" s="41"/>
      <c r="H138" s="41"/>
      <c r="I138" s="145"/>
      <c r="J138" s="41"/>
      <c r="K138" s="41"/>
      <c r="L138" s="45"/>
      <c r="M138" s="253"/>
      <c r="N138" s="254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132</v>
      </c>
      <c r="AU138" s="18" t="s">
        <v>82</v>
      </c>
    </row>
    <row r="139" spans="1:51" s="13" customFormat="1" ht="12">
      <c r="A139" s="13"/>
      <c r="B139" s="255"/>
      <c r="C139" s="256"/>
      <c r="D139" s="251" t="s">
        <v>133</v>
      </c>
      <c r="E139" s="257" t="s">
        <v>1</v>
      </c>
      <c r="F139" s="258" t="s">
        <v>266</v>
      </c>
      <c r="G139" s="256"/>
      <c r="H139" s="259">
        <v>147</v>
      </c>
      <c r="I139" s="260"/>
      <c r="J139" s="256"/>
      <c r="K139" s="256"/>
      <c r="L139" s="261"/>
      <c r="M139" s="262"/>
      <c r="N139" s="263"/>
      <c r="O139" s="263"/>
      <c r="P139" s="263"/>
      <c r="Q139" s="263"/>
      <c r="R139" s="263"/>
      <c r="S139" s="263"/>
      <c r="T139" s="26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5" t="s">
        <v>133</v>
      </c>
      <c r="AU139" s="265" t="s">
        <v>82</v>
      </c>
      <c r="AV139" s="13" t="s">
        <v>82</v>
      </c>
      <c r="AW139" s="13" t="s">
        <v>30</v>
      </c>
      <c r="AX139" s="13" t="s">
        <v>73</v>
      </c>
      <c r="AY139" s="265" t="s">
        <v>126</v>
      </c>
    </row>
    <row r="140" spans="1:51" s="13" customFormat="1" ht="12">
      <c r="A140" s="13"/>
      <c r="B140" s="255"/>
      <c r="C140" s="256"/>
      <c r="D140" s="251" t="s">
        <v>133</v>
      </c>
      <c r="E140" s="257" t="s">
        <v>1</v>
      </c>
      <c r="F140" s="258" t="s">
        <v>267</v>
      </c>
      <c r="G140" s="256"/>
      <c r="H140" s="259">
        <v>264.6</v>
      </c>
      <c r="I140" s="260"/>
      <c r="J140" s="256"/>
      <c r="K140" s="256"/>
      <c r="L140" s="261"/>
      <c r="M140" s="262"/>
      <c r="N140" s="263"/>
      <c r="O140" s="263"/>
      <c r="P140" s="263"/>
      <c r="Q140" s="263"/>
      <c r="R140" s="263"/>
      <c r="S140" s="263"/>
      <c r="T140" s="26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5" t="s">
        <v>133</v>
      </c>
      <c r="AU140" s="265" t="s">
        <v>82</v>
      </c>
      <c r="AV140" s="13" t="s">
        <v>82</v>
      </c>
      <c r="AW140" s="13" t="s">
        <v>30</v>
      </c>
      <c r="AX140" s="13" t="s">
        <v>73</v>
      </c>
      <c r="AY140" s="265" t="s">
        <v>126</v>
      </c>
    </row>
    <row r="141" spans="1:51" s="14" customFormat="1" ht="12">
      <c r="A141" s="14"/>
      <c r="B141" s="266"/>
      <c r="C141" s="267"/>
      <c r="D141" s="251" t="s">
        <v>133</v>
      </c>
      <c r="E141" s="268" t="s">
        <v>1</v>
      </c>
      <c r="F141" s="269" t="s">
        <v>135</v>
      </c>
      <c r="G141" s="267"/>
      <c r="H141" s="270">
        <v>411.6</v>
      </c>
      <c r="I141" s="271"/>
      <c r="J141" s="267"/>
      <c r="K141" s="267"/>
      <c r="L141" s="272"/>
      <c r="M141" s="273"/>
      <c r="N141" s="274"/>
      <c r="O141" s="274"/>
      <c r="P141" s="274"/>
      <c r="Q141" s="274"/>
      <c r="R141" s="274"/>
      <c r="S141" s="274"/>
      <c r="T141" s="27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76" t="s">
        <v>133</v>
      </c>
      <c r="AU141" s="276" t="s">
        <v>82</v>
      </c>
      <c r="AV141" s="14" t="s">
        <v>88</v>
      </c>
      <c r="AW141" s="14" t="s">
        <v>30</v>
      </c>
      <c r="AX141" s="14" t="s">
        <v>78</v>
      </c>
      <c r="AY141" s="276" t="s">
        <v>126</v>
      </c>
    </row>
    <row r="142" spans="1:65" s="2" customFormat="1" ht="24" customHeight="1">
      <c r="A142" s="39"/>
      <c r="B142" s="40"/>
      <c r="C142" s="237" t="s">
        <v>91</v>
      </c>
      <c r="D142" s="237" t="s">
        <v>128</v>
      </c>
      <c r="E142" s="238" t="s">
        <v>268</v>
      </c>
      <c r="F142" s="239" t="s">
        <v>269</v>
      </c>
      <c r="G142" s="240" t="s">
        <v>166</v>
      </c>
      <c r="H142" s="241">
        <v>31314.3</v>
      </c>
      <c r="I142" s="242"/>
      <c r="J142" s="243">
        <f>ROUND(I142*H142,2)</f>
        <v>0</v>
      </c>
      <c r="K142" s="244"/>
      <c r="L142" s="45"/>
      <c r="M142" s="245" t="s">
        <v>1</v>
      </c>
      <c r="N142" s="246" t="s">
        <v>38</v>
      </c>
      <c r="O142" s="92"/>
      <c r="P142" s="247">
        <f>O142*H142</f>
        <v>0</v>
      </c>
      <c r="Q142" s="247">
        <v>0</v>
      </c>
      <c r="R142" s="247">
        <f>Q142*H142</f>
        <v>0</v>
      </c>
      <c r="S142" s="247">
        <v>0</v>
      </c>
      <c r="T142" s="248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9" t="s">
        <v>88</v>
      </c>
      <c r="AT142" s="249" t="s">
        <v>128</v>
      </c>
      <c r="AU142" s="249" t="s">
        <v>82</v>
      </c>
      <c r="AY142" s="18" t="s">
        <v>126</v>
      </c>
      <c r="BE142" s="250">
        <f>IF(N142="základní",J142,0)</f>
        <v>0</v>
      </c>
      <c r="BF142" s="250">
        <f>IF(N142="snížená",J142,0)</f>
        <v>0</v>
      </c>
      <c r="BG142" s="250">
        <f>IF(N142="zákl. přenesená",J142,0)</f>
        <v>0</v>
      </c>
      <c r="BH142" s="250">
        <f>IF(N142="sníž. přenesená",J142,0)</f>
        <v>0</v>
      </c>
      <c r="BI142" s="250">
        <f>IF(N142="nulová",J142,0)</f>
        <v>0</v>
      </c>
      <c r="BJ142" s="18" t="s">
        <v>78</v>
      </c>
      <c r="BK142" s="250">
        <f>ROUND(I142*H142,2)</f>
        <v>0</v>
      </c>
      <c r="BL142" s="18" t="s">
        <v>88</v>
      </c>
      <c r="BM142" s="249" t="s">
        <v>179</v>
      </c>
    </row>
    <row r="143" spans="1:47" s="2" customFormat="1" ht="12">
      <c r="A143" s="39"/>
      <c r="B143" s="40"/>
      <c r="C143" s="41"/>
      <c r="D143" s="251" t="s">
        <v>132</v>
      </c>
      <c r="E143" s="41"/>
      <c r="F143" s="252" t="s">
        <v>269</v>
      </c>
      <c r="G143" s="41"/>
      <c r="H143" s="41"/>
      <c r="I143" s="145"/>
      <c r="J143" s="41"/>
      <c r="K143" s="41"/>
      <c r="L143" s="45"/>
      <c r="M143" s="253"/>
      <c r="N143" s="254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132</v>
      </c>
      <c r="AU143" s="18" t="s">
        <v>82</v>
      </c>
    </row>
    <row r="144" spans="1:51" s="13" customFormat="1" ht="12">
      <c r="A144" s="13"/>
      <c r="B144" s="255"/>
      <c r="C144" s="256"/>
      <c r="D144" s="251" t="s">
        <v>133</v>
      </c>
      <c r="E144" s="257" t="s">
        <v>1</v>
      </c>
      <c r="F144" s="258" t="s">
        <v>270</v>
      </c>
      <c r="G144" s="256"/>
      <c r="H144" s="259">
        <v>31314.3</v>
      </c>
      <c r="I144" s="260"/>
      <c r="J144" s="256"/>
      <c r="K144" s="256"/>
      <c r="L144" s="261"/>
      <c r="M144" s="262"/>
      <c r="N144" s="263"/>
      <c r="O144" s="263"/>
      <c r="P144" s="263"/>
      <c r="Q144" s="263"/>
      <c r="R144" s="263"/>
      <c r="S144" s="263"/>
      <c r="T144" s="26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5" t="s">
        <v>133</v>
      </c>
      <c r="AU144" s="265" t="s">
        <v>82</v>
      </c>
      <c r="AV144" s="13" t="s">
        <v>82</v>
      </c>
      <c r="AW144" s="13" t="s">
        <v>30</v>
      </c>
      <c r="AX144" s="13" t="s">
        <v>73</v>
      </c>
      <c r="AY144" s="265" t="s">
        <v>126</v>
      </c>
    </row>
    <row r="145" spans="1:51" s="14" customFormat="1" ht="12">
      <c r="A145" s="14"/>
      <c r="B145" s="266"/>
      <c r="C145" s="267"/>
      <c r="D145" s="251" t="s">
        <v>133</v>
      </c>
      <c r="E145" s="268" t="s">
        <v>1</v>
      </c>
      <c r="F145" s="269" t="s">
        <v>135</v>
      </c>
      <c r="G145" s="267"/>
      <c r="H145" s="270">
        <v>31314.3</v>
      </c>
      <c r="I145" s="271"/>
      <c r="J145" s="267"/>
      <c r="K145" s="267"/>
      <c r="L145" s="272"/>
      <c r="M145" s="273"/>
      <c r="N145" s="274"/>
      <c r="O145" s="274"/>
      <c r="P145" s="274"/>
      <c r="Q145" s="274"/>
      <c r="R145" s="274"/>
      <c r="S145" s="274"/>
      <c r="T145" s="27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76" t="s">
        <v>133</v>
      </c>
      <c r="AU145" s="276" t="s">
        <v>82</v>
      </c>
      <c r="AV145" s="14" t="s">
        <v>88</v>
      </c>
      <c r="AW145" s="14" t="s">
        <v>30</v>
      </c>
      <c r="AX145" s="14" t="s">
        <v>78</v>
      </c>
      <c r="AY145" s="276" t="s">
        <v>126</v>
      </c>
    </row>
    <row r="146" spans="1:65" s="2" customFormat="1" ht="24" customHeight="1">
      <c r="A146" s="39"/>
      <c r="B146" s="40"/>
      <c r="C146" s="237" t="s">
        <v>94</v>
      </c>
      <c r="D146" s="237" t="s">
        <v>128</v>
      </c>
      <c r="E146" s="238" t="s">
        <v>271</v>
      </c>
      <c r="F146" s="239" t="s">
        <v>272</v>
      </c>
      <c r="G146" s="240" t="s">
        <v>166</v>
      </c>
      <c r="H146" s="241">
        <v>10438.1</v>
      </c>
      <c r="I146" s="242"/>
      <c r="J146" s="243">
        <f>ROUND(I146*H146,2)</f>
        <v>0</v>
      </c>
      <c r="K146" s="244"/>
      <c r="L146" s="45"/>
      <c r="M146" s="245" t="s">
        <v>1</v>
      </c>
      <c r="N146" s="246" t="s">
        <v>38</v>
      </c>
      <c r="O146" s="92"/>
      <c r="P146" s="247">
        <f>O146*H146</f>
        <v>0</v>
      </c>
      <c r="Q146" s="247">
        <v>0</v>
      </c>
      <c r="R146" s="247">
        <f>Q146*H146</f>
        <v>0</v>
      </c>
      <c r="S146" s="247">
        <v>0</v>
      </c>
      <c r="T146" s="248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9" t="s">
        <v>88</v>
      </c>
      <c r="AT146" s="249" t="s">
        <v>128</v>
      </c>
      <c r="AU146" s="249" t="s">
        <v>82</v>
      </c>
      <c r="AY146" s="18" t="s">
        <v>126</v>
      </c>
      <c r="BE146" s="250">
        <f>IF(N146="základní",J146,0)</f>
        <v>0</v>
      </c>
      <c r="BF146" s="250">
        <f>IF(N146="snížená",J146,0)</f>
        <v>0</v>
      </c>
      <c r="BG146" s="250">
        <f>IF(N146="zákl. přenesená",J146,0)</f>
        <v>0</v>
      </c>
      <c r="BH146" s="250">
        <f>IF(N146="sníž. přenesená",J146,0)</f>
        <v>0</v>
      </c>
      <c r="BI146" s="250">
        <f>IF(N146="nulová",J146,0)</f>
        <v>0</v>
      </c>
      <c r="BJ146" s="18" t="s">
        <v>78</v>
      </c>
      <c r="BK146" s="250">
        <f>ROUND(I146*H146,2)</f>
        <v>0</v>
      </c>
      <c r="BL146" s="18" t="s">
        <v>88</v>
      </c>
      <c r="BM146" s="249" t="s">
        <v>189</v>
      </c>
    </row>
    <row r="147" spans="1:47" s="2" customFormat="1" ht="12">
      <c r="A147" s="39"/>
      <c r="B147" s="40"/>
      <c r="C147" s="41"/>
      <c r="D147" s="251" t="s">
        <v>132</v>
      </c>
      <c r="E147" s="41"/>
      <c r="F147" s="252" t="s">
        <v>272</v>
      </c>
      <c r="G147" s="41"/>
      <c r="H147" s="41"/>
      <c r="I147" s="145"/>
      <c r="J147" s="41"/>
      <c r="K147" s="41"/>
      <c r="L147" s="45"/>
      <c r="M147" s="253"/>
      <c r="N147" s="254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132</v>
      </c>
      <c r="AU147" s="18" t="s">
        <v>82</v>
      </c>
    </row>
    <row r="148" spans="1:65" s="2" customFormat="1" ht="24" customHeight="1">
      <c r="A148" s="39"/>
      <c r="B148" s="40"/>
      <c r="C148" s="237" t="s">
        <v>163</v>
      </c>
      <c r="D148" s="237" t="s">
        <v>128</v>
      </c>
      <c r="E148" s="238" t="s">
        <v>273</v>
      </c>
      <c r="F148" s="239" t="s">
        <v>274</v>
      </c>
      <c r="G148" s="240" t="s">
        <v>166</v>
      </c>
      <c r="H148" s="241">
        <v>142.6</v>
      </c>
      <c r="I148" s="242"/>
      <c r="J148" s="243">
        <f>ROUND(I148*H148,2)</f>
        <v>0</v>
      </c>
      <c r="K148" s="244"/>
      <c r="L148" s="45"/>
      <c r="M148" s="245" t="s">
        <v>1</v>
      </c>
      <c r="N148" s="246" t="s">
        <v>38</v>
      </c>
      <c r="O148" s="92"/>
      <c r="P148" s="247">
        <f>O148*H148</f>
        <v>0</v>
      </c>
      <c r="Q148" s="247">
        <v>0</v>
      </c>
      <c r="R148" s="247">
        <f>Q148*H148</f>
        <v>0</v>
      </c>
      <c r="S148" s="247">
        <v>0</v>
      </c>
      <c r="T148" s="248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9" t="s">
        <v>88</v>
      </c>
      <c r="AT148" s="249" t="s">
        <v>128</v>
      </c>
      <c r="AU148" s="249" t="s">
        <v>82</v>
      </c>
      <c r="AY148" s="18" t="s">
        <v>126</v>
      </c>
      <c r="BE148" s="250">
        <f>IF(N148="základní",J148,0)</f>
        <v>0</v>
      </c>
      <c r="BF148" s="250">
        <f>IF(N148="snížená",J148,0)</f>
        <v>0</v>
      </c>
      <c r="BG148" s="250">
        <f>IF(N148="zákl. přenesená",J148,0)</f>
        <v>0</v>
      </c>
      <c r="BH148" s="250">
        <f>IF(N148="sníž. přenesená",J148,0)</f>
        <v>0</v>
      </c>
      <c r="BI148" s="250">
        <f>IF(N148="nulová",J148,0)</f>
        <v>0</v>
      </c>
      <c r="BJ148" s="18" t="s">
        <v>78</v>
      </c>
      <c r="BK148" s="250">
        <f>ROUND(I148*H148,2)</f>
        <v>0</v>
      </c>
      <c r="BL148" s="18" t="s">
        <v>88</v>
      </c>
      <c r="BM148" s="249" t="s">
        <v>143</v>
      </c>
    </row>
    <row r="149" spans="1:47" s="2" customFormat="1" ht="12">
      <c r="A149" s="39"/>
      <c r="B149" s="40"/>
      <c r="C149" s="41"/>
      <c r="D149" s="251" t="s">
        <v>132</v>
      </c>
      <c r="E149" s="41"/>
      <c r="F149" s="252" t="s">
        <v>274</v>
      </c>
      <c r="G149" s="41"/>
      <c r="H149" s="41"/>
      <c r="I149" s="145"/>
      <c r="J149" s="41"/>
      <c r="K149" s="41"/>
      <c r="L149" s="45"/>
      <c r="M149" s="253"/>
      <c r="N149" s="254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132</v>
      </c>
      <c r="AU149" s="18" t="s">
        <v>82</v>
      </c>
    </row>
    <row r="150" spans="1:51" s="13" customFormat="1" ht="12">
      <c r="A150" s="13"/>
      <c r="B150" s="255"/>
      <c r="C150" s="256"/>
      <c r="D150" s="251" t="s">
        <v>133</v>
      </c>
      <c r="E150" s="257" t="s">
        <v>1</v>
      </c>
      <c r="F150" s="258" t="s">
        <v>275</v>
      </c>
      <c r="G150" s="256"/>
      <c r="H150" s="259">
        <v>158.27</v>
      </c>
      <c r="I150" s="260"/>
      <c r="J150" s="256"/>
      <c r="K150" s="256"/>
      <c r="L150" s="261"/>
      <c r="M150" s="262"/>
      <c r="N150" s="263"/>
      <c r="O150" s="263"/>
      <c r="P150" s="263"/>
      <c r="Q150" s="263"/>
      <c r="R150" s="263"/>
      <c r="S150" s="263"/>
      <c r="T150" s="26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5" t="s">
        <v>133</v>
      </c>
      <c r="AU150" s="265" t="s">
        <v>82</v>
      </c>
      <c r="AV150" s="13" t="s">
        <v>82</v>
      </c>
      <c r="AW150" s="13" t="s">
        <v>30</v>
      </c>
      <c r="AX150" s="13" t="s">
        <v>73</v>
      </c>
      <c r="AY150" s="265" t="s">
        <v>126</v>
      </c>
    </row>
    <row r="151" spans="1:51" s="13" customFormat="1" ht="12">
      <c r="A151" s="13"/>
      <c r="B151" s="255"/>
      <c r="C151" s="256"/>
      <c r="D151" s="251" t="s">
        <v>133</v>
      </c>
      <c r="E151" s="257" t="s">
        <v>1</v>
      </c>
      <c r="F151" s="258" t="s">
        <v>276</v>
      </c>
      <c r="G151" s="256"/>
      <c r="H151" s="259">
        <v>-15.67</v>
      </c>
      <c r="I151" s="260"/>
      <c r="J151" s="256"/>
      <c r="K151" s="256"/>
      <c r="L151" s="261"/>
      <c r="M151" s="262"/>
      <c r="N151" s="263"/>
      <c r="O151" s="263"/>
      <c r="P151" s="263"/>
      <c r="Q151" s="263"/>
      <c r="R151" s="263"/>
      <c r="S151" s="263"/>
      <c r="T151" s="26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5" t="s">
        <v>133</v>
      </c>
      <c r="AU151" s="265" t="s">
        <v>82</v>
      </c>
      <c r="AV151" s="13" t="s">
        <v>82</v>
      </c>
      <c r="AW151" s="13" t="s">
        <v>30</v>
      </c>
      <c r="AX151" s="13" t="s">
        <v>73</v>
      </c>
      <c r="AY151" s="265" t="s">
        <v>126</v>
      </c>
    </row>
    <row r="152" spans="1:51" s="14" customFormat="1" ht="12">
      <c r="A152" s="14"/>
      <c r="B152" s="266"/>
      <c r="C152" s="267"/>
      <c r="D152" s="251" t="s">
        <v>133</v>
      </c>
      <c r="E152" s="268" t="s">
        <v>1</v>
      </c>
      <c r="F152" s="269" t="s">
        <v>135</v>
      </c>
      <c r="G152" s="267"/>
      <c r="H152" s="270">
        <v>142.60000000000002</v>
      </c>
      <c r="I152" s="271"/>
      <c r="J152" s="267"/>
      <c r="K152" s="267"/>
      <c r="L152" s="272"/>
      <c r="M152" s="273"/>
      <c r="N152" s="274"/>
      <c r="O152" s="274"/>
      <c r="P152" s="274"/>
      <c r="Q152" s="274"/>
      <c r="R152" s="274"/>
      <c r="S152" s="274"/>
      <c r="T152" s="27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76" t="s">
        <v>133</v>
      </c>
      <c r="AU152" s="276" t="s">
        <v>82</v>
      </c>
      <c r="AV152" s="14" t="s">
        <v>88</v>
      </c>
      <c r="AW152" s="14" t="s">
        <v>30</v>
      </c>
      <c r="AX152" s="14" t="s">
        <v>78</v>
      </c>
      <c r="AY152" s="276" t="s">
        <v>126</v>
      </c>
    </row>
    <row r="153" spans="1:65" s="2" customFormat="1" ht="24" customHeight="1">
      <c r="A153" s="39"/>
      <c r="B153" s="40"/>
      <c r="C153" s="237" t="s">
        <v>169</v>
      </c>
      <c r="D153" s="237" t="s">
        <v>128</v>
      </c>
      <c r="E153" s="238" t="s">
        <v>277</v>
      </c>
      <c r="F153" s="239" t="s">
        <v>278</v>
      </c>
      <c r="G153" s="240" t="s">
        <v>166</v>
      </c>
      <c r="H153" s="241">
        <v>47.533</v>
      </c>
      <c r="I153" s="242"/>
      <c r="J153" s="243">
        <f>ROUND(I153*H153,2)</f>
        <v>0</v>
      </c>
      <c r="K153" s="244"/>
      <c r="L153" s="45"/>
      <c r="M153" s="245" t="s">
        <v>1</v>
      </c>
      <c r="N153" s="246" t="s">
        <v>38</v>
      </c>
      <c r="O153" s="92"/>
      <c r="P153" s="247">
        <f>O153*H153</f>
        <v>0</v>
      </c>
      <c r="Q153" s="247">
        <v>0</v>
      </c>
      <c r="R153" s="247">
        <f>Q153*H153</f>
        <v>0</v>
      </c>
      <c r="S153" s="247">
        <v>0</v>
      </c>
      <c r="T153" s="248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9" t="s">
        <v>88</v>
      </c>
      <c r="AT153" s="249" t="s">
        <v>128</v>
      </c>
      <c r="AU153" s="249" t="s">
        <v>82</v>
      </c>
      <c r="AY153" s="18" t="s">
        <v>126</v>
      </c>
      <c r="BE153" s="250">
        <f>IF(N153="základní",J153,0)</f>
        <v>0</v>
      </c>
      <c r="BF153" s="250">
        <f>IF(N153="snížená",J153,0)</f>
        <v>0</v>
      </c>
      <c r="BG153" s="250">
        <f>IF(N153="zákl. přenesená",J153,0)</f>
        <v>0</v>
      </c>
      <c r="BH153" s="250">
        <f>IF(N153="sníž. přenesená",J153,0)</f>
        <v>0</v>
      </c>
      <c r="BI153" s="250">
        <f>IF(N153="nulová",J153,0)</f>
        <v>0</v>
      </c>
      <c r="BJ153" s="18" t="s">
        <v>78</v>
      </c>
      <c r="BK153" s="250">
        <f>ROUND(I153*H153,2)</f>
        <v>0</v>
      </c>
      <c r="BL153" s="18" t="s">
        <v>88</v>
      </c>
      <c r="BM153" s="249" t="s">
        <v>149</v>
      </c>
    </row>
    <row r="154" spans="1:47" s="2" customFormat="1" ht="12">
      <c r="A154" s="39"/>
      <c r="B154" s="40"/>
      <c r="C154" s="41"/>
      <c r="D154" s="251" t="s">
        <v>132</v>
      </c>
      <c r="E154" s="41"/>
      <c r="F154" s="252" t="s">
        <v>278</v>
      </c>
      <c r="G154" s="41"/>
      <c r="H154" s="41"/>
      <c r="I154" s="145"/>
      <c r="J154" s="41"/>
      <c r="K154" s="41"/>
      <c r="L154" s="45"/>
      <c r="M154" s="253"/>
      <c r="N154" s="254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132</v>
      </c>
      <c r="AU154" s="18" t="s">
        <v>82</v>
      </c>
    </row>
    <row r="155" spans="1:65" s="2" customFormat="1" ht="24" customHeight="1">
      <c r="A155" s="39"/>
      <c r="B155" s="40"/>
      <c r="C155" s="237" t="s">
        <v>174</v>
      </c>
      <c r="D155" s="237" t="s">
        <v>128</v>
      </c>
      <c r="E155" s="238" t="s">
        <v>279</v>
      </c>
      <c r="F155" s="239" t="s">
        <v>280</v>
      </c>
      <c r="G155" s="240" t="s">
        <v>166</v>
      </c>
      <c r="H155" s="241">
        <v>9795.6</v>
      </c>
      <c r="I155" s="242"/>
      <c r="J155" s="243">
        <f>ROUND(I155*H155,2)</f>
        <v>0</v>
      </c>
      <c r="K155" s="244"/>
      <c r="L155" s="45"/>
      <c r="M155" s="245" t="s">
        <v>1</v>
      </c>
      <c r="N155" s="246" t="s">
        <v>38</v>
      </c>
      <c r="O155" s="92"/>
      <c r="P155" s="247">
        <f>O155*H155</f>
        <v>0</v>
      </c>
      <c r="Q155" s="247">
        <v>0</v>
      </c>
      <c r="R155" s="247">
        <f>Q155*H155</f>
        <v>0</v>
      </c>
      <c r="S155" s="247">
        <v>0</v>
      </c>
      <c r="T155" s="248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9" t="s">
        <v>88</v>
      </c>
      <c r="AT155" s="249" t="s">
        <v>128</v>
      </c>
      <c r="AU155" s="249" t="s">
        <v>82</v>
      </c>
      <c r="AY155" s="18" t="s">
        <v>126</v>
      </c>
      <c r="BE155" s="250">
        <f>IF(N155="základní",J155,0)</f>
        <v>0</v>
      </c>
      <c r="BF155" s="250">
        <f>IF(N155="snížená",J155,0)</f>
        <v>0</v>
      </c>
      <c r="BG155" s="250">
        <f>IF(N155="zákl. přenesená",J155,0)</f>
        <v>0</v>
      </c>
      <c r="BH155" s="250">
        <f>IF(N155="sníž. přenesená",J155,0)</f>
        <v>0</v>
      </c>
      <c r="BI155" s="250">
        <f>IF(N155="nulová",J155,0)</f>
        <v>0</v>
      </c>
      <c r="BJ155" s="18" t="s">
        <v>78</v>
      </c>
      <c r="BK155" s="250">
        <f>ROUND(I155*H155,2)</f>
        <v>0</v>
      </c>
      <c r="BL155" s="18" t="s">
        <v>88</v>
      </c>
      <c r="BM155" s="249" t="s">
        <v>155</v>
      </c>
    </row>
    <row r="156" spans="1:47" s="2" customFormat="1" ht="12">
      <c r="A156" s="39"/>
      <c r="B156" s="40"/>
      <c r="C156" s="41"/>
      <c r="D156" s="251" t="s">
        <v>132</v>
      </c>
      <c r="E156" s="41"/>
      <c r="F156" s="252" t="s">
        <v>280</v>
      </c>
      <c r="G156" s="41"/>
      <c r="H156" s="41"/>
      <c r="I156" s="145"/>
      <c r="J156" s="41"/>
      <c r="K156" s="41"/>
      <c r="L156" s="45"/>
      <c r="M156" s="253"/>
      <c r="N156" s="254"/>
      <c r="O156" s="92"/>
      <c r="P156" s="92"/>
      <c r="Q156" s="92"/>
      <c r="R156" s="92"/>
      <c r="S156" s="92"/>
      <c r="T156" s="93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132</v>
      </c>
      <c r="AU156" s="18" t="s">
        <v>82</v>
      </c>
    </row>
    <row r="157" spans="1:51" s="13" customFormat="1" ht="12">
      <c r="A157" s="13"/>
      <c r="B157" s="255"/>
      <c r="C157" s="256"/>
      <c r="D157" s="251" t="s">
        <v>133</v>
      </c>
      <c r="E157" s="257" t="s">
        <v>1</v>
      </c>
      <c r="F157" s="258" t="s">
        <v>281</v>
      </c>
      <c r="G157" s="256"/>
      <c r="H157" s="259">
        <v>9725.6</v>
      </c>
      <c r="I157" s="260"/>
      <c r="J157" s="256"/>
      <c r="K157" s="256"/>
      <c r="L157" s="261"/>
      <c r="M157" s="262"/>
      <c r="N157" s="263"/>
      <c r="O157" s="263"/>
      <c r="P157" s="263"/>
      <c r="Q157" s="263"/>
      <c r="R157" s="263"/>
      <c r="S157" s="263"/>
      <c r="T157" s="26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5" t="s">
        <v>133</v>
      </c>
      <c r="AU157" s="265" t="s">
        <v>82</v>
      </c>
      <c r="AV157" s="13" t="s">
        <v>82</v>
      </c>
      <c r="AW157" s="13" t="s">
        <v>30</v>
      </c>
      <c r="AX157" s="13" t="s">
        <v>73</v>
      </c>
      <c r="AY157" s="265" t="s">
        <v>126</v>
      </c>
    </row>
    <row r="158" spans="1:51" s="13" customFormat="1" ht="12">
      <c r="A158" s="13"/>
      <c r="B158" s="255"/>
      <c r="C158" s="256"/>
      <c r="D158" s="251" t="s">
        <v>133</v>
      </c>
      <c r="E158" s="257" t="s">
        <v>1</v>
      </c>
      <c r="F158" s="258" t="s">
        <v>282</v>
      </c>
      <c r="G158" s="256"/>
      <c r="H158" s="259">
        <v>70</v>
      </c>
      <c r="I158" s="260"/>
      <c r="J158" s="256"/>
      <c r="K158" s="256"/>
      <c r="L158" s="261"/>
      <c r="M158" s="262"/>
      <c r="N158" s="263"/>
      <c r="O158" s="263"/>
      <c r="P158" s="263"/>
      <c r="Q158" s="263"/>
      <c r="R158" s="263"/>
      <c r="S158" s="263"/>
      <c r="T158" s="26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5" t="s">
        <v>133</v>
      </c>
      <c r="AU158" s="265" t="s">
        <v>82</v>
      </c>
      <c r="AV158" s="13" t="s">
        <v>82</v>
      </c>
      <c r="AW158" s="13" t="s">
        <v>30</v>
      </c>
      <c r="AX158" s="13" t="s">
        <v>73</v>
      </c>
      <c r="AY158" s="265" t="s">
        <v>126</v>
      </c>
    </row>
    <row r="159" spans="1:51" s="14" customFormat="1" ht="12">
      <c r="A159" s="14"/>
      <c r="B159" s="266"/>
      <c r="C159" s="267"/>
      <c r="D159" s="251" t="s">
        <v>133</v>
      </c>
      <c r="E159" s="268" t="s">
        <v>1</v>
      </c>
      <c r="F159" s="269" t="s">
        <v>135</v>
      </c>
      <c r="G159" s="267"/>
      <c r="H159" s="270">
        <v>9795.6</v>
      </c>
      <c r="I159" s="271"/>
      <c r="J159" s="267"/>
      <c r="K159" s="267"/>
      <c r="L159" s="272"/>
      <c r="M159" s="273"/>
      <c r="N159" s="274"/>
      <c r="O159" s="274"/>
      <c r="P159" s="274"/>
      <c r="Q159" s="274"/>
      <c r="R159" s="274"/>
      <c r="S159" s="274"/>
      <c r="T159" s="27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76" t="s">
        <v>133</v>
      </c>
      <c r="AU159" s="276" t="s">
        <v>82</v>
      </c>
      <c r="AV159" s="14" t="s">
        <v>88</v>
      </c>
      <c r="AW159" s="14" t="s">
        <v>30</v>
      </c>
      <c r="AX159" s="14" t="s">
        <v>78</v>
      </c>
      <c r="AY159" s="276" t="s">
        <v>126</v>
      </c>
    </row>
    <row r="160" spans="1:65" s="2" customFormat="1" ht="24" customHeight="1">
      <c r="A160" s="39"/>
      <c r="B160" s="40"/>
      <c r="C160" s="237" t="s">
        <v>179</v>
      </c>
      <c r="D160" s="237" t="s">
        <v>128</v>
      </c>
      <c r="E160" s="238" t="s">
        <v>283</v>
      </c>
      <c r="F160" s="239" t="s">
        <v>284</v>
      </c>
      <c r="G160" s="240" t="s">
        <v>166</v>
      </c>
      <c r="H160" s="241">
        <v>40648.168</v>
      </c>
      <c r="I160" s="242"/>
      <c r="J160" s="243">
        <f>ROUND(I160*H160,2)</f>
        <v>0</v>
      </c>
      <c r="K160" s="244"/>
      <c r="L160" s="45"/>
      <c r="M160" s="245" t="s">
        <v>1</v>
      </c>
      <c r="N160" s="246" t="s">
        <v>38</v>
      </c>
      <c r="O160" s="92"/>
      <c r="P160" s="247">
        <f>O160*H160</f>
        <v>0</v>
      </c>
      <c r="Q160" s="247">
        <v>0</v>
      </c>
      <c r="R160" s="247">
        <f>Q160*H160</f>
        <v>0</v>
      </c>
      <c r="S160" s="247">
        <v>0</v>
      </c>
      <c r="T160" s="248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9" t="s">
        <v>88</v>
      </c>
      <c r="AT160" s="249" t="s">
        <v>128</v>
      </c>
      <c r="AU160" s="249" t="s">
        <v>82</v>
      </c>
      <c r="AY160" s="18" t="s">
        <v>126</v>
      </c>
      <c r="BE160" s="250">
        <f>IF(N160="základní",J160,0)</f>
        <v>0</v>
      </c>
      <c r="BF160" s="250">
        <f>IF(N160="snížená",J160,0)</f>
        <v>0</v>
      </c>
      <c r="BG160" s="250">
        <f>IF(N160="zákl. přenesená",J160,0)</f>
        <v>0</v>
      </c>
      <c r="BH160" s="250">
        <f>IF(N160="sníž. přenesená",J160,0)</f>
        <v>0</v>
      </c>
      <c r="BI160" s="250">
        <f>IF(N160="nulová",J160,0)</f>
        <v>0</v>
      </c>
      <c r="BJ160" s="18" t="s">
        <v>78</v>
      </c>
      <c r="BK160" s="250">
        <f>ROUND(I160*H160,2)</f>
        <v>0</v>
      </c>
      <c r="BL160" s="18" t="s">
        <v>88</v>
      </c>
      <c r="BM160" s="249" t="s">
        <v>161</v>
      </c>
    </row>
    <row r="161" spans="1:47" s="2" customFormat="1" ht="12">
      <c r="A161" s="39"/>
      <c r="B161" s="40"/>
      <c r="C161" s="41"/>
      <c r="D161" s="251" t="s">
        <v>132</v>
      </c>
      <c r="E161" s="41"/>
      <c r="F161" s="252" t="s">
        <v>284</v>
      </c>
      <c r="G161" s="41"/>
      <c r="H161" s="41"/>
      <c r="I161" s="145"/>
      <c r="J161" s="41"/>
      <c r="K161" s="41"/>
      <c r="L161" s="45"/>
      <c r="M161" s="253"/>
      <c r="N161" s="254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132</v>
      </c>
      <c r="AU161" s="18" t="s">
        <v>82</v>
      </c>
    </row>
    <row r="162" spans="1:65" s="2" customFormat="1" ht="24" customHeight="1">
      <c r="A162" s="39"/>
      <c r="B162" s="40"/>
      <c r="C162" s="237" t="s">
        <v>184</v>
      </c>
      <c r="D162" s="237" t="s">
        <v>128</v>
      </c>
      <c r="E162" s="238" t="s">
        <v>285</v>
      </c>
      <c r="F162" s="239" t="s">
        <v>286</v>
      </c>
      <c r="G162" s="240" t="s">
        <v>166</v>
      </c>
      <c r="H162" s="241">
        <v>16115.836</v>
      </c>
      <c r="I162" s="242"/>
      <c r="J162" s="243">
        <f>ROUND(I162*H162,2)</f>
        <v>0</v>
      </c>
      <c r="K162" s="244"/>
      <c r="L162" s="45"/>
      <c r="M162" s="245" t="s">
        <v>1</v>
      </c>
      <c r="N162" s="246" t="s">
        <v>38</v>
      </c>
      <c r="O162" s="92"/>
      <c r="P162" s="247">
        <f>O162*H162</f>
        <v>0</v>
      </c>
      <c r="Q162" s="247">
        <v>0</v>
      </c>
      <c r="R162" s="247">
        <f>Q162*H162</f>
        <v>0</v>
      </c>
      <c r="S162" s="247">
        <v>0</v>
      </c>
      <c r="T162" s="248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9" t="s">
        <v>88</v>
      </c>
      <c r="AT162" s="249" t="s">
        <v>128</v>
      </c>
      <c r="AU162" s="249" t="s">
        <v>82</v>
      </c>
      <c r="AY162" s="18" t="s">
        <v>126</v>
      </c>
      <c r="BE162" s="250">
        <f>IF(N162="základní",J162,0)</f>
        <v>0</v>
      </c>
      <c r="BF162" s="250">
        <f>IF(N162="snížená",J162,0)</f>
        <v>0</v>
      </c>
      <c r="BG162" s="250">
        <f>IF(N162="zákl. přenesená",J162,0)</f>
        <v>0</v>
      </c>
      <c r="BH162" s="250">
        <f>IF(N162="sníž. přenesená",J162,0)</f>
        <v>0</v>
      </c>
      <c r="BI162" s="250">
        <f>IF(N162="nulová",J162,0)</f>
        <v>0</v>
      </c>
      <c r="BJ162" s="18" t="s">
        <v>78</v>
      </c>
      <c r="BK162" s="250">
        <f>ROUND(I162*H162,2)</f>
        <v>0</v>
      </c>
      <c r="BL162" s="18" t="s">
        <v>88</v>
      </c>
      <c r="BM162" s="249" t="s">
        <v>167</v>
      </c>
    </row>
    <row r="163" spans="1:47" s="2" customFormat="1" ht="12">
      <c r="A163" s="39"/>
      <c r="B163" s="40"/>
      <c r="C163" s="41"/>
      <c r="D163" s="251" t="s">
        <v>132</v>
      </c>
      <c r="E163" s="41"/>
      <c r="F163" s="252" t="s">
        <v>286</v>
      </c>
      <c r="G163" s="41"/>
      <c r="H163" s="41"/>
      <c r="I163" s="145"/>
      <c r="J163" s="41"/>
      <c r="K163" s="41"/>
      <c r="L163" s="45"/>
      <c r="M163" s="253"/>
      <c r="N163" s="254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132</v>
      </c>
      <c r="AU163" s="18" t="s">
        <v>82</v>
      </c>
    </row>
    <row r="164" spans="1:65" s="2" customFormat="1" ht="16.5" customHeight="1">
      <c r="A164" s="39"/>
      <c r="B164" s="40"/>
      <c r="C164" s="237" t="s">
        <v>189</v>
      </c>
      <c r="D164" s="237" t="s">
        <v>128</v>
      </c>
      <c r="E164" s="238" t="s">
        <v>287</v>
      </c>
      <c r="F164" s="239" t="s">
        <v>288</v>
      </c>
      <c r="G164" s="240" t="s">
        <v>166</v>
      </c>
      <c r="H164" s="241">
        <v>30119.684</v>
      </c>
      <c r="I164" s="242"/>
      <c r="J164" s="243">
        <f>ROUND(I164*H164,2)</f>
        <v>0</v>
      </c>
      <c r="K164" s="244"/>
      <c r="L164" s="45"/>
      <c r="M164" s="245" t="s">
        <v>1</v>
      </c>
      <c r="N164" s="246" t="s">
        <v>38</v>
      </c>
      <c r="O164" s="92"/>
      <c r="P164" s="247">
        <f>O164*H164</f>
        <v>0</v>
      </c>
      <c r="Q164" s="247">
        <v>0</v>
      </c>
      <c r="R164" s="247">
        <f>Q164*H164</f>
        <v>0</v>
      </c>
      <c r="S164" s="247">
        <v>0</v>
      </c>
      <c r="T164" s="248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9" t="s">
        <v>88</v>
      </c>
      <c r="AT164" s="249" t="s">
        <v>128</v>
      </c>
      <c r="AU164" s="249" t="s">
        <v>82</v>
      </c>
      <c r="AY164" s="18" t="s">
        <v>126</v>
      </c>
      <c r="BE164" s="250">
        <f>IF(N164="základní",J164,0)</f>
        <v>0</v>
      </c>
      <c r="BF164" s="250">
        <f>IF(N164="snížená",J164,0)</f>
        <v>0</v>
      </c>
      <c r="BG164" s="250">
        <f>IF(N164="zákl. přenesená",J164,0)</f>
        <v>0</v>
      </c>
      <c r="BH164" s="250">
        <f>IF(N164="sníž. přenesená",J164,0)</f>
        <v>0</v>
      </c>
      <c r="BI164" s="250">
        <f>IF(N164="nulová",J164,0)</f>
        <v>0</v>
      </c>
      <c r="BJ164" s="18" t="s">
        <v>78</v>
      </c>
      <c r="BK164" s="250">
        <f>ROUND(I164*H164,2)</f>
        <v>0</v>
      </c>
      <c r="BL164" s="18" t="s">
        <v>88</v>
      </c>
      <c r="BM164" s="249" t="s">
        <v>172</v>
      </c>
    </row>
    <row r="165" spans="1:47" s="2" customFormat="1" ht="12">
      <c r="A165" s="39"/>
      <c r="B165" s="40"/>
      <c r="C165" s="41"/>
      <c r="D165" s="251" t="s">
        <v>132</v>
      </c>
      <c r="E165" s="41"/>
      <c r="F165" s="252" t="s">
        <v>288</v>
      </c>
      <c r="G165" s="41"/>
      <c r="H165" s="41"/>
      <c r="I165" s="145"/>
      <c r="J165" s="41"/>
      <c r="K165" s="41"/>
      <c r="L165" s="45"/>
      <c r="M165" s="253"/>
      <c r="N165" s="254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132</v>
      </c>
      <c r="AU165" s="18" t="s">
        <v>82</v>
      </c>
    </row>
    <row r="166" spans="1:65" s="2" customFormat="1" ht="24" customHeight="1">
      <c r="A166" s="39"/>
      <c r="B166" s="40"/>
      <c r="C166" s="237" t="s">
        <v>193</v>
      </c>
      <c r="D166" s="237" t="s">
        <v>128</v>
      </c>
      <c r="E166" s="238" t="s">
        <v>289</v>
      </c>
      <c r="F166" s="239" t="s">
        <v>290</v>
      </c>
      <c r="G166" s="240" t="s">
        <v>166</v>
      </c>
      <c r="H166" s="241">
        <v>806.76</v>
      </c>
      <c r="I166" s="242"/>
      <c r="J166" s="243">
        <f>ROUND(I166*H166,2)</f>
        <v>0</v>
      </c>
      <c r="K166" s="244"/>
      <c r="L166" s="45"/>
      <c r="M166" s="245" t="s">
        <v>1</v>
      </c>
      <c r="N166" s="246" t="s">
        <v>38</v>
      </c>
      <c r="O166" s="92"/>
      <c r="P166" s="247">
        <f>O166*H166</f>
        <v>0</v>
      </c>
      <c r="Q166" s="247">
        <v>0</v>
      </c>
      <c r="R166" s="247">
        <f>Q166*H166</f>
        <v>0</v>
      </c>
      <c r="S166" s="247">
        <v>0</v>
      </c>
      <c r="T166" s="248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9" t="s">
        <v>88</v>
      </c>
      <c r="AT166" s="249" t="s">
        <v>128</v>
      </c>
      <c r="AU166" s="249" t="s">
        <v>82</v>
      </c>
      <c r="AY166" s="18" t="s">
        <v>126</v>
      </c>
      <c r="BE166" s="250">
        <f>IF(N166="základní",J166,0)</f>
        <v>0</v>
      </c>
      <c r="BF166" s="250">
        <f>IF(N166="snížená",J166,0)</f>
        <v>0</v>
      </c>
      <c r="BG166" s="250">
        <f>IF(N166="zákl. přenesená",J166,0)</f>
        <v>0</v>
      </c>
      <c r="BH166" s="250">
        <f>IF(N166="sníž. přenesená",J166,0)</f>
        <v>0</v>
      </c>
      <c r="BI166" s="250">
        <f>IF(N166="nulová",J166,0)</f>
        <v>0</v>
      </c>
      <c r="BJ166" s="18" t="s">
        <v>78</v>
      </c>
      <c r="BK166" s="250">
        <f>ROUND(I166*H166,2)</f>
        <v>0</v>
      </c>
      <c r="BL166" s="18" t="s">
        <v>88</v>
      </c>
      <c r="BM166" s="249" t="s">
        <v>291</v>
      </c>
    </row>
    <row r="167" spans="1:47" s="2" customFormat="1" ht="12">
      <c r="A167" s="39"/>
      <c r="B167" s="40"/>
      <c r="C167" s="41"/>
      <c r="D167" s="251" t="s">
        <v>132</v>
      </c>
      <c r="E167" s="41"/>
      <c r="F167" s="252" t="s">
        <v>290</v>
      </c>
      <c r="G167" s="41"/>
      <c r="H167" s="41"/>
      <c r="I167" s="145"/>
      <c r="J167" s="41"/>
      <c r="K167" s="41"/>
      <c r="L167" s="45"/>
      <c r="M167" s="253"/>
      <c r="N167" s="254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132</v>
      </c>
      <c r="AU167" s="18" t="s">
        <v>82</v>
      </c>
    </row>
    <row r="168" spans="1:51" s="13" customFormat="1" ht="12">
      <c r="A168" s="13"/>
      <c r="B168" s="255"/>
      <c r="C168" s="256"/>
      <c r="D168" s="251" t="s">
        <v>133</v>
      </c>
      <c r="E168" s="257" t="s">
        <v>1</v>
      </c>
      <c r="F168" s="258" t="s">
        <v>292</v>
      </c>
      <c r="G168" s="256"/>
      <c r="H168" s="259">
        <v>806.76</v>
      </c>
      <c r="I168" s="260"/>
      <c r="J168" s="256"/>
      <c r="K168" s="256"/>
      <c r="L168" s="261"/>
      <c r="M168" s="262"/>
      <c r="N168" s="263"/>
      <c r="O168" s="263"/>
      <c r="P168" s="263"/>
      <c r="Q168" s="263"/>
      <c r="R168" s="263"/>
      <c r="S168" s="263"/>
      <c r="T168" s="26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5" t="s">
        <v>133</v>
      </c>
      <c r="AU168" s="265" t="s">
        <v>82</v>
      </c>
      <c r="AV168" s="13" t="s">
        <v>82</v>
      </c>
      <c r="AW168" s="13" t="s">
        <v>30</v>
      </c>
      <c r="AX168" s="13" t="s">
        <v>73</v>
      </c>
      <c r="AY168" s="265" t="s">
        <v>126</v>
      </c>
    </row>
    <row r="169" spans="1:51" s="14" customFormat="1" ht="12">
      <c r="A169" s="14"/>
      <c r="B169" s="266"/>
      <c r="C169" s="267"/>
      <c r="D169" s="251" t="s">
        <v>133</v>
      </c>
      <c r="E169" s="268" t="s">
        <v>1</v>
      </c>
      <c r="F169" s="269" t="s">
        <v>135</v>
      </c>
      <c r="G169" s="267"/>
      <c r="H169" s="270">
        <v>806.76</v>
      </c>
      <c r="I169" s="271"/>
      <c r="J169" s="267"/>
      <c r="K169" s="267"/>
      <c r="L169" s="272"/>
      <c r="M169" s="273"/>
      <c r="N169" s="274"/>
      <c r="O169" s="274"/>
      <c r="P169" s="274"/>
      <c r="Q169" s="274"/>
      <c r="R169" s="274"/>
      <c r="S169" s="274"/>
      <c r="T169" s="27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6" t="s">
        <v>133</v>
      </c>
      <c r="AU169" s="276" t="s">
        <v>82</v>
      </c>
      <c r="AV169" s="14" t="s">
        <v>88</v>
      </c>
      <c r="AW169" s="14" t="s">
        <v>30</v>
      </c>
      <c r="AX169" s="14" t="s">
        <v>78</v>
      </c>
      <c r="AY169" s="276" t="s">
        <v>126</v>
      </c>
    </row>
    <row r="170" spans="1:65" s="2" customFormat="1" ht="24" customHeight="1">
      <c r="A170" s="39"/>
      <c r="B170" s="40"/>
      <c r="C170" s="237" t="s">
        <v>143</v>
      </c>
      <c r="D170" s="237" t="s">
        <v>128</v>
      </c>
      <c r="E170" s="238" t="s">
        <v>293</v>
      </c>
      <c r="F170" s="239" t="s">
        <v>294</v>
      </c>
      <c r="G170" s="240" t="s">
        <v>166</v>
      </c>
      <c r="H170" s="241">
        <v>5838.06</v>
      </c>
      <c r="I170" s="242"/>
      <c r="J170" s="243">
        <f>ROUND(I170*H170,2)</f>
        <v>0</v>
      </c>
      <c r="K170" s="244"/>
      <c r="L170" s="45"/>
      <c r="M170" s="245" t="s">
        <v>1</v>
      </c>
      <c r="N170" s="246" t="s">
        <v>38</v>
      </c>
      <c r="O170" s="92"/>
      <c r="P170" s="247">
        <f>O170*H170</f>
        <v>0</v>
      </c>
      <c r="Q170" s="247">
        <v>0</v>
      </c>
      <c r="R170" s="247">
        <f>Q170*H170</f>
        <v>0</v>
      </c>
      <c r="S170" s="247">
        <v>0</v>
      </c>
      <c r="T170" s="248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9" t="s">
        <v>88</v>
      </c>
      <c r="AT170" s="249" t="s">
        <v>128</v>
      </c>
      <c r="AU170" s="249" t="s">
        <v>82</v>
      </c>
      <c r="AY170" s="18" t="s">
        <v>126</v>
      </c>
      <c r="BE170" s="250">
        <f>IF(N170="základní",J170,0)</f>
        <v>0</v>
      </c>
      <c r="BF170" s="250">
        <f>IF(N170="snížená",J170,0)</f>
        <v>0</v>
      </c>
      <c r="BG170" s="250">
        <f>IF(N170="zákl. přenesená",J170,0)</f>
        <v>0</v>
      </c>
      <c r="BH170" s="250">
        <f>IF(N170="sníž. přenesená",J170,0)</f>
        <v>0</v>
      </c>
      <c r="BI170" s="250">
        <f>IF(N170="nulová",J170,0)</f>
        <v>0</v>
      </c>
      <c r="BJ170" s="18" t="s">
        <v>78</v>
      </c>
      <c r="BK170" s="250">
        <f>ROUND(I170*H170,2)</f>
        <v>0</v>
      </c>
      <c r="BL170" s="18" t="s">
        <v>88</v>
      </c>
      <c r="BM170" s="249" t="s">
        <v>295</v>
      </c>
    </row>
    <row r="171" spans="1:47" s="2" customFormat="1" ht="12">
      <c r="A171" s="39"/>
      <c r="B171" s="40"/>
      <c r="C171" s="41"/>
      <c r="D171" s="251" t="s">
        <v>132</v>
      </c>
      <c r="E171" s="41"/>
      <c r="F171" s="252" t="s">
        <v>294</v>
      </c>
      <c r="G171" s="41"/>
      <c r="H171" s="41"/>
      <c r="I171" s="145"/>
      <c r="J171" s="41"/>
      <c r="K171" s="41"/>
      <c r="L171" s="45"/>
      <c r="M171" s="253"/>
      <c r="N171" s="254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132</v>
      </c>
      <c r="AU171" s="18" t="s">
        <v>82</v>
      </c>
    </row>
    <row r="172" spans="1:51" s="13" customFormat="1" ht="12">
      <c r="A172" s="13"/>
      <c r="B172" s="255"/>
      <c r="C172" s="256"/>
      <c r="D172" s="251" t="s">
        <v>133</v>
      </c>
      <c r="E172" s="257" t="s">
        <v>1</v>
      </c>
      <c r="F172" s="258" t="s">
        <v>296</v>
      </c>
      <c r="G172" s="256"/>
      <c r="H172" s="259">
        <v>5838.06</v>
      </c>
      <c r="I172" s="260"/>
      <c r="J172" s="256"/>
      <c r="K172" s="256"/>
      <c r="L172" s="261"/>
      <c r="M172" s="262"/>
      <c r="N172" s="263"/>
      <c r="O172" s="263"/>
      <c r="P172" s="263"/>
      <c r="Q172" s="263"/>
      <c r="R172" s="263"/>
      <c r="S172" s="263"/>
      <c r="T172" s="26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5" t="s">
        <v>133</v>
      </c>
      <c r="AU172" s="265" t="s">
        <v>82</v>
      </c>
      <c r="AV172" s="13" t="s">
        <v>82</v>
      </c>
      <c r="AW172" s="13" t="s">
        <v>30</v>
      </c>
      <c r="AX172" s="13" t="s">
        <v>73</v>
      </c>
      <c r="AY172" s="265" t="s">
        <v>126</v>
      </c>
    </row>
    <row r="173" spans="1:51" s="14" customFormat="1" ht="12">
      <c r="A173" s="14"/>
      <c r="B173" s="266"/>
      <c r="C173" s="267"/>
      <c r="D173" s="251" t="s">
        <v>133</v>
      </c>
      <c r="E173" s="268" t="s">
        <v>1</v>
      </c>
      <c r="F173" s="269" t="s">
        <v>135</v>
      </c>
      <c r="G173" s="267"/>
      <c r="H173" s="270">
        <v>5838.06</v>
      </c>
      <c r="I173" s="271"/>
      <c r="J173" s="267"/>
      <c r="K173" s="267"/>
      <c r="L173" s="272"/>
      <c r="M173" s="273"/>
      <c r="N173" s="274"/>
      <c r="O173" s="274"/>
      <c r="P173" s="274"/>
      <c r="Q173" s="274"/>
      <c r="R173" s="274"/>
      <c r="S173" s="274"/>
      <c r="T173" s="275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6" t="s">
        <v>133</v>
      </c>
      <c r="AU173" s="276" t="s">
        <v>82</v>
      </c>
      <c r="AV173" s="14" t="s">
        <v>88</v>
      </c>
      <c r="AW173" s="14" t="s">
        <v>30</v>
      </c>
      <c r="AX173" s="14" t="s">
        <v>78</v>
      </c>
      <c r="AY173" s="276" t="s">
        <v>126</v>
      </c>
    </row>
    <row r="174" spans="1:65" s="2" customFormat="1" ht="24" customHeight="1">
      <c r="A174" s="39"/>
      <c r="B174" s="40"/>
      <c r="C174" s="237" t="s">
        <v>8</v>
      </c>
      <c r="D174" s="237" t="s">
        <v>128</v>
      </c>
      <c r="E174" s="238" t="s">
        <v>297</v>
      </c>
      <c r="F174" s="239" t="s">
        <v>298</v>
      </c>
      <c r="G174" s="240" t="s">
        <v>166</v>
      </c>
      <c r="H174" s="241">
        <v>50173.37</v>
      </c>
      <c r="I174" s="242"/>
      <c r="J174" s="243">
        <f>ROUND(I174*H174,2)</f>
        <v>0</v>
      </c>
      <c r="K174" s="244"/>
      <c r="L174" s="45"/>
      <c r="M174" s="245" t="s">
        <v>1</v>
      </c>
      <c r="N174" s="246" t="s">
        <v>38</v>
      </c>
      <c r="O174" s="92"/>
      <c r="P174" s="247">
        <f>O174*H174</f>
        <v>0</v>
      </c>
      <c r="Q174" s="247">
        <v>0</v>
      </c>
      <c r="R174" s="247">
        <f>Q174*H174</f>
        <v>0</v>
      </c>
      <c r="S174" s="247">
        <v>0</v>
      </c>
      <c r="T174" s="248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9" t="s">
        <v>88</v>
      </c>
      <c r="AT174" s="249" t="s">
        <v>128</v>
      </c>
      <c r="AU174" s="249" t="s">
        <v>82</v>
      </c>
      <c r="AY174" s="18" t="s">
        <v>126</v>
      </c>
      <c r="BE174" s="250">
        <f>IF(N174="základní",J174,0)</f>
        <v>0</v>
      </c>
      <c r="BF174" s="250">
        <f>IF(N174="snížená",J174,0)</f>
        <v>0</v>
      </c>
      <c r="BG174" s="250">
        <f>IF(N174="zákl. přenesená",J174,0)</f>
        <v>0</v>
      </c>
      <c r="BH174" s="250">
        <f>IF(N174="sníž. přenesená",J174,0)</f>
        <v>0</v>
      </c>
      <c r="BI174" s="250">
        <f>IF(N174="nulová",J174,0)</f>
        <v>0</v>
      </c>
      <c r="BJ174" s="18" t="s">
        <v>78</v>
      </c>
      <c r="BK174" s="250">
        <f>ROUND(I174*H174,2)</f>
        <v>0</v>
      </c>
      <c r="BL174" s="18" t="s">
        <v>88</v>
      </c>
      <c r="BM174" s="249" t="s">
        <v>299</v>
      </c>
    </row>
    <row r="175" spans="1:47" s="2" customFormat="1" ht="12">
      <c r="A175" s="39"/>
      <c r="B175" s="40"/>
      <c r="C175" s="41"/>
      <c r="D175" s="251" t="s">
        <v>132</v>
      </c>
      <c r="E175" s="41"/>
      <c r="F175" s="252" t="s">
        <v>298</v>
      </c>
      <c r="G175" s="41"/>
      <c r="H175" s="41"/>
      <c r="I175" s="145"/>
      <c r="J175" s="41"/>
      <c r="K175" s="41"/>
      <c r="L175" s="45"/>
      <c r="M175" s="253"/>
      <c r="N175" s="254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132</v>
      </c>
      <c r="AU175" s="18" t="s">
        <v>82</v>
      </c>
    </row>
    <row r="176" spans="1:51" s="13" customFormat="1" ht="12">
      <c r="A176" s="13"/>
      <c r="B176" s="255"/>
      <c r="C176" s="256"/>
      <c r="D176" s="251" t="s">
        <v>133</v>
      </c>
      <c r="E176" s="257" t="s">
        <v>1</v>
      </c>
      <c r="F176" s="258" t="s">
        <v>300</v>
      </c>
      <c r="G176" s="256"/>
      <c r="H176" s="259">
        <v>50173.37</v>
      </c>
      <c r="I176" s="260"/>
      <c r="J176" s="256"/>
      <c r="K176" s="256"/>
      <c r="L176" s="261"/>
      <c r="M176" s="262"/>
      <c r="N176" s="263"/>
      <c r="O176" s="263"/>
      <c r="P176" s="263"/>
      <c r="Q176" s="263"/>
      <c r="R176" s="263"/>
      <c r="S176" s="263"/>
      <c r="T176" s="26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5" t="s">
        <v>133</v>
      </c>
      <c r="AU176" s="265" t="s">
        <v>82</v>
      </c>
      <c r="AV176" s="13" t="s">
        <v>82</v>
      </c>
      <c r="AW176" s="13" t="s">
        <v>30</v>
      </c>
      <c r="AX176" s="13" t="s">
        <v>73</v>
      </c>
      <c r="AY176" s="265" t="s">
        <v>126</v>
      </c>
    </row>
    <row r="177" spans="1:51" s="14" customFormat="1" ht="12">
      <c r="A177" s="14"/>
      <c r="B177" s="266"/>
      <c r="C177" s="267"/>
      <c r="D177" s="251" t="s">
        <v>133</v>
      </c>
      <c r="E177" s="268" t="s">
        <v>1</v>
      </c>
      <c r="F177" s="269" t="s">
        <v>135</v>
      </c>
      <c r="G177" s="267"/>
      <c r="H177" s="270">
        <v>50173.37</v>
      </c>
      <c r="I177" s="271"/>
      <c r="J177" s="267"/>
      <c r="K177" s="267"/>
      <c r="L177" s="272"/>
      <c r="M177" s="273"/>
      <c r="N177" s="274"/>
      <c r="O177" s="274"/>
      <c r="P177" s="274"/>
      <c r="Q177" s="274"/>
      <c r="R177" s="274"/>
      <c r="S177" s="274"/>
      <c r="T177" s="275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6" t="s">
        <v>133</v>
      </c>
      <c r="AU177" s="276" t="s">
        <v>82</v>
      </c>
      <c r="AV177" s="14" t="s">
        <v>88</v>
      </c>
      <c r="AW177" s="14" t="s">
        <v>30</v>
      </c>
      <c r="AX177" s="14" t="s">
        <v>78</v>
      </c>
      <c r="AY177" s="276" t="s">
        <v>126</v>
      </c>
    </row>
    <row r="178" spans="1:65" s="2" customFormat="1" ht="16.5" customHeight="1">
      <c r="A178" s="39"/>
      <c r="B178" s="40"/>
      <c r="C178" s="277" t="s">
        <v>149</v>
      </c>
      <c r="D178" s="277" t="s">
        <v>217</v>
      </c>
      <c r="E178" s="278" t="s">
        <v>301</v>
      </c>
      <c r="F178" s="279" t="s">
        <v>302</v>
      </c>
      <c r="G178" s="280" t="s">
        <v>166</v>
      </c>
      <c r="H178" s="281">
        <v>34516.22</v>
      </c>
      <c r="I178" s="282"/>
      <c r="J178" s="283">
        <f>ROUND(I178*H178,2)</f>
        <v>0</v>
      </c>
      <c r="K178" s="284"/>
      <c r="L178" s="285"/>
      <c r="M178" s="286" t="s">
        <v>1</v>
      </c>
      <c r="N178" s="287" t="s">
        <v>38</v>
      </c>
      <c r="O178" s="92"/>
      <c r="P178" s="247">
        <f>O178*H178</f>
        <v>0</v>
      </c>
      <c r="Q178" s="247">
        <v>0</v>
      </c>
      <c r="R178" s="247">
        <f>Q178*H178</f>
        <v>0</v>
      </c>
      <c r="S178" s="247">
        <v>0</v>
      </c>
      <c r="T178" s="248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9" t="s">
        <v>169</v>
      </c>
      <c r="AT178" s="249" t="s">
        <v>217</v>
      </c>
      <c r="AU178" s="249" t="s">
        <v>82</v>
      </c>
      <c r="AY178" s="18" t="s">
        <v>126</v>
      </c>
      <c r="BE178" s="250">
        <f>IF(N178="základní",J178,0)</f>
        <v>0</v>
      </c>
      <c r="BF178" s="250">
        <f>IF(N178="snížená",J178,0)</f>
        <v>0</v>
      </c>
      <c r="BG178" s="250">
        <f>IF(N178="zákl. přenesená",J178,0)</f>
        <v>0</v>
      </c>
      <c r="BH178" s="250">
        <f>IF(N178="sníž. přenesená",J178,0)</f>
        <v>0</v>
      </c>
      <c r="BI178" s="250">
        <f>IF(N178="nulová",J178,0)</f>
        <v>0</v>
      </c>
      <c r="BJ178" s="18" t="s">
        <v>78</v>
      </c>
      <c r="BK178" s="250">
        <f>ROUND(I178*H178,2)</f>
        <v>0</v>
      </c>
      <c r="BL178" s="18" t="s">
        <v>88</v>
      </c>
      <c r="BM178" s="249" t="s">
        <v>303</v>
      </c>
    </row>
    <row r="179" spans="1:47" s="2" customFormat="1" ht="12">
      <c r="A179" s="39"/>
      <c r="B179" s="40"/>
      <c r="C179" s="41"/>
      <c r="D179" s="251" t="s">
        <v>132</v>
      </c>
      <c r="E179" s="41"/>
      <c r="F179" s="252" t="s">
        <v>302</v>
      </c>
      <c r="G179" s="41"/>
      <c r="H179" s="41"/>
      <c r="I179" s="145"/>
      <c r="J179" s="41"/>
      <c r="K179" s="41"/>
      <c r="L179" s="45"/>
      <c r="M179" s="253"/>
      <c r="N179" s="254"/>
      <c r="O179" s="92"/>
      <c r="P179" s="92"/>
      <c r="Q179" s="92"/>
      <c r="R179" s="92"/>
      <c r="S179" s="92"/>
      <c r="T179" s="93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132</v>
      </c>
      <c r="AU179" s="18" t="s">
        <v>82</v>
      </c>
    </row>
    <row r="180" spans="1:51" s="13" customFormat="1" ht="12">
      <c r="A180" s="13"/>
      <c r="B180" s="255"/>
      <c r="C180" s="256"/>
      <c r="D180" s="251" t="s">
        <v>133</v>
      </c>
      <c r="E180" s="257" t="s">
        <v>1</v>
      </c>
      <c r="F180" s="258" t="s">
        <v>304</v>
      </c>
      <c r="G180" s="256"/>
      <c r="H180" s="259">
        <v>34516.22</v>
      </c>
      <c r="I180" s="260"/>
      <c r="J180" s="256"/>
      <c r="K180" s="256"/>
      <c r="L180" s="261"/>
      <c r="M180" s="262"/>
      <c r="N180" s="263"/>
      <c r="O180" s="263"/>
      <c r="P180" s="263"/>
      <c r="Q180" s="263"/>
      <c r="R180" s="263"/>
      <c r="S180" s="263"/>
      <c r="T180" s="26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5" t="s">
        <v>133</v>
      </c>
      <c r="AU180" s="265" t="s">
        <v>82</v>
      </c>
      <c r="AV180" s="13" t="s">
        <v>82</v>
      </c>
      <c r="AW180" s="13" t="s">
        <v>30</v>
      </c>
      <c r="AX180" s="13" t="s">
        <v>73</v>
      </c>
      <c r="AY180" s="265" t="s">
        <v>126</v>
      </c>
    </row>
    <row r="181" spans="1:51" s="14" customFormat="1" ht="12">
      <c r="A181" s="14"/>
      <c r="B181" s="266"/>
      <c r="C181" s="267"/>
      <c r="D181" s="251" t="s">
        <v>133</v>
      </c>
      <c r="E181" s="268" t="s">
        <v>1</v>
      </c>
      <c r="F181" s="269" t="s">
        <v>135</v>
      </c>
      <c r="G181" s="267"/>
      <c r="H181" s="270">
        <v>34516.22</v>
      </c>
      <c r="I181" s="271"/>
      <c r="J181" s="267"/>
      <c r="K181" s="267"/>
      <c r="L181" s="272"/>
      <c r="M181" s="273"/>
      <c r="N181" s="274"/>
      <c r="O181" s="274"/>
      <c r="P181" s="274"/>
      <c r="Q181" s="274"/>
      <c r="R181" s="274"/>
      <c r="S181" s="274"/>
      <c r="T181" s="275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76" t="s">
        <v>133</v>
      </c>
      <c r="AU181" s="276" t="s">
        <v>82</v>
      </c>
      <c r="AV181" s="14" t="s">
        <v>88</v>
      </c>
      <c r="AW181" s="14" t="s">
        <v>30</v>
      </c>
      <c r="AX181" s="14" t="s">
        <v>78</v>
      </c>
      <c r="AY181" s="276" t="s">
        <v>126</v>
      </c>
    </row>
    <row r="182" spans="1:65" s="2" customFormat="1" ht="24" customHeight="1">
      <c r="A182" s="39"/>
      <c r="B182" s="40"/>
      <c r="C182" s="277" t="s">
        <v>209</v>
      </c>
      <c r="D182" s="277" t="s">
        <v>217</v>
      </c>
      <c r="E182" s="278" t="s">
        <v>305</v>
      </c>
      <c r="F182" s="279" t="s">
        <v>306</v>
      </c>
      <c r="G182" s="280" t="s">
        <v>166</v>
      </c>
      <c r="H182" s="281">
        <v>2073.4</v>
      </c>
      <c r="I182" s="282"/>
      <c r="J182" s="283">
        <f>ROUND(I182*H182,2)</f>
        <v>0</v>
      </c>
      <c r="K182" s="284"/>
      <c r="L182" s="285"/>
      <c r="M182" s="286" t="s">
        <v>1</v>
      </c>
      <c r="N182" s="287" t="s">
        <v>38</v>
      </c>
      <c r="O182" s="92"/>
      <c r="P182" s="247">
        <f>O182*H182</f>
        <v>0</v>
      </c>
      <c r="Q182" s="247">
        <v>0</v>
      </c>
      <c r="R182" s="247">
        <f>Q182*H182</f>
        <v>0</v>
      </c>
      <c r="S182" s="247">
        <v>0</v>
      </c>
      <c r="T182" s="248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9" t="s">
        <v>169</v>
      </c>
      <c r="AT182" s="249" t="s">
        <v>217</v>
      </c>
      <c r="AU182" s="249" t="s">
        <v>82</v>
      </c>
      <c r="AY182" s="18" t="s">
        <v>126</v>
      </c>
      <c r="BE182" s="250">
        <f>IF(N182="základní",J182,0)</f>
        <v>0</v>
      </c>
      <c r="BF182" s="250">
        <f>IF(N182="snížená",J182,0)</f>
        <v>0</v>
      </c>
      <c r="BG182" s="250">
        <f>IF(N182="zákl. přenesená",J182,0)</f>
        <v>0</v>
      </c>
      <c r="BH182" s="250">
        <f>IF(N182="sníž. přenesená",J182,0)</f>
        <v>0</v>
      </c>
      <c r="BI182" s="250">
        <f>IF(N182="nulová",J182,0)</f>
        <v>0</v>
      </c>
      <c r="BJ182" s="18" t="s">
        <v>78</v>
      </c>
      <c r="BK182" s="250">
        <f>ROUND(I182*H182,2)</f>
        <v>0</v>
      </c>
      <c r="BL182" s="18" t="s">
        <v>88</v>
      </c>
      <c r="BM182" s="249" t="s">
        <v>307</v>
      </c>
    </row>
    <row r="183" spans="1:47" s="2" customFormat="1" ht="12">
      <c r="A183" s="39"/>
      <c r="B183" s="40"/>
      <c r="C183" s="41"/>
      <c r="D183" s="251" t="s">
        <v>132</v>
      </c>
      <c r="E183" s="41"/>
      <c r="F183" s="252" t="s">
        <v>306</v>
      </c>
      <c r="G183" s="41"/>
      <c r="H183" s="41"/>
      <c r="I183" s="145"/>
      <c r="J183" s="41"/>
      <c r="K183" s="41"/>
      <c r="L183" s="45"/>
      <c r="M183" s="253"/>
      <c r="N183" s="254"/>
      <c r="O183" s="92"/>
      <c r="P183" s="92"/>
      <c r="Q183" s="92"/>
      <c r="R183" s="92"/>
      <c r="S183" s="92"/>
      <c r="T183" s="93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132</v>
      </c>
      <c r="AU183" s="18" t="s">
        <v>82</v>
      </c>
    </row>
    <row r="184" spans="1:51" s="13" customFormat="1" ht="12">
      <c r="A184" s="13"/>
      <c r="B184" s="255"/>
      <c r="C184" s="256"/>
      <c r="D184" s="251" t="s">
        <v>133</v>
      </c>
      <c r="E184" s="257" t="s">
        <v>1</v>
      </c>
      <c r="F184" s="258" t="s">
        <v>308</v>
      </c>
      <c r="G184" s="256"/>
      <c r="H184" s="259">
        <v>2073.4</v>
      </c>
      <c r="I184" s="260"/>
      <c r="J184" s="256"/>
      <c r="K184" s="256"/>
      <c r="L184" s="261"/>
      <c r="M184" s="262"/>
      <c r="N184" s="263"/>
      <c r="O184" s="263"/>
      <c r="P184" s="263"/>
      <c r="Q184" s="263"/>
      <c r="R184" s="263"/>
      <c r="S184" s="263"/>
      <c r="T184" s="26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5" t="s">
        <v>133</v>
      </c>
      <c r="AU184" s="265" t="s">
        <v>82</v>
      </c>
      <c r="AV184" s="13" t="s">
        <v>82</v>
      </c>
      <c r="AW184" s="13" t="s">
        <v>30</v>
      </c>
      <c r="AX184" s="13" t="s">
        <v>73</v>
      </c>
      <c r="AY184" s="265" t="s">
        <v>126</v>
      </c>
    </row>
    <row r="185" spans="1:51" s="14" customFormat="1" ht="12">
      <c r="A185" s="14"/>
      <c r="B185" s="266"/>
      <c r="C185" s="267"/>
      <c r="D185" s="251" t="s">
        <v>133</v>
      </c>
      <c r="E185" s="268" t="s">
        <v>1</v>
      </c>
      <c r="F185" s="269" t="s">
        <v>135</v>
      </c>
      <c r="G185" s="267"/>
      <c r="H185" s="270">
        <v>2073.4</v>
      </c>
      <c r="I185" s="271"/>
      <c r="J185" s="267"/>
      <c r="K185" s="267"/>
      <c r="L185" s="272"/>
      <c r="M185" s="273"/>
      <c r="N185" s="274"/>
      <c r="O185" s="274"/>
      <c r="P185" s="274"/>
      <c r="Q185" s="274"/>
      <c r="R185" s="274"/>
      <c r="S185" s="274"/>
      <c r="T185" s="275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76" t="s">
        <v>133</v>
      </c>
      <c r="AU185" s="276" t="s">
        <v>82</v>
      </c>
      <c r="AV185" s="14" t="s">
        <v>88</v>
      </c>
      <c r="AW185" s="14" t="s">
        <v>30</v>
      </c>
      <c r="AX185" s="14" t="s">
        <v>78</v>
      </c>
      <c r="AY185" s="276" t="s">
        <v>126</v>
      </c>
    </row>
    <row r="186" spans="1:65" s="2" customFormat="1" ht="24" customHeight="1">
      <c r="A186" s="39"/>
      <c r="B186" s="40"/>
      <c r="C186" s="237" t="s">
        <v>155</v>
      </c>
      <c r="D186" s="237" t="s">
        <v>128</v>
      </c>
      <c r="E186" s="238" t="s">
        <v>309</v>
      </c>
      <c r="F186" s="239" t="s">
        <v>310</v>
      </c>
      <c r="G186" s="240" t="s">
        <v>138</v>
      </c>
      <c r="H186" s="241">
        <v>19851.98</v>
      </c>
      <c r="I186" s="242"/>
      <c r="J186" s="243">
        <f>ROUND(I186*H186,2)</f>
        <v>0</v>
      </c>
      <c r="K186" s="244"/>
      <c r="L186" s="45"/>
      <c r="M186" s="245" t="s">
        <v>1</v>
      </c>
      <c r="N186" s="246" t="s">
        <v>38</v>
      </c>
      <c r="O186" s="92"/>
      <c r="P186" s="247">
        <f>O186*H186</f>
        <v>0</v>
      </c>
      <c r="Q186" s="247">
        <v>0</v>
      </c>
      <c r="R186" s="247">
        <f>Q186*H186</f>
        <v>0</v>
      </c>
      <c r="S186" s="247">
        <v>0</v>
      </c>
      <c r="T186" s="248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9" t="s">
        <v>88</v>
      </c>
      <c r="AT186" s="249" t="s">
        <v>128</v>
      </c>
      <c r="AU186" s="249" t="s">
        <v>82</v>
      </c>
      <c r="AY186" s="18" t="s">
        <v>126</v>
      </c>
      <c r="BE186" s="250">
        <f>IF(N186="základní",J186,0)</f>
        <v>0</v>
      </c>
      <c r="BF186" s="250">
        <f>IF(N186="snížená",J186,0)</f>
        <v>0</v>
      </c>
      <c r="BG186" s="250">
        <f>IF(N186="zákl. přenesená",J186,0)</f>
        <v>0</v>
      </c>
      <c r="BH186" s="250">
        <f>IF(N186="sníž. přenesená",J186,0)</f>
        <v>0</v>
      </c>
      <c r="BI186" s="250">
        <f>IF(N186="nulová",J186,0)</f>
        <v>0</v>
      </c>
      <c r="BJ186" s="18" t="s">
        <v>78</v>
      </c>
      <c r="BK186" s="250">
        <f>ROUND(I186*H186,2)</f>
        <v>0</v>
      </c>
      <c r="BL186" s="18" t="s">
        <v>88</v>
      </c>
      <c r="BM186" s="249" t="s">
        <v>311</v>
      </c>
    </row>
    <row r="187" spans="1:47" s="2" customFormat="1" ht="12">
      <c r="A187" s="39"/>
      <c r="B187" s="40"/>
      <c r="C187" s="41"/>
      <c r="D187" s="251" t="s">
        <v>132</v>
      </c>
      <c r="E187" s="41"/>
      <c r="F187" s="252" t="s">
        <v>310</v>
      </c>
      <c r="G187" s="41"/>
      <c r="H187" s="41"/>
      <c r="I187" s="145"/>
      <c r="J187" s="41"/>
      <c r="K187" s="41"/>
      <c r="L187" s="45"/>
      <c r="M187" s="253"/>
      <c r="N187" s="254"/>
      <c r="O187" s="92"/>
      <c r="P187" s="92"/>
      <c r="Q187" s="92"/>
      <c r="R187" s="92"/>
      <c r="S187" s="92"/>
      <c r="T187" s="93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132</v>
      </c>
      <c r="AU187" s="18" t="s">
        <v>82</v>
      </c>
    </row>
    <row r="188" spans="1:51" s="13" customFormat="1" ht="12">
      <c r="A188" s="13"/>
      <c r="B188" s="255"/>
      <c r="C188" s="256"/>
      <c r="D188" s="251" t="s">
        <v>133</v>
      </c>
      <c r="E188" s="257" t="s">
        <v>1</v>
      </c>
      <c r="F188" s="258" t="s">
        <v>312</v>
      </c>
      <c r="G188" s="256"/>
      <c r="H188" s="259">
        <v>19851.98</v>
      </c>
      <c r="I188" s="260"/>
      <c r="J188" s="256"/>
      <c r="K188" s="256"/>
      <c r="L188" s="261"/>
      <c r="M188" s="262"/>
      <c r="N188" s="263"/>
      <c r="O188" s="263"/>
      <c r="P188" s="263"/>
      <c r="Q188" s="263"/>
      <c r="R188" s="263"/>
      <c r="S188" s="263"/>
      <c r="T188" s="26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5" t="s">
        <v>133</v>
      </c>
      <c r="AU188" s="265" t="s">
        <v>82</v>
      </c>
      <c r="AV188" s="13" t="s">
        <v>82</v>
      </c>
      <c r="AW188" s="13" t="s">
        <v>30</v>
      </c>
      <c r="AX188" s="13" t="s">
        <v>73</v>
      </c>
      <c r="AY188" s="265" t="s">
        <v>126</v>
      </c>
    </row>
    <row r="189" spans="1:51" s="14" customFormat="1" ht="12">
      <c r="A189" s="14"/>
      <c r="B189" s="266"/>
      <c r="C189" s="267"/>
      <c r="D189" s="251" t="s">
        <v>133</v>
      </c>
      <c r="E189" s="268" t="s">
        <v>1</v>
      </c>
      <c r="F189" s="269" t="s">
        <v>135</v>
      </c>
      <c r="G189" s="267"/>
      <c r="H189" s="270">
        <v>19851.98</v>
      </c>
      <c r="I189" s="271"/>
      <c r="J189" s="267"/>
      <c r="K189" s="267"/>
      <c r="L189" s="272"/>
      <c r="M189" s="273"/>
      <c r="N189" s="274"/>
      <c r="O189" s="274"/>
      <c r="P189" s="274"/>
      <c r="Q189" s="274"/>
      <c r="R189" s="274"/>
      <c r="S189" s="274"/>
      <c r="T189" s="275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76" t="s">
        <v>133</v>
      </c>
      <c r="AU189" s="276" t="s">
        <v>82</v>
      </c>
      <c r="AV189" s="14" t="s">
        <v>88</v>
      </c>
      <c r="AW189" s="14" t="s">
        <v>30</v>
      </c>
      <c r="AX189" s="14" t="s">
        <v>78</v>
      </c>
      <c r="AY189" s="276" t="s">
        <v>126</v>
      </c>
    </row>
    <row r="190" spans="1:65" s="2" customFormat="1" ht="16.5" customHeight="1">
      <c r="A190" s="39"/>
      <c r="B190" s="40"/>
      <c r="C190" s="237" t="s">
        <v>216</v>
      </c>
      <c r="D190" s="237" t="s">
        <v>128</v>
      </c>
      <c r="E190" s="238" t="s">
        <v>313</v>
      </c>
      <c r="F190" s="239" t="s">
        <v>314</v>
      </c>
      <c r="G190" s="240" t="s">
        <v>166</v>
      </c>
      <c r="H190" s="241">
        <v>16115.836</v>
      </c>
      <c r="I190" s="242"/>
      <c r="J190" s="243">
        <f>ROUND(I190*H190,2)</f>
        <v>0</v>
      </c>
      <c r="K190" s="244"/>
      <c r="L190" s="45"/>
      <c r="M190" s="245" t="s">
        <v>1</v>
      </c>
      <c r="N190" s="246" t="s">
        <v>38</v>
      </c>
      <c r="O190" s="92"/>
      <c r="P190" s="247">
        <f>O190*H190</f>
        <v>0</v>
      </c>
      <c r="Q190" s="247">
        <v>0</v>
      </c>
      <c r="R190" s="247">
        <f>Q190*H190</f>
        <v>0</v>
      </c>
      <c r="S190" s="247">
        <v>0</v>
      </c>
      <c r="T190" s="248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49" t="s">
        <v>88</v>
      </c>
      <c r="AT190" s="249" t="s">
        <v>128</v>
      </c>
      <c r="AU190" s="249" t="s">
        <v>82</v>
      </c>
      <c r="AY190" s="18" t="s">
        <v>126</v>
      </c>
      <c r="BE190" s="250">
        <f>IF(N190="základní",J190,0)</f>
        <v>0</v>
      </c>
      <c r="BF190" s="250">
        <f>IF(N190="snížená",J190,0)</f>
        <v>0</v>
      </c>
      <c r="BG190" s="250">
        <f>IF(N190="zákl. přenesená",J190,0)</f>
        <v>0</v>
      </c>
      <c r="BH190" s="250">
        <f>IF(N190="sníž. přenesená",J190,0)</f>
        <v>0</v>
      </c>
      <c r="BI190" s="250">
        <f>IF(N190="nulová",J190,0)</f>
        <v>0</v>
      </c>
      <c r="BJ190" s="18" t="s">
        <v>78</v>
      </c>
      <c r="BK190" s="250">
        <f>ROUND(I190*H190,2)</f>
        <v>0</v>
      </c>
      <c r="BL190" s="18" t="s">
        <v>88</v>
      </c>
      <c r="BM190" s="249" t="s">
        <v>177</v>
      </c>
    </row>
    <row r="191" spans="1:47" s="2" customFormat="1" ht="12">
      <c r="A191" s="39"/>
      <c r="B191" s="40"/>
      <c r="C191" s="41"/>
      <c r="D191" s="251" t="s">
        <v>132</v>
      </c>
      <c r="E191" s="41"/>
      <c r="F191" s="252" t="s">
        <v>314</v>
      </c>
      <c r="G191" s="41"/>
      <c r="H191" s="41"/>
      <c r="I191" s="145"/>
      <c r="J191" s="41"/>
      <c r="K191" s="41"/>
      <c r="L191" s="45"/>
      <c r="M191" s="253"/>
      <c r="N191" s="254"/>
      <c r="O191" s="92"/>
      <c r="P191" s="92"/>
      <c r="Q191" s="92"/>
      <c r="R191" s="92"/>
      <c r="S191" s="92"/>
      <c r="T191" s="93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132</v>
      </c>
      <c r="AU191" s="18" t="s">
        <v>82</v>
      </c>
    </row>
    <row r="192" spans="1:65" s="2" customFormat="1" ht="24" customHeight="1">
      <c r="A192" s="39"/>
      <c r="B192" s="40"/>
      <c r="C192" s="237" t="s">
        <v>161</v>
      </c>
      <c r="D192" s="237" t="s">
        <v>128</v>
      </c>
      <c r="E192" s="238" t="s">
        <v>315</v>
      </c>
      <c r="F192" s="239" t="s">
        <v>316</v>
      </c>
      <c r="G192" s="240" t="s">
        <v>166</v>
      </c>
      <c r="H192" s="241">
        <v>95.514</v>
      </c>
      <c r="I192" s="242"/>
      <c r="J192" s="243">
        <f>ROUND(I192*H192,2)</f>
        <v>0</v>
      </c>
      <c r="K192" s="244"/>
      <c r="L192" s="45"/>
      <c r="M192" s="245" t="s">
        <v>1</v>
      </c>
      <c r="N192" s="246" t="s">
        <v>38</v>
      </c>
      <c r="O192" s="92"/>
      <c r="P192" s="247">
        <f>O192*H192</f>
        <v>0</v>
      </c>
      <c r="Q192" s="247">
        <v>0</v>
      </c>
      <c r="R192" s="247">
        <f>Q192*H192</f>
        <v>0</v>
      </c>
      <c r="S192" s="247">
        <v>0</v>
      </c>
      <c r="T192" s="248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9" t="s">
        <v>88</v>
      </c>
      <c r="AT192" s="249" t="s">
        <v>128</v>
      </c>
      <c r="AU192" s="249" t="s">
        <v>82</v>
      </c>
      <c r="AY192" s="18" t="s">
        <v>126</v>
      </c>
      <c r="BE192" s="250">
        <f>IF(N192="základní",J192,0)</f>
        <v>0</v>
      </c>
      <c r="BF192" s="250">
        <f>IF(N192="snížená",J192,0)</f>
        <v>0</v>
      </c>
      <c r="BG192" s="250">
        <f>IF(N192="zákl. přenesená",J192,0)</f>
        <v>0</v>
      </c>
      <c r="BH192" s="250">
        <f>IF(N192="sníž. přenesená",J192,0)</f>
        <v>0</v>
      </c>
      <c r="BI192" s="250">
        <f>IF(N192="nulová",J192,0)</f>
        <v>0</v>
      </c>
      <c r="BJ192" s="18" t="s">
        <v>78</v>
      </c>
      <c r="BK192" s="250">
        <f>ROUND(I192*H192,2)</f>
        <v>0</v>
      </c>
      <c r="BL192" s="18" t="s">
        <v>88</v>
      </c>
      <c r="BM192" s="249" t="s">
        <v>182</v>
      </c>
    </row>
    <row r="193" spans="1:47" s="2" customFormat="1" ht="12">
      <c r="A193" s="39"/>
      <c r="B193" s="40"/>
      <c r="C193" s="41"/>
      <c r="D193" s="251" t="s">
        <v>132</v>
      </c>
      <c r="E193" s="41"/>
      <c r="F193" s="252" t="s">
        <v>316</v>
      </c>
      <c r="G193" s="41"/>
      <c r="H193" s="41"/>
      <c r="I193" s="145"/>
      <c r="J193" s="41"/>
      <c r="K193" s="41"/>
      <c r="L193" s="45"/>
      <c r="M193" s="253"/>
      <c r="N193" s="254"/>
      <c r="O193" s="92"/>
      <c r="P193" s="92"/>
      <c r="Q193" s="92"/>
      <c r="R193" s="92"/>
      <c r="S193" s="92"/>
      <c r="T193" s="93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132</v>
      </c>
      <c r="AU193" s="18" t="s">
        <v>82</v>
      </c>
    </row>
    <row r="194" spans="1:65" s="2" customFormat="1" ht="16.5" customHeight="1">
      <c r="A194" s="39"/>
      <c r="B194" s="40"/>
      <c r="C194" s="237" t="s">
        <v>228</v>
      </c>
      <c r="D194" s="237" t="s">
        <v>128</v>
      </c>
      <c r="E194" s="238" t="s">
        <v>317</v>
      </c>
      <c r="F194" s="239" t="s">
        <v>318</v>
      </c>
      <c r="G194" s="240" t="s">
        <v>138</v>
      </c>
      <c r="H194" s="241">
        <v>8481</v>
      </c>
      <c r="I194" s="242"/>
      <c r="J194" s="243">
        <f>ROUND(I194*H194,2)</f>
        <v>0</v>
      </c>
      <c r="K194" s="244"/>
      <c r="L194" s="45"/>
      <c r="M194" s="245" t="s">
        <v>1</v>
      </c>
      <c r="N194" s="246" t="s">
        <v>38</v>
      </c>
      <c r="O194" s="92"/>
      <c r="P194" s="247">
        <f>O194*H194</f>
        <v>0</v>
      </c>
      <c r="Q194" s="247">
        <v>0</v>
      </c>
      <c r="R194" s="247">
        <f>Q194*H194</f>
        <v>0</v>
      </c>
      <c r="S194" s="247">
        <v>0</v>
      </c>
      <c r="T194" s="248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9" t="s">
        <v>88</v>
      </c>
      <c r="AT194" s="249" t="s">
        <v>128</v>
      </c>
      <c r="AU194" s="249" t="s">
        <v>82</v>
      </c>
      <c r="AY194" s="18" t="s">
        <v>126</v>
      </c>
      <c r="BE194" s="250">
        <f>IF(N194="základní",J194,0)</f>
        <v>0</v>
      </c>
      <c r="BF194" s="250">
        <f>IF(N194="snížená",J194,0)</f>
        <v>0</v>
      </c>
      <c r="BG194" s="250">
        <f>IF(N194="zákl. přenesená",J194,0)</f>
        <v>0</v>
      </c>
      <c r="BH194" s="250">
        <f>IF(N194="sníž. přenesená",J194,0)</f>
        <v>0</v>
      </c>
      <c r="BI194" s="250">
        <f>IF(N194="nulová",J194,0)</f>
        <v>0</v>
      </c>
      <c r="BJ194" s="18" t="s">
        <v>78</v>
      </c>
      <c r="BK194" s="250">
        <f>ROUND(I194*H194,2)</f>
        <v>0</v>
      </c>
      <c r="BL194" s="18" t="s">
        <v>88</v>
      </c>
      <c r="BM194" s="249" t="s">
        <v>187</v>
      </c>
    </row>
    <row r="195" spans="1:47" s="2" customFormat="1" ht="12">
      <c r="A195" s="39"/>
      <c r="B195" s="40"/>
      <c r="C195" s="41"/>
      <c r="D195" s="251" t="s">
        <v>132</v>
      </c>
      <c r="E195" s="41"/>
      <c r="F195" s="252" t="s">
        <v>318</v>
      </c>
      <c r="G195" s="41"/>
      <c r="H195" s="41"/>
      <c r="I195" s="145"/>
      <c r="J195" s="41"/>
      <c r="K195" s="41"/>
      <c r="L195" s="45"/>
      <c r="M195" s="253"/>
      <c r="N195" s="254"/>
      <c r="O195" s="92"/>
      <c r="P195" s="92"/>
      <c r="Q195" s="92"/>
      <c r="R195" s="92"/>
      <c r="S195" s="92"/>
      <c r="T195" s="93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132</v>
      </c>
      <c r="AU195" s="18" t="s">
        <v>82</v>
      </c>
    </row>
    <row r="196" spans="1:51" s="13" customFormat="1" ht="12">
      <c r="A196" s="13"/>
      <c r="B196" s="255"/>
      <c r="C196" s="256"/>
      <c r="D196" s="251" t="s">
        <v>133</v>
      </c>
      <c r="E196" s="257" t="s">
        <v>1</v>
      </c>
      <c r="F196" s="258" t="s">
        <v>319</v>
      </c>
      <c r="G196" s="256"/>
      <c r="H196" s="259">
        <v>8481</v>
      </c>
      <c r="I196" s="260"/>
      <c r="J196" s="256"/>
      <c r="K196" s="256"/>
      <c r="L196" s="261"/>
      <c r="M196" s="262"/>
      <c r="N196" s="263"/>
      <c r="O196" s="263"/>
      <c r="P196" s="263"/>
      <c r="Q196" s="263"/>
      <c r="R196" s="263"/>
      <c r="S196" s="263"/>
      <c r="T196" s="26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5" t="s">
        <v>133</v>
      </c>
      <c r="AU196" s="265" t="s">
        <v>82</v>
      </c>
      <c r="AV196" s="13" t="s">
        <v>82</v>
      </c>
      <c r="AW196" s="13" t="s">
        <v>30</v>
      </c>
      <c r="AX196" s="13" t="s">
        <v>73</v>
      </c>
      <c r="AY196" s="265" t="s">
        <v>126</v>
      </c>
    </row>
    <row r="197" spans="1:51" s="14" customFormat="1" ht="12">
      <c r="A197" s="14"/>
      <c r="B197" s="266"/>
      <c r="C197" s="267"/>
      <c r="D197" s="251" t="s">
        <v>133</v>
      </c>
      <c r="E197" s="268" t="s">
        <v>1</v>
      </c>
      <c r="F197" s="269" t="s">
        <v>135</v>
      </c>
      <c r="G197" s="267"/>
      <c r="H197" s="270">
        <v>8481</v>
      </c>
      <c r="I197" s="271"/>
      <c r="J197" s="267"/>
      <c r="K197" s="267"/>
      <c r="L197" s="272"/>
      <c r="M197" s="273"/>
      <c r="N197" s="274"/>
      <c r="O197" s="274"/>
      <c r="P197" s="274"/>
      <c r="Q197" s="274"/>
      <c r="R197" s="274"/>
      <c r="S197" s="274"/>
      <c r="T197" s="275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76" t="s">
        <v>133</v>
      </c>
      <c r="AU197" s="276" t="s">
        <v>82</v>
      </c>
      <c r="AV197" s="14" t="s">
        <v>88</v>
      </c>
      <c r="AW197" s="14" t="s">
        <v>30</v>
      </c>
      <c r="AX197" s="14" t="s">
        <v>78</v>
      </c>
      <c r="AY197" s="276" t="s">
        <v>126</v>
      </c>
    </row>
    <row r="198" spans="1:65" s="2" customFormat="1" ht="24" customHeight="1">
      <c r="A198" s="39"/>
      <c r="B198" s="40"/>
      <c r="C198" s="237" t="s">
        <v>167</v>
      </c>
      <c r="D198" s="237" t="s">
        <v>128</v>
      </c>
      <c r="E198" s="238" t="s">
        <v>320</v>
      </c>
      <c r="F198" s="239" t="s">
        <v>321</v>
      </c>
      <c r="G198" s="240" t="s">
        <v>138</v>
      </c>
      <c r="H198" s="241">
        <v>1400</v>
      </c>
      <c r="I198" s="242"/>
      <c r="J198" s="243">
        <f>ROUND(I198*H198,2)</f>
        <v>0</v>
      </c>
      <c r="K198" s="244"/>
      <c r="L198" s="45"/>
      <c r="M198" s="245" t="s">
        <v>1</v>
      </c>
      <c r="N198" s="246" t="s">
        <v>38</v>
      </c>
      <c r="O198" s="92"/>
      <c r="P198" s="247">
        <f>O198*H198</f>
        <v>0</v>
      </c>
      <c r="Q198" s="247">
        <v>0</v>
      </c>
      <c r="R198" s="247">
        <f>Q198*H198</f>
        <v>0</v>
      </c>
      <c r="S198" s="247">
        <v>0</v>
      </c>
      <c r="T198" s="248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9" t="s">
        <v>88</v>
      </c>
      <c r="AT198" s="249" t="s">
        <v>128</v>
      </c>
      <c r="AU198" s="249" t="s">
        <v>82</v>
      </c>
      <c r="AY198" s="18" t="s">
        <v>126</v>
      </c>
      <c r="BE198" s="250">
        <f>IF(N198="základní",J198,0)</f>
        <v>0</v>
      </c>
      <c r="BF198" s="250">
        <f>IF(N198="snížená",J198,0)</f>
        <v>0</v>
      </c>
      <c r="BG198" s="250">
        <f>IF(N198="zákl. přenesená",J198,0)</f>
        <v>0</v>
      </c>
      <c r="BH198" s="250">
        <f>IF(N198="sníž. přenesená",J198,0)</f>
        <v>0</v>
      </c>
      <c r="BI198" s="250">
        <f>IF(N198="nulová",J198,0)</f>
        <v>0</v>
      </c>
      <c r="BJ198" s="18" t="s">
        <v>78</v>
      </c>
      <c r="BK198" s="250">
        <f>ROUND(I198*H198,2)</f>
        <v>0</v>
      </c>
      <c r="BL198" s="18" t="s">
        <v>88</v>
      </c>
      <c r="BM198" s="249" t="s">
        <v>322</v>
      </c>
    </row>
    <row r="199" spans="1:47" s="2" customFormat="1" ht="12">
      <c r="A199" s="39"/>
      <c r="B199" s="40"/>
      <c r="C199" s="41"/>
      <c r="D199" s="251" t="s">
        <v>132</v>
      </c>
      <c r="E199" s="41"/>
      <c r="F199" s="252" t="s">
        <v>321</v>
      </c>
      <c r="G199" s="41"/>
      <c r="H199" s="41"/>
      <c r="I199" s="145"/>
      <c r="J199" s="41"/>
      <c r="K199" s="41"/>
      <c r="L199" s="45"/>
      <c r="M199" s="253"/>
      <c r="N199" s="254"/>
      <c r="O199" s="92"/>
      <c r="P199" s="92"/>
      <c r="Q199" s="92"/>
      <c r="R199" s="92"/>
      <c r="S199" s="92"/>
      <c r="T199" s="93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132</v>
      </c>
      <c r="AU199" s="18" t="s">
        <v>82</v>
      </c>
    </row>
    <row r="200" spans="1:51" s="13" customFormat="1" ht="12">
      <c r="A200" s="13"/>
      <c r="B200" s="255"/>
      <c r="C200" s="256"/>
      <c r="D200" s="251" t="s">
        <v>133</v>
      </c>
      <c r="E200" s="257" t="s">
        <v>1</v>
      </c>
      <c r="F200" s="258" t="s">
        <v>323</v>
      </c>
      <c r="G200" s="256"/>
      <c r="H200" s="259">
        <v>1400</v>
      </c>
      <c r="I200" s="260"/>
      <c r="J200" s="256"/>
      <c r="K200" s="256"/>
      <c r="L200" s="261"/>
      <c r="M200" s="262"/>
      <c r="N200" s="263"/>
      <c r="O200" s="263"/>
      <c r="P200" s="263"/>
      <c r="Q200" s="263"/>
      <c r="R200" s="263"/>
      <c r="S200" s="263"/>
      <c r="T200" s="26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5" t="s">
        <v>133</v>
      </c>
      <c r="AU200" s="265" t="s">
        <v>82</v>
      </c>
      <c r="AV200" s="13" t="s">
        <v>82</v>
      </c>
      <c r="AW200" s="13" t="s">
        <v>30</v>
      </c>
      <c r="AX200" s="13" t="s">
        <v>73</v>
      </c>
      <c r="AY200" s="265" t="s">
        <v>126</v>
      </c>
    </row>
    <row r="201" spans="1:51" s="14" customFormat="1" ht="12">
      <c r="A201" s="14"/>
      <c r="B201" s="266"/>
      <c r="C201" s="267"/>
      <c r="D201" s="251" t="s">
        <v>133</v>
      </c>
      <c r="E201" s="268" t="s">
        <v>1</v>
      </c>
      <c r="F201" s="269" t="s">
        <v>135</v>
      </c>
      <c r="G201" s="267"/>
      <c r="H201" s="270">
        <v>1400</v>
      </c>
      <c r="I201" s="271"/>
      <c r="J201" s="267"/>
      <c r="K201" s="267"/>
      <c r="L201" s="272"/>
      <c r="M201" s="273"/>
      <c r="N201" s="274"/>
      <c r="O201" s="274"/>
      <c r="P201" s="274"/>
      <c r="Q201" s="274"/>
      <c r="R201" s="274"/>
      <c r="S201" s="274"/>
      <c r="T201" s="275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76" t="s">
        <v>133</v>
      </c>
      <c r="AU201" s="276" t="s">
        <v>82</v>
      </c>
      <c r="AV201" s="14" t="s">
        <v>88</v>
      </c>
      <c r="AW201" s="14" t="s">
        <v>30</v>
      </c>
      <c r="AX201" s="14" t="s">
        <v>78</v>
      </c>
      <c r="AY201" s="276" t="s">
        <v>126</v>
      </c>
    </row>
    <row r="202" spans="1:65" s="2" customFormat="1" ht="24" customHeight="1">
      <c r="A202" s="39"/>
      <c r="B202" s="40"/>
      <c r="C202" s="237" t="s">
        <v>7</v>
      </c>
      <c r="D202" s="237" t="s">
        <v>128</v>
      </c>
      <c r="E202" s="238" t="s">
        <v>324</v>
      </c>
      <c r="F202" s="239" t="s">
        <v>325</v>
      </c>
      <c r="G202" s="240" t="s">
        <v>138</v>
      </c>
      <c r="H202" s="241">
        <v>26927.4</v>
      </c>
      <c r="I202" s="242"/>
      <c r="J202" s="243">
        <f>ROUND(I202*H202,2)</f>
        <v>0</v>
      </c>
      <c r="K202" s="244"/>
      <c r="L202" s="45"/>
      <c r="M202" s="245" t="s">
        <v>1</v>
      </c>
      <c r="N202" s="246" t="s">
        <v>38</v>
      </c>
      <c r="O202" s="92"/>
      <c r="P202" s="247">
        <f>O202*H202</f>
        <v>0</v>
      </c>
      <c r="Q202" s="247">
        <v>0</v>
      </c>
      <c r="R202" s="247">
        <f>Q202*H202</f>
        <v>0</v>
      </c>
      <c r="S202" s="247">
        <v>0</v>
      </c>
      <c r="T202" s="248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49" t="s">
        <v>88</v>
      </c>
      <c r="AT202" s="249" t="s">
        <v>128</v>
      </c>
      <c r="AU202" s="249" t="s">
        <v>82</v>
      </c>
      <c r="AY202" s="18" t="s">
        <v>126</v>
      </c>
      <c r="BE202" s="250">
        <f>IF(N202="základní",J202,0)</f>
        <v>0</v>
      </c>
      <c r="BF202" s="250">
        <f>IF(N202="snížená",J202,0)</f>
        <v>0</v>
      </c>
      <c r="BG202" s="250">
        <f>IF(N202="zákl. přenesená",J202,0)</f>
        <v>0</v>
      </c>
      <c r="BH202" s="250">
        <f>IF(N202="sníž. přenesená",J202,0)</f>
        <v>0</v>
      </c>
      <c r="BI202" s="250">
        <f>IF(N202="nulová",J202,0)</f>
        <v>0</v>
      </c>
      <c r="BJ202" s="18" t="s">
        <v>78</v>
      </c>
      <c r="BK202" s="250">
        <f>ROUND(I202*H202,2)</f>
        <v>0</v>
      </c>
      <c r="BL202" s="18" t="s">
        <v>88</v>
      </c>
      <c r="BM202" s="249" t="s">
        <v>192</v>
      </c>
    </row>
    <row r="203" spans="1:47" s="2" customFormat="1" ht="12">
      <c r="A203" s="39"/>
      <c r="B203" s="40"/>
      <c r="C203" s="41"/>
      <c r="D203" s="251" t="s">
        <v>132</v>
      </c>
      <c r="E203" s="41"/>
      <c r="F203" s="252" t="s">
        <v>325</v>
      </c>
      <c r="G203" s="41"/>
      <c r="H203" s="41"/>
      <c r="I203" s="145"/>
      <c r="J203" s="41"/>
      <c r="K203" s="41"/>
      <c r="L203" s="45"/>
      <c r="M203" s="253"/>
      <c r="N203" s="254"/>
      <c r="O203" s="92"/>
      <c r="P203" s="92"/>
      <c r="Q203" s="92"/>
      <c r="R203" s="92"/>
      <c r="S203" s="92"/>
      <c r="T203" s="93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132</v>
      </c>
      <c r="AU203" s="18" t="s">
        <v>82</v>
      </c>
    </row>
    <row r="204" spans="1:51" s="13" customFormat="1" ht="12">
      <c r="A204" s="13"/>
      <c r="B204" s="255"/>
      <c r="C204" s="256"/>
      <c r="D204" s="251" t="s">
        <v>133</v>
      </c>
      <c r="E204" s="257" t="s">
        <v>1</v>
      </c>
      <c r="F204" s="258" t="s">
        <v>326</v>
      </c>
      <c r="G204" s="256"/>
      <c r="H204" s="259">
        <v>26927.4</v>
      </c>
      <c r="I204" s="260"/>
      <c r="J204" s="256"/>
      <c r="K204" s="256"/>
      <c r="L204" s="261"/>
      <c r="M204" s="262"/>
      <c r="N204" s="263"/>
      <c r="O204" s="263"/>
      <c r="P204" s="263"/>
      <c r="Q204" s="263"/>
      <c r="R204" s="263"/>
      <c r="S204" s="263"/>
      <c r="T204" s="26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5" t="s">
        <v>133</v>
      </c>
      <c r="AU204" s="265" t="s">
        <v>82</v>
      </c>
      <c r="AV204" s="13" t="s">
        <v>82</v>
      </c>
      <c r="AW204" s="13" t="s">
        <v>30</v>
      </c>
      <c r="AX204" s="13" t="s">
        <v>73</v>
      </c>
      <c r="AY204" s="265" t="s">
        <v>126</v>
      </c>
    </row>
    <row r="205" spans="1:51" s="14" customFormat="1" ht="12">
      <c r="A205" s="14"/>
      <c r="B205" s="266"/>
      <c r="C205" s="267"/>
      <c r="D205" s="251" t="s">
        <v>133</v>
      </c>
      <c r="E205" s="268" t="s">
        <v>1</v>
      </c>
      <c r="F205" s="269" t="s">
        <v>135</v>
      </c>
      <c r="G205" s="267"/>
      <c r="H205" s="270">
        <v>26927.4</v>
      </c>
      <c r="I205" s="271"/>
      <c r="J205" s="267"/>
      <c r="K205" s="267"/>
      <c r="L205" s="272"/>
      <c r="M205" s="273"/>
      <c r="N205" s="274"/>
      <c r="O205" s="274"/>
      <c r="P205" s="274"/>
      <c r="Q205" s="274"/>
      <c r="R205" s="274"/>
      <c r="S205" s="274"/>
      <c r="T205" s="275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76" t="s">
        <v>133</v>
      </c>
      <c r="AU205" s="276" t="s">
        <v>82</v>
      </c>
      <c r="AV205" s="14" t="s">
        <v>88</v>
      </c>
      <c r="AW205" s="14" t="s">
        <v>30</v>
      </c>
      <c r="AX205" s="14" t="s">
        <v>78</v>
      </c>
      <c r="AY205" s="276" t="s">
        <v>126</v>
      </c>
    </row>
    <row r="206" spans="1:65" s="2" customFormat="1" ht="24" customHeight="1">
      <c r="A206" s="39"/>
      <c r="B206" s="40"/>
      <c r="C206" s="237" t="s">
        <v>172</v>
      </c>
      <c r="D206" s="237" t="s">
        <v>128</v>
      </c>
      <c r="E206" s="238" t="s">
        <v>327</v>
      </c>
      <c r="F206" s="239" t="s">
        <v>328</v>
      </c>
      <c r="G206" s="240" t="s">
        <v>138</v>
      </c>
      <c r="H206" s="241">
        <v>28327.4</v>
      </c>
      <c r="I206" s="242"/>
      <c r="J206" s="243">
        <f>ROUND(I206*H206,2)</f>
        <v>0</v>
      </c>
      <c r="K206" s="244"/>
      <c r="L206" s="45"/>
      <c r="M206" s="245" t="s">
        <v>1</v>
      </c>
      <c r="N206" s="246" t="s">
        <v>38</v>
      </c>
      <c r="O206" s="92"/>
      <c r="P206" s="247">
        <f>O206*H206</f>
        <v>0</v>
      </c>
      <c r="Q206" s="247">
        <v>0</v>
      </c>
      <c r="R206" s="247">
        <f>Q206*H206</f>
        <v>0</v>
      </c>
      <c r="S206" s="247">
        <v>0</v>
      </c>
      <c r="T206" s="248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9" t="s">
        <v>88</v>
      </c>
      <c r="AT206" s="249" t="s">
        <v>128</v>
      </c>
      <c r="AU206" s="249" t="s">
        <v>82</v>
      </c>
      <c r="AY206" s="18" t="s">
        <v>126</v>
      </c>
      <c r="BE206" s="250">
        <f>IF(N206="základní",J206,0)</f>
        <v>0</v>
      </c>
      <c r="BF206" s="250">
        <f>IF(N206="snížená",J206,0)</f>
        <v>0</v>
      </c>
      <c r="BG206" s="250">
        <f>IF(N206="zákl. přenesená",J206,0)</f>
        <v>0</v>
      </c>
      <c r="BH206" s="250">
        <f>IF(N206="sníž. přenesená",J206,0)</f>
        <v>0</v>
      </c>
      <c r="BI206" s="250">
        <f>IF(N206="nulová",J206,0)</f>
        <v>0</v>
      </c>
      <c r="BJ206" s="18" t="s">
        <v>78</v>
      </c>
      <c r="BK206" s="250">
        <f>ROUND(I206*H206,2)</f>
        <v>0</v>
      </c>
      <c r="BL206" s="18" t="s">
        <v>88</v>
      </c>
      <c r="BM206" s="249" t="s">
        <v>196</v>
      </c>
    </row>
    <row r="207" spans="1:47" s="2" customFormat="1" ht="12">
      <c r="A207" s="39"/>
      <c r="B207" s="40"/>
      <c r="C207" s="41"/>
      <c r="D207" s="251" t="s">
        <v>132</v>
      </c>
      <c r="E207" s="41"/>
      <c r="F207" s="252" t="s">
        <v>328</v>
      </c>
      <c r="G207" s="41"/>
      <c r="H207" s="41"/>
      <c r="I207" s="145"/>
      <c r="J207" s="41"/>
      <c r="K207" s="41"/>
      <c r="L207" s="45"/>
      <c r="M207" s="253"/>
      <c r="N207" s="254"/>
      <c r="O207" s="92"/>
      <c r="P207" s="92"/>
      <c r="Q207" s="92"/>
      <c r="R207" s="92"/>
      <c r="S207" s="92"/>
      <c r="T207" s="93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132</v>
      </c>
      <c r="AU207" s="18" t="s">
        <v>82</v>
      </c>
    </row>
    <row r="208" spans="1:51" s="13" customFormat="1" ht="12">
      <c r="A208" s="13"/>
      <c r="B208" s="255"/>
      <c r="C208" s="256"/>
      <c r="D208" s="251" t="s">
        <v>133</v>
      </c>
      <c r="E208" s="257" t="s">
        <v>1</v>
      </c>
      <c r="F208" s="258" t="s">
        <v>326</v>
      </c>
      <c r="G208" s="256"/>
      <c r="H208" s="259">
        <v>26927.4</v>
      </c>
      <c r="I208" s="260"/>
      <c r="J208" s="256"/>
      <c r="K208" s="256"/>
      <c r="L208" s="261"/>
      <c r="M208" s="262"/>
      <c r="N208" s="263"/>
      <c r="O208" s="263"/>
      <c r="P208" s="263"/>
      <c r="Q208" s="263"/>
      <c r="R208" s="263"/>
      <c r="S208" s="263"/>
      <c r="T208" s="26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5" t="s">
        <v>133</v>
      </c>
      <c r="AU208" s="265" t="s">
        <v>82</v>
      </c>
      <c r="AV208" s="13" t="s">
        <v>82</v>
      </c>
      <c r="AW208" s="13" t="s">
        <v>30</v>
      </c>
      <c r="AX208" s="13" t="s">
        <v>73</v>
      </c>
      <c r="AY208" s="265" t="s">
        <v>126</v>
      </c>
    </row>
    <row r="209" spans="1:51" s="13" customFormat="1" ht="12">
      <c r="A209" s="13"/>
      <c r="B209" s="255"/>
      <c r="C209" s="256"/>
      <c r="D209" s="251" t="s">
        <v>133</v>
      </c>
      <c r="E209" s="257" t="s">
        <v>1</v>
      </c>
      <c r="F209" s="258" t="s">
        <v>323</v>
      </c>
      <c r="G209" s="256"/>
      <c r="H209" s="259">
        <v>1400</v>
      </c>
      <c r="I209" s="260"/>
      <c r="J209" s="256"/>
      <c r="K209" s="256"/>
      <c r="L209" s="261"/>
      <c r="M209" s="262"/>
      <c r="N209" s="263"/>
      <c r="O209" s="263"/>
      <c r="P209" s="263"/>
      <c r="Q209" s="263"/>
      <c r="R209" s="263"/>
      <c r="S209" s="263"/>
      <c r="T209" s="26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5" t="s">
        <v>133</v>
      </c>
      <c r="AU209" s="265" t="s">
        <v>82</v>
      </c>
      <c r="AV209" s="13" t="s">
        <v>82</v>
      </c>
      <c r="AW209" s="13" t="s">
        <v>30</v>
      </c>
      <c r="AX209" s="13" t="s">
        <v>73</v>
      </c>
      <c r="AY209" s="265" t="s">
        <v>126</v>
      </c>
    </row>
    <row r="210" spans="1:51" s="14" customFormat="1" ht="12">
      <c r="A210" s="14"/>
      <c r="B210" s="266"/>
      <c r="C210" s="267"/>
      <c r="D210" s="251" t="s">
        <v>133</v>
      </c>
      <c r="E210" s="268" t="s">
        <v>1</v>
      </c>
      <c r="F210" s="269" t="s">
        <v>135</v>
      </c>
      <c r="G210" s="267"/>
      <c r="H210" s="270">
        <v>28327.4</v>
      </c>
      <c r="I210" s="271"/>
      <c r="J210" s="267"/>
      <c r="K210" s="267"/>
      <c r="L210" s="272"/>
      <c r="M210" s="273"/>
      <c r="N210" s="274"/>
      <c r="O210" s="274"/>
      <c r="P210" s="274"/>
      <c r="Q210" s="274"/>
      <c r="R210" s="274"/>
      <c r="S210" s="274"/>
      <c r="T210" s="275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76" t="s">
        <v>133</v>
      </c>
      <c r="AU210" s="276" t="s">
        <v>82</v>
      </c>
      <c r="AV210" s="14" t="s">
        <v>88</v>
      </c>
      <c r="AW210" s="14" t="s">
        <v>30</v>
      </c>
      <c r="AX210" s="14" t="s">
        <v>78</v>
      </c>
      <c r="AY210" s="276" t="s">
        <v>126</v>
      </c>
    </row>
    <row r="211" spans="1:65" s="2" customFormat="1" ht="16.5" customHeight="1">
      <c r="A211" s="39"/>
      <c r="B211" s="40"/>
      <c r="C211" s="277" t="s">
        <v>249</v>
      </c>
      <c r="D211" s="277" t="s">
        <v>217</v>
      </c>
      <c r="E211" s="278" t="s">
        <v>329</v>
      </c>
      <c r="F211" s="279" t="s">
        <v>330</v>
      </c>
      <c r="G211" s="280" t="s">
        <v>331</v>
      </c>
      <c r="H211" s="281">
        <v>424.911</v>
      </c>
      <c r="I211" s="282"/>
      <c r="J211" s="283">
        <f>ROUND(I211*H211,2)</f>
        <v>0</v>
      </c>
      <c r="K211" s="284"/>
      <c r="L211" s="285"/>
      <c r="M211" s="286" t="s">
        <v>1</v>
      </c>
      <c r="N211" s="287" t="s">
        <v>38</v>
      </c>
      <c r="O211" s="92"/>
      <c r="P211" s="247">
        <f>O211*H211</f>
        <v>0</v>
      </c>
      <c r="Q211" s="247">
        <v>0</v>
      </c>
      <c r="R211" s="247">
        <f>Q211*H211</f>
        <v>0</v>
      </c>
      <c r="S211" s="247">
        <v>0</v>
      </c>
      <c r="T211" s="248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49" t="s">
        <v>169</v>
      </c>
      <c r="AT211" s="249" t="s">
        <v>217</v>
      </c>
      <c r="AU211" s="249" t="s">
        <v>82</v>
      </c>
      <c r="AY211" s="18" t="s">
        <v>126</v>
      </c>
      <c r="BE211" s="250">
        <f>IF(N211="základní",J211,0)</f>
        <v>0</v>
      </c>
      <c r="BF211" s="250">
        <f>IF(N211="snížená",J211,0)</f>
        <v>0</v>
      </c>
      <c r="BG211" s="250">
        <f>IF(N211="zákl. přenesená",J211,0)</f>
        <v>0</v>
      </c>
      <c r="BH211" s="250">
        <f>IF(N211="sníž. přenesená",J211,0)</f>
        <v>0</v>
      </c>
      <c r="BI211" s="250">
        <f>IF(N211="nulová",J211,0)</f>
        <v>0</v>
      </c>
      <c r="BJ211" s="18" t="s">
        <v>78</v>
      </c>
      <c r="BK211" s="250">
        <f>ROUND(I211*H211,2)</f>
        <v>0</v>
      </c>
      <c r="BL211" s="18" t="s">
        <v>88</v>
      </c>
      <c r="BM211" s="249" t="s">
        <v>199</v>
      </c>
    </row>
    <row r="212" spans="1:47" s="2" customFormat="1" ht="12">
      <c r="A212" s="39"/>
      <c r="B212" s="40"/>
      <c r="C212" s="41"/>
      <c r="D212" s="251" t="s">
        <v>132</v>
      </c>
      <c r="E212" s="41"/>
      <c r="F212" s="252" t="s">
        <v>330</v>
      </c>
      <c r="G212" s="41"/>
      <c r="H212" s="41"/>
      <c r="I212" s="145"/>
      <c r="J212" s="41"/>
      <c r="K212" s="41"/>
      <c r="L212" s="45"/>
      <c r="M212" s="253"/>
      <c r="N212" s="254"/>
      <c r="O212" s="92"/>
      <c r="P212" s="92"/>
      <c r="Q212" s="92"/>
      <c r="R212" s="92"/>
      <c r="S212" s="92"/>
      <c r="T212" s="93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132</v>
      </c>
      <c r="AU212" s="18" t="s">
        <v>82</v>
      </c>
    </row>
    <row r="213" spans="1:51" s="13" customFormat="1" ht="12">
      <c r="A213" s="13"/>
      <c r="B213" s="255"/>
      <c r="C213" s="256"/>
      <c r="D213" s="251" t="s">
        <v>133</v>
      </c>
      <c r="E213" s="257" t="s">
        <v>1</v>
      </c>
      <c r="F213" s="258" t="s">
        <v>332</v>
      </c>
      <c r="G213" s="256"/>
      <c r="H213" s="259">
        <v>424.911</v>
      </c>
      <c r="I213" s="260"/>
      <c r="J213" s="256"/>
      <c r="K213" s="256"/>
      <c r="L213" s="261"/>
      <c r="M213" s="262"/>
      <c r="N213" s="263"/>
      <c r="O213" s="263"/>
      <c r="P213" s="263"/>
      <c r="Q213" s="263"/>
      <c r="R213" s="263"/>
      <c r="S213" s="263"/>
      <c r="T213" s="26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5" t="s">
        <v>133</v>
      </c>
      <c r="AU213" s="265" t="s">
        <v>82</v>
      </c>
      <c r="AV213" s="13" t="s">
        <v>82</v>
      </c>
      <c r="AW213" s="13" t="s">
        <v>30</v>
      </c>
      <c r="AX213" s="13" t="s">
        <v>73</v>
      </c>
      <c r="AY213" s="265" t="s">
        <v>126</v>
      </c>
    </row>
    <row r="214" spans="1:51" s="14" customFormat="1" ht="12">
      <c r="A214" s="14"/>
      <c r="B214" s="266"/>
      <c r="C214" s="267"/>
      <c r="D214" s="251" t="s">
        <v>133</v>
      </c>
      <c r="E214" s="268" t="s">
        <v>1</v>
      </c>
      <c r="F214" s="269" t="s">
        <v>135</v>
      </c>
      <c r="G214" s="267"/>
      <c r="H214" s="270">
        <v>424.911</v>
      </c>
      <c r="I214" s="271"/>
      <c r="J214" s="267"/>
      <c r="K214" s="267"/>
      <c r="L214" s="272"/>
      <c r="M214" s="273"/>
      <c r="N214" s="274"/>
      <c r="O214" s="274"/>
      <c r="P214" s="274"/>
      <c r="Q214" s="274"/>
      <c r="R214" s="274"/>
      <c r="S214" s="274"/>
      <c r="T214" s="275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76" t="s">
        <v>133</v>
      </c>
      <c r="AU214" s="276" t="s">
        <v>82</v>
      </c>
      <c r="AV214" s="14" t="s">
        <v>88</v>
      </c>
      <c r="AW214" s="14" t="s">
        <v>30</v>
      </c>
      <c r="AX214" s="14" t="s">
        <v>78</v>
      </c>
      <c r="AY214" s="276" t="s">
        <v>126</v>
      </c>
    </row>
    <row r="215" spans="1:65" s="2" customFormat="1" ht="24" customHeight="1">
      <c r="A215" s="39"/>
      <c r="B215" s="40"/>
      <c r="C215" s="237" t="s">
        <v>291</v>
      </c>
      <c r="D215" s="237" t="s">
        <v>128</v>
      </c>
      <c r="E215" s="238" t="s">
        <v>333</v>
      </c>
      <c r="F215" s="239" t="s">
        <v>334</v>
      </c>
      <c r="G215" s="240" t="s">
        <v>138</v>
      </c>
      <c r="H215" s="241">
        <v>37909.933</v>
      </c>
      <c r="I215" s="242"/>
      <c r="J215" s="243">
        <f>ROUND(I215*H215,2)</f>
        <v>0</v>
      </c>
      <c r="K215" s="244"/>
      <c r="L215" s="45"/>
      <c r="M215" s="245" t="s">
        <v>1</v>
      </c>
      <c r="N215" s="246" t="s">
        <v>38</v>
      </c>
      <c r="O215" s="92"/>
      <c r="P215" s="247">
        <f>O215*H215</f>
        <v>0</v>
      </c>
      <c r="Q215" s="247">
        <v>0</v>
      </c>
      <c r="R215" s="247">
        <f>Q215*H215</f>
        <v>0</v>
      </c>
      <c r="S215" s="247">
        <v>0</v>
      </c>
      <c r="T215" s="248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49" t="s">
        <v>88</v>
      </c>
      <c r="AT215" s="249" t="s">
        <v>128</v>
      </c>
      <c r="AU215" s="249" t="s">
        <v>82</v>
      </c>
      <c r="AY215" s="18" t="s">
        <v>126</v>
      </c>
      <c r="BE215" s="250">
        <f>IF(N215="základní",J215,0)</f>
        <v>0</v>
      </c>
      <c r="BF215" s="250">
        <f>IF(N215="snížená",J215,0)</f>
        <v>0</v>
      </c>
      <c r="BG215" s="250">
        <f>IF(N215="zákl. přenesená",J215,0)</f>
        <v>0</v>
      </c>
      <c r="BH215" s="250">
        <f>IF(N215="sníž. přenesená",J215,0)</f>
        <v>0</v>
      </c>
      <c r="BI215" s="250">
        <f>IF(N215="nulová",J215,0)</f>
        <v>0</v>
      </c>
      <c r="BJ215" s="18" t="s">
        <v>78</v>
      </c>
      <c r="BK215" s="250">
        <f>ROUND(I215*H215,2)</f>
        <v>0</v>
      </c>
      <c r="BL215" s="18" t="s">
        <v>88</v>
      </c>
      <c r="BM215" s="249" t="s">
        <v>202</v>
      </c>
    </row>
    <row r="216" spans="1:47" s="2" customFormat="1" ht="12">
      <c r="A216" s="39"/>
      <c r="B216" s="40"/>
      <c r="C216" s="41"/>
      <c r="D216" s="251" t="s">
        <v>132</v>
      </c>
      <c r="E216" s="41"/>
      <c r="F216" s="252" t="s">
        <v>334</v>
      </c>
      <c r="G216" s="41"/>
      <c r="H216" s="41"/>
      <c r="I216" s="145"/>
      <c r="J216" s="41"/>
      <c r="K216" s="41"/>
      <c r="L216" s="45"/>
      <c r="M216" s="253"/>
      <c r="N216" s="254"/>
      <c r="O216" s="92"/>
      <c r="P216" s="92"/>
      <c r="Q216" s="92"/>
      <c r="R216" s="92"/>
      <c r="S216" s="92"/>
      <c r="T216" s="93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132</v>
      </c>
      <c r="AU216" s="18" t="s">
        <v>82</v>
      </c>
    </row>
    <row r="217" spans="1:51" s="13" customFormat="1" ht="12">
      <c r="A217" s="13"/>
      <c r="B217" s="255"/>
      <c r="C217" s="256"/>
      <c r="D217" s="251" t="s">
        <v>133</v>
      </c>
      <c r="E217" s="257" t="s">
        <v>1</v>
      </c>
      <c r="F217" s="258" t="s">
        <v>335</v>
      </c>
      <c r="G217" s="256"/>
      <c r="H217" s="259">
        <v>37909.933</v>
      </c>
      <c r="I217" s="260"/>
      <c r="J217" s="256"/>
      <c r="K217" s="256"/>
      <c r="L217" s="261"/>
      <c r="M217" s="262"/>
      <c r="N217" s="263"/>
      <c r="O217" s="263"/>
      <c r="P217" s="263"/>
      <c r="Q217" s="263"/>
      <c r="R217" s="263"/>
      <c r="S217" s="263"/>
      <c r="T217" s="26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5" t="s">
        <v>133</v>
      </c>
      <c r="AU217" s="265" t="s">
        <v>82</v>
      </c>
      <c r="AV217" s="13" t="s">
        <v>82</v>
      </c>
      <c r="AW217" s="13" t="s">
        <v>30</v>
      </c>
      <c r="AX217" s="13" t="s">
        <v>73</v>
      </c>
      <c r="AY217" s="265" t="s">
        <v>126</v>
      </c>
    </row>
    <row r="218" spans="1:51" s="14" customFormat="1" ht="12">
      <c r="A218" s="14"/>
      <c r="B218" s="266"/>
      <c r="C218" s="267"/>
      <c r="D218" s="251" t="s">
        <v>133</v>
      </c>
      <c r="E218" s="268" t="s">
        <v>1</v>
      </c>
      <c r="F218" s="269" t="s">
        <v>135</v>
      </c>
      <c r="G218" s="267"/>
      <c r="H218" s="270">
        <v>37909.933</v>
      </c>
      <c r="I218" s="271"/>
      <c r="J218" s="267"/>
      <c r="K218" s="267"/>
      <c r="L218" s="272"/>
      <c r="M218" s="273"/>
      <c r="N218" s="274"/>
      <c r="O218" s="274"/>
      <c r="P218" s="274"/>
      <c r="Q218" s="274"/>
      <c r="R218" s="274"/>
      <c r="S218" s="274"/>
      <c r="T218" s="275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76" t="s">
        <v>133</v>
      </c>
      <c r="AU218" s="276" t="s">
        <v>82</v>
      </c>
      <c r="AV218" s="14" t="s">
        <v>88</v>
      </c>
      <c r="AW218" s="14" t="s">
        <v>30</v>
      </c>
      <c r="AX218" s="14" t="s">
        <v>78</v>
      </c>
      <c r="AY218" s="276" t="s">
        <v>126</v>
      </c>
    </row>
    <row r="219" spans="1:65" s="2" customFormat="1" ht="16.5" customHeight="1">
      <c r="A219" s="39"/>
      <c r="B219" s="40"/>
      <c r="C219" s="277" t="s">
        <v>336</v>
      </c>
      <c r="D219" s="277" t="s">
        <v>217</v>
      </c>
      <c r="E219" s="278" t="s">
        <v>337</v>
      </c>
      <c r="F219" s="279" t="s">
        <v>338</v>
      </c>
      <c r="G219" s="280" t="s">
        <v>331</v>
      </c>
      <c r="H219" s="281">
        <v>568.649</v>
      </c>
      <c r="I219" s="282"/>
      <c r="J219" s="283">
        <f>ROUND(I219*H219,2)</f>
        <v>0</v>
      </c>
      <c r="K219" s="284"/>
      <c r="L219" s="285"/>
      <c r="M219" s="286" t="s">
        <v>1</v>
      </c>
      <c r="N219" s="287" t="s">
        <v>38</v>
      </c>
      <c r="O219" s="92"/>
      <c r="P219" s="247">
        <f>O219*H219</f>
        <v>0</v>
      </c>
      <c r="Q219" s="247">
        <v>0</v>
      </c>
      <c r="R219" s="247">
        <f>Q219*H219</f>
        <v>0</v>
      </c>
      <c r="S219" s="247">
        <v>0</v>
      </c>
      <c r="T219" s="248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49" t="s">
        <v>169</v>
      </c>
      <c r="AT219" s="249" t="s">
        <v>217</v>
      </c>
      <c r="AU219" s="249" t="s">
        <v>82</v>
      </c>
      <c r="AY219" s="18" t="s">
        <v>126</v>
      </c>
      <c r="BE219" s="250">
        <f>IF(N219="základní",J219,0)</f>
        <v>0</v>
      </c>
      <c r="BF219" s="250">
        <f>IF(N219="snížená",J219,0)</f>
        <v>0</v>
      </c>
      <c r="BG219" s="250">
        <f>IF(N219="zákl. přenesená",J219,0)</f>
        <v>0</v>
      </c>
      <c r="BH219" s="250">
        <f>IF(N219="sníž. přenesená",J219,0)</f>
        <v>0</v>
      </c>
      <c r="BI219" s="250">
        <f>IF(N219="nulová",J219,0)</f>
        <v>0</v>
      </c>
      <c r="BJ219" s="18" t="s">
        <v>78</v>
      </c>
      <c r="BK219" s="250">
        <f>ROUND(I219*H219,2)</f>
        <v>0</v>
      </c>
      <c r="BL219" s="18" t="s">
        <v>88</v>
      </c>
      <c r="BM219" s="249" t="s">
        <v>207</v>
      </c>
    </row>
    <row r="220" spans="1:47" s="2" customFormat="1" ht="12">
      <c r="A220" s="39"/>
      <c r="B220" s="40"/>
      <c r="C220" s="41"/>
      <c r="D220" s="251" t="s">
        <v>132</v>
      </c>
      <c r="E220" s="41"/>
      <c r="F220" s="252" t="s">
        <v>338</v>
      </c>
      <c r="G220" s="41"/>
      <c r="H220" s="41"/>
      <c r="I220" s="145"/>
      <c r="J220" s="41"/>
      <c r="K220" s="41"/>
      <c r="L220" s="45"/>
      <c r="M220" s="253"/>
      <c r="N220" s="254"/>
      <c r="O220" s="92"/>
      <c r="P220" s="92"/>
      <c r="Q220" s="92"/>
      <c r="R220" s="92"/>
      <c r="S220" s="92"/>
      <c r="T220" s="93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132</v>
      </c>
      <c r="AU220" s="18" t="s">
        <v>82</v>
      </c>
    </row>
    <row r="221" spans="1:51" s="13" customFormat="1" ht="12">
      <c r="A221" s="13"/>
      <c r="B221" s="255"/>
      <c r="C221" s="256"/>
      <c r="D221" s="251" t="s">
        <v>133</v>
      </c>
      <c r="E221" s="257" t="s">
        <v>1</v>
      </c>
      <c r="F221" s="258" t="s">
        <v>339</v>
      </c>
      <c r="G221" s="256"/>
      <c r="H221" s="259">
        <v>568.649</v>
      </c>
      <c r="I221" s="260"/>
      <c r="J221" s="256"/>
      <c r="K221" s="256"/>
      <c r="L221" s="261"/>
      <c r="M221" s="262"/>
      <c r="N221" s="263"/>
      <c r="O221" s="263"/>
      <c r="P221" s="263"/>
      <c r="Q221" s="263"/>
      <c r="R221" s="263"/>
      <c r="S221" s="263"/>
      <c r="T221" s="26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5" t="s">
        <v>133</v>
      </c>
      <c r="AU221" s="265" t="s">
        <v>82</v>
      </c>
      <c r="AV221" s="13" t="s">
        <v>82</v>
      </c>
      <c r="AW221" s="13" t="s">
        <v>30</v>
      </c>
      <c r="AX221" s="13" t="s">
        <v>73</v>
      </c>
      <c r="AY221" s="265" t="s">
        <v>126</v>
      </c>
    </row>
    <row r="222" spans="1:51" s="14" customFormat="1" ht="12">
      <c r="A222" s="14"/>
      <c r="B222" s="266"/>
      <c r="C222" s="267"/>
      <c r="D222" s="251" t="s">
        <v>133</v>
      </c>
      <c r="E222" s="268" t="s">
        <v>1</v>
      </c>
      <c r="F222" s="269" t="s">
        <v>135</v>
      </c>
      <c r="G222" s="267"/>
      <c r="H222" s="270">
        <v>568.649</v>
      </c>
      <c r="I222" s="271"/>
      <c r="J222" s="267"/>
      <c r="K222" s="267"/>
      <c r="L222" s="272"/>
      <c r="M222" s="273"/>
      <c r="N222" s="274"/>
      <c r="O222" s="274"/>
      <c r="P222" s="274"/>
      <c r="Q222" s="274"/>
      <c r="R222" s="274"/>
      <c r="S222" s="274"/>
      <c r="T222" s="275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76" t="s">
        <v>133</v>
      </c>
      <c r="AU222" s="276" t="s">
        <v>82</v>
      </c>
      <c r="AV222" s="14" t="s">
        <v>88</v>
      </c>
      <c r="AW222" s="14" t="s">
        <v>30</v>
      </c>
      <c r="AX222" s="14" t="s">
        <v>78</v>
      </c>
      <c r="AY222" s="276" t="s">
        <v>126</v>
      </c>
    </row>
    <row r="223" spans="1:65" s="2" customFormat="1" ht="16.5" customHeight="1">
      <c r="A223" s="39"/>
      <c r="B223" s="40"/>
      <c r="C223" s="237" t="s">
        <v>295</v>
      </c>
      <c r="D223" s="237" t="s">
        <v>128</v>
      </c>
      <c r="E223" s="238" t="s">
        <v>340</v>
      </c>
      <c r="F223" s="239" t="s">
        <v>341</v>
      </c>
      <c r="G223" s="240" t="s">
        <v>138</v>
      </c>
      <c r="H223" s="241">
        <v>1400</v>
      </c>
      <c r="I223" s="242"/>
      <c r="J223" s="243">
        <f>ROUND(I223*H223,2)</f>
        <v>0</v>
      </c>
      <c r="K223" s="244"/>
      <c r="L223" s="45"/>
      <c r="M223" s="245" t="s">
        <v>1</v>
      </c>
      <c r="N223" s="246" t="s">
        <v>38</v>
      </c>
      <c r="O223" s="92"/>
      <c r="P223" s="247">
        <f>O223*H223</f>
        <v>0</v>
      </c>
      <c r="Q223" s="247">
        <v>0</v>
      </c>
      <c r="R223" s="247">
        <f>Q223*H223</f>
        <v>0</v>
      </c>
      <c r="S223" s="247">
        <v>0</v>
      </c>
      <c r="T223" s="248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49" t="s">
        <v>88</v>
      </c>
      <c r="AT223" s="249" t="s">
        <v>128</v>
      </c>
      <c r="AU223" s="249" t="s">
        <v>82</v>
      </c>
      <c r="AY223" s="18" t="s">
        <v>126</v>
      </c>
      <c r="BE223" s="250">
        <f>IF(N223="základní",J223,0)</f>
        <v>0</v>
      </c>
      <c r="BF223" s="250">
        <f>IF(N223="snížená",J223,0)</f>
        <v>0</v>
      </c>
      <c r="BG223" s="250">
        <f>IF(N223="zákl. přenesená",J223,0)</f>
        <v>0</v>
      </c>
      <c r="BH223" s="250">
        <f>IF(N223="sníž. přenesená",J223,0)</f>
        <v>0</v>
      </c>
      <c r="BI223" s="250">
        <f>IF(N223="nulová",J223,0)</f>
        <v>0</v>
      </c>
      <c r="BJ223" s="18" t="s">
        <v>78</v>
      </c>
      <c r="BK223" s="250">
        <f>ROUND(I223*H223,2)</f>
        <v>0</v>
      </c>
      <c r="BL223" s="18" t="s">
        <v>88</v>
      </c>
      <c r="BM223" s="249" t="s">
        <v>212</v>
      </c>
    </row>
    <row r="224" spans="1:47" s="2" customFormat="1" ht="12">
      <c r="A224" s="39"/>
      <c r="B224" s="40"/>
      <c r="C224" s="41"/>
      <c r="D224" s="251" t="s">
        <v>132</v>
      </c>
      <c r="E224" s="41"/>
      <c r="F224" s="252" t="s">
        <v>341</v>
      </c>
      <c r="G224" s="41"/>
      <c r="H224" s="41"/>
      <c r="I224" s="145"/>
      <c r="J224" s="41"/>
      <c r="K224" s="41"/>
      <c r="L224" s="45"/>
      <c r="M224" s="253"/>
      <c r="N224" s="254"/>
      <c r="O224" s="92"/>
      <c r="P224" s="92"/>
      <c r="Q224" s="92"/>
      <c r="R224" s="92"/>
      <c r="S224" s="92"/>
      <c r="T224" s="93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132</v>
      </c>
      <c r="AU224" s="18" t="s">
        <v>82</v>
      </c>
    </row>
    <row r="225" spans="1:51" s="13" customFormat="1" ht="12">
      <c r="A225" s="13"/>
      <c r="B225" s="255"/>
      <c r="C225" s="256"/>
      <c r="D225" s="251" t="s">
        <v>133</v>
      </c>
      <c r="E225" s="257" t="s">
        <v>1</v>
      </c>
      <c r="F225" s="258" t="s">
        <v>342</v>
      </c>
      <c r="G225" s="256"/>
      <c r="H225" s="259">
        <v>1400</v>
      </c>
      <c r="I225" s="260"/>
      <c r="J225" s="256"/>
      <c r="K225" s="256"/>
      <c r="L225" s="261"/>
      <c r="M225" s="262"/>
      <c r="N225" s="263"/>
      <c r="O225" s="263"/>
      <c r="P225" s="263"/>
      <c r="Q225" s="263"/>
      <c r="R225" s="263"/>
      <c r="S225" s="263"/>
      <c r="T225" s="26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5" t="s">
        <v>133</v>
      </c>
      <c r="AU225" s="265" t="s">
        <v>82</v>
      </c>
      <c r="AV225" s="13" t="s">
        <v>82</v>
      </c>
      <c r="AW225" s="13" t="s">
        <v>30</v>
      </c>
      <c r="AX225" s="13" t="s">
        <v>73</v>
      </c>
      <c r="AY225" s="265" t="s">
        <v>126</v>
      </c>
    </row>
    <row r="226" spans="1:51" s="14" customFormat="1" ht="12">
      <c r="A226" s="14"/>
      <c r="B226" s="266"/>
      <c r="C226" s="267"/>
      <c r="D226" s="251" t="s">
        <v>133</v>
      </c>
      <c r="E226" s="268" t="s">
        <v>1</v>
      </c>
      <c r="F226" s="269" t="s">
        <v>135</v>
      </c>
      <c r="G226" s="267"/>
      <c r="H226" s="270">
        <v>1400</v>
      </c>
      <c r="I226" s="271"/>
      <c r="J226" s="267"/>
      <c r="K226" s="267"/>
      <c r="L226" s="272"/>
      <c r="M226" s="273"/>
      <c r="N226" s="274"/>
      <c r="O226" s="274"/>
      <c r="P226" s="274"/>
      <c r="Q226" s="274"/>
      <c r="R226" s="274"/>
      <c r="S226" s="274"/>
      <c r="T226" s="275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76" t="s">
        <v>133</v>
      </c>
      <c r="AU226" s="276" t="s">
        <v>82</v>
      </c>
      <c r="AV226" s="14" t="s">
        <v>88</v>
      </c>
      <c r="AW226" s="14" t="s">
        <v>30</v>
      </c>
      <c r="AX226" s="14" t="s">
        <v>78</v>
      </c>
      <c r="AY226" s="276" t="s">
        <v>126</v>
      </c>
    </row>
    <row r="227" spans="1:65" s="2" customFormat="1" ht="16.5" customHeight="1">
      <c r="A227" s="39"/>
      <c r="B227" s="40"/>
      <c r="C227" s="237" t="s">
        <v>343</v>
      </c>
      <c r="D227" s="237" t="s">
        <v>128</v>
      </c>
      <c r="E227" s="238" t="s">
        <v>344</v>
      </c>
      <c r="F227" s="239" t="s">
        <v>345</v>
      </c>
      <c r="G227" s="240" t="s">
        <v>138</v>
      </c>
      <c r="H227" s="241">
        <v>6812.6</v>
      </c>
      <c r="I227" s="242"/>
      <c r="J227" s="243">
        <f>ROUND(I227*H227,2)</f>
        <v>0</v>
      </c>
      <c r="K227" s="244"/>
      <c r="L227" s="45"/>
      <c r="M227" s="245" t="s">
        <v>1</v>
      </c>
      <c r="N227" s="246" t="s">
        <v>38</v>
      </c>
      <c r="O227" s="92"/>
      <c r="P227" s="247">
        <f>O227*H227</f>
        <v>0</v>
      </c>
      <c r="Q227" s="247">
        <v>0</v>
      </c>
      <c r="R227" s="247">
        <f>Q227*H227</f>
        <v>0</v>
      </c>
      <c r="S227" s="247">
        <v>0</v>
      </c>
      <c r="T227" s="248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49" t="s">
        <v>88</v>
      </c>
      <c r="AT227" s="249" t="s">
        <v>128</v>
      </c>
      <c r="AU227" s="249" t="s">
        <v>82</v>
      </c>
      <c r="AY227" s="18" t="s">
        <v>126</v>
      </c>
      <c r="BE227" s="250">
        <f>IF(N227="základní",J227,0)</f>
        <v>0</v>
      </c>
      <c r="BF227" s="250">
        <f>IF(N227="snížená",J227,0)</f>
        <v>0</v>
      </c>
      <c r="BG227" s="250">
        <f>IF(N227="zákl. přenesená",J227,0)</f>
        <v>0</v>
      </c>
      <c r="BH227" s="250">
        <f>IF(N227="sníž. přenesená",J227,0)</f>
        <v>0</v>
      </c>
      <c r="BI227" s="250">
        <f>IF(N227="nulová",J227,0)</f>
        <v>0</v>
      </c>
      <c r="BJ227" s="18" t="s">
        <v>78</v>
      </c>
      <c r="BK227" s="250">
        <f>ROUND(I227*H227,2)</f>
        <v>0</v>
      </c>
      <c r="BL227" s="18" t="s">
        <v>88</v>
      </c>
      <c r="BM227" s="249" t="s">
        <v>215</v>
      </c>
    </row>
    <row r="228" spans="1:47" s="2" customFormat="1" ht="12">
      <c r="A228" s="39"/>
      <c r="B228" s="40"/>
      <c r="C228" s="41"/>
      <c r="D228" s="251" t="s">
        <v>132</v>
      </c>
      <c r="E228" s="41"/>
      <c r="F228" s="252" t="s">
        <v>345</v>
      </c>
      <c r="G228" s="41"/>
      <c r="H228" s="41"/>
      <c r="I228" s="145"/>
      <c r="J228" s="41"/>
      <c r="K228" s="41"/>
      <c r="L228" s="45"/>
      <c r="M228" s="253"/>
      <c r="N228" s="254"/>
      <c r="O228" s="92"/>
      <c r="P228" s="92"/>
      <c r="Q228" s="92"/>
      <c r="R228" s="92"/>
      <c r="S228" s="92"/>
      <c r="T228" s="93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132</v>
      </c>
      <c r="AU228" s="18" t="s">
        <v>82</v>
      </c>
    </row>
    <row r="229" spans="1:51" s="13" customFormat="1" ht="12">
      <c r="A229" s="13"/>
      <c r="B229" s="255"/>
      <c r="C229" s="256"/>
      <c r="D229" s="251" t="s">
        <v>133</v>
      </c>
      <c r="E229" s="257" t="s">
        <v>1</v>
      </c>
      <c r="F229" s="258" t="s">
        <v>346</v>
      </c>
      <c r="G229" s="256"/>
      <c r="H229" s="259">
        <v>5855</v>
      </c>
      <c r="I229" s="260"/>
      <c r="J229" s="256"/>
      <c r="K229" s="256"/>
      <c r="L229" s="261"/>
      <c r="M229" s="262"/>
      <c r="N229" s="263"/>
      <c r="O229" s="263"/>
      <c r="P229" s="263"/>
      <c r="Q229" s="263"/>
      <c r="R229" s="263"/>
      <c r="S229" s="263"/>
      <c r="T229" s="26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5" t="s">
        <v>133</v>
      </c>
      <c r="AU229" s="265" t="s">
        <v>82</v>
      </c>
      <c r="AV229" s="13" t="s">
        <v>82</v>
      </c>
      <c r="AW229" s="13" t="s">
        <v>30</v>
      </c>
      <c r="AX229" s="13" t="s">
        <v>73</v>
      </c>
      <c r="AY229" s="265" t="s">
        <v>126</v>
      </c>
    </row>
    <row r="230" spans="1:51" s="13" customFormat="1" ht="12">
      <c r="A230" s="13"/>
      <c r="B230" s="255"/>
      <c r="C230" s="256"/>
      <c r="D230" s="251" t="s">
        <v>133</v>
      </c>
      <c r="E230" s="257" t="s">
        <v>1</v>
      </c>
      <c r="F230" s="258" t="s">
        <v>347</v>
      </c>
      <c r="G230" s="256"/>
      <c r="H230" s="259">
        <v>957.6</v>
      </c>
      <c r="I230" s="260"/>
      <c r="J230" s="256"/>
      <c r="K230" s="256"/>
      <c r="L230" s="261"/>
      <c r="M230" s="262"/>
      <c r="N230" s="263"/>
      <c r="O230" s="263"/>
      <c r="P230" s="263"/>
      <c r="Q230" s="263"/>
      <c r="R230" s="263"/>
      <c r="S230" s="263"/>
      <c r="T230" s="26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5" t="s">
        <v>133</v>
      </c>
      <c r="AU230" s="265" t="s">
        <v>82</v>
      </c>
      <c r="AV230" s="13" t="s">
        <v>82</v>
      </c>
      <c r="AW230" s="13" t="s">
        <v>30</v>
      </c>
      <c r="AX230" s="13" t="s">
        <v>73</v>
      </c>
      <c r="AY230" s="265" t="s">
        <v>126</v>
      </c>
    </row>
    <row r="231" spans="1:51" s="14" customFormat="1" ht="12">
      <c r="A231" s="14"/>
      <c r="B231" s="266"/>
      <c r="C231" s="267"/>
      <c r="D231" s="251" t="s">
        <v>133</v>
      </c>
      <c r="E231" s="268" t="s">
        <v>1</v>
      </c>
      <c r="F231" s="269" t="s">
        <v>135</v>
      </c>
      <c r="G231" s="267"/>
      <c r="H231" s="270">
        <v>6812.6</v>
      </c>
      <c r="I231" s="271"/>
      <c r="J231" s="267"/>
      <c r="K231" s="267"/>
      <c r="L231" s="272"/>
      <c r="M231" s="273"/>
      <c r="N231" s="274"/>
      <c r="O231" s="274"/>
      <c r="P231" s="274"/>
      <c r="Q231" s="274"/>
      <c r="R231" s="274"/>
      <c r="S231" s="274"/>
      <c r="T231" s="275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76" t="s">
        <v>133</v>
      </c>
      <c r="AU231" s="276" t="s">
        <v>82</v>
      </c>
      <c r="AV231" s="14" t="s">
        <v>88</v>
      </c>
      <c r="AW231" s="14" t="s">
        <v>30</v>
      </c>
      <c r="AX231" s="14" t="s">
        <v>78</v>
      </c>
      <c r="AY231" s="276" t="s">
        <v>126</v>
      </c>
    </row>
    <row r="232" spans="1:65" s="2" customFormat="1" ht="16.5" customHeight="1">
      <c r="A232" s="39"/>
      <c r="B232" s="40"/>
      <c r="C232" s="237" t="s">
        <v>299</v>
      </c>
      <c r="D232" s="237" t="s">
        <v>128</v>
      </c>
      <c r="E232" s="238" t="s">
        <v>348</v>
      </c>
      <c r="F232" s="239" t="s">
        <v>349</v>
      </c>
      <c r="G232" s="240" t="s">
        <v>138</v>
      </c>
      <c r="H232" s="241">
        <v>76208.32</v>
      </c>
      <c r="I232" s="242"/>
      <c r="J232" s="243">
        <f>ROUND(I232*H232,2)</f>
        <v>0</v>
      </c>
      <c r="K232" s="244"/>
      <c r="L232" s="45"/>
      <c r="M232" s="245" t="s">
        <v>1</v>
      </c>
      <c r="N232" s="246" t="s">
        <v>38</v>
      </c>
      <c r="O232" s="92"/>
      <c r="P232" s="247">
        <f>O232*H232</f>
        <v>0</v>
      </c>
      <c r="Q232" s="247">
        <v>0</v>
      </c>
      <c r="R232" s="247">
        <f>Q232*H232</f>
        <v>0</v>
      </c>
      <c r="S232" s="247">
        <v>0</v>
      </c>
      <c r="T232" s="248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49" t="s">
        <v>88</v>
      </c>
      <c r="AT232" s="249" t="s">
        <v>128</v>
      </c>
      <c r="AU232" s="249" t="s">
        <v>82</v>
      </c>
      <c r="AY232" s="18" t="s">
        <v>126</v>
      </c>
      <c r="BE232" s="250">
        <f>IF(N232="základní",J232,0)</f>
        <v>0</v>
      </c>
      <c r="BF232" s="250">
        <f>IF(N232="snížená",J232,0)</f>
        <v>0</v>
      </c>
      <c r="BG232" s="250">
        <f>IF(N232="zákl. přenesená",J232,0)</f>
        <v>0</v>
      </c>
      <c r="BH232" s="250">
        <f>IF(N232="sníž. přenesená",J232,0)</f>
        <v>0</v>
      </c>
      <c r="BI232" s="250">
        <f>IF(N232="nulová",J232,0)</f>
        <v>0</v>
      </c>
      <c r="BJ232" s="18" t="s">
        <v>78</v>
      </c>
      <c r="BK232" s="250">
        <f>ROUND(I232*H232,2)</f>
        <v>0</v>
      </c>
      <c r="BL232" s="18" t="s">
        <v>88</v>
      </c>
      <c r="BM232" s="249" t="s">
        <v>220</v>
      </c>
    </row>
    <row r="233" spans="1:47" s="2" customFormat="1" ht="12">
      <c r="A233" s="39"/>
      <c r="B233" s="40"/>
      <c r="C233" s="41"/>
      <c r="D233" s="251" t="s">
        <v>132</v>
      </c>
      <c r="E233" s="41"/>
      <c r="F233" s="252" t="s">
        <v>349</v>
      </c>
      <c r="G233" s="41"/>
      <c r="H233" s="41"/>
      <c r="I233" s="145"/>
      <c r="J233" s="41"/>
      <c r="K233" s="41"/>
      <c r="L233" s="45"/>
      <c r="M233" s="253"/>
      <c r="N233" s="254"/>
      <c r="O233" s="92"/>
      <c r="P233" s="92"/>
      <c r="Q233" s="92"/>
      <c r="R233" s="92"/>
      <c r="S233" s="92"/>
      <c r="T233" s="93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132</v>
      </c>
      <c r="AU233" s="18" t="s">
        <v>82</v>
      </c>
    </row>
    <row r="234" spans="1:51" s="13" customFormat="1" ht="12">
      <c r="A234" s="13"/>
      <c r="B234" s="255"/>
      <c r="C234" s="256"/>
      <c r="D234" s="251" t="s">
        <v>133</v>
      </c>
      <c r="E234" s="257" t="s">
        <v>1</v>
      </c>
      <c r="F234" s="258" t="s">
        <v>350</v>
      </c>
      <c r="G234" s="256"/>
      <c r="H234" s="259">
        <v>29428.93</v>
      </c>
      <c r="I234" s="260"/>
      <c r="J234" s="256"/>
      <c r="K234" s="256"/>
      <c r="L234" s="261"/>
      <c r="M234" s="262"/>
      <c r="N234" s="263"/>
      <c r="O234" s="263"/>
      <c r="P234" s="263"/>
      <c r="Q234" s="263"/>
      <c r="R234" s="263"/>
      <c r="S234" s="263"/>
      <c r="T234" s="26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5" t="s">
        <v>133</v>
      </c>
      <c r="AU234" s="265" t="s">
        <v>82</v>
      </c>
      <c r="AV234" s="13" t="s">
        <v>82</v>
      </c>
      <c r="AW234" s="13" t="s">
        <v>30</v>
      </c>
      <c r="AX234" s="13" t="s">
        <v>73</v>
      </c>
      <c r="AY234" s="265" t="s">
        <v>126</v>
      </c>
    </row>
    <row r="235" spans="1:51" s="13" customFormat="1" ht="12">
      <c r="A235" s="13"/>
      <c r="B235" s="255"/>
      <c r="C235" s="256"/>
      <c r="D235" s="251" t="s">
        <v>133</v>
      </c>
      <c r="E235" s="257" t="s">
        <v>1</v>
      </c>
      <c r="F235" s="258" t="s">
        <v>351</v>
      </c>
      <c r="G235" s="256"/>
      <c r="H235" s="259">
        <v>26927.41</v>
      </c>
      <c r="I235" s="260"/>
      <c r="J235" s="256"/>
      <c r="K235" s="256"/>
      <c r="L235" s="261"/>
      <c r="M235" s="262"/>
      <c r="N235" s="263"/>
      <c r="O235" s="263"/>
      <c r="P235" s="263"/>
      <c r="Q235" s="263"/>
      <c r="R235" s="263"/>
      <c r="S235" s="263"/>
      <c r="T235" s="26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5" t="s">
        <v>133</v>
      </c>
      <c r="AU235" s="265" t="s">
        <v>82</v>
      </c>
      <c r="AV235" s="13" t="s">
        <v>82</v>
      </c>
      <c r="AW235" s="13" t="s">
        <v>30</v>
      </c>
      <c r="AX235" s="13" t="s">
        <v>73</v>
      </c>
      <c r="AY235" s="265" t="s">
        <v>126</v>
      </c>
    </row>
    <row r="236" spans="1:51" s="13" customFormat="1" ht="12">
      <c r="A236" s="13"/>
      <c r="B236" s="255"/>
      <c r="C236" s="256"/>
      <c r="D236" s="251" t="s">
        <v>133</v>
      </c>
      <c r="E236" s="257" t="s">
        <v>1</v>
      </c>
      <c r="F236" s="258" t="s">
        <v>312</v>
      </c>
      <c r="G236" s="256"/>
      <c r="H236" s="259">
        <v>19851.98</v>
      </c>
      <c r="I236" s="260"/>
      <c r="J236" s="256"/>
      <c r="K236" s="256"/>
      <c r="L236" s="261"/>
      <c r="M236" s="262"/>
      <c r="N236" s="263"/>
      <c r="O236" s="263"/>
      <c r="P236" s="263"/>
      <c r="Q236" s="263"/>
      <c r="R236" s="263"/>
      <c r="S236" s="263"/>
      <c r="T236" s="26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5" t="s">
        <v>133</v>
      </c>
      <c r="AU236" s="265" t="s">
        <v>82</v>
      </c>
      <c r="AV236" s="13" t="s">
        <v>82</v>
      </c>
      <c r="AW236" s="13" t="s">
        <v>30</v>
      </c>
      <c r="AX236" s="13" t="s">
        <v>73</v>
      </c>
      <c r="AY236" s="265" t="s">
        <v>126</v>
      </c>
    </row>
    <row r="237" spans="1:51" s="14" customFormat="1" ht="12">
      <c r="A237" s="14"/>
      <c r="B237" s="266"/>
      <c r="C237" s="267"/>
      <c r="D237" s="251" t="s">
        <v>133</v>
      </c>
      <c r="E237" s="268" t="s">
        <v>1</v>
      </c>
      <c r="F237" s="269" t="s">
        <v>135</v>
      </c>
      <c r="G237" s="267"/>
      <c r="H237" s="270">
        <v>76208.31999999999</v>
      </c>
      <c r="I237" s="271"/>
      <c r="J237" s="267"/>
      <c r="K237" s="267"/>
      <c r="L237" s="272"/>
      <c r="M237" s="273"/>
      <c r="N237" s="274"/>
      <c r="O237" s="274"/>
      <c r="P237" s="274"/>
      <c r="Q237" s="274"/>
      <c r="R237" s="274"/>
      <c r="S237" s="274"/>
      <c r="T237" s="275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76" t="s">
        <v>133</v>
      </c>
      <c r="AU237" s="276" t="s">
        <v>82</v>
      </c>
      <c r="AV237" s="14" t="s">
        <v>88</v>
      </c>
      <c r="AW237" s="14" t="s">
        <v>30</v>
      </c>
      <c r="AX237" s="14" t="s">
        <v>78</v>
      </c>
      <c r="AY237" s="276" t="s">
        <v>126</v>
      </c>
    </row>
    <row r="238" spans="1:65" s="2" customFormat="1" ht="24" customHeight="1">
      <c r="A238" s="39"/>
      <c r="B238" s="40"/>
      <c r="C238" s="237" t="s">
        <v>352</v>
      </c>
      <c r="D238" s="237" t="s">
        <v>128</v>
      </c>
      <c r="E238" s="238" t="s">
        <v>353</v>
      </c>
      <c r="F238" s="239" t="s">
        <v>354</v>
      </c>
      <c r="G238" s="240" t="s">
        <v>138</v>
      </c>
      <c r="H238" s="241">
        <v>37909.933</v>
      </c>
      <c r="I238" s="242"/>
      <c r="J238" s="243">
        <f>ROUND(I238*H238,2)</f>
        <v>0</v>
      </c>
      <c r="K238" s="244"/>
      <c r="L238" s="45"/>
      <c r="M238" s="245" t="s">
        <v>1</v>
      </c>
      <c r="N238" s="246" t="s">
        <v>38</v>
      </c>
      <c r="O238" s="92"/>
      <c r="P238" s="247">
        <f>O238*H238</f>
        <v>0</v>
      </c>
      <c r="Q238" s="247">
        <v>0</v>
      </c>
      <c r="R238" s="247">
        <f>Q238*H238</f>
        <v>0</v>
      </c>
      <c r="S238" s="247">
        <v>0</v>
      </c>
      <c r="T238" s="248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49" t="s">
        <v>88</v>
      </c>
      <c r="AT238" s="249" t="s">
        <v>128</v>
      </c>
      <c r="AU238" s="249" t="s">
        <v>82</v>
      </c>
      <c r="AY238" s="18" t="s">
        <v>126</v>
      </c>
      <c r="BE238" s="250">
        <f>IF(N238="základní",J238,0)</f>
        <v>0</v>
      </c>
      <c r="BF238" s="250">
        <f>IF(N238="snížená",J238,0)</f>
        <v>0</v>
      </c>
      <c r="BG238" s="250">
        <f>IF(N238="zákl. přenesená",J238,0)</f>
        <v>0</v>
      </c>
      <c r="BH238" s="250">
        <f>IF(N238="sníž. přenesená",J238,0)</f>
        <v>0</v>
      </c>
      <c r="BI238" s="250">
        <f>IF(N238="nulová",J238,0)</f>
        <v>0</v>
      </c>
      <c r="BJ238" s="18" t="s">
        <v>78</v>
      </c>
      <c r="BK238" s="250">
        <f>ROUND(I238*H238,2)</f>
        <v>0</v>
      </c>
      <c r="BL238" s="18" t="s">
        <v>88</v>
      </c>
      <c r="BM238" s="249" t="s">
        <v>227</v>
      </c>
    </row>
    <row r="239" spans="1:47" s="2" customFormat="1" ht="12">
      <c r="A239" s="39"/>
      <c r="B239" s="40"/>
      <c r="C239" s="41"/>
      <c r="D239" s="251" t="s">
        <v>132</v>
      </c>
      <c r="E239" s="41"/>
      <c r="F239" s="252" t="s">
        <v>354</v>
      </c>
      <c r="G239" s="41"/>
      <c r="H239" s="41"/>
      <c r="I239" s="145"/>
      <c r="J239" s="41"/>
      <c r="K239" s="41"/>
      <c r="L239" s="45"/>
      <c r="M239" s="253"/>
      <c r="N239" s="254"/>
      <c r="O239" s="92"/>
      <c r="P239" s="92"/>
      <c r="Q239" s="92"/>
      <c r="R239" s="92"/>
      <c r="S239" s="92"/>
      <c r="T239" s="93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132</v>
      </c>
      <c r="AU239" s="18" t="s">
        <v>82</v>
      </c>
    </row>
    <row r="240" spans="1:51" s="13" customFormat="1" ht="12">
      <c r="A240" s="13"/>
      <c r="B240" s="255"/>
      <c r="C240" s="256"/>
      <c r="D240" s="251" t="s">
        <v>133</v>
      </c>
      <c r="E240" s="257" t="s">
        <v>1</v>
      </c>
      <c r="F240" s="258" t="s">
        <v>335</v>
      </c>
      <c r="G240" s="256"/>
      <c r="H240" s="259">
        <v>37909.933</v>
      </c>
      <c r="I240" s="260"/>
      <c r="J240" s="256"/>
      <c r="K240" s="256"/>
      <c r="L240" s="261"/>
      <c r="M240" s="262"/>
      <c r="N240" s="263"/>
      <c r="O240" s="263"/>
      <c r="P240" s="263"/>
      <c r="Q240" s="263"/>
      <c r="R240" s="263"/>
      <c r="S240" s="263"/>
      <c r="T240" s="26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5" t="s">
        <v>133</v>
      </c>
      <c r="AU240" s="265" t="s">
        <v>82</v>
      </c>
      <c r="AV240" s="13" t="s">
        <v>82</v>
      </c>
      <c r="AW240" s="13" t="s">
        <v>30</v>
      </c>
      <c r="AX240" s="13" t="s">
        <v>73</v>
      </c>
      <c r="AY240" s="265" t="s">
        <v>126</v>
      </c>
    </row>
    <row r="241" spans="1:51" s="14" customFormat="1" ht="12">
      <c r="A241" s="14"/>
      <c r="B241" s="266"/>
      <c r="C241" s="267"/>
      <c r="D241" s="251" t="s">
        <v>133</v>
      </c>
      <c r="E241" s="268" t="s">
        <v>1</v>
      </c>
      <c r="F241" s="269" t="s">
        <v>135</v>
      </c>
      <c r="G241" s="267"/>
      <c r="H241" s="270">
        <v>37909.933</v>
      </c>
      <c r="I241" s="271"/>
      <c r="J241" s="267"/>
      <c r="K241" s="267"/>
      <c r="L241" s="272"/>
      <c r="M241" s="273"/>
      <c r="N241" s="274"/>
      <c r="O241" s="274"/>
      <c r="P241" s="274"/>
      <c r="Q241" s="274"/>
      <c r="R241" s="274"/>
      <c r="S241" s="274"/>
      <c r="T241" s="275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76" t="s">
        <v>133</v>
      </c>
      <c r="AU241" s="276" t="s">
        <v>82</v>
      </c>
      <c r="AV241" s="14" t="s">
        <v>88</v>
      </c>
      <c r="AW241" s="14" t="s">
        <v>30</v>
      </c>
      <c r="AX241" s="14" t="s">
        <v>78</v>
      </c>
      <c r="AY241" s="276" t="s">
        <v>126</v>
      </c>
    </row>
    <row r="242" spans="1:65" s="2" customFormat="1" ht="16.5" customHeight="1">
      <c r="A242" s="39"/>
      <c r="B242" s="40"/>
      <c r="C242" s="237" t="s">
        <v>303</v>
      </c>
      <c r="D242" s="237" t="s">
        <v>128</v>
      </c>
      <c r="E242" s="238" t="s">
        <v>355</v>
      </c>
      <c r="F242" s="239" t="s">
        <v>356</v>
      </c>
      <c r="G242" s="240" t="s">
        <v>138</v>
      </c>
      <c r="H242" s="241">
        <v>35208.25</v>
      </c>
      <c r="I242" s="242"/>
      <c r="J242" s="243">
        <f>ROUND(I242*H242,2)</f>
        <v>0</v>
      </c>
      <c r="K242" s="244"/>
      <c r="L242" s="45"/>
      <c r="M242" s="245" t="s">
        <v>1</v>
      </c>
      <c r="N242" s="246" t="s">
        <v>38</v>
      </c>
      <c r="O242" s="92"/>
      <c r="P242" s="247">
        <f>O242*H242</f>
        <v>0</v>
      </c>
      <c r="Q242" s="247">
        <v>0</v>
      </c>
      <c r="R242" s="247">
        <f>Q242*H242</f>
        <v>0</v>
      </c>
      <c r="S242" s="247">
        <v>0</v>
      </c>
      <c r="T242" s="248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49" t="s">
        <v>88</v>
      </c>
      <c r="AT242" s="249" t="s">
        <v>128</v>
      </c>
      <c r="AU242" s="249" t="s">
        <v>82</v>
      </c>
      <c r="AY242" s="18" t="s">
        <v>126</v>
      </c>
      <c r="BE242" s="250">
        <f>IF(N242="základní",J242,0)</f>
        <v>0</v>
      </c>
      <c r="BF242" s="250">
        <f>IF(N242="snížená",J242,0)</f>
        <v>0</v>
      </c>
      <c r="BG242" s="250">
        <f>IF(N242="zákl. přenesená",J242,0)</f>
        <v>0</v>
      </c>
      <c r="BH242" s="250">
        <f>IF(N242="sníž. přenesená",J242,0)</f>
        <v>0</v>
      </c>
      <c r="BI242" s="250">
        <f>IF(N242="nulová",J242,0)</f>
        <v>0</v>
      </c>
      <c r="BJ242" s="18" t="s">
        <v>78</v>
      </c>
      <c r="BK242" s="250">
        <f>ROUND(I242*H242,2)</f>
        <v>0</v>
      </c>
      <c r="BL242" s="18" t="s">
        <v>88</v>
      </c>
      <c r="BM242" s="249" t="s">
        <v>231</v>
      </c>
    </row>
    <row r="243" spans="1:47" s="2" customFormat="1" ht="12">
      <c r="A243" s="39"/>
      <c r="B243" s="40"/>
      <c r="C243" s="41"/>
      <c r="D243" s="251" t="s">
        <v>132</v>
      </c>
      <c r="E243" s="41"/>
      <c r="F243" s="252" t="s">
        <v>356</v>
      </c>
      <c r="G243" s="41"/>
      <c r="H243" s="41"/>
      <c r="I243" s="145"/>
      <c r="J243" s="41"/>
      <c r="K243" s="41"/>
      <c r="L243" s="45"/>
      <c r="M243" s="253"/>
      <c r="N243" s="254"/>
      <c r="O243" s="92"/>
      <c r="P243" s="92"/>
      <c r="Q243" s="92"/>
      <c r="R243" s="92"/>
      <c r="S243" s="92"/>
      <c r="T243" s="93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132</v>
      </c>
      <c r="AU243" s="18" t="s">
        <v>82</v>
      </c>
    </row>
    <row r="244" spans="1:51" s="13" customFormat="1" ht="12">
      <c r="A244" s="13"/>
      <c r="B244" s="255"/>
      <c r="C244" s="256"/>
      <c r="D244" s="251" t="s">
        <v>133</v>
      </c>
      <c r="E244" s="257" t="s">
        <v>1</v>
      </c>
      <c r="F244" s="258" t="s">
        <v>357</v>
      </c>
      <c r="G244" s="256"/>
      <c r="H244" s="259">
        <v>35208.25</v>
      </c>
      <c r="I244" s="260"/>
      <c r="J244" s="256"/>
      <c r="K244" s="256"/>
      <c r="L244" s="261"/>
      <c r="M244" s="262"/>
      <c r="N244" s="263"/>
      <c r="O244" s="263"/>
      <c r="P244" s="263"/>
      <c r="Q244" s="263"/>
      <c r="R244" s="263"/>
      <c r="S244" s="263"/>
      <c r="T244" s="26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5" t="s">
        <v>133</v>
      </c>
      <c r="AU244" s="265" t="s">
        <v>82</v>
      </c>
      <c r="AV244" s="13" t="s">
        <v>82</v>
      </c>
      <c r="AW244" s="13" t="s">
        <v>30</v>
      </c>
      <c r="AX244" s="13" t="s">
        <v>73</v>
      </c>
      <c r="AY244" s="265" t="s">
        <v>126</v>
      </c>
    </row>
    <row r="245" spans="1:51" s="14" customFormat="1" ht="12">
      <c r="A245" s="14"/>
      <c r="B245" s="266"/>
      <c r="C245" s="267"/>
      <c r="D245" s="251" t="s">
        <v>133</v>
      </c>
      <c r="E245" s="268" t="s">
        <v>1</v>
      </c>
      <c r="F245" s="269" t="s">
        <v>135</v>
      </c>
      <c r="G245" s="267"/>
      <c r="H245" s="270">
        <v>35208.25</v>
      </c>
      <c r="I245" s="271"/>
      <c r="J245" s="267"/>
      <c r="K245" s="267"/>
      <c r="L245" s="272"/>
      <c r="M245" s="273"/>
      <c r="N245" s="274"/>
      <c r="O245" s="274"/>
      <c r="P245" s="274"/>
      <c r="Q245" s="274"/>
      <c r="R245" s="274"/>
      <c r="S245" s="274"/>
      <c r="T245" s="275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76" t="s">
        <v>133</v>
      </c>
      <c r="AU245" s="276" t="s">
        <v>82</v>
      </c>
      <c r="AV245" s="14" t="s">
        <v>88</v>
      </c>
      <c r="AW245" s="14" t="s">
        <v>30</v>
      </c>
      <c r="AX245" s="14" t="s">
        <v>78</v>
      </c>
      <c r="AY245" s="276" t="s">
        <v>126</v>
      </c>
    </row>
    <row r="246" spans="1:63" s="12" customFormat="1" ht="22.8" customHeight="1">
      <c r="A246" s="12"/>
      <c r="B246" s="221"/>
      <c r="C246" s="222"/>
      <c r="D246" s="223" t="s">
        <v>72</v>
      </c>
      <c r="E246" s="235" t="s">
        <v>82</v>
      </c>
      <c r="F246" s="235" t="s">
        <v>358</v>
      </c>
      <c r="G246" s="222"/>
      <c r="H246" s="222"/>
      <c r="I246" s="225"/>
      <c r="J246" s="236">
        <f>BK246</f>
        <v>0</v>
      </c>
      <c r="K246" s="222"/>
      <c r="L246" s="227"/>
      <c r="M246" s="228"/>
      <c r="N246" s="229"/>
      <c r="O246" s="229"/>
      <c r="P246" s="230">
        <f>SUM(P247:P262)</f>
        <v>0</v>
      </c>
      <c r="Q246" s="229"/>
      <c r="R246" s="230">
        <f>SUM(R247:R262)</f>
        <v>0</v>
      </c>
      <c r="S246" s="229"/>
      <c r="T246" s="231">
        <f>SUM(T247:T262)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32" t="s">
        <v>78</v>
      </c>
      <c r="AT246" s="233" t="s">
        <v>72</v>
      </c>
      <c r="AU246" s="233" t="s">
        <v>78</v>
      </c>
      <c r="AY246" s="232" t="s">
        <v>126</v>
      </c>
      <c r="BK246" s="234">
        <f>SUM(BK247:BK262)</f>
        <v>0</v>
      </c>
    </row>
    <row r="247" spans="1:65" s="2" customFormat="1" ht="24" customHeight="1">
      <c r="A247" s="39"/>
      <c r="B247" s="40"/>
      <c r="C247" s="237" t="s">
        <v>359</v>
      </c>
      <c r="D247" s="237" t="s">
        <v>128</v>
      </c>
      <c r="E247" s="238" t="s">
        <v>360</v>
      </c>
      <c r="F247" s="239" t="s">
        <v>361</v>
      </c>
      <c r="G247" s="240" t="s">
        <v>138</v>
      </c>
      <c r="H247" s="241">
        <v>35208.25</v>
      </c>
      <c r="I247" s="242"/>
      <c r="J247" s="243">
        <f>ROUND(I247*H247,2)</f>
        <v>0</v>
      </c>
      <c r="K247" s="244"/>
      <c r="L247" s="45"/>
      <c r="M247" s="245" t="s">
        <v>1</v>
      </c>
      <c r="N247" s="246" t="s">
        <v>38</v>
      </c>
      <c r="O247" s="92"/>
      <c r="P247" s="247">
        <f>O247*H247</f>
        <v>0</v>
      </c>
      <c r="Q247" s="247">
        <v>0</v>
      </c>
      <c r="R247" s="247">
        <f>Q247*H247</f>
        <v>0</v>
      </c>
      <c r="S247" s="247">
        <v>0</v>
      </c>
      <c r="T247" s="248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49" t="s">
        <v>88</v>
      </c>
      <c r="AT247" s="249" t="s">
        <v>128</v>
      </c>
      <c r="AU247" s="249" t="s">
        <v>82</v>
      </c>
      <c r="AY247" s="18" t="s">
        <v>126</v>
      </c>
      <c r="BE247" s="250">
        <f>IF(N247="základní",J247,0)</f>
        <v>0</v>
      </c>
      <c r="BF247" s="250">
        <f>IF(N247="snížená",J247,0)</f>
        <v>0</v>
      </c>
      <c r="BG247" s="250">
        <f>IF(N247="zákl. přenesená",J247,0)</f>
        <v>0</v>
      </c>
      <c r="BH247" s="250">
        <f>IF(N247="sníž. přenesená",J247,0)</f>
        <v>0</v>
      </c>
      <c r="BI247" s="250">
        <f>IF(N247="nulová",J247,0)</f>
        <v>0</v>
      </c>
      <c r="BJ247" s="18" t="s">
        <v>78</v>
      </c>
      <c r="BK247" s="250">
        <f>ROUND(I247*H247,2)</f>
        <v>0</v>
      </c>
      <c r="BL247" s="18" t="s">
        <v>88</v>
      </c>
      <c r="BM247" s="249" t="s">
        <v>238</v>
      </c>
    </row>
    <row r="248" spans="1:47" s="2" customFormat="1" ht="12">
      <c r="A248" s="39"/>
      <c r="B248" s="40"/>
      <c r="C248" s="41"/>
      <c r="D248" s="251" t="s">
        <v>132</v>
      </c>
      <c r="E248" s="41"/>
      <c r="F248" s="252" t="s">
        <v>361</v>
      </c>
      <c r="G248" s="41"/>
      <c r="H248" s="41"/>
      <c r="I248" s="145"/>
      <c r="J248" s="41"/>
      <c r="K248" s="41"/>
      <c r="L248" s="45"/>
      <c r="M248" s="253"/>
      <c r="N248" s="254"/>
      <c r="O248" s="92"/>
      <c r="P248" s="92"/>
      <c r="Q248" s="92"/>
      <c r="R248" s="92"/>
      <c r="S248" s="92"/>
      <c r="T248" s="93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132</v>
      </c>
      <c r="AU248" s="18" t="s">
        <v>82</v>
      </c>
    </row>
    <row r="249" spans="1:51" s="13" customFormat="1" ht="12">
      <c r="A249" s="13"/>
      <c r="B249" s="255"/>
      <c r="C249" s="256"/>
      <c r="D249" s="251" t="s">
        <v>133</v>
      </c>
      <c r="E249" s="257" t="s">
        <v>1</v>
      </c>
      <c r="F249" s="258" t="s">
        <v>362</v>
      </c>
      <c r="G249" s="256"/>
      <c r="H249" s="259">
        <v>35208.25</v>
      </c>
      <c r="I249" s="260"/>
      <c r="J249" s="256"/>
      <c r="K249" s="256"/>
      <c r="L249" s="261"/>
      <c r="M249" s="262"/>
      <c r="N249" s="263"/>
      <c r="O249" s="263"/>
      <c r="P249" s="263"/>
      <c r="Q249" s="263"/>
      <c r="R249" s="263"/>
      <c r="S249" s="263"/>
      <c r="T249" s="26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5" t="s">
        <v>133</v>
      </c>
      <c r="AU249" s="265" t="s">
        <v>82</v>
      </c>
      <c r="AV249" s="13" t="s">
        <v>82</v>
      </c>
      <c r="AW249" s="13" t="s">
        <v>30</v>
      </c>
      <c r="AX249" s="13" t="s">
        <v>73</v>
      </c>
      <c r="AY249" s="265" t="s">
        <v>126</v>
      </c>
    </row>
    <row r="250" spans="1:51" s="14" customFormat="1" ht="12">
      <c r="A250" s="14"/>
      <c r="B250" s="266"/>
      <c r="C250" s="267"/>
      <c r="D250" s="251" t="s">
        <v>133</v>
      </c>
      <c r="E250" s="268" t="s">
        <v>1</v>
      </c>
      <c r="F250" s="269" t="s">
        <v>135</v>
      </c>
      <c r="G250" s="267"/>
      <c r="H250" s="270">
        <v>35208.25</v>
      </c>
      <c r="I250" s="271"/>
      <c r="J250" s="267"/>
      <c r="K250" s="267"/>
      <c r="L250" s="272"/>
      <c r="M250" s="273"/>
      <c r="N250" s="274"/>
      <c r="O250" s="274"/>
      <c r="P250" s="274"/>
      <c r="Q250" s="274"/>
      <c r="R250" s="274"/>
      <c r="S250" s="274"/>
      <c r="T250" s="275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76" t="s">
        <v>133</v>
      </c>
      <c r="AU250" s="276" t="s">
        <v>82</v>
      </c>
      <c r="AV250" s="14" t="s">
        <v>88</v>
      </c>
      <c r="AW250" s="14" t="s">
        <v>30</v>
      </c>
      <c r="AX250" s="14" t="s">
        <v>78</v>
      </c>
      <c r="AY250" s="276" t="s">
        <v>126</v>
      </c>
    </row>
    <row r="251" spans="1:65" s="2" customFormat="1" ht="16.5" customHeight="1">
      <c r="A251" s="39"/>
      <c r="B251" s="40"/>
      <c r="C251" s="237" t="s">
        <v>307</v>
      </c>
      <c r="D251" s="237" t="s">
        <v>128</v>
      </c>
      <c r="E251" s="238" t="s">
        <v>363</v>
      </c>
      <c r="F251" s="239" t="s">
        <v>364</v>
      </c>
      <c r="G251" s="240" t="s">
        <v>138</v>
      </c>
      <c r="H251" s="241">
        <v>2330</v>
      </c>
      <c r="I251" s="242"/>
      <c r="J251" s="243">
        <f>ROUND(I251*H251,2)</f>
        <v>0</v>
      </c>
      <c r="K251" s="244"/>
      <c r="L251" s="45"/>
      <c r="M251" s="245" t="s">
        <v>1</v>
      </c>
      <c r="N251" s="246" t="s">
        <v>38</v>
      </c>
      <c r="O251" s="92"/>
      <c r="P251" s="247">
        <f>O251*H251</f>
        <v>0</v>
      </c>
      <c r="Q251" s="247">
        <v>0</v>
      </c>
      <c r="R251" s="247">
        <f>Q251*H251</f>
        <v>0</v>
      </c>
      <c r="S251" s="247">
        <v>0</v>
      </c>
      <c r="T251" s="248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49" t="s">
        <v>88</v>
      </c>
      <c r="AT251" s="249" t="s">
        <v>128</v>
      </c>
      <c r="AU251" s="249" t="s">
        <v>82</v>
      </c>
      <c r="AY251" s="18" t="s">
        <v>126</v>
      </c>
      <c r="BE251" s="250">
        <f>IF(N251="základní",J251,0)</f>
        <v>0</v>
      </c>
      <c r="BF251" s="250">
        <f>IF(N251="snížená",J251,0)</f>
        <v>0</v>
      </c>
      <c r="BG251" s="250">
        <f>IF(N251="zákl. přenesená",J251,0)</f>
        <v>0</v>
      </c>
      <c r="BH251" s="250">
        <f>IF(N251="sníž. přenesená",J251,0)</f>
        <v>0</v>
      </c>
      <c r="BI251" s="250">
        <f>IF(N251="nulová",J251,0)</f>
        <v>0</v>
      </c>
      <c r="BJ251" s="18" t="s">
        <v>78</v>
      </c>
      <c r="BK251" s="250">
        <f>ROUND(I251*H251,2)</f>
        <v>0</v>
      </c>
      <c r="BL251" s="18" t="s">
        <v>88</v>
      </c>
      <c r="BM251" s="249" t="s">
        <v>242</v>
      </c>
    </row>
    <row r="252" spans="1:47" s="2" customFormat="1" ht="12">
      <c r="A252" s="39"/>
      <c r="B252" s="40"/>
      <c r="C252" s="41"/>
      <c r="D252" s="251" t="s">
        <v>132</v>
      </c>
      <c r="E252" s="41"/>
      <c r="F252" s="252" t="s">
        <v>364</v>
      </c>
      <c r="G252" s="41"/>
      <c r="H252" s="41"/>
      <c r="I252" s="145"/>
      <c r="J252" s="41"/>
      <c r="K252" s="41"/>
      <c r="L252" s="45"/>
      <c r="M252" s="253"/>
      <c r="N252" s="254"/>
      <c r="O252" s="92"/>
      <c r="P252" s="92"/>
      <c r="Q252" s="92"/>
      <c r="R252" s="92"/>
      <c r="S252" s="92"/>
      <c r="T252" s="93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132</v>
      </c>
      <c r="AU252" s="18" t="s">
        <v>82</v>
      </c>
    </row>
    <row r="253" spans="1:51" s="13" customFormat="1" ht="12">
      <c r="A253" s="13"/>
      <c r="B253" s="255"/>
      <c r="C253" s="256"/>
      <c r="D253" s="251" t="s">
        <v>133</v>
      </c>
      <c r="E253" s="257" t="s">
        <v>1</v>
      </c>
      <c r="F253" s="258" t="s">
        <v>365</v>
      </c>
      <c r="G253" s="256"/>
      <c r="H253" s="259">
        <v>2330</v>
      </c>
      <c r="I253" s="260"/>
      <c r="J253" s="256"/>
      <c r="K253" s="256"/>
      <c r="L253" s="261"/>
      <c r="M253" s="262"/>
      <c r="N253" s="263"/>
      <c r="O253" s="263"/>
      <c r="P253" s="263"/>
      <c r="Q253" s="263"/>
      <c r="R253" s="263"/>
      <c r="S253" s="263"/>
      <c r="T253" s="264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5" t="s">
        <v>133</v>
      </c>
      <c r="AU253" s="265" t="s">
        <v>82</v>
      </c>
      <c r="AV253" s="13" t="s">
        <v>82</v>
      </c>
      <c r="AW253" s="13" t="s">
        <v>30</v>
      </c>
      <c r="AX253" s="13" t="s">
        <v>73</v>
      </c>
      <c r="AY253" s="265" t="s">
        <v>126</v>
      </c>
    </row>
    <row r="254" spans="1:51" s="14" customFormat="1" ht="12">
      <c r="A254" s="14"/>
      <c r="B254" s="266"/>
      <c r="C254" s="267"/>
      <c r="D254" s="251" t="s">
        <v>133</v>
      </c>
      <c r="E254" s="268" t="s">
        <v>1</v>
      </c>
      <c r="F254" s="269" t="s">
        <v>135</v>
      </c>
      <c r="G254" s="267"/>
      <c r="H254" s="270">
        <v>2330</v>
      </c>
      <c r="I254" s="271"/>
      <c r="J254" s="267"/>
      <c r="K254" s="267"/>
      <c r="L254" s="272"/>
      <c r="M254" s="273"/>
      <c r="N254" s="274"/>
      <c r="O254" s="274"/>
      <c r="P254" s="274"/>
      <c r="Q254" s="274"/>
      <c r="R254" s="274"/>
      <c r="S254" s="274"/>
      <c r="T254" s="275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76" t="s">
        <v>133</v>
      </c>
      <c r="AU254" s="276" t="s">
        <v>82</v>
      </c>
      <c r="AV254" s="14" t="s">
        <v>88</v>
      </c>
      <c r="AW254" s="14" t="s">
        <v>30</v>
      </c>
      <c r="AX254" s="14" t="s">
        <v>78</v>
      </c>
      <c r="AY254" s="276" t="s">
        <v>126</v>
      </c>
    </row>
    <row r="255" spans="1:65" s="2" customFormat="1" ht="72" customHeight="1">
      <c r="A255" s="39"/>
      <c r="B255" s="40"/>
      <c r="C255" s="237" t="s">
        <v>366</v>
      </c>
      <c r="D255" s="237" t="s">
        <v>128</v>
      </c>
      <c r="E255" s="238" t="s">
        <v>367</v>
      </c>
      <c r="F255" s="239" t="s">
        <v>368</v>
      </c>
      <c r="G255" s="240" t="s">
        <v>138</v>
      </c>
      <c r="H255" s="241">
        <v>9368</v>
      </c>
      <c r="I255" s="242"/>
      <c r="J255" s="243">
        <f>ROUND(I255*H255,2)</f>
        <v>0</v>
      </c>
      <c r="K255" s="244"/>
      <c r="L255" s="45"/>
      <c r="M255" s="245" t="s">
        <v>1</v>
      </c>
      <c r="N255" s="246" t="s">
        <v>38</v>
      </c>
      <c r="O255" s="92"/>
      <c r="P255" s="247">
        <f>O255*H255</f>
        <v>0</v>
      </c>
      <c r="Q255" s="247">
        <v>0</v>
      </c>
      <c r="R255" s="247">
        <f>Q255*H255</f>
        <v>0</v>
      </c>
      <c r="S255" s="247">
        <v>0</v>
      </c>
      <c r="T255" s="248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49" t="s">
        <v>88</v>
      </c>
      <c r="AT255" s="249" t="s">
        <v>128</v>
      </c>
      <c r="AU255" s="249" t="s">
        <v>82</v>
      </c>
      <c r="AY255" s="18" t="s">
        <v>126</v>
      </c>
      <c r="BE255" s="250">
        <f>IF(N255="základní",J255,0)</f>
        <v>0</v>
      </c>
      <c r="BF255" s="250">
        <f>IF(N255="snížená",J255,0)</f>
        <v>0</v>
      </c>
      <c r="BG255" s="250">
        <f>IF(N255="zákl. přenesená",J255,0)</f>
        <v>0</v>
      </c>
      <c r="BH255" s="250">
        <f>IF(N255="sníž. přenesená",J255,0)</f>
        <v>0</v>
      </c>
      <c r="BI255" s="250">
        <f>IF(N255="nulová",J255,0)</f>
        <v>0</v>
      </c>
      <c r="BJ255" s="18" t="s">
        <v>78</v>
      </c>
      <c r="BK255" s="250">
        <f>ROUND(I255*H255,2)</f>
        <v>0</v>
      </c>
      <c r="BL255" s="18" t="s">
        <v>88</v>
      </c>
      <c r="BM255" s="249" t="s">
        <v>246</v>
      </c>
    </row>
    <row r="256" spans="1:47" s="2" customFormat="1" ht="12">
      <c r="A256" s="39"/>
      <c r="B256" s="40"/>
      <c r="C256" s="41"/>
      <c r="D256" s="251" t="s">
        <v>132</v>
      </c>
      <c r="E256" s="41"/>
      <c r="F256" s="252" t="s">
        <v>368</v>
      </c>
      <c r="G256" s="41"/>
      <c r="H256" s="41"/>
      <c r="I256" s="145"/>
      <c r="J256" s="41"/>
      <c r="K256" s="41"/>
      <c r="L256" s="45"/>
      <c r="M256" s="253"/>
      <c r="N256" s="254"/>
      <c r="O256" s="92"/>
      <c r="P256" s="92"/>
      <c r="Q256" s="92"/>
      <c r="R256" s="92"/>
      <c r="S256" s="92"/>
      <c r="T256" s="93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132</v>
      </c>
      <c r="AU256" s="18" t="s">
        <v>82</v>
      </c>
    </row>
    <row r="257" spans="1:51" s="13" customFormat="1" ht="12">
      <c r="A257" s="13"/>
      <c r="B257" s="255"/>
      <c r="C257" s="256"/>
      <c r="D257" s="251" t="s">
        <v>133</v>
      </c>
      <c r="E257" s="257" t="s">
        <v>1</v>
      </c>
      <c r="F257" s="258" t="s">
        <v>369</v>
      </c>
      <c r="G257" s="256"/>
      <c r="H257" s="259">
        <v>9368</v>
      </c>
      <c r="I257" s="260"/>
      <c r="J257" s="256"/>
      <c r="K257" s="256"/>
      <c r="L257" s="261"/>
      <c r="M257" s="262"/>
      <c r="N257" s="263"/>
      <c r="O257" s="263"/>
      <c r="P257" s="263"/>
      <c r="Q257" s="263"/>
      <c r="R257" s="263"/>
      <c r="S257" s="263"/>
      <c r="T257" s="26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5" t="s">
        <v>133</v>
      </c>
      <c r="AU257" s="265" t="s">
        <v>82</v>
      </c>
      <c r="AV257" s="13" t="s">
        <v>82</v>
      </c>
      <c r="AW257" s="13" t="s">
        <v>30</v>
      </c>
      <c r="AX257" s="13" t="s">
        <v>73</v>
      </c>
      <c r="AY257" s="265" t="s">
        <v>126</v>
      </c>
    </row>
    <row r="258" spans="1:51" s="14" customFormat="1" ht="12">
      <c r="A258" s="14"/>
      <c r="B258" s="266"/>
      <c r="C258" s="267"/>
      <c r="D258" s="251" t="s">
        <v>133</v>
      </c>
      <c r="E258" s="268" t="s">
        <v>1</v>
      </c>
      <c r="F258" s="269" t="s">
        <v>135</v>
      </c>
      <c r="G258" s="267"/>
      <c r="H258" s="270">
        <v>9368</v>
      </c>
      <c r="I258" s="271"/>
      <c r="J258" s="267"/>
      <c r="K258" s="267"/>
      <c r="L258" s="272"/>
      <c r="M258" s="273"/>
      <c r="N258" s="274"/>
      <c r="O258" s="274"/>
      <c r="P258" s="274"/>
      <c r="Q258" s="274"/>
      <c r="R258" s="274"/>
      <c r="S258" s="274"/>
      <c r="T258" s="275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76" t="s">
        <v>133</v>
      </c>
      <c r="AU258" s="276" t="s">
        <v>82</v>
      </c>
      <c r="AV258" s="14" t="s">
        <v>88</v>
      </c>
      <c r="AW258" s="14" t="s">
        <v>30</v>
      </c>
      <c r="AX258" s="14" t="s">
        <v>78</v>
      </c>
      <c r="AY258" s="276" t="s">
        <v>126</v>
      </c>
    </row>
    <row r="259" spans="1:65" s="2" customFormat="1" ht="16.5" customHeight="1">
      <c r="A259" s="39"/>
      <c r="B259" s="40"/>
      <c r="C259" s="237" t="s">
        <v>311</v>
      </c>
      <c r="D259" s="237" t="s">
        <v>128</v>
      </c>
      <c r="E259" s="238" t="s">
        <v>370</v>
      </c>
      <c r="F259" s="239" t="s">
        <v>371</v>
      </c>
      <c r="G259" s="240" t="s">
        <v>138</v>
      </c>
      <c r="H259" s="241">
        <v>19851.98</v>
      </c>
      <c r="I259" s="242"/>
      <c r="J259" s="243">
        <f>ROUND(I259*H259,2)</f>
        <v>0</v>
      </c>
      <c r="K259" s="244"/>
      <c r="L259" s="45"/>
      <c r="M259" s="245" t="s">
        <v>1</v>
      </c>
      <c r="N259" s="246" t="s">
        <v>38</v>
      </c>
      <c r="O259" s="92"/>
      <c r="P259" s="247">
        <f>O259*H259</f>
        <v>0</v>
      </c>
      <c r="Q259" s="247">
        <v>0</v>
      </c>
      <c r="R259" s="247">
        <f>Q259*H259</f>
        <v>0</v>
      </c>
      <c r="S259" s="247">
        <v>0</v>
      </c>
      <c r="T259" s="248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49" t="s">
        <v>88</v>
      </c>
      <c r="AT259" s="249" t="s">
        <v>128</v>
      </c>
      <c r="AU259" s="249" t="s">
        <v>82</v>
      </c>
      <c r="AY259" s="18" t="s">
        <v>126</v>
      </c>
      <c r="BE259" s="250">
        <f>IF(N259="základní",J259,0)</f>
        <v>0</v>
      </c>
      <c r="BF259" s="250">
        <f>IF(N259="snížená",J259,0)</f>
        <v>0</v>
      </c>
      <c r="BG259" s="250">
        <f>IF(N259="zákl. přenesená",J259,0)</f>
        <v>0</v>
      </c>
      <c r="BH259" s="250">
        <f>IF(N259="sníž. přenesená",J259,0)</f>
        <v>0</v>
      </c>
      <c r="BI259" s="250">
        <f>IF(N259="nulová",J259,0)</f>
        <v>0</v>
      </c>
      <c r="BJ259" s="18" t="s">
        <v>78</v>
      </c>
      <c r="BK259" s="250">
        <f>ROUND(I259*H259,2)</f>
        <v>0</v>
      </c>
      <c r="BL259" s="18" t="s">
        <v>88</v>
      </c>
      <c r="BM259" s="249" t="s">
        <v>252</v>
      </c>
    </row>
    <row r="260" spans="1:47" s="2" customFormat="1" ht="12">
      <c r="A260" s="39"/>
      <c r="B260" s="40"/>
      <c r="C260" s="41"/>
      <c r="D260" s="251" t="s">
        <v>132</v>
      </c>
      <c r="E260" s="41"/>
      <c r="F260" s="252" t="s">
        <v>371</v>
      </c>
      <c r="G260" s="41"/>
      <c r="H260" s="41"/>
      <c r="I260" s="145"/>
      <c r="J260" s="41"/>
      <c r="K260" s="41"/>
      <c r="L260" s="45"/>
      <c r="M260" s="253"/>
      <c r="N260" s="254"/>
      <c r="O260" s="92"/>
      <c r="P260" s="92"/>
      <c r="Q260" s="92"/>
      <c r="R260" s="92"/>
      <c r="S260" s="92"/>
      <c r="T260" s="93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132</v>
      </c>
      <c r="AU260" s="18" t="s">
        <v>82</v>
      </c>
    </row>
    <row r="261" spans="1:51" s="13" customFormat="1" ht="12">
      <c r="A261" s="13"/>
      <c r="B261" s="255"/>
      <c r="C261" s="256"/>
      <c r="D261" s="251" t="s">
        <v>133</v>
      </c>
      <c r="E261" s="257" t="s">
        <v>1</v>
      </c>
      <c r="F261" s="258" t="s">
        <v>372</v>
      </c>
      <c r="G261" s="256"/>
      <c r="H261" s="259">
        <v>19851.98</v>
      </c>
      <c r="I261" s="260"/>
      <c r="J261" s="256"/>
      <c r="K261" s="256"/>
      <c r="L261" s="261"/>
      <c r="M261" s="262"/>
      <c r="N261" s="263"/>
      <c r="O261" s="263"/>
      <c r="P261" s="263"/>
      <c r="Q261" s="263"/>
      <c r="R261" s="263"/>
      <c r="S261" s="263"/>
      <c r="T261" s="264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5" t="s">
        <v>133</v>
      </c>
      <c r="AU261" s="265" t="s">
        <v>82</v>
      </c>
      <c r="AV261" s="13" t="s">
        <v>82</v>
      </c>
      <c r="AW261" s="13" t="s">
        <v>30</v>
      </c>
      <c r="AX261" s="13" t="s">
        <v>73</v>
      </c>
      <c r="AY261" s="265" t="s">
        <v>126</v>
      </c>
    </row>
    <row r="262" spans="1:51" s="14" customFormat="1" ht="12">
      <c r="A262" s="14"/>
      <c r="B262" s="266"/>
      <c r="C262" s="267"/>
      <c r="D262" s="251" t="s">
        <v>133</v>
      </c>
      <c r="E262" s="268" t="s">
        <v>1</v>
      </c>
      <c r="F262" s="269" t="s">
        <v>135</v>
      </c>
      <c r="G262" s="267"/>
      <c r="H262" s="270">
        <v>19851.98</v>
      </c>
      <c r="I262" s="271"/>
      <c r="J262" s="267"/>
      <c r="K262" s="267"/>
      <c r="L262" s="272"/>
      <c r="M262" s="273"/>
      <c r="N262" s="274"/>
      <c r="O262" s="274"/>
      <c r="P262" s="274"/>
      <c r="Q262" s="274"/>
      <c r="R262" s="274"/>
      <c r="S262" s="274"/>
      <c r="T262" s="275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76" t="s">
        <v>133</v>
      </c>
      <c r="AU262" s="276" t="s">
        <v>82</v>
      </c>
      <c r="AV262" s="14" t="s">
        <v>88</v>
      </c>
      <c r="AW262" s="14" t="s">
        <v>30</v>
      </c>
      <c r="AX262" s="14" t="s">
        <v>78</v>
      </c>
      <c r="AY262" s="276" t="s">
        <v>126</v>
      </c>
    </row>
    <row r="263" spans="1:63" s="12" customFormat="1" ht="22.8" customHeight="1">
      <c r="A263" s="12"/>
      <c r="B263" s="221"/>
      <c r="C263" s="222"/>
      <c r="D263" s="223" t="s">
        <v>72</v>
      </c>
      <c r="E263" s="235" t="s">
        <v>88</v>
      </c>
      <c r="F263" s="235" t="s">
        <v>373</v>
      </c>
      <c r="G263" s="222"/>
      <c r="H263" s="222"/>
      <c r="I263" s="225"/>
      <c r="J263" s="236">
        <f>BK263</f>
        <v>0</v>
      </c>
      <c r="K263" s="222"/>
      <c r="L263" s="227"/>
      <c r="M263" s="228"/>
      <c r="N263" s="229"/>
      <c r="O263" s="229"/>
      <c r="P263" s="230">
        <f>SUM(P264:P287)</f>
        <v>0</v>
      </c>
      <c r="Q263" s="229"/>
      <c r="R263" s="230">
        <f>SUM(R264:R287)</f>
        <v>0</v>
      </c>
      <c r="S263" s="229"/>
      <c r="T263" s="231">
        <f>SUM(T264:T287)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32" t="s">
        <v>78</v>
      </c>
      <c r="AT263" s="233" t="s">
        <v>72</v>
      </c>
      <c r="AU263" s="233" t="s">
        <v>78</v>
      </c>
      <c r="AY263" s="232" t="s">
        <v>126</v>
      </c>
      <c r="BK263" s="234">
        <f>SUM(BK264:BK287)</f>
        <v>0</v>
      </c>
    </row>
    <row r="264" spans="1:65" s="2" customFormat="1" ht="24" customHeight="1">
      <c r="A264" s="39"/>
      <c r="B264" s="40"/>
      <c r="C264" s="237" t="s">
        <v>374</v>
      </c>
      <c r="D264" s="237" t="s">
        <v>128</v>
      </c>
      <c r="E264" s="238" t="s">
        <v>375</v>
      </c>
      <c r="F264" s="239" t="s">
        <v>376</v>
      </c>
      <c r="G264" s="240" t="s">
        <v>138</v>
      </c>
      <c r="H264" s="241">
        <v>840</v>
      </c>
      <c r="I264" s="242"/>
      <c r="J264" s="243">
        <f>ROUND(I264*H264,2)</f>
        <v>0</v>
      </c>
      <c r="K264" s="244"/>
      <c r="L264" s="45"/>
      <c r="M264" s="245" t="s">
        <v>1</v>
      </c>
      <c r="N264" s="246" t="s">
        <v>38</v>
      </c>
      <c r="O264" s="92"/>
      <c r="P264" s="247">
        <f>O264*H264</f>
        <v>0</v>
      </c>
      <c r="Q264" s="247">
        <v>0</v>
      </c>
      <c r="R264" s="247">
        <f>Q264*H264</f>
        <v>0</v>
      </c>
      <c r="S264" s="247">
        <v>0</v>
      </c>
      <c r="T264" s="248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49" t="s">
        <v>88</v>
      </c>
      <c r="AT264" s="249" t="s">
        <v>128</v>
      </c>
      <c r="AU264" s="249" t="s">
        <v>82</v>
      </c>
      <c r="AY264" s="18" t="s">
        <v>126</v>
      </c>
      <c r="BE264" s="250">
        <f>IF(N264="základní",J264,0)</f>
        <v>0</v>
      </c>
      <c r="BF264" s="250">
        <f>IF(N264="snížená",J264,0)</f>
        <v>0</v>
      </c>
      <c r="BG264" s="250">
        <f>IF(N264="zákl. přenesená",J264,0)</f>
        <v>0</v>
      </c>
      <c r="BH264" s="250">
        <f>IF(N264="sníž. přenesená",J264,0)</f>
        <v>0</v>
      </c>
      <c r="BI264" s="250">
        <f>IF(N264="nulová",J264,0)</f>
        <v>0</v>
      </c>
      <c r="BJ264" s="18" t="s">
        <v>78</v>
      </c>
      <c r="BK264" s="250">
        <f>ROUND(I264*H264,2)</f>
        <v>0</v>
      </c>
      <c r="BL264" s="18" t="s">
        <v>88</v>
      </c>
      <c r="BM264" s="249" t="s">
        <v>377</v>
      </c>
    </row>
    <row r="265" spans="1:47" s="2" customFormat="1" ht="12">
      <c r="A265" s="39"/>
      <c r="B265" s="40"/>
      <c r="C265" s="41"/>
      <c r="D265" s="251" t="s">
        <v>132</v>
      </c>
      <c r="E265" s="41"/>
      <c r="F265" s="252" t="s">
        <v>376</v>
      </c>
      <c r="G265" s="41"/>
      <c r="H265" s="41"/>
      <c r="I265" s="145"/>
      <c r="J265" s="41"/>
      <c r="K265" s="41"/>
      <c r="L265" s="45"/>
      <c r="M265" s="253"/>
      <c r="N265" s="254"/>
      <c r="O265" s="92"/>
      <c r="P265" s="92"/>
      <c r="Q265" s="92"/>
      <c r="R265" s="92"/>
      <c r="S265" s="92"/>
      <c r="T265" s="93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132</v>
      </c>
      <c r="AU265" s="18" t="s">
        <v>82</v>
      </c>
    </row>
    <row r="266" spans="1:51" s="13" customFormat="1" ht="12">
      <c r="A266" s="13"/>
      <c r="B266" s="255"/>
      <c r="C266" s="256"/>
      <c r="D266" s="251" t="s">
        <v>133</v>
      </c>
      <c r="E266" s="257" t="s">
        <v>1</v>
      </c>
      <c r="F266" s="258" t="s">
        <v>378</v>
      </c>
      <c r="G266" s="256"/>
      <c r="H266" s="259">
        <v>840</v>
      </c>
      <c r="I266" s="260"/>
      <c r="J266" s="256"/>
      <c r="K266" s="256"/>
      <c r="L266" s="261"/>
      <c r="M266" s="262"/>
      <c r="N266" s="263"/>
      <c r="O266" s="263"/>
      <c r="P266" s="263"/>
      <c r="Q266" s="263"/>
      <c r="R266" s="263"/>
      <c r="S266" s="263"/>
      <c r="T266" s="264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5" t="s">
        <v>133</v>
      </c>
      <c r="AU266" s="265" t="s">
        <v>82</v>
      </c>
      <c r="AV266" s="13" t="s">
        <v>82</v>
      </c>
      <c r="AW266" s="13" t="s">
        <v>30</v>
      </c>
      <c r="AX266" s="13" t="s">
        <v>73</v>
      </c>
      <c r="AY266" s="265" t="s">
        <v>126</v>
      </c>
    </row>
    <row r="267" spans="1:51" s="14" customFormat="1" ht="12">
      <c r="A267" s="14"/>
      <c r="B267" s="266"/>
      <c r="C267" s="267"/>
      <c r="D267" s="251" t="s">
        <v>133</v>
      </c>
      <c r="E267" s="268" t="s">
        <v>1</v>
      </c>
      <c r="F267" s="269" t="s">
        <v>135</v>
      </c>
      <c r="G267" s="267"/>
      <c r="H267" s="270">
        <v>840</v>
      </c>
      <c r="I267" s="271"/>
      <c r="J267" s="267"/>
      <c r="K267" s="267"/>
      <c r="L267" s="272"/>
      <c r="M267" s="273"/>
      <c r="N267" s="274"/>
      <c r="O267" s="274"/>
      <c r="P267" s="274"/>
      <c r="Q267" s="274"/>
      <c r="R267" s="274"/>
      <c r="S267" s="274"/>
      <c r="T267" s="275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76" t="s">
        <v>133</v>
      </c>
      <c r="AU267" s="276" t="s">
        <v>82</v>
      </c>
      <c r="AV267" s="14" t="s">
        <v>88</v>
      </c>
      <c r="AW267" s="14" t="s">
        <v>30</v>
      </c>
      <c r="AX267" s="14" t="s">
        <v>78</v>
      </c>
      <c r="AY267" s="276" t="s">
        <v>126</v>
      </c>
    </row>
    <row r="268" spans="1:65" s="2" customFormat="1" ht="16.5" customHeight="1">
      <c r="A268" s="39"/>
      <c r="B268" s="40"/>
      <c r="C268" s="277" t="s">
        <v>177</v>
      </c>
      <c r="D268" s="277" t="s">
        <v>217</v>
      </c>
      <c r="E268" s="278" t="s">
        <v>379</v>
      </c>
      <c r="F268" s="279" t="s">
        <v>380</v>
      </c>
      <c r="G268" s="280" t="s">
        <v>138</v>
      </c>
      <c r="H268" s="281">
        <v>1008</v>
      </c>
      <c r="I268" s="282"/>
      <c r="J268" s="283">
        <f>ROUND(I268*H268,2)</f>
        <v>0</v>
      </c>
      <c r="K268" s="284"/>
      <c r="L268" s="285"/>
      <c r="M268" s="286" t="s">
        <v>1</v>
      </c>
      <c r="N268" s="287" t="s">
        <v>38</v>
      </c>
      <c r="O268" s="92"/>
      <c r="P268" s="247">
        <f>O268*H268</f>
        <v>0</v>
      </c>
      <c r="Q268" s="247">
        <v>0</v>
      </c>
      <c r="R268" s="247">
        <f>Q268*H268</f>
        <v>0</v>
      </c>
      <c r="S268" s="247">
        <v>0</v>
      </c>
      <c r="T268" s="248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49" t="s">
        <v>169</v>
      </c>
      <c r="AT268" s="249" t="s">
        <v>217</v>
      </c>
      <c r="AU268" s="249" t="s">
        <v>82</v>
      </c>
      <c r="AY268" s="18" t="s">
        <v>126</v>
      </c>
      <c r="BE268" s="250">
        <f>IF(N268="základní",J268,0)</f>
        <v>0</v>
      </c>
      <c r="BF268" s="250">
        <f>IF(N268="snížená",J268,0)</f>
        <v>0</v>
      </c>
      <c r="BG268" s="250">
        <f>IF(N268="zákl. přenesená",J268,0)</f>
        <v>0</v>
      </c>
      <c r="BH268" s="250">
        <f>IF(N268="sníž. přenesená",J268,0)</f>
        <v>0</v>
      </c>
      <c r="BI268" s="250">
        <f>IF(N268="nulová",J268,0)</f>
        <v>0</v>
      </c>
      <c r="BJ268" s="18" t="s">
        <v>78</v>
      </c>
      <c r="BK268" s="250">
        <f>ROUND(I268*H268,2)</f>
        <v>0</v>
      </c>
      <c r="BL268" s="18" t="s">
        <v>88</v>
      </c>
      <c r="BM268" s="249" t="s">
        <v>381</v>
      </c>
    </row>
    <row r="269" spans="1:47" s="2" customFormat="1" ht="12">
      <c r="A269" s="39"/>
      <c r="B269" s="40"/>
      <c r="C269" s="41"/>
      <c r="D269" s="251" t="s">
        <v>132</v>
      </c>
      <c r="E269" s="41"/>
      <c r="F269" s="252" t="s">
        <v>380</v>
      </c>
      <c r="G269" s="41"/>
      <c r="H269" s="41"/>
      <c r="I269" s="145"/>
      <c r="J269" s="41"/>
      <c r="K269" s="41"/>
      <c r="L269" s="45"/>
      <c r="M269" s="253"/>
      <c r="N269" s="254"/>
      <c r="O269" s="92"/>
      <c r="P269" s="92"/>
      <c r="Q269" s="92"/>
      <c r="R269" s="92"/>
      <c r="S269" s="92"/>
      <c r="T269" s="93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132</v>
      </c>
      <c r="AU269" s="18" t="s">
        <v>82</v>
      </c>
    </row>
    <row r="270" spans="1:51" s="13" customFormat="1" ht="12">
      <c r="A270" s="13"/>
      <c r="B270" s="255"/>
      <c r="C270" s="256"/>
      <c r="D270" s="251" t="s">
        <v>133</v>
      </c>
      <c r="E270" s="257" t="s">
        <v>1</v>
      </c>
      <c r="F270" s="258" t="s">
        <v>382</v>
      </c>
      <c r="G270" s="256"/>
      <c r="H270" s="259">
        <v>1008</v>
      </c>
      <c r="I270" s="260"/>
      <c r="J270" s="256"/>
      <c r="K270" s="256"/>
      <c r="L270" s="261"/>
      <c r="M270" s="262"/>
      <c r="N270" s="263"/>
      <c r="O270" s="263"/>
      <c r="P270" s="263"/>
      <c r="Q270" s="263"/>
      <c r="R270" s="263"/>
      <c r="S270" s="263"/>
      <c r="T270" s="26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65" t="s">
        <v>133</v>
      </c>
      <c r="AU270" s="265" t="s">
        <v>82</v>
      </c>
      <c r="AV270" s="13" t="s">
        <v>82</v>
      </c>
      <c r="AW270" s="13" t="s">
        <v>30</v>
      </c>
      <c r="AX270" s="13" t="s">
        <v>73</v>
      </c>
      <c r="AY270" s="265" t="s">
        <v>126</v>
      </c>
    </row>
    <row r="271" spans="1:51" s="14" customFormat="1" ht="12">
      <c r="A271" s="14"/>
      <c r="B271" s="266"/>
      <c r="C271" s="267"/>
      <c r="D271" s="251" t="s">
        <v>133</v>
      </c>
      <c r="E271" s="268" t="s">
        <v>1</v>
      </c>
      <c r="F271" s="269" t="s">
        <v>135</v>
      </c>
      <c r="G271" s="267"/>
      <c r="H271" s="270">
        <v>1008</v>
      </c>
      <c r="I271" s="271"/>
      <c r="J271" s="267"/>
      <c r="K271" s="267"/>
      <c r="L271" s="272"/>
      <c r="M271" s="273"/>
      <c r="N271" s="274"/>
      <c r="O271" s="274"/>
      <c r="P271" s="274"/>
      <c r="Q271" s="274"/>
      <c r="R271" s="274"/>
      <c r="S271" s="274"/>
      <c r="T271" s="275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76" t="s">
        <v>133</v>
      </c>
      <c r="AU271" s="276" t="s">
        <v>82</v>
      </c>
      <c r="AV271" s="14" t="s">
        <v>88</v>
      </c>
      <c r="AW271" s="14" t="s">
        <v>30</v>
      </c>
      <c r="AX271" s="14" t="s">
        <v>78</v>
      </c>
      <c r="AY271" s="276" t="s">
        <v>126</v>
      </c>
    </row>
    <row r="272" spans="1:65" s="2" customFormat="1" ht="24" customHeight="1">
      <c r="A272" s="39"/>
      <c r="B272" s="40"/>
      <c r="C272" s="237" t="s">
        <v>383</v>
      </c>
      <c r="D272" s="237" t="s">
        <v>128</v>
      </c>
      <c r="E272" s="238" t="s">
        <v>384</v>
      </c>
      <c r="F272" s="239" t="s">
        <v>385</v>
      </c>
      <c r="G272" s="240" t="s">
        <v>138</v>
      </c>
      <c r="H272" s="241">
        <v>840</v>
      </c>
      <c r="I272" s="242"/>
      <c r="J272" s="243">
        <f>ROUND(I272*H272,2)</f>
        <v>0</v>
      </c>
      <c r="K272" s="244"/>
      <c r="L272" s="45"/>
      <c r="M272" s="245" t="s">
        <v>1</v>
      </c>
      <c r="N272" s="246" t="s">
        <v>38</v>
      </c>
      <c r="O272" s="92"/>
      <c r="P272" s="247">
        <f>O272*H272</f>
        <v>0</v>
      </c>
      <c r="Q272" s="247">
        <v>0</v>
      </c>
      <c r="R272" s="247">
        <f>Q272*H272</f>
        <v>0</v>
      </c>
      <c r="S272" s="247">
        <v>0</v>
      </c>
      <c r="T272" s="248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49" t="s">
        <v>88</v>
      </c>
      <c r="AT272" s="249" t="s">
        <v>128</v>
      </c>
      <c r="AU272" s="249" t="s">
        <v>82</v>
      </c>
      <c r="AY272" s="18" t="s">
        <v>126</v>
      </c>
      <c r="BE272" s="250">
        <f>IF(N272="základní",J272,0)</f>
        <v>0</v>
      </c>
      <c r="BF272" s="250">
        <f>IF(N272="snížená",J272,0)</f>
        <v>0</v>
      </c>
      <c r="BG272" s="250">
        <f>IF(N272="zákl. přenesená",J272,0)</f>
        <v>0</v>
      </c>
      <c r="BH272" s="250">
        <f>IF(N272="sníž. přenesená",J272,0)</f>
        <v>0</v>
      </c>
      <c r="BI272" s="250">
        <f>IF(N272="nulová",J272,0)</f>
        <v>0</v>
      </c>
      <c r="BJ272" s="18" t="s">
        <v>78</v>
      </c>
      <c r="BK272" s="250">
        <f>ROUND(I272*H272,2)</f>
        <v>0</v>
      </c>
      <c r="BL272" s="18" t="s">
        <v>88</v>
      </c>
      <c r="BM272" s="249" t="s">
        <v>386</v>
      </c>
    </row>
    <row r="273" spans="1:47" s="2" customFormat="1" ht="12">
      <c r="A273" s="39"/>
      <c r="B273" s="40"/>
      <c r="C273" s="41"/>
      <c r="D273" s="251" t="s">
        <v>132</v>
      </c>
      <c r="E273" s="41"/>
      <c r="F273" s="252" t="s">
        <v>385</v>
      </c>
      <c r="G273" s="41"/>
      <c r="H273" s="41"/>
      <c r="I273" s="145"/>
      <c r="J273" s="41"/>
      <c r="K273" s="41"/>
      <c r="L273" s="45"/>
      <c r="M273" s="253"/>
      <c r="N273" s="254"/>
      <c r="O273" s="92"/>
      <c r="P273" s="92"/>
      <c r="Q273" s="92"/>
      <c r="R273" s="92"/>
      <c r="S273" s="92"/>
      <c r="T273" s="93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132</v>
      </c>
      <c r="AU273" s="18" t="s">
        <v>82</v>
      </c>
    </row>
    <row r="274" spans="1:51" s="13" customFormat="1" ht="12">
      <c r="A274" s="13"/>
      <c r="B274" s="255"/>
      <c r="C274" s="256"/>
      <c r="D274" s="251" t="s">
        <v>133</v>
      </c>
      <c r="E274" s="257" t="s">
        <v>1</v>
      </c>
      <c r="F274" s="258" t="s">
        <v>387</v>
      </c>
      <c r="G274" s="256"/>
      <c r="H274" s="259">
        <v>840</v>
      </c>
      <c r="I274" s="260"/>
      <c r="J274" s="256"/>
      <c r="K274" s="256"/>
      <c r="L274" s="261"/>
      <c r="M274" s="262"/>
      <c r="N274" s="263"/>
      <c r="O274" s="263"/>
      <c r="P274" s="263"/>
      <c r="Q274" s="263"/>
      <c r="R274" s="263"/>
      <c r="S274" s="263"/>
      <c r="T274" s="264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5" t="s">
        <v>133</v>
      </c>
      <c r="AU274" s="265" t="s">
        <v>82</v>
      </c>
      <c r="AV274" s="13" t="s">
        <v>82</v>
      </c>
      <c r="AW274" s="13" t="s">
        <v>30</v>
      </c>
      <c r="AX274" s="13" t="s">
        <v>73</v>
      </c>
      <c r="AY274" s="265" t="s">
        <v>126</v>
      </c>
    </row>
    <row r="275" spans="1:51" s="14" customFormat="1" ht="12">
      <c r="A275" s="14"/>
      <c r="B275" s="266"/>
      <c r="C275" s="267"/>
      <c r="D275" s="251" t="s">
        <v>133</v>
      </c>
      <c r="E275" s="268" t="s">
        <v>1</v>
      </c>
      <c r="F275" s="269" t="s">
        <v>135</v>
      </c>
      <c r="G275" s="267"/>
      <c r="H275" s="270">
        <v>840</v>
      </c>
      <c r="I275" s="271"/>
      <c r="J275" s="267"/>
      <c r="K275" s="267"/>
      <c r="L275" s="272"/>
      <c r="M275" s="273"/>
      <c r="N275" s="274"/>
      <c r="O275" s="274"/>
      <c r="P275" s="274"/>
      <c r="Q275" s="274"/>
      <c r="R275" s="274"/>
      <c r="S275" s="274"/>
      <c r="T275" s="275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76" t="s">
        <v>133</v>
      </c>
      <c r="AU275" s="276" t="s">
        <v>82</v>
      </c>
      <c r="AV275" s="14" t="s">
        <v>88</v>
      </c>
      <c r="AW275" s="14" t="s">
        <v>30</v>
      </c>
      <c r="AX275" s="14" t="s">
        <v>78</v>
      </c>
      <c r="AY275" s="276" t="s">
        <v>126</v>
      </c>
    </row>
    <row r="276" spans="1:65" s="2" customFormat="1" ht="24" customHeight="1">
      <c r="A276" s="39"/>
      <c r="B276" s="40"/>
      <c r="C276" s="237" t="s">
        <v>182</v>
      </c>
      <c r="D276" s="237" t="s">
        <v>128</v>
      </c>
      <c r="E276" s="238" t="s">
        <v>388</v>
      </c>
      <c r="F276" s="239" t="s">
        <v>389</v>
      </c>
      <c r="G276" s="240" t="s">
        <v>166</v>
      </c>
      <c r="H276" s="241">
        <v>882</v>
      </c>
      <c r="I276" s="242"/>
      <c r="J276" s="243">
        <f>ROUND(I276*H276,2)</f>
        <v>0</v>
      </c>
      <c r="K276" s="244"/>
      <c r="L276" s="45"/>
      <c r="M276" s="245" t="s">
        <v>1</v>
      </c>
      <c r="N276" s="246" t="s">
        <v>38</v>
      </c>
      <c r="O276" s="92"/>
      <c r="P276" s="247">
        <f>O276*H276</f>
        <v>0</v>
      </c>
      <c r="Q276" s="247">
        <v>0</v>
      </c>
      <c r="R276" s="247">
        <f>Q276*H276</f>
        <v>0</v>
      </c>
      <c r="S276" s="247">
        <v>0</v>
      </c>
      <c r="T276" s="248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49" t="s">
        <v>88</v>
      </c>
      <c r="AT276" s="249" t="s">
        <v>128</v>
      </c>
      <c r="AU276" s="249" t="s">
        <v>82</v>
      </c>
      <c r="AY276" s="18" t="s">
        <v>126</v>
      </c>
      <c r="BE276" s="250">
        <f>IF(N276="základní",J276,0)</f>
        <v>0</v>
      </c>
      <c r="BF276" s="250">
        <f>IF(N276="snížená",J276,0)</f>
        <v>0</v>
      </c>
      <c r="BG276" s="250">
        <f>IF(N276="zákl. přenesená",J276,0)</f>
        <v>0</v>
      </c>
      <c r="BH276" s="250">
        <f>IF(N276="sníž. přenesená",J276,0)</f>
        <v>0</v>
      </c>
      <c r="BI276" s="250">
        <f>IF(N276="nulová",J276,0)</f>
        <v>0</v>
      </c>
      <c r="BJ276" s="18" t="s">
        <v>78</v>
      </c>
      <c r="BK276" s="250">
        <f>ROUND(I276*H276,2)</f>
        <v>0</v>
      </c>
      <c r="BL276" s="18" t="s">
        <v>88</v>
      </c>
      <c r="BM276" s="249" t="s">
        <v>390</v>
      </c>
    </row>
    <row r="277" spans="1:47" s="2" customFormat="1" ht="12">
      <c r="A277" s="39"/>
      <c r="B277" s="40"/>
      <c r="C277" s="41"/>
      <c r="D277" s="251" t="s">
        <v>132</v>
      </c>
      <c r="E277" s="41"/>
      <c r="F277" s="252" t="s">
        <v>389</v>
      </c>
      <c r="G277" s="41"/>
      <c r="H277" s="41"/>
      <c r="I277" s="145"/>
      <c r="J277" s="41"/>
      <c r="K277" s="41"/>
      <c r="L277" s="45"/>
      <c r="M277" s="253"/>
      <c r="N277" s="254"/>
      <c r="O277" s="92"/>
      <c r="P277" s="92"/>
      <c r="Q277" s="92"/>
      <c r="R277" s="92"/>
      <c r="S277" s="92"/>
      <c r="T277" s="93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132</v>
      </c>
      <c r="AU277" s="18" t="s">
        <v>82</v>
      </c>
    </row>
    <row r="278" spans="1:51" s="13" customFormat="1" ht="12">
      <c r="A278" s="13"/>
      <c r="B278" s="255"/>
      <c r="C278" s="256"/>
      <c r="D278" s="251" t="s">
        <v>133</v>
      </c>
      <c r="E278" s="257" t="s">
        <v>1</v>
      </c>
      <c r="F278" s="258" t="s">
        <v>391</v>
      </c>
      <c r="G278" s="256"/>
      <c r="H278" s="259">
        <v>882</v>
      </c>
      <c r="I278" s="260"/>
      <c r="J278" s="256"/>
      <c r="K278" s="256"/>
      <c r="L278" s="261"/>
      <c r="M278" s="262"/>
      <c r="N278" s="263"/>
      <c r="O278" s="263"/>
      <c r="P278" s="263"/>
      <c r="Q278" s="263"/>
      <c r="R278" s="263"/>
      <c r="S278" s="263"/>
      <c r="T278" s="264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5" t="s">
        <v>133</v>
      </c>
      <c r="AU278" s="265" t="s">
        <v>82</v>
      </c>
      <c r="AV278" s="13" t="s">
        <v>82</v>
      </c>
      <c r="AW278" s="13" t="s">
        <v>30</v>
      </c>
      <c r="AX278" s="13" t="s">
        <v>73</v>
      </c>
      <c r="AY278" s="265" t="s">
        <v>126</v>
      </c>
    </row>
    <row r="279" spans="1:51" s="14" customFormat="1" ht="12">
      <c r="A279" s="14"/>
      <c r="B279" s="266"/>
      <c r="C279" s="267"/>
      <c r="D279" s="251" t="s">
        <v>133</v>
      </c>
      <c r="E279" s="268" t="s">
        <v>1</v>
      </c>
      <c r="F279" s="269" t="s">
        <v>135</v>
      </c>
      <c r="G279" s="267"/>
      <c r="H279" s="270">
        <v>882</v>
      </c>
      <c r="I279" s="271"/>
      <c r="J279" s="267"/>
      <c r="K279" s="267"/>
      <c r="L279" s="272"/>
      <c r="M279" s="273"/>
      <c r="N279" s="274"/>
      <c r="O279" s="274"/>
      <c r="P279" s="274"/>
      <c r="Q279" s="274"/>
      <c r="R279" s="274"/>
      <c r="S279" s="274"/>
      <c r="T279" s="275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76" t="s">
        <v>133</v>
      </c>
      <c r="AU279" s="276" t="s">
        <v>82</v>
      </c>
      <c r="AV279" s="14" t="s">
        <v>88</v>
      </c>
      <c r="AW279" s="14" t="s">
        <v>30</v>
      </c>
      <c r="AX279" s="14" t="s">
        <v>78</v>
      </c>
      <c r="AY279" s="276" t="s">
        <v>126</v>
      </c>
    </row>
    <row r="280" spans="1:65" s="2" customFormat="1" ht="24" customHeight="1">
      <c r="A280" s="39"/>
      <c r="B280" s="40"/>
      <c r="C280" s="237" t="s">
        <v>392</v>
      </c>
      <c r="D280" s="237" t="s">
        <v>128</v>
      </c>
      <c r="E280" s="238" t="s">
        <v>393</v>
      </c>
      <c r="F280" s="239" t="s">
        <v>394</v>
      </c>
      <c r="G280" s="240" t="s">
        <v>166</v>
      </c>
      <c r="H280" s="241">
        <v>226.8</v>
      </c>
      <c r="I280" s="242"/>
      <c r="J280" s="243">
        <f>ROUND(I280*H280,2)</f>
        <v>0</v>
      </c>
      <c r="K280" s="244"/>
      <c r="L280" s="45"/>
      <c r="M280" s="245" t="s">
        <v>1</v>
      </c>
      <c r="N280" s="246" t="s">
        <v>38</v>
      </c>
      <c r="O280" s="92"/>
      <c r="P280" s="247">
        <f>O280*H280</f>
        <v>0</v>
      </c>
      <c r="Q280" s="247">
        <v>0</v>
      </c>
      <c r="R280" s="247">
        <f>Q280*H280</f>
        <v>0</v>
      </c>
      <c r="S280" s="247">
        <v>0</v>
      </c>
      <c r="T280" s="248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49" t="s">
        <v>88</v>
      </c>
      <c r="AT280" s="249" t="s">
        <v>128</v>
      </c>
      <c r="AU280" s="249" t="s">
        <v>82</v>
      </c>
      <c r="AY280" s="18" t="s">
        <v>126</v>
      </c>
      <c r="BE280" s="250">
        <f>IF(N280="základní",J280,0)</f>
        <v>0</v>
      </c>
      <c r="BF280" s="250">
        <f>IF(N280="snížená",J280,0)</f>
        <v>0</v>
      </c>
      <c r="BG280" s="250">
        <f>IF(N280="zákl. přenesená",J280,0)</f>
        <v>0</v>
      </c>
      <c r="BH280" s="250">
        <f>IF(N280="sníž. přenesená",J280,0)</f>
        <v>0</v>
      </c>
      <c r="BI280" s="250">
        <f>IF(N280="nulová",J280,0)</f>
        <v>0</v>
      </c>
      <c r="BJ280" s="18" t="s">
        <v>78</v>
      </c>
      <c r="BK280" s="250">
        <f>ROUND(I280*H280,2)</f>
        <v>0</v>
      </c>
      <c r="BL280" s="18" t="s">
        <v>88</v>
      </c>
      <c r="BM280" s="249" t="s">
        <v>395</v>
      </c>
    </row>
    <row r="281" spans="1:47" s="2" customFormat="1" ht="12">
      <c r="A281" s="39"/>
      <c r="B281" s="40"/>
      <c r="C281" s="41"/>
      <c r="D281" s="251" t="s">
        <v>132</v>
      </c>
      <c r="E281" s="41"/>
      <c r="F281" s="252" t="s">
        <v>394</v>
      </c>
      <c r="G281" s="41"/>
      <c r="H281" s="41"/>
      <c r="I281" s="145"/>
      <c r="J281" s="41"/>
      <c r="K281" s="41"/>
      <c r="L281" s="45"/>
      <c r="M281" s="253"/>
      <c r="N281" s="254"/>
      <c r="O281" s="92"/>
      <c r="P281" s="92"/>
      <c r="Q281" s="92"/>
      <c r="R281" s="92"/>
      <c r="S281" s="92"/>
      <c r="T281" s="93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132</v>
      </c>
      <c r="AU281" s="18" t="s">
        <v>82</v>
      </c>
    </row>
    <row r="282" spans="1:51" s="13" customFormat="1" ht="12">
      <c r="A282" s="13"/>
      <c r="B282" s="255"/>
      <c r="C282" s="256"/>
      <c r="D282" s="251" t="s">
        <v>133</v>
      </c>
      <c r="E282" s="257" t="s">
        <v>1</v>
      </c>
      <c r="F282" s="258" t="s">
        <v>396</v>
      </c>
      <c r="G282" s="256"/>
      <c r="H282" s="259">
        <v>226.8</v>
      </c>
      <c r="I282" s="260"/>
      <c r="J282" s="256"/>
      <c r="K282" s="256"/>
      <c r="L282" s="261"/>
      <c r="M282" s="262"/>
      <c r="N282" s="263"/>
      <c r="O282" s="263"/>
      <c r="P282" s="263"/>
      <c r="Q282" s="263"/>
      <c r="R282" s="263"/>
      <c r="S282" s="263"/>
      <c r="T282" s="264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5" t="s">
        <v>133</v>
      </c>
      <c r="AU282" s="265" t="s">
        <v>82</v>
      </c>
      <c r="AV282" s="13" t="s">
        <v>82</v>
      </c>
      <c r="AW282" s="13" t="s">
        <v>30</v>
      </c>
      <c r="AX282" s="13" t="s">
        <v>73</v>
      </c>
      <c r="AY282" s="265" t="s">
        <v>126</v>
      </c>
    </row>
    <row r="283" spans="1:51" s="14" customFormat="1" ht="12">
      <c r="A283" s="14"/>
      <c r="B283" s="266"/>
      <c r="C283" s="267"/>
      <c r="D283" s="251" t="s">
        <v>133</v>
      </c>
      <c r="E283" s="268" t="s">
        <v>1</v>
      </c>
      <c r="F283" s="269" t="s">
        <v>135</v>
      </c>
      <c r="G283" s="267"/>
      <c r="H283" s="270">
        <v>226.8</v>
      </c>
      <c r="I283" s="271"/>
      <c r="J283" s="267"/>
      <c r="K283" s="267"/>
      <c r="L283" s="272"/>
      <c r="M283" s="273"/>
      <c r="N283" s="274"/>
      <c r="O283" s="274"/>
      <c r="P283" s="274"/>
      <c r="Q283" s="274"/>
      <c r="R283" s="274"/>
      <c r="S283" s="274"/>
      <c r="T283" s="275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76" t="s">
        <v>133</v>
      </c>
      <c r="AU283" s="276" t="s">
        <v>82</v>
      </c>
      <c r="AV283" s="14" t="s">
        <v>88</v>
      </c>
      <c r="AW283" s="14" t="s">
        <v>30</v>
      </c>
      <c r="AX283" s="14" t="s">
        <v>78</v>
      </c>
      <c r="AY283" s="276" t="s">
        <v>126</v>
      </c>
    </row>
    <row r="284" spans="1:65" s="2" customFormat="1" ht="24" customHeight="1">
      <c r="A284" s="39"/>
      <c r="B284" s="40"/>
      <c r="C284" s="237" t="s">
        <v>187</v>
      </c>
      <c r="D284" s="237" t="s">
        <v>128</v>
      </c>
      <c r="E284" s="238" t="s">
        <v>397</v>
      </c>
      <c r="F284" s="239" t="s">
        <v>398</v>
      </c>
      <c r="G284" s="240" t="s">
        <v>138</v>
      </c>
      <c r="H284" s="241">
        <v>1108.8</v>
      </c>
      <c r="I284" s="242"/>
      <c r="J284" s="243">
        <f>ROUND(I284*H284,2)</f>
        <v>0</v>
      </c>
      <c r="K284" s="244"/>
      <c r="L284" s="45"/>
      <c r="M284" s="245" t="s">
        <v>1</v>
      </c>
      <c r="N284" s="246" t="s">
        <v>38</v>
      </c>
      <c r="O284" s="92"/>
      <c r="P284" s="247">
        <f>O284*H284</f>
        <v>0</v>
      </c>
      <c r="Q284" s="247">
        <v>0</v>
      </c>
      <c r="R284" s="247">
        <f>Q284*H284</f>
        <v>0</v>
      </c>
      <c r="S284" s="247">
        <v>0</v>
      </c>
      <c r="T284" s="248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49" t="s">
        <v>88</v>
      </c>
      <c r="AT284" s="249" t="s">
        <v>128</v>
      </c>
      <c r="AU284" s="249" t="s">
        <v>82</v>
      </c>
      <c r="AY284" s="18" t="s">
        <v>126</v>
      </c>
      <c r="BE284" s="250">
        <f>IF(N284="základní",J284,0)</f>
        <v>0</v>
      </c>
      <c r="BF284" s="250">
        <f>IF(N284="snížená",J284,0)</f>
        <v>0</v>
      </c>
      <c r="BG284" s="250">
        <f>IF(N284="zákl. přenesená",J284,0)</f>
        <v>0</v>
      </c>
      <c r="BH284" s="250">
        <f>IF(N284="sníž. přenesená",J284,0)</f>
        <v>0</v>
      </c>
      <c r="BI284" s="250">
        <f>IF(N284="nulová",J284,0)</f>
        <v>0</v>
      </c>
      <c r="BJ284" s="18" t="s">
        <v>78</v>
      </c>
      <c r="BK284" s="250">
        <f>ROUND(I284*H284,2)</f>
        <v>0</v>
      </c>
      <c r="BL284" s="18" t="s">
        <v>88</v>
      </c>
      <c r="BM284" s="249" t="s">
        <v>399</v>
      </c>
    </row>
    <row r="285" spans="1:47" s="2" customFormat="1" ht="12">
      <c r="A285" s="39"/>
      <c r="B285" s="40"/>
      <c r="C285" s="41"/>
      <c r="D285" s="251" t="s">
        <v>132</v>
      </c>
      <c r="E285" s="41"/>
      <c r="F285" s="252" t="s">
        <v>398</v>
      </c>
      <c r="G285" s="41"/>
      <c r="H285" s="41"/>
      <c r="I285" s="145"/>
      <c r="J285" s="41"/>
      <c r="K285" s="41"/>
      <c r="L285" s="45"/>
      <c r="M285" s="253"/>
      <c r="N285" s="254"/>
      <c r="O285" s="92"/>
      <c r="P285" s="92"/>
      <c r="Q285" s="92"/>
      <c r="R285" s="92"/>
      <c r="S285" s="92"/>
      <c r="T285" s="93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132</v>
      </c>
      <c r="AU285" s="18" t="s">
        <v>82</v>
      </c>
    </row>
    <row r="286" spans="1:51" s="13" customFormat="1" ht="12">
      <c r="A286" s="13"/>
      <c r="B286" s="255"/>
      <c r="C286" s="256"/>
      <c r="D286" s="251" t="s">
        <v>133</v>
      </c>
      <c r="E286" s="257" t="s">
        <v>1</v>
      </c>
      <c r="F286" s="258" t="s">
        <v>400</v>
      </c>
      <c r="G286" s="256"/>
      <c r="H286" s="259">
        <v>1108.8</v>
      </c>
      <c r="I286" s="260"/>
      <c r="J286" s="256"/>
      <c r="K286" s="256"/>
      <c r="L286" s="261"/>
      <c r="M286" s="262"/>
      <c r="N286" s="263"/>
      <c r="O286" s="263"/>
      <c r="P286" s="263"/>
      <c r="Q286" s="263"/>
      <c r="R286" s="263"/>
      <c r="S286" s="263"/>
      <c r="T286" s="264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65" t="s">
        <v>133</v>
      </c>
      <c r="AU286" s="265" t="s">
        <v>82</v>
      </c>
      <c r="AV286" s="13" t="s">
        <v>82</v>
      </c>
      <c r="AW286" s="13" t="s">
        <v>30</v>
      </c>
      <c r="AX286" s="13" t="s">
        <v>73</v>
      </c>
      <c r="AY286" s="265" t="s">
        <v>126</v>
      </c>
    </row>
    <row r="287" spans="1:51" s="14" customFormat="1" ht="12">
      <c r="A287" s="14"/>
      <c r="B287" s="266"/>
      <c r="C287" s="267"/>
      <c r="D287" s="251" t="s">
        <v>133</v>
      </c>
      <c r="E287" s="268" t="s">
        <v>1</v>
      </c>
      <c r="F287" s="269" t="s">
        <v>135</v>
      </c>
      <c r="G287" s="267"/>
      <c r="H287" s="270">
        <v>1108.8</v>
      </c>
      <c r="I287" s="271"/>
      <c r="J287" s="267"/>
      <c r="K287" s="267"/>
      <c r="L287" s="272"/>
      <c r="M287" s="273"/>
      <c r="N287" s="274"/>
      <c r="O287" s="274"/>
      <c r="P287" s="274"/>
      <c r="Q287" s="274"/>
      <c r="R287" s="274"/>
      <c r="S287" s="274"/>
      <c r="T287" s="275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76" t="s">
        <v>133</v>
      </c>
      <c r="AU287" s="276" t="s">
        <v>82</v>
      </c>
      <c r="AV287" s="14" t="s">
        <v>88</v>
      </c>
      <c r="AW287" s="14" t="s">
        <v>30</v>
      </c>
      <c r="AX287" s="14" t="s">
        <v>78</v>
      </c>
      <c r="AY287" s="276" t="s">
        <v>126</v>
      </c>
    </row>
    <row r="288" spans="1:63" s="12" customFormat="1" ht="22.8" customHeight="1">
      <c r="A288" s="12"/>
      <c r="B288" s="221"/>
      <c r="C288" s="222"/>
      <c r="D288" s="223" t="s">
        <v>72</v>
      </c>
      <c r="E288" s="235" t="s">
        <v>91</v>
      </c>
      <c r="F288" s="235" t="s">
        <v>208</v>
      </c>
      <c r="G288" s="222"/>
      <c r="H288" s="222"/>
      <c r="I288" s="225"/>
      <c r="J288" s="236">
        <f>BK288</f>
        <v>0</v>
      </c>
      <c r="K288" s="222"/>
      <c r="L288" s="227"/>
      <c r="M288" s="228"/>
      <c r="N288" s="229"/>
      <c r="O288" s="229"/>
      <c r="P288" s="230">
        <f>SUM(P289:P298)</f>
        <v>0</v>
      </c>
      <c r="Q288" s="229"/>
      <c r="R288" s="230">
        <f>SUM(R289:R298)</f>
        <v>0</v>
      </c>
      <c r="S288" s="229"/>
      <c r="T288" s="231">
        <f>SUM(T289:T298)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32" t="s">
        <v>78</v>
      </c>
      <c r="AT288" s="233" t="s">
        <v>72</v>
      </c>
      <c r="AU288" s="233" t="s">
        <v>78</v>
      </c>
      <c r="AY288" s="232" t="s">
        <v>126</v>
      </c>
      <c r="BK288" s="234">
        <f>SUM(BK289:BK298)</f>
        <v>0</v>
      </c>
    </row>
    <row r="289" spans="1:65" s="2" customFormat="1" ht="16.5" customHeight="1">
      <c r="A289" s="39"/>
      <c r="B289" s="40"/>
      <c r="C289" s="237" t="s">
        <v>401</v>
      </c>
      <c r="D289" s="237" t="s">
        <v>128</v>
      </c>
      <c r="E289" s="238" t="s">
        <v>210</v>
      </c>
      <c r="F289" s="239" t="s">
        <v>211</v>
      </c>
      <c r="G289" s="240" t="s">
        <v>138</v>
      </c>
      <c r="H289" s="241">
        <v>84</v>
      </c>
      <c r="I289" s="242"/>
      <c r="J289" s="243">
        <f>ROUND(I289*H289,2)</f>
        <v>0</v>
      </c>
      <c r="K289" s="244"/>
      <c r="L289" s="45"/>
      <c r="M289" s="245" t="s">
        <v>1</v>
      </c>
      <c r="N289" s="246" t="s">
        <v>38</v>
      </c>
      <c r="O289" s="92"/>
      <c r="P289" s="247">
        <f>O289*H289</f>
        <v>0</v>
      </c>
      <c r="Q289" s="247">
        <v>0</v>
      </c>
      <c r="R289" s="247">
        <f>Q289*H289</f>
        <v>0</v>
      </c>
      <c r="S289" s="247">
        <v>0</v>
      </c>
      <c r="T289" s="248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49" t="s">
        <v>88</v>
      </c>
      <c r="AT289" s="249" t="s">
        <v>128</v>
      </c>
      <c r="AU289" s="249" t="s">
        <v>82</v>
      </c>
      <c r="AY289" s="18" t="s">
        <v>126</v>
      </c>
      <c r="BE289" s="250">
        <f>IF(N289="základní",J289,0)</f>
        <v>0</v>
      </c>
      <c r="BF289" s="250">
        <f>IF(N289="snížená",J289,0)</f>
        <v>0</v>
      </c>
      <c r="BG289" s="250">
        <f>IF(N289="zákl. přenesená",J289,0)</f>
        <v>0</v>
      </c>
      <c r="BH289" s="250">
        <f>IF(N289="sníž. přenesená",J289,0)</f>
        <v>0</v>
      </c>
      <c r="BI289" s="250">
        <f>IF(N289="nulová",J289,0)</f>
        <v>0</v>
      </c>
      <c r="BJ289" s="18" t="s">
        <v>78</v>
      </c>
      <c r="BK289" s="250">
        <f>ROUND(I289*H289,2)</f>
        <v>0</v>
      </c>
      <c r="BL289" s="18" t="s">
        <v>88</v>
      </c>
      <c r="BM289" s="249" t="s">
        <v>402</v>
      </c>
    </row>
    <row r="290" spans="1:47" s="2" customFormat="1" ht="12">
      <c r="A290" s="39"/>
      <c r="B290" s="40"/>
      <c r="C290" s="41"/>
      <c r="D290" s="251" t="s">
        <v>132</v>
      </c>
      <c r="E290" s="41"/>
      <c r="F290" s="252" t="s">
        <v>211</v>
      </c>
      <c r="G290" s="41"/>
      <c r="H290" s="41"/>
      <c r="I290" s="145"/>
      <c r="J290" s="41"/>
      <c r="K290" s="41"/>
      <c r="L290" s="45"/>
      <c r="M290" s="253"/>
      <c r="N290" s="254"/>
      <c r="O290" s="92"/>
      <c r="P290" s="92"/>
      <c r="Q290" s="92"/>
      <c r="R290" s="92"/>
      <c r="S290" s="92"/>
      <c r="T290" s="93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132</v>
      </c>
      <c r="AU290" s="18" t="s">
        <v>82</v>
      </c>
    </row>
    <row r="291" spans="1:51" s="13" customFormat="1" ht="12">
      <c r="A291" s="13"/>
      <c r="B291" s="255"/>
      <c r="C291" s="256"/>
      <c r="D291" s="251" t="s">
        <v>133</v>
      </c>
      <c r="E291" s="257" t="s">
        <v>1</v>
      </c>
      <c r="F291" s="258" t="s">
        <v>403</v>
      </c>
      <c r="G291" s="256"/>
      <c r="H291" s="259">
        <v>84</v>
      </c>
      <c r="I291" s="260"/>
      <c r="J291" s="256"/>
      <c r="K291" s="256"/>
      <c r="L291" s="261"/>
      <c r="M291" s="262"/>
      <c r="N291" s="263"/>
      <c r="O291" s="263"/>
      <c r="P291" s="263"/>
      <c r="Q291" s="263"/>
      <c r="R291" s="263"/>
      <c r="S291" s="263"/>
      <c r="T291" s="264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5" t="s">
        <v>133</v>
      </c>
      <c r="AU291" s="265" t="s">
        <v>82</v>
      </c>
      <c r="AV291" s="13" t="s">
        <v>82</v>
      </c>
      <c r="AW291" s="13" t="s">
        <v>30</v>
      </c>
      <c r="AX291" s="13" t="s">
        <v>73</v>
      </c>
      <c r="AY291" s="265" t="s">
        <v>126</v>
      </c>
    </row>
    <row r="292" spans="1:51" s="14" customFormat="1" ht="12">
      <c r="A292" s="14"/>
      <c r="B292" s="266"/>
      <c r="C292" s="267"/>
      <c r="D292" s="251" t="s">
        <v>133</v>
      </c>
      <c r="E292" s="268" t="s">
        <v>1</v>
      </c>
      <c r="F292" s="269" t="s">
        <v>135</v>
      </c>
      <c r="G292" s="267"/>
      <c r="H292" s="270">
        <v>84</v>
      </c>
      <c r="I292" s="271"/>
      <c r="J292" s="267"/>
      <c r="K292" s="267"/>
      <c r="L292" s="272"/>
      <c r="M292" s="273"/>
      <c r="N292" s="274"/>
      <c r="O292" s="274"/>
      <c r="P292" s="274"/>
      <c r="Q292" s="274"/>
      <c r="R292" s="274"/>
      <c r="S292" s="274"/>
      <c r="T292" s="275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76" t="s">
        <v>133</v>
      </c>
      <c r="AU292" s="276" t="s">
        <v>82</v>
      </c>
      <c r="AV292" s="14" t="s">
        <v>88</v>
      </c>
      <c r="AW292" s="14" t="s">
        <v>30</v>
      </c>
      <c r="AX292" s="14" t="s">
        <v>78</v>
      </c>
      <c r="AY292" s="276" t="s">
        <v>126</v>
      </c>
    </row>
    <row r="293" spans="1:65" s="2" customFormat="1" ht="24" customHeight="1">
      <c r="A293" s="39"/>
      <c r="B293" s="40"/>
      <c r="C293" s="237" t="s">
        <v>322</v>
      </c>
      <c r="D293" s="237" t="s">
        <v>128</v>
      </c>
      <c r="E293" s="238" t="s">
        <v>213</v>
      </c>
      <c r="F293" s="239" t="s">
        <v>214</v>
      </c>
      <c r="G293" s="240" t="s">
        <v>138</v>
      </c>
      <c r="H293" s="241">
        <v>84</v>
      </c>
      <c r="I293" s="242"/>
      <c r="J293" s="243">
        <f>ROUND(I293*H293,2)</f>
        <v>0</v>
      </c>
      <c r="K293" s="244"/>
      <c r="L293" s="45"/>
      <c r="M293" s="245" t="s">
        <v>1</v>
      </c>
      <c r="N293" s="246" t="s">
        <v>38</v>
      </c>
      <c r="O293" s="92"/>
      <c r="P293" s="247">
        <f>O293*H293</f>
        <v>0</v>
      </c>
      <c r="Q293" s="247">
        <v>0</v>
      </c>
      <c r="R293" s="247">
        <f>Q293*H293</f>
        <v>0</v>
      </c>
      <c r="S293" s="247">
        <v>0</v>
      </c>
      <c r="T293" s="248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49" t="s">
        <v>88</v>
      </c>
      <c r="AT293" s="249" t="s">
        <v>128</v>
      </c>
      <c r="AU293" s="249" t="s">
        <v>82</v>
      </c>
      <c r="AY293" s="18" t="s">
        <v>126</v>
      </c>
      <c r="BE293" s="250">
        <f>IF(N293="základní",J293,0)</f>
        <v>0</v>
      </c>
      <c r="BF293" s="250">
        <f>IF(N293="snížená",J293,0)</f>
        <v>0</v>
      </c>
      <c r="BG293" s="250">
        <f>IF(N293="zákl. přenesená",J293,0)</f>
        <v>0</v>
      </c>
      <c r="BH293" s="250">
        <f>IF(N293="sníž. přenesená",J293,0)</f>
        <v>0</v>
      </c>
      <c r="BI293" s="250">
        <f>IF(N293="nulová",J293,0)</f>
        <v>0</v>
      </c>
      <c r="BJ293" s="18" t="s">
        <v>78</v>
      </c>
      <c r="BK293" s="250">
        <f>ROUND(I293*H293,2)</f>
        <v>0</v>
      </c>
      <c r="BL293" s="18" t="s">
        <v>88</v>
      </c>
      <c r="BM293" s="249" t="s">
        <v>404</v>
      </c>
    </row>
    <row r="294" spans="1:47" s="2" customFormat="1" ht="12">
      <c r="A294" s="39"/>
      <c r="B294" s="40"/>
      <c r="C294" s="41"/>
      <c r="D294" s="251" t="s">
        <v>132</v>
      </c>
      <c r="E294" s="41"/>
      <c r="F294" s="252" t="s">
        <v>214</v>
      </c>
      <c r="G294" s="41"/>
      <c r="H294" s="41"/>
      <c r="I294" s="145"/>
      <c r="J294" s="41"/>
      <c r="K294" s="41"/>
      <c r="L294" s="45"/>
      <c r="M294" s="253"/>
      <c r="N294" s="254"/>
      <c r="O294" s="92"/>
      <c r="P294" s="92"/>
      <c r="Q294" s="92"/>
      <c r="R294" s="92"/>
      <c r="S294" s="92"/>
      <c r="T294" s="93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132</v>
      </c>
      <c r="AU294" s="18" t="s">
        <v>82</v>
      </c>
    </row>
    <row r="295" spans="1:51" s="13" customFormat="1" ht="12">
      <c r="A295" s="13"/>
      <c r="B295" s="255"/>
      <c r="C295" s="256"/>
      <c r="D295" s="251" t="s">
        <v>133</v>
      </c>
      <c r="E295" s="257" t="s">
        <v>1</v>
      </c>
      <c r="F295" s="258" t="s">
        <v>403</v>
      </c>
      <c r="G295" s="256"/>
      <c r="H295" s="259">
        <v>84</v>
      </c>
      <c r="I295" s="260"/>
      <c r="J295" s="256"/>
      <c r="K295" s="256"/>
      <c r="L295" s="261"/>
      <c r="M295" s="262"/>
      <c r="N295" s="263"/>
      <c r="O295" s="263"/>
      <c r="P295" s="263"/>
      <c r="Q295" s="263"/>
      <c r="R295" s="263"/>
      <c r="S295" s="263"/>
      <c r="T295" s="264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5" t="s">
        <v>133</v>
      </c>
      <c r="AU295" s="265" t="s">
        <v>82</v>
      </c>
      <c r="AV295" s="13" t="s">
        <v>82</v>
      </c>
      <c r="AW295" s="13" t="s">
        <v>30</v>
      </c>
      <c r="AX295" s="13" t="s">
        <v>73</v>
      </c>
      <c r="AY295" s="265" t="s">
        <v>126</v>
      </c>
    </row>
    <row r="296" spans="1:51" s="14" customFormat="1" ht="12">
      <c r="A296" s="14"/>
      <c r="B296" s="266"/>
      <c r="C296" s="267"/>
      <c r="D296" s="251" t="s">
        <v>133</v>
      </c>
      <c r="E296" s="268" t="s">
        <v>1</v>
      </c>
      <c r="F296" s="269" t="s">
        <v>135</v>
      </c>
      <c r="G296" s="267"/>
      <c r="H296" s="270">
        <v>84</v>
      </c>
      <c r="I296" s="271"/>
      <c r="J296" s="267"/>
      <c r="K296" s="267"/>
      <c r="L296" s="272"/>
      <c r="M296" s="273"/>
      <c r="N296" s="274"/>
      <c r="O296" s="274"/>
      <c r="P296" s="274"/>
      <c r="Q296" s="274"/>
      <c r="R296" s="274"/>
      <c r="S296" s="274"/>
      <c r="T296" s="275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76" t="s">
        <v>133</v>
      </c>
      <c r="AU296" s="276" t="s">
        <v>82</v>
      </c>
      <c r="AV296" s="14" t="s">
        <v>88</v>
      </c>
      <c r="AW296" s="14" t="s">
        <v>30</v>
      </c>
      <c r="AX296" s="14" t="s">
        <v>78</v>
      </c>
      <c r="AY296" s="276" t="s">
        <v>126</v>
      </c>
    </row>
    <row r="297" spans="1:65" s="2" customFormat="1" ht="16.5" customHeight="1">
      <c r="A297" s="39"/>
      <c r="B297" s="40"/>
      <c r="C297" s="277" t="s">
        <v>405</v>
      </c>
      <c r="D297" s="277" t="s">
        <v>217</v>
      </c>
      <c r="E297" s="278" t="s">
        <v>218</v>
      </c>
      <c r="F297" s="279" t="s">
        <v>219</v>
      </c>
      <c r="G297" s="280" t="s">
        <v>142</v>
      </c>
      <c r="H297" s="281">
        <v>28.28</v>
      </c>
      <c r="I297" s="282"/>
      <c r="J297" s="283">
        <f>ROUND(I297*H297,2)</f>
        <v>0</v>
      </c>
      <c r="K297" s="284"/>
      <c r="L297" s="285"/>
      <c r="M297" s="286" t="s">
        <v>1</v>
      </c>
      <c r="N297" s="287" t="s">
        <v>38</v>
      </c>
      <c r="O297" s="92"/>
      <c r="P297" s="247">
        <f>O297*H297</f>
        <v>0</v>
      </c>
      <c r="Q297" s="247">
        <v>0</v>
      </c>
      <c r="R297" s="247">
        <f>Q297*H297</f>
        <v>0</v>
      </c>
      <c r="S297" s="247">
        <v>0</v>
      </c>
      <c r="T297" s="248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49" t="s">
        <v>169</v>
      </c>
      <c r="AT297" s="249" t="s">
        <v>217</v>
      </c>
      <c r="AU297" s="249" t="s">
        <v>82</v>
      </c>
      <c r="AY297" s="18" t="s">
        <v>126</v>
      </c>
      <c r="BE297" s="250">
        <f>IF(N297="základní",J297,0)</f>
        <v>0</v>
      </c>
      <c r="BF297" s="250">
        <f>IF(N297="snížená",J297,0)</f>
        <v>0</v>
      </c>
      <c r="BG297" s="250">
        <f>IF(N297="zákl. přenesená",J297,0)</f>
        <v>0</v>
      </c>
      <c r="BH297" s="250">
        <f>IF(N297="sníž. přenesená",J297,0)</f>
        <v>0</v>
      </c>
      <c r="BI297" s="250">
        <f>IF(N297="nulová",J297,0)</f>
        <v>0</v>
      </c>
      <c r="BJ297" s="18" t="s">
        <v>78</v>
      </c>
      <c r="BK297" s="250">
        <f>ROUND(I297*H297,2)</f>
        <v>0</v>
      </c>
      <c r="BL297" s="18" t="s">
        <v>88</v>
      </c>
      <c r="BM297" s="249" t="s">
        <v>406</v>
      </c>
    </row>
    <row r="298" spans="1:47" s="2" customFormat="1" ht="12">
      <c r="A298" s="39"/>
      <c r="B298" s="40"/>
      <c r="C298" s="41"/>
      <c r="D298" s="251" t="s">
        <v>132</v>
      </c>
      <c r="E298" s="41"/>
      <c r="F298" s="252" t="s">
        <v>219</v>
      </c>
      <c r="G298" s="41"/>
      <c r="H298" s="41"/>
      <c r="I298" s="145"/>
      <c r="J298" s="41"/>
      <c r="K298" s="41"/>
      <c r="L298" s="45"/>
      <c r="M298" s="253"/>
      <c r="N298" s="254"/>
      <c r="O298" s="92"/>
      <c r="P298" s="92"/>
      <c r="Q298" s="92"/>
      <c r="R298" s="92"/>
      <c r="S298" s="92"/>
      <c r="T298" s="93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132</v>
      </c>
      <c r="AU298" s="18" t="s">
        <v>82</v>
      </c>
    </row>
    <row r="299" spans="1:63" s="12" customFormat="1" ht="22.8" customHeight="1">
      <c r="A299" s="12"/>
      <c r="B299" s="221"/>
      <c r="C299" s="222"/>
      <c r="D299" s="223" t="s">
        <v>72</v>
      </c>
      <c r="E299" s="235" t="s">
        <v>174</v>
      </c>
      <c r="F299" s="235" t="s">
        <v>224</v>
      </c>
      <c r="G299" s="222"/>
      <c r="H299" s="222"/>
      <c r="I299" s="225"/>
      <c r="J299" s="236">
        <f>BK299</f>
        <v>0</v>
      </c>
      <c r="K299" s="222"/>
      <c r="L299" s="227"/>
      <c r="M299" s="228"/>
      <c r="N299" s="229"/>
      <c r="O299" s="229"/>
      <c r="P299" s="230">
        <f>SUM(P300:P333)</f>
        <v>0</v>
      </c>
      <c r="Q299" s="229"/>
      <c r="R299" s="230">
        <f>SUM(R300:R333)</f>
        <v>0</v>
      </c>
      <c r="S299" s="229"/>
      <c r="T299" s="231">
        <f>SUM(T300:T333)</f>
        <v>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32" t="s">
        <v>78</v>
      </c>
      <c r="AT299" s="233" t="s">
        <v>72</v>
      </c>
      <c r="AU299" s="233" t="s">
        <v>78</v>
      </c>
      <c r="AY299" s="232" t="s">
        <v>126</v>
      </c>
      <c r="BK299" s="234">
        <f>SUM(BK300:BK333)</f>
        <v>0</v>
      </c>
    </row>
    <row r="300" spans="1:65" s="2" customFormat="1" ht="24" customHeight="1">
      <c r="A300" s="39"/>
      <c r="B300" s="40"/>
      <c r="C300" s="237" t="s">
        <v>192</v>
      </c>
      <c r="D300" s="237" t="s">
        <v>128</v>
      </c>
      <c r="E300" s="238" t="s">
        <v>407</v>
      </c>
      <c r="F300" s="239" t="s">
        <v>408</v>
      </c>
      <c r="G300" s="240" t="s">
        <v>142</v>
      </c>
      <c r="H300" s="241">
        <v>16</v>
      </c>
      <c r="I300" s="242"/>
      <c r="J300" s="243">
        <f>ROUND(I300*H300,2)</f>
        <v>0</v>
      </c>
      <c r="K300" s="244"/>
      <c r="L300" s="45"/>
      <c r="M300" s="245" t="s">
        <v>1</v>
      </c>
      <c r="N300" s="246" t="s">
        <v>38</v>
      </c>
      <c r="O300" s="92"/>
      <c r="P300" s="247">
        <f>O300*H300</f>
        <v>0</v>
      </c>
      <c r="Q300" s="247">
        <v>0</v>
      </c>
      <c r="R300" s="247">
        <f>Q300*H300</f>
        <v>0</v>
      </c>
      <c r="S300" s="247">
        <v>0</v>
      </c>
      <c r="T300" s="248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49" t="s">
        <v>88</v>
      </c>
      <c r="AT300" s="249" t="s">
        <v>128</v>
      </c>
      <c r="AU300" s="249" t="s">
        <v>82</v>
      </c>
      <c r="AY300" s="18" t="s">
        <v>126</v>
      </c>
      <c r="BE300" s="250">
        <f>IF(N300="základní",J300,0)</f>
        <v>0</v>
      </c>
      <c r="BF300" s="250">
        <f>IF(N300="snížená",J300,0)</f>
        <v>0</v>
      </c>
      <c r="BG300" s="250">
        <f>IF(N300="zákl. přenesená",J300,0)</f>
        <v>0</v>
      </c>
      <c r="BH300" s="250">
        <f>IF(N300="sníž. přenesená",J300,0)</f>
        <v>0</v>
      </c>
      <c r="BI300" s="250">
        <f>IF(N300="nulová",J300,0)</f>
        <v>0</v>
      </c>
      <c r="BJ300" s="18" t="s">
        <v>78</v>
      </c>
      <c r="BK300" s="250">
        <f>ROUND(I300*H300,2)</f>
        <v>0</v>
      </c>
      <c r="BL300" s="18" t="s">
        <v>88</v>
      </c>
      <c r="BM300" s="249" t="s">
        <v>409</v>
      </c>
    </row>
    <row r="301" spans="1:47" s="2" customFormat="1" ht="12">
      <c r="A301" s="39"/>
      <c r="B301" s="40"/>
      <c r="C301" s="41"/>
      <c r="D301" s="251" t="s">
        <v>132</v>
      </c>
      <c r="E301" s="41"/>
      <c r="F301" s="252" t="s">
        <v>408</v>
      </c>
      <c r="G301" s="41"/>
      <c r="H301" s="41"/>
      <c r="I301" s="145"/>
      <c r="J301" s="41"/>
      <c r="K301" s="41"/>
      <c r="L301" s="45"/>
      <c r="M301" s="253"/>
      <c r="N301" s="254"/>
      <c r="O301" s="92"/>
      <c r="P301" s="92"/>
      <c r="Q301" s="92"/>
      <c r="R301" s="92"/>
      <c r="S301" s="92"/>
      <c r="T301" s="93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132</v>
      </c>
      <c r="AU301" s="18" t="s">
        <v>82</v>
      </c>
    </row>
    <row r="302" spans="1:51" s="13" customFormat="1" ht="12">
      <c r="A302" s="13"/>
      <c r="B302" s="255"/>
      <c r="C302" s="256"/>
      <c r="D302" s="251" t="s">
        <v>133</v>
      </c>
      <c r="E302" s="257" t="s">
        <v>1</v>
      </c>
      <c r="F302" s="258" t="s">
        <v>410</v>
      </c>
      <c r="G302" s="256"/>
      <c r="H302" s="259">
        <v>14</v>
      </c>
      <c r="I302" s="260"/>
      <c r="J302" s="256"/>
      <c r="K302" s="256"/>
      <c r="L302" s="261"/>
      <c r="M302" s="262"/>
      <c r="N302" s="263"/>
      <c r="O302" s="263"/>
      <c r="P302" s="263"/>
      <c r="Q302" s="263"/>
      <c r="R302" s="263"/>
      <c r="S302" s="263"/>
      <c r="T302" s="264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65" t="s">
        <v>133</v>
      </c>
      <c r="AU302" s="265" t="s">
        <v>82</v>
      </c>
      <c r="AV302" s="13" t="s">
        <v>82</v>
      </c>
      <c r="AW302" s="13" t="s">
        <v>30</v>
      </c>
      <c r="AX302" s="13" t="s">
        <v>73</v>
      </c>
      <c r="AY302" s="265" t="s">
        <v>126</v>
      </c>
    </row>
    <row r="303" spans="1:51" s="13" customFormat="1" ht="12">
      <c r="A303" s="13"/>
      <c r="B303" s="255"/>
      <c r="C303" s="256"/>
      <c r="D303" s="251" t="s">
        <v>133</v>
      </c>
      <c r="E303" s="257" t="s">
        <v>1</v>
      </c>
      <c r="F303" s="258" t="s">
        <v>411</v>
      </c>
      <c r="G303" s="256"/>
      <c r="H303" s="259">
        <v>2</v>
      </c>
      <c r="I303" s="260"/>
      <c r="J303" s="256"/>
      <c r="K303" s="256"/>
      <c r="L303" s="261"/>
      <c r="M303" s="262"/>
      <c r="N303" s="263"/>
      <c r="O303" s="263"/>
      <c r="P303" s="263"/>
      <c r="Q303" s="263"/>
      <c r="R303" s="263"/>
      <c r="S303" s="263"/>
      <c r="T303" s="264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65" t="s">
        <v>133</v>
      </c>
      <c r="AU303" s="265" t="s">
        <v>82</v>
      </c>
      <c r="AV303" s="13" t="s">
        <v>82</v>
      </c>
      <c r="AW303" s="13" t="s">
        <v>30</v>
      </c>
      <c r="AX303" s="13" t="s">
        <v>73</v>
      </c>
      <c r="AY303" s="265" t="s">
        <v>126</v>
      </c>
    </row>
    <row r="304" spans="1:51" s="14" customFormat="1" ht="12">
      <c r="A304" s="14"/>
      <c r="B304" s="266"/>
      <c r="C304" s="267"/>
      <c r="D304" s="251" t="s">
        <v>133</v>
      </c>
      <c r="E304" s="268" t="s">
        <v>1</v>
      </c>
      <c r="F304" s="269" t="s">
        <v>135</v>
      </c>
      <c r="G304" s="267"/>
      <c r="H304" s="270">
        <v>16</v>
      </c>
      <c r="I304" s="271"/>
      <c r="J304" s="267"/>
      <c r="K304" s="267"/>
      <c r="L304" s="272"/>
      <c r="M304" s="273"/>
      <c r="N304" s="274"/>
      <c r="O304" s="274"/>
      <c r="P304" s="274"/>
      <c r="Q304" s="274"/>
      <c r="R304" s="274"/>
      <c r="S304" s="274"/>
      <c r="T304" s="275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76" t="s">
        <v>133</v>
      </c>
      <c r="AU304" s="276" t="s">
        <v>82</v>
      </c>
      <c r="AV304" s="14" t="s">
        <v>88</v>
      </c>
      <c r="AW304" s="14" t="s">
        <v>30</v>
      </c>
      <c r="AX304" s="14" t="s">
        <v>78</v>
      </c>
      <c r="AY304" s="276" t="s">
        <v>126</v>
      </c>
    </row>
    <row r="305" spans="1:65" s="2" customFormat="1" ht="24" customHeight="1">
      <c r="A305" s="39"/>
      <c r="B305" s="40"/>
      <c r="C305" s="237" t="s">
        <v>412</v>
      </c>
      <c r="D305" s="237" t="s">
        <v>128</v>
      </c>
      <c r="E305" s="238" t="s">
        <v>413</v>
      </c>
      <c r="F305" s="239" t="s">
        <v>414</v>
      </c>
      <c r="G305" s="240" t="s">
        <v>166</v>
      </c>
      <c r="H305" s="241">
        <v>26.425</v>
      </c>
      <c r="I305" s="242"/>
      <c r="J305" s="243">
        <f>ROUND(I305*H305,2)</f>
        <v>0</v>
      </c>
      <c r="K305" s="244"/>
      <c r="L305" s="45"/>
      <c r="M305" s="245" t="s">
        <v>1</v>
      </c>
      <c r="N305" s="246" t="s">
        <v>38</v>
      </c>
      <c r="O305" s="92"/>
      <c r="P305" s="247">
        <f>O305*H305</f>
        <v>0</v>
      </c>
      <c r="Q305" s="247">
        <v>0</v>
      </c>
      <c r="R305" s="247">
        <f>Q305*H305</f>
        <v>0</v>
      </c>
      <c r="S305" s="247">
        <v>0</v>
      </c>
      <c r="T305" s="248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49" t="s">
        <v>88</v>
      </c>
      <c r="AT305" s="249" t="s">
        <v>128</v>
      </c>
      <c r="AU305" s="249" t="s">
        <v>82</v>
      </c>
      <c r="AY305" s="18" t="s">
        <v>126</v>
      </c>
      <c r="BE305" s="250">
        <f>IF(N305="základní",J305,0)</f>
        <v>0</v>
      </c>
      <c r="BF305" s="250">
        <f>IF(N305="snížená",J305,0)</f>
        <v>0</v>
      </c>
      <c r="BG305" s="250">
        <f>IF(N305="zákl. přenesená",J305,0)</f>
        <v>0</v>
      </c>
      <c r="BH305" s="250">
        <f>IF(N305="sníž. přenesená",J305,0)</f>
        <v>0</v>
      </c>
      <c r="BI305" s="250">
        <f>IF(N305="nulová",J305,0)</f>
        <v>0</v>
      </c>
      <c r="BJ305" s="18" t="s">
        <v>78</v>
      </c>
      <c r="BK305" s="250">
        <f>ROUND(I305*H305,2)</f>
        <v>0</v>
      </c>
      <c r="BL305" s="18" t="s">
        <v>88</v>
      </c>
      <c r="BM305" s="249" t="s">
        <v>415</v>
      </c>
    </row>
    <row r="306" spans="1:47" s="2" customFormat="1" ht="12">
      <c r="A306" s="39"/>
      <c r="B306" s="40"/>
      <c r="C306" s="41"/>
      <c r="D306" s="251" t="s">
        <v>132</v>
      </c>
      <c r="E306" s="41"/>
      <c r="F306" s="252" t="s">
        <v>414</v>
      </c>
      <c r="G306" s="41"/>
      <c r="H306" s="41"/>
      <c r="I306" s="145"/>
      <c r="J306" s="41"/>
      <c r="K306" s="41"/>
      <c r="L306" s="45"/>
      <c r="M306" s="253"/>
      <c r="N306" s="254"/>
      <c r="O306" s="92"/>
      <c r="P306" s="92"/>
      <c r="Q306" s="92"/>
      <c r="R306" s="92"/>
      <c r="S306" s="92"/>
      <c r="T306" s="93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132</v>
      </c>
      <c r="AU306" s="18" t="s">
        <v>82</v>
      </c>
    </row>
    <row r="307" spans="1:51" s="13" customFormat="1" ht="12">
      <c r="A307" s="13"/>
      <c r="B307" s="255"/>
      <c r="C307" s="256"/>
      <c r="D307" s="251" t="s">
        <v>133</v>
      </c>
      <c r="E307" s="257" t="s">
        <v>1</v>
      </c>
      <c r="F307" s="258" t="s">
        <v>416</v>
      </c>
      <c r="G307" s="256"/>
      <c r="H307" s="259">
        <v>16.8</v>
      </c>
      <c r="I307" s="260"/>
      <c r="J307" s="256"/>
      <c r="K307" s="256"/>
      <c r="L307" s="261"/>
      <c r="M307" s="262"/>
      <c r="N307" s="263"/>
      <c r="O307" s="263"/>
      <c r="P307" s="263"/>
      <c r="Q307" s="263"/>
      <c r="R307" s="263"/>
      <c r="S307" s="263"/>
      <c r="T307" s="264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65" t="s">
        <v>133</v>
      </c>
      <c r="AU307" s="265" t="s">
        <v>82</v>
      </c>
      <c r="AV307" s="13" t="s">
        <v>82</v>
      </c>
      <c r="AW307" s="13" t="s">
        <v>30</v>
      </c>
      <c r="AX307" s="13" t="s">
        <v>73</v>
      </c>
      <c r="AY307" s="265" t="s">
        <v>126</v>
      </c>
    </row>
    <row r="308" spans="1:51" s="13" customFormat="1" ht="12">
      <c r="A308" s="13"/>
      <c r="B308" s="255"/>
      <c r="C308" s="256"/>
      <c r="D308" s="251" t="s">
        <v>133</v>
      </c>
      <c r="E308" s="257" t="s">
        <v>1</v>
      </c>
      <c r="F308" s="258" t="s">
        <v>417</v>
      </c>
      <c r="G308" s="256"/>
      <c r="H308" s="259">
        <v>9.625</v>
      </c>
      <c r="I308" s="260"/>
      <c r="J308" s="256"/>
      <c r="K308" s="256"/>
      <c r="L308" s="261"/>
      <c r="M308" s="262"/>
      <c r="N308" s="263"/>
      <c r="O308" s="263"/>
      <c r="P308" s="263"/>
      <c r="Q308" s="263"/>
      <c r="R308" s="263"/>
      <c r="S308" s="263"/>
      <c r="T308" s="264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65" t="s">
        <v>133</v>
      </c>
      <c r="AU308" s="265" t="s">
        <v>82</v>
      </c>
      <c r="AV308" s="13" t="s">
        <v>82</v>
      </c>
      <c r="AW308" s="13" t="s">
        <v>30</v>
      </c>
      <c r="AX308" s="13" t="s">
        <v>73</v>
      </c>
      <c r="AY308" s="265" t="s">
        <v>126</v>
      </c>
    </row>
    <row r="309" spans="1:51" s="14" customFormat="1" ht="12">
      <c r="A309" s="14"/>
      <c r="B309" s="266"/>
      <c r="C309" s="267"/>
      <c r="D309" s="251" t="s">
        <v>133</v>
      </c>
      <c r="E309" s="268" t="s">
        <v>1</v>
      </c>
      <c r="F309" s="269" t="s">
        <v>135</v>
      </c>
      <c r="G309" s="267"/>
      <c r="H309" s="270">
        <v>26.425</v>
      </c>
      <c r="I309" s="271"/>
      <c r="J309" s="267"/>
      <c r="K309" s="267"/>
      <c r="L309" s="272"/>
      <c r="M309" s="273"/>
      <c r="N309" s="274"/>
      <c r="O309" s="274"/>
      <c r="P309" s="274"/>
      <c r="Q309" s="274"/>
      <c r="R309" s="274"/>
      <c r="S309" s="274"/>
      <c r="T309" s="275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76" t="s">
        <v>133</v>
      </c>
      <c r="AU309" s="276" t="s">
        <v>82</v>
      </c>
      <c r="AV309" s="14" t="s">
        <v>88</v>
      </c>
      <c r="AW309" s="14" t="s">
        <v>30</v>
      </c>
      <c r="AX309" s="14" t="s">
        <v>78</v>
      </c>
      <c r="AY309" s="276" t="s">
        <v>126</v>
      </c>
    </row>
    <row r="310" spans="1:65" s="2" customFormat="1" ht="24" customHeight="1">
      <c r="A310" s="39"/>
      <c r="B310" s="40"/>
      <c r="C310" s="237" t="s">
        <v>196</v>
      </c>
      <c r="D310" s="237" t="s">
        <v>128</v>
      </c>
      <c r="E310" s="238" t="s">
        <v>418</v>
      </c>
      <c r="F310" s="239" t="s">
        <v>419</v>
      </c>
      <c r="G310" s="240" t="s">
        <v>420</v>
      </c>
      <c r="H310" s="241">
        <v>42</v>
      </c>
      <c r="I310" s="242"/>
      <c r="J310" s="243">
        <f>ROUND(I310*H310,2)</f>
        <v>0</v>
      </c>
      <c r="K310" s="244"/>
      <c r="L310" s="45"/>
      <c r="M310" s="245" t="s">
        <v>1</v>
      </c>
      <c r="N310" s="246" t="s">
        <v>38</v>
      </c>
      <c r="O310" s="92"/>
      <c r="P310" s="247">
        <f>O310*H310</f>
        <v>0</v>
      </c>
      <c r="Q310" s="247">
        <v>0</v>
      </c>
      <c r="R310" s="247">
        <f>Q310*H310</f>
        <v>0</v>
      </c>
      <c r="S310" s="247">
        <v>0</v>
      </c>
      <c r="T310" s="248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49" t="s">
        <v>88</v>
      </c>
      <c r="AT310" s="249" t="s">
        <v>128</v>
      </c>
      <c r="AU310" s="249" t="s">
        <v>82</v>
      </c>
      <c r="AY310" s="18" t="s">
        <v>126</v>
      </c>
      <c r="BE310" s="250">
        <f>IF(N310="základní",J310,0)</f>
        <v>0</v>
      </c>
      <c r="BF310" s="250">
        <f>IF(N310="snížená",J310,0)</f>
        <v>0</v>
      </c>
      <c r="BG310" s="250">
        <f>IF(N310="zákl. přenesená",J310,0)</f>
        <v>0</v>
      </c>
      <c r="BH310" s="250">
        <f>IF(N310="sníž. přenesená",J310,0)</f>
        <v>0</v>
      </c>
      <c r="BI310" s="250">
        <f>IF(N310="nulová",J310,0)</f>
        <v>0</v>
      </c>
      <c r="BJ310" s="18" t="s">
        <v>78</v>
      </c>
      <c r="BK310" s="250">
        <f>ROUND(I310*H310,2)</f>
        <v>0</v>
      </c>
      <c r="BL310" s="18" t="s">
        <v>88</v>
      </c>
      <c r="BM310" s="249" t="s">
        <v>421</v>
      </c>
    </row>
    <row r="311" spans="1:47" s="2" customFormat="1" ht="12">
      <c r="A311" s="39"/>
      <c r="B311" s="40"/>
      <c r="C311" s="41"/>
      <c r="D311" s="251" t="s">
        <v>132</v>
      </c>
      <c r="E311" s="41"/>
      <c r="F311" s="252" t="s">
        <v>419</v>
      </c>
      <c r="G311" s="41"/>
      <c r="H311" s="41"/>
      <c r="I311" s="145"/>
      <c r="J311" s="41"/>
      <c r="K311" s="41"/>
      <c r="L311" s="45"/>
      <c r="M311" s="253"/>
      <c r="N311" s="254"/>
      <c r="O311" s="92"/>
      <c r="P311" s="92"/>
      <c r="Q311" s="92"/>
      <c r="R311" s="92"/>
      <c r="S311" s="92"/>
      <c r="T311" s="93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132</v>
      </c>
      <c r="AU311" s="18" t="s">
        <v>82</v>
      </c>
    </row>
    <row r="312" spans="1:51" s="13" customFormat="1" ht="12">
      <c r="A312" s="13"/>
      <c r="B312" s="255"/>
      <c r="C312" s="256"/>
      <c r="D312" s="251" t="s">
        <v>133</v>
      </c>
      <c r="E312" s="257" t="s">
        <v>1</v>
      </c>
      <c r="F312" s="258" t="s">
        <v>422</v>
      </c>
      <c r="G312" s="256"/>
      <c r="H312" s="259">
        <v>42</v>
      </c>
      <c r="I312" s="260"/>
      <c r="J312" s="256"/>
      <c r="K312" s="256"/>
      <c r="L312" s="261"/>
      <c r="M312" s="262"/>
      <c r="N312" s="263"/>
      <c r="O312" s="263"/>
      <c r="P312" s="263"/>
      <c r="Q312" s="263"/>
      <c r="R312" s="263"/>
      <c r="S312" s="263"/>
      <c r="T312" s="264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65" t="s">
        <v>133</v>
      </c>
      <c r="AU312" s="265" t="s">
        <v>82</v>
      </c>
      <c r="AV312" s="13" t="s">
        <v>82</v>
      </c>
      <c r="AW312" s="13" t="s">
        <v>30</v>
      </c>
      <c r="AX312" s="13" t="s">
        <v>73</v>
      </c>
      <c r="AY312" s="265" t="s">
        <v>126</v>
      </c>
    </row>
    <row r="313" spans="1:51" s="14" customFormat="1" ht="12">
      <c r="A313" s="14"/>
      <c r="B313" s="266"/>
      <c r="C313" s="267"/>
      <c r="D313" s="251" t="s">
        <v>133</v>
      </c>
      <c r="E313" s="268" t="s">
        <v>1</v>
      </c>
      <c r="F313" s="269" t="s">
        <v>135</v>
      </c>
      <c r="G313" s="267"/>
      <c r="H313" s="270">
        <v>42</v>
      </c>
      <c r="I313" s="271"/>
      <c r="J313" s="267"/>
      <c r="K313" s="267"/>
      <c r="L313" s="272"/>
      <c r="M313" s="273"/>
      <c r="N313" s="274"/>
      <c r="O313" s="274"/>
      <c r="P313" s="274"/>
      <c r="Q313" s="274"/>
      <c r="R313" s="274"/>
      <c r="S313" s="274"/>
      <c r="T313" s="275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76" t="s">
        <v>133</v>
      </c>
      <c r="AU313" s="276" t="s">
        <v>82</v>
      </c>
      <c r="AV313" s="14" t="s">
        <v>88</v>
      </c>
      <c r="AW313" s="14" t="s">
        <v>30</v>
      </c>
      <c r="AX313" s="14" t="s">
        <v>78</v>
      </c>
      <c r="AY313" s="276" t="s">
        <v>126</v>
      </c>
    </row>
    <row r="314" spans="1:65" s="2" customFormat="1" ht="24" customHeight="1">
      <c r="A314" s="39"/>
      <c r="B314" s="40"/>
      <c r="C314" s="237" t="s">
        <v>423</v>
      </c>
      <c r="D314" s="237" t="s">
        <v>128</v>
      </c>
      <c r="E314" s="238" t="s">
        <v>424</v>
      </c>
      <c r="F314" s="239" t="s">
        <v>425</v>
      </c>
      <c r="G314" s="240" t="s">
        <v>420</v>
      </c>
      <c r="H314" s="241">
        <v>17.5</v>
      </c>
      <c r="I314" s="242"/>
      <c r="J314" s="243">
        <f>ROUND(I314*H314,2)</f>
        <v>0</v>
      </c>
      <c r="K314" s="244"/>
      <c r="L314" s="45"/>
      <c r="M314" s="245" t="s">
        <v>1</v>
      </c>
      <c r="N314" s="246" t="s">
        <v>38</v>
      </c>
      <c r="O314" s="92"/>
      <c r="P314" s="247">
        <f>O314*H314</f>
        <v>0</v>
      </c>
      <c r="Q314" s="247">
        <v>0</v>
      </c>
      <c r="R314" s="247">
        <f>Q314*H314</f>
        <v>0</v>
      </c>
      <c r="S314" s="247">
        <v>0</v>
      </c>
      <c r="T314" s="248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49" t="s">
        <v>88</v>
      </c>
      <c r="AT314" s="249" t="s">
        <v>128</v>
      </c>
      <c r="AU314" s="249" t="s">
        <v>82</v>
      </c>
      <c r="AY314" s="18" t="s">
        <v>126</v>
      </c>
      <c r="BE314" s="250">
        <f>IF(N314="základní",J314,0)</f>
        <v>0</v>
      </c>
      <c r="BF314" s="250">
        <f>IF(N314="snížená",J314,0)</f>
        <v>0</v>
      </c>
      <c r="BG314" s="250">
        <f>IF(N314="zákl. přenesená",J314,0)</f>
        <v>0</v>
      </c>
      <c r="BH314" s="250">
        <f>IF(N314="sníž. přenesená",J314,0)</f>
        <v>0</v>
      </c>
      <c r="BI314" s="250">
        <f>IF(N314="nulová",J314,0)</f>
        <v>0</v>
      </c>
      <c r="BJ314" s="18" t="s">
        <v>78</v>
      </c>
      <c r="BK314" s="250">
        <f>ROUND(I314*H314,2)</f>
        <v>0</v>
      </c>
      <c r="BL314" s="18" t="s">
        <v>88</v>
      </c>
      <c r="BM314" s="249" t="s">
        <v>426</v>
      </c>
    </row>
    <row r="315" spans="1:47" s="2" customFormat="1" ht="12">
      <c r="A315" s="39"/>
      <c r="B315" s="40"/>
      <c r="C315" s="41"/>
      <c r="D315" s="251" t="s">
        <v>132</v>
      </c>
      <c r="E315" s="41"/>
      <c r="F315" s="252" t="s">
        <v>425</v>
      </c>
      <c r="G315" s="41"/>
      <c r="H315" s="41"/>
      <c r="I315" s="145"/>
      <c r="J315" s="41"/>
      <c r="K315" s="41"/>
      <c r="L315" s="45"/>
      <c r="M315" s="253"/>
      <c r="N315" s="254"/>
      <c r="O315" s="92"/>
      <c r="P315" s="92"/>
      <c r="Q315" s="92"/>
      <c r="R315" s="92"/>
      <c r="S315" s="92"/>
      <c r="T315" s="93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132</v>
      </c>
      <c r="AU315" s="18" t="s">
        <v>82</v>
      </c>
    </row>
    <row r="316" spans="1:51" s="13" customFormat="1" ht="12">
      <c r="A316" s="13"/>
      <c r="B316" s="255"/>
      <c r="C316" s="256"/>
      <c r="D316" s="251" t="s">
        <v>133</v>
      </c>
      <c r="E316" s="257" t="s">
        <v>1</v>
      </c>
      <c r="F316" s="258" t="s">
        <v>427</v>
      </c>
      <c r="G316" s="256"/>
      <c r="H316" s="259">
        <v>17.5</v>
      </c>
      <c r="I316" s="260"/>
      <c r="J316" s="256"/>
      <c r="K316" s="256"/>
      <c r="L316" s="261"/>
      <c r="M316" s="262"/>
      <c r="N316" s="263"/>
      <c r="O316" s="263"/>
      <c r="P316" s="263"/>
      <c r="Q316" s="263"/>
      <c r="R316" s="263"/>
      <c r="S316" s="263"/>
      <c r="T316" s="264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65" t="s">
        <v>133</v>
      </c>
      <c r="AU316" s="265" t="s">
        <v>82</v>
      </c>
      <c r="AV316" s="13" t="s">
        <v>82</v>
      </c>
      <c r="AW316" s="13" t="s">
        <v>30</v>
      </c>
      <c r="AX316" s="13" t="s">
        <v>73</v>
      </c>
      <c r="AY316" s="265" t="s">
        <v>126</v>
      </c>
    </row>
    <row r="317" spans="1:51" s="14" customFormat="1" ht="12">
      <c r="A317" s="14"/>
      <c r="B317" s="266"/>
      <c r="C317" s="267"/>
      <c r="D317" s="251" t="s">
        <v>133</v>
      </c>
      <c r="E317" s="268" t="s">
        <v>1</v>
      </c>
      <c r="F317" s="269" t="s">
        <v>135</v>
      </c>
      <c r="G317" s="267"/>
      <c r="H317" s="270">
        <v>17.5</v>
      </c>
      <c r="I317" s="271"/>
      <c r="J317" s="267"/>
      <c r="K317" s="267"/>
      <c r="L317" s="272"/>
      <c r="M317" s="273"/>
      <c r="N317" s="274"/>
      <c r="O317" s="274"/>
      <c r="P317" s="274"/>
      <c r="Q317" s="274"/>
      <c r="R317" s="274"/>
      <c r="S317" s="274"/>
      <c r="T317" s="275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76" t="s">
        <v>133</v>
      </c>
      <c r="AU317" s="276" t="s">
        <v>82</v>
      </c>
      <c r="AV317" s="14" t="s">
        <v>88</v>
      </c>
      <c r="AW317" s="14" t="s">
        <v>30</v>
      </c>
      <c r="AX317" s="14" t="s">
        <v>78</v>
      </c>
      <c r="AY317" s="276" t="s">
        <v>126</v>
      </c>
    </row>
    <row r="318" spans="1:65" s="2" customFormat="1" ht="16.5" customHeight="1">
      <c r="A318" s="39"/>
      <c r="B318" s="40"/>
      <c r="C318" s="277" t="s">
        <v>199</v>
      </c>
      <c r="D318" s="277" t="s">
        <v>217</v>
      </c>
      <c r="E318" s="278" t="s">
        <v>428</v>
      </c>
      <c r="F318" s="279" t="s">
        <v>429</v>
      </c>
      <c r="G318" s="280" t="s">
        <v>420</v>
      </c>
      <c r="H318" s="281">
        <v>42</v>
      </c>
      <c r="I318" s="282"/>
      <c r="J318" s="283">
        <f>ROUND(I318*H318,2)</f>
        <v>0</v>
      </c>
      <c r="K318" s="284"/>
      <c r="L318" s="285"/>
      <c r="M318" s="286" t="s">
        <v>1</v>
      </c>
      <c r="N318" s="287" t="s">
        <v>38</v>
      </c>
      <c r="O318" s="92"/>
      <c r="P318" s="247">
        <f>O318*H318</f>
        <v>0</v>
      </c>
      <c r="Q318" s="247">
        <v>0</v>
      </c>
      <c r="R318" s="247">
        <f>Q318*H318</f>
        <v>0</v>
      </c>
      <c r="S318" s="247">
        <v>0</v>
      </c>
      <c r="T318" s="248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49" t="s">
        <v>169</v>
      </c>
      <c r="AT318" s="249" t="s">
        <v>217</v>
      </c>
      <c r="AU318" s="249" t="s">
        <v>82</v>
      </c>
      <c r="AY318" s="18" t="s">
        <v>126</v>
      </c>
      <c r="BE318" s="250">
        <f>IF(N318="základní",J318,0)</f>
        <v>0</v>
      </c>
      <c r="BF318" s="250">
        <f>IF(N318="snížená",J318,0)</f>
        <v>0</v>
      </c>
      <c r="BG318" s="250">
        <f>IF(N318="zákl. přenesená",J318,0)</f>
        <v>0</v>
      </c>
      <c r="BH318" s="250">
        <f>IF(N318="sníž. přenesená",J318,0)</f>
        <v>0</v>
      </c>
      <c r="BI318" s="250">
        <f>IF(N318="nulová",J318,0)</f>
        <v>0</v>
      </c>
      <c r="BJ318" s="18" t="s">
        <v>78</v>
      </c>
      <c r="BK318" s="250">
        <f>ROUND(I318*H318,2)</f>
        <v>0</v>
      </c>
      <c r="BL318" s="18" t="s">
        <v>88</v>
      </c>
      <c r="BM318" s="249" t="s">
        <v>430</v>
      </c>
    </row>
    <row r="319" spans="1:47" s="2" customFormat="1" ht="12">
      <c r="A319" s="39"/>
      <c r="B319" s="40"/>
      <c r="C319" s="41"/>
      <c r="D319" s="251" t="s">
        <v>132</v>
      </c>
      <c r="E319" s="41"/>
      <c r="F319" s="252" t="s">
        <v>429</v>
      </c>
      <c r="G319" s="41"/>
      <c r="H319" s="41"/>
      <c r="I319" s="145"/>
      <c r="J319" s="41"/>
      <c r="K319" s="41"/>
      <c r="L319" s="45"/>
      <c r="M319" s="253"/>
      <c r="N319" s="254"/>
      <c r="O319" s="92"/>
      <c r="P319" s="92"/>
      <c r="Q319" s="92"/>
      <c r="R319" s="92"/>
      <c r="S319" s="92"/>
      <c r="T319" s="93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132</v>
      </c>
      <c r="AU319" s="18" t="s">
        <v>82</v>
      </c>
    </row>
    <row r="320" spans="1:51" s="13" customFormat="1" ht="12">
      <c r="A320" s="13"/>
      <c r="B320" s="255"/>
      <c r="C320" s="256"/>
      <c r="D320" s="251" t="s">
        <v>133</v>
      </c>
      <c r="E320" s="257" t="s">
        <v>1</v>
      </c>
      <c r="F320" s="258" t="s">
        <v>431</v>
      </c>
      <c r="G320" s="256"/>
      <c r="H320" s="259">
        <v>42</v>
      </c>
      <c r="I320" s="260"/>
      <c r="J320" s="256"/>
      <c r="K320" s="256"/>
      <c r="L320" s="261"/>
      <c r="M320" s="262"/>
      <c r="N320" s="263"/>
      <c r="O320" s="263"/>
      <c r="P320" s="263"/>
      <c r="Q320" s="263"/>
      <c r="R320" s="263"/>
      <c r="S320" s="263"/>
      <c r="T320" s="264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65" t="s">
        <v>133</v>
      </c>
      <c r="AU320" s="265" t="s">
        <v>82</v>
      </c>
      <c r="AV320" s="13" t="s">
        <v>82</v>
      </c>
      <c r="AW320" s="13" t="s">
        <v>30</v>
      </c>
      <c r="AX320" s="13" t="s">
        <v>73</v>
      </c>
      <c r="AY320" s="265" t="s">
        <v>126</v>
      </c>
    </row>
    <row r="321" spans="1:51" s="14" customFormat="1" ht="12">
      <c r="A321" s="14"/>
      <c r="B321" s="266"/>
      <c r="C321" s="267"/>
      <c r="D321" s="251" t="s">
        <v>133</v>
      </c>
      <c r="E321" s="268" t="s">
        <v>1</v>
      </c>
      <c r="F321" s="269" t="s">
        <v>135</v>
      </c>
      <c r="G321" s="267"/>
      <c r="H321" s="270">
        <v>42</v>
      </c>
      <c r="I321" s="271"/>
      <c r="J321" s="267"/>
      <c r="K321" s="267"/>
      <c r="L321" s="272"/>
      <c r="M321" s="273"/>
      <c r="N321" s="274"/>
      <c r="O321" s="274"/>
      <c r="P321" s="274"/>
      <c r="Q321" s="274"/>
      <c r="R321" s="274"/>
      <c r="S321" s="274"/>
      <c r="T321" s="275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76" t="s">
        <v>133</v>
      </c>
      <c r="AU321" s="276" t="s">
        <v>82</v>
      </c>
      <c r="AV321" s="14" t="s">
        <v>88</v>
      </c>
      <c r="AW321" s="14" t="s">
        <v>30</v>
      </c>
      <c r="AX321" s="14" t="s">
        <v>78</v>
      </c>
      <c r="AY321" s="276" t="s">
        <v>126</v>
      </c>
    </row>
    <row r="322" spans="1:65" s="2" customFormat="1" ht="16.5" customHeight="1">
      <c r="A322" s="39"/>
      <c r="B322" s="40"/>
      <c r="C322" s="277" t="s">
        <v>432</v>
      </c>
      <c r="D322" s="277" t="s">
        <v>217</v>
      </c>
      <c r="E322" s="278" t="s">
        <v>433</v>
      </c>
      <c r="F322" s="279" t="s">
        <v>434</v>
      </c>
      <c r="G322" s="280" t="s">
        <v>420</v>
      </c>
      <c r="H322" s="281">
        <v>17.5</v>
      </c>
      <c r="I322" s="282"/>
      <c r="J322" s="283">
        <f>ROUND(I322*H322,2)</f>
        <v>0</v>
      </c>
      <c r="K322" s="284"/>
      <c r="L322" s="285"/>
      <c r="M322" s="286" t="s">
        <v>1</v>
      </c>
      <c r="N322" s="287" t="s">
        <v>38</v>
      </c>
      <c r="O322" s="92"/>
      <c r="P322" s="247">
        <f>O322*H322</f>
        <v>0</v>
      </c>
      <c r="Q322" s="247">
        <v>0</v>
      </c>
      <c r="R322" s="247">
        <f>Q322*H322</f>
        <v>0</v>
      </c>
      <c r="S322" s="247">
        <v>0</v>
      </c>
      <c r="T322" s="248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49" t="s">
        <v>169</v>
      </c>
      <c r="AT322" s="249" t="s">
        <v>217</v>
      </c>
      <c r="AU322" s="249" t="s">
        <v>82</v>
      </c>
      <c r="AY322" s="18" t="s">
        <v>126</v>
      </c>
      <c r="BE322" s="250">
        <f>IF(N322="základní",J322,0)</f>
        <v>0</v>
      </c>
      <c r="BF322" s="250">
        <f>IF(N322="snížená",J322,0)</f>
        <v>0</v>
      </c>
      <c r="BG322" s="250">
        <f>IF(N322="zákl. přenesená",J322,0)</f>
        <v>0</v>
      </c>
      <c r="BH322" s="250">
        <f>IF(N322="sníž. přenesená",J322,0)</f>
        <v>0</v>
      </c>
      <c r="BI322" s="250">
        <f>IF(N322="nulová",J322,0)</f>
        <v>0</v>
      </c>
      <c r="BJ322" s="18" t="s">
        <v>78</v>
      </c>
      <c r="BK322" s="250">
        <f>ROUND(I322*H322,2)</f>
        <v>0</v>
      </c>
      <c r="BL322" s="18" t="s">
        <v>88</v>
      </c>
      <c r="BM322" s="249" t="s">
        <v>435</v>
      </c>
    </row>
    <row r="323" spans="1:47" s="2" customFormat="1" ht="12">
      <c r="A323" s="39"/>
      <c r="B323" s="40"/>
      <c r="C323" s="41"/>
      <c r="D323" s="251" t="s">
        <v>132</v>
      </c>
      <c r="E323" s="41"/>
      <c r="F323" s="252" t="s">
        <v>434</v>
      </c>
      <c r="G323" s="41"/>
      <c r="H323" s="41"/>
      <c r="I323" s="145"/>
      <c r="J323" s="41"/>
      <c r="K323" s="41"/>
      <c r="L323" s="45"/>
      <c r="M323" s="253"/>
      <c r="N323" s="254"/>
      <c r="O323" s="92"/>
      <c r="P323" s="92"/>
      <c r="Q323" s="92"/>
      <c r="R323" s="92"/>
      <c r="S323" s="92"/>
      <c r="T323" s="93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132</v>
      </c>
      <c r="AU323" s="18" t="s">
        <v>82</v>
      </c>
    </row>
    <row r="324" spans="1:51" s="13" customFormat="1" ht="12">
      <c r="A324" s="13"/>
      <c r="B324" s="255"/>
      <c r="C324" s="256"/>
      <c r="D324" s="251" t="s">
        <v>133</v>
      </c>
      <c r="E324" s="257" t="s">
        <v>1</v>
      </c>
      <c r="F324" s="258" t="s">
        <v>436</v>
      </c>
      <c r="G324" s="256"/>
      <c r="H324" s="259">
        <v>17.5</v>
      </c>
      <c r="I324" s="260"/>
      <c r="J324" s="256"/>
      <c r="K324" s="256"/>
      <c r="L324" s="261"/>
      <c r="M324" s="262"/>
      <c r="N324" s="263"/>
      <c r="O324" s="263"/>
      <c r="P324" s="263"/>
      <c r="Q324" s="263"/>
      <c r="R324" s="263"/>
      <c r="S324" s="263"/>
      <c r="T324" s="264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65" t="s">
        <v>133</v>
      </c>
      <c r="AU324" s="265" t="s">
        <v>82</v>
      </c>
      <c r="AV324" s="13" t="s">
        <v>82</v>
      </c>
      <c r="AW324" s="13" t="s">
        <v>30</v>
      </c>
      <c r="AX324" s="13" t="s">
        <v>73</v>
      </c>
      <c r="AY324" s="265" t="s">
        <v>126</v>
      </c>
    </row>
    <row r="325" spans="1:51" s="14" customFormat="1" ht="12">
      <c r="A325" s="14"/>
      <c r="B325" s="266"/>
      <c r="C325" s="267"/>
      <c r="D325" s="251" t="s">
        <v>133</v>
      </c>
      <c r="E325" s="268" t="s">
        <v>1</v>
      </c>
      <c r="F325" s="269" t="s">
        <v>135</v>
      </c>
      <c r="G325" s="267"/>
      <c r="H325" s="270">
        <v>17.5</v>
      </c>
      <c r="I325" s="271"/>
      <c r="J325" s="267"/>
      <c r="K325" s="267"/>
      <c r="L325" s="272"/>
      <c r="M325" s="273"/>
      <c r="N325" s="274"/>
      <c r="O325" s="274"/>
      <c r="P325" s="274"/>
      <c r="Q325" s="274"/>
      <c r="R325" s="274"/>
      <c r="S325" s="274"/>
      <c r="T325" s="275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76" t="s">
        <v>133</v>
      </c>
      <c r="AU325" s="276" t="s">
        <v>82</v>
      </c>
      <c r="AV325" s="14" t="s">
        <v>88</v>
      </c>
      <c r="AW325" s="14" t="s">
        <v>30</v>
      </c>
      <c r="AX325" s="14" t="s">
        <v>78</v>
      </c>
      <c r="AY325" s="276" t="s">
        <v>126</v>
      </c>
    </row>
    <row r="326" spans="1:65" s="2" customFormat="1" ht="16.5" customHeight="1">
      <c r="A326" s="39"/>
      <c r="B326" s="40"/>
      <c r="C326" s="237" t="s">
        <v>202</v>
      </c>
      <c r="D326" s="237" t="s">
        <v>128</v>
      </c>
      <c r="E326" s="238" t="s">
        <v>437</v>
      </c>
      <c r="F326" s="239" t="s">
        <v>438</v>
      </c>
      <c r="G326" s="240" t="s">
        <v>166</v>
      </c>
      <c r="H326" s="241">
        <v>1.2</v>
      </c>
      <c r="I326" s="242"/>
      <c r="J326" s="243">
        <f>ROUND(I326*H326,2)</f>
        <v>0</v>
      </c>
      <c r="K326" s="244"/>
      <c r="L326" s="45"/>
      <c r="M326" s="245" t="s">
        <v>1</v>
      </c>
      <c r="N326" s="246" t="s">
        <v>38</v>
      </c>
      <c r="O326" s="92"/>
      <c r="P326" s="247">
        <f>O326*H326</f>
        <v>0</v>
      </c>
      <c r="Q326" s="247">
        <v>0</v>
      </c>
      <c r="R326" s="247">
        <f>Q326*H326</f>
        <v>0</v>
      </c>
      <c r="S326" s="247">
        <v>0</v>
      </c>
      <c r="T326" s="248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49" t="s">
        <v>88</v>
      </c>
      <c r="AT326" s="249" t="s">
        <v>128</v>
      </c>
      <c r="AU326" s="249" t="s">
        <v>82</v>
      </c>
      <c r="AY326" s="18" t="s">
        <v>126</v>
      </c>
      <c r="BE326" s="250">
        <f>IF(N326="základní",J326,0)</f>
        <v>0</v>
      </c>
      <c r="BF326" s="250">
        <f>IF(N326="snížená",J326,0)</f>
        <v>0</v>
      </c>
      <c r="BG326" s="250">
        <f>IF(N326="zákl. přenesená",J326,0)</f>
        <v>0</v>
      </c>
      <c r="BH326" s="250">
        <f>IF(N326="sníž. přenesená",J326,0)</f>
        <v>0</v>
      </c>
      <c r="BI326" s="250">
        <f>IF(N326="nulová",J326,0)</f>
        <v>0</v>
      </c>
      <c r="BJ326" s="18" t="s">
        <v>78</v>
      </c>
      <c r="BK326" s="250">
        <f>ROUND(I326*H326,2)</f>
        <v>0</v>
      </c>
      <c r="BL326" s="18" t="s">
        <v>88</v>
      </c>
      <c r="BM326" s="249" t="s">
        <v>439</v>
      </c>
    </row>
    <row r="327" spans="1:47" s="2" customFormat="1" ht="12">
      <c r="A327" s="39"/>
      <c r="B327" s="40"/>
      <c r="C327" s="41"/>
      <c r="D327" s="251" t="s">
        <v>132</v>
      </c>
      <c r="E327" s="41"/>
      <c r="F327" s="252" t="s">
        <v>438</v>
      </c>
      <c r="G327" s="41"/>
      <c r="H327" s="41"/>
      <c r="I327" s="145"/>
      <c r="J327" s="41"/>
      <c r="K327" s="41"/>
      <c r="L327" s="45"/>
      <c r="M327" s="253"/>
      <c r="N327" s="254"/>
      <c r="O327" s="92"/>
      <c r="P327" s="92"/>
      <c r="Q327" s="92"/>
      <c r="R327" s="92"/>
      <c r="S327" s="92"/>
      <c r="T327" s="93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8" t="s">
        <v>132</v>
      </c>
      <c r="AU327" s="18" t="s">
        <v>82</v>
      </c>
    </row>
    <row r="328" spans="1:51" s="13" customFormat="1" ht="12">
      <c r="A328" s="13"/>
      <c r="B328" s="255"/>
      <c r="C328" s="256"/>
      <c r="D328" s="251" t="s">
        <v>133</v>
      </c>
      <c r="E328" s="257" t="s">
        <v>1</v>
      </c>
      <c r="F328" s="258" t="s">
        <v>440</v>
      </c>
      <c r="G328" s="256"/>
      <c r="H328" s="259">
        <v>1.2</v>
      </c>
      <c r="I328" s="260"/>
      <c r="J328" s="256"/>
      <c r="K328" s="256"/>
      <c r="L328" s="261"/>
      <c r="M328" s="262"/>
      <c r="N328" s="263"/>
      <c r="O328" s="263"/>
      <c r="P328" s="263"/>
      <c r="Q328" s="263"/>
      <c r="R328" s="263"/>
      <c r="S328" s="263"/>
      <c r="T328" s="264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65" t="s">
        <v>133</v>
      </c>
      <c r="AU328" s="265" t="s">
        <v>82</v>
      </c>
      <c r="AV328" s="13" t="s">
        <v>82</v>
      </c>
      <c r="AW328" s="13" t="s">
        <v>30</v>
      </c>
      <c r="AX328" s="13" t="s">
        <v>73</v>
      </c>
      <c r="AY328" s="265" t="s">
        <v>126</v>
      </c>
    </row>
    <row r="329" spans="1:51" s="14" customFormat="1" ht="12">
      <c r="A329" s="14"/>
      <c r="B329" s="266"/>
      <c r="C329" s="267"/>
      <c r="D329" s="251" t="s">
        <v>133</v>
      </c>
      <c r="E329" s="268" t="s">
        <v>1</v>
      </c>
      <c r="F329" s="269" t="s">
        <v>135</v>
      </c>
      <c r="G329" s="267"/>
      <c r="H329" s="270">
        <v>1.2</v>
      </c>
      <c r="I329" s="271"/>
      <c r="J329" s="267"/>
      <c r="K329" s="267"/>
      <c r="L329" s="272"/>
      <c r="M329" s="273"/>
      <c r="N329" s="274"/>
      <c r="O329" s="274"/>
      <c r="P329" s="274"/>
      <c r="Q329" s="274"/>
      <c r="R329" s="274"/>
      <c r="S329" s="274"/>
      <c r="T329" s="275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76" t="s">
        <v>133</v>
      </c>
      <c r="AU329" s="276" t="s">
        <v>82</v>
      </c>
      <c r="AV329" s="14" t="s">
        <v>88</v>
      </c>
      <c r="AW329" s="14" t="s">
        <v>30</v>
      </c>
      <c r="AX329" s="14" t="s">
        <v>78</v>
      </c>
      <c r="AY329" s="276" t="s">
        <v>126</v>
      </c>
    </row>
    <row r="330" spans="1:65" s="2" customFormat="1" ht="16.5" customHeight="1">
      <c r="A330" s="39"/>
      <c r="B330" s="40"/>
      <c r="C330" s="237" t="s">
        <v>441</v>
      </c>
      <c r="D330" s="237" t="s">
        <v>128</v>
      </c>
      <c r="E330" s="238" t="s">
        <v>442</v>
      </c>
      <c r="F330" s="239" t="s">
        <v>443</v>
      </c>
      <c r="G330" s="240" t="s">
        <v>420</v>
      </c>
      <c r="H330" s="241">
        <v>76</v>
      </c>
      <c r="I330" s="242"/>
      <c r="J330" s="243">
        <f>ROUND(I330*H330,2)</f>
        <v>0</v>
      </c>
      <c r="K330" s="244"/>
      <c r="L330" s="45"/>
      <c r="M330" s="245" t="s">
        <v>1</v>
      </c>
      <c r="N330" s="246" t="s">
        <v>38</v>
      </c>
      <c r="O330" s="92"/>
      <c r="P330" s="247">
        <f>O330*H330</f>
        <v>0</v>
      </c>
      <c r="Q330" s="247">
        <v>0</v>
      </c>
      <c r="R330" s="247">
        <f>Q330*H330</f>
        <v>0</v>
      </c>
      <c r="S330" s="247">
        <v>0</v>
      </c>
      <c r="T330" s="248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49" t="s">
        <v>88</v>
      </c>
      <c r="AT330" s="249" t="s">
        <v>128</v>
      </c>
      <c r="AU330" s="249" t="s">
        <v>82</v>
      </c>
      <c r="AY330" s="18" t="s">
        <v>126</v>
      </c>
      <c r="BE330" s="250">
        <f>IF(N330="základní",J330,0)</f>
        <v>0</v>
      </c>
      <c r="BF330" s="250">
        <f>IF(N330="snížená",J330,0)</f>
        <v>0</v>
      </c>
      <c r="BG330" s="250">
        <f>IF(N330="zákl. přenesená",J330,0)</f>
        <v>0</v>
      </c>
      <c r="BH330" s="250">
        <f>IF(N330="sníž. přenesená",J330,0)</f>
        <v>0</v>
      </c>
      <c r="BI330" s="250">
        <f>IF(N330="nulová",J330,0)</f>
        <v>0</v>
      </c>
      <c r="BJ330" s="18" t="s">
        <v>78</v>
      </c>
      <c r="BK330" s="250">
        <f>ROUND(I330*H330,2)</f>
        <v>0</v>
      </c>
      <c r="BL330" s="18" t="s">
        <v>88</v>
      </c>
      <c r="BM330" s="249" t="s">
        <v>444</v>
      </c>
    </row>
    <row r="331" spans="1:47" s="2" customFormat="1" ht="12">
      <c r="A331" s="39"/>
      <c r="B331" s="40"/>
      <c r="C331" s="41"/>
      <c r="D331" s="251" t="s">
        <v>132</v>
      </c>
      <c r="E331" s="41"/>
      <c r="F331" s="252" t="s">
        <v>443</v>
      </c>
      <c r="G331" s="41"/>
      <c r="H331" s="41"/>
      <c r="I331" s="145"/>
      <c r="J331" s="41"/>
      <c r="K331" s="41"/>
      <c r="L331" s="45"/>
      <c r="M331" s="253"/>
      <c r="N331" s="254"/>
      <c r="O331" s="92"/>
      <c r="P331" s="92"/>
      <c r="Q331" s="92"/>
      <c r="R331" s="92"/>
      <c r="S331" s="92"/>
      <c r="T331" s="93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132</v>
      </c>
      <c r="AU331" s="18" t="s">
        <v>82</v>
      </c>
    </row>
    <row r="332" spans="1:51" s="13" customFormat="1" ht="12">
      <c r="A332" s="13"/>
      <c r="B332" s="255"/>
      <c r="C332" s="256"/>
      <c r="D332" s="251" t="s">
        <v>133</v>
      </c>
      <c r="E332" s="257" t="s">
        <v>1</v>
      </c>
      <c r="F332" s="258" t="s">
        <v>445</v>
      </c>
      <c r="G332" s="256"/>
      <c r="H332" s="259">
        <v>76</v>
      </c>
      <c r="I332" s="260"/>
      <c r="J332" s="256"/>
      <c r="K332" s="256"/>
      <c r="L332" s="261"/>
      <c r="M332" s="262"/>
      <c r="N332" s="263"/>
      <c r="O332" s="263"/>
      <c r="P332" s="263"/>
      <c r="Q332" s="263"/>
      <c r="R332" s="263"/>
      <c r="S332" s="263"/>
      <c r="T332" s="264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65" t="s">
        <v>133</v>
      </c>
      <c r="AU332" s="265" t="s">
        <v>82</v>
      </c>
      <c r="AV332" s="13" t="s">
        <v>82</v>
      </c>
      <c r="AW332" s="13" t="s">
        <v>30</v>
      </c>
      <c r="AX332" s="13" t="s">
        <v>73</v>
      </c>
      <c r="AY332" s="265" t="s">
        <v>126</v>
      </c>
    </row>
    <row r="333" spans="1:51" s="14" customFormat="1" ht="12">
      <c r="A333" s="14"/>
      <c r="B333" s="266"/>
      <c r="C333" s="267"/>
      <c r="D333" s="251" t="s">
        <v>133</v>
      </c>
      <c r="E333" s="268" t="s">
        <v>1</v>
      </c>
      <c r="F333" s="269" t="s">
        <v>135</v>
      </c>
      <c r="G333" s="267"/>
      <c r="H333" s="270">
        <v>76</v>
      </c>
      <c r="I333" s="271"/>
      <c r="J333" s="267"/>
      <c r="K333" s="267"/>
      <c r="L333" s="272"/>
      <c r="M333" s="273"/>
      <c r="N333" s="274"/>
      <c r="O333" s="274"/>
      <c r="P333" s="274"/>
      <c r="Q333" s="274"/>
      <c r="R333" s="274"/>
      <c r="S333" s="274"/>
      <c r="T333" s="275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76" t="s">
        <v>133</v>
      </c>
      <c r="AU333" s="276" t="s">
        <v>82</v>
      </c>
      <c r="AV333" s="14" t="s">
        <v>88</v>
      </c>
      <c r="AW333" s="14" t="s">
        <v>30</v>
      </c>
      <c r="AX333" s="14" t="s">
        <v>78</v>
      </c>
      <c r="AY333" s="276" t="s">
        <v>126</v>
      </c>
    </row>
    <row r="334" spans="1:63" s="12" customFormat="1" ht="22.8" customHeight="1">
      <c r="A334" s="12"/>
      <c r="B334" s="221"/>
      <c r="C334" s="222"/>
      <c r="D334" s="223" t="s">
        <v>72</v>
      </c>
      <c r="E334" s="235" t="s">
        <v>233</v>
      </c>
      <c r="F334" s="235" t="s">
        <v>234</v>
      </c>
      <c r="G334" s="222"/>
      <c r="H334" s="222"/>
      <c r="I334" s="225"/>
      <c r="J334" s="236">
        <f>BK334</f>
        <v>0</v>
      </c>
      <c r="K334" s="222"/>
      <c r="L334" s="227"/>
      <c r="M334" s="228"/>
      <c r="N334" s="229"/>
      <c r="O334" s="229"/>
      <c r="P334" s="230">
        <f>SUM(P335:P344)</f>
        <v>0</v>
      </c>
      <c r="Q334" s="229"/>
      <c r="R334" s="230">
        <f>SUM(R335:R344)</f>
        <v>0</v>
      </c>
      <c r="S334" s="229"/>
      <c r="T334" s="231">
        <f>SUM(T335:T344)</f>
        <v>0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232" t="s">
        <v>78</v>
      </c>
      <c r="AT334" s="233" t="s">
        <v>72</v>
      </c>
      <c r="AU334" s="233" t="s">
        <v>78</v>
      </c>
      <c r="AY334" s="232" t="s">
        <v>126</v>
      </c>
      <c r="BK334" s="234">
        <f>SUM(BK335:BK344)</f>
        <v>0</v>
      </c>
    </row>
    <row r="335" spans="1:65" s="2" customFormat="1" ht="16.5" customHeight="1">
      <c r="A335" s="39"/>
      <c r="B335" s="40"/>
      <c r="C335" s="237" t="s">
        <v>207</v>
      </c>
      <c r="D335" s="237" t="s">
        <v>128</v>
      </c>
      <c r="E335" s="238" t="s">
        <v>446</v>
      </c>
      <c r="F335" s="239" t="s">
        <v>447</v>
      </c>
      <c r="G335" s="240" t="s">
        <v>237</v>
      </c>
      <c r="H335" s="241">
        <v>170.668</v>
      </c>
      <c r="I335" s="242"/>
      <c r="J335" s="243">
        <f>ROUND(I335*H335,2)</f>
        <v>0</v>
      </c>
      <c r="K335" s="244"/>
      <c r="L335" s="45"/>
      <c r="M335" s="245" t="s">
        <v>1</v>
      </c>
      <c r="N335" s="246" t="s">
        <v>38</v>
      </c>
      <c r="O335" s="92"/>
      <c r="P335" s="247">
        <f>O335*H335</f>
        <v>0</v>
      </c>
      <c r="Q335" s="247">
        <v>0</v>
      </c>
      <c r="R335" s="247">
        <f>Q335*H335</f>
        <v>0</v>
      </c>
      <c r="S335" s="247">
        <v>0</v>
      </c>
      <c r="T335" s="248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49" t="s">
        <v>88</v>
      </c>
      <c r="AT335" s="249" t="s">
        <v>128</v>
      </c>
      <c r="AU335" s="249" t="s">
        <v>82</v>
      </c>
      <c r="AY335" s="18" t="s">
        <v>126</v>
      </c>
      <c r="BE335" s="250">
        <f>IF(N335="základní",J335,0)</f>
        <v>0</v>
      </c>
      <c r="BF335" s="250">
        <f>IF(N335="snížená",J335,0)</f>
        <v>0</v>
      </c>
      <c r="BG335" s="250">
        <f>IF(N335="zákl. přenesená",J335,0)</f>
        <v>0</v>
      </c>
      <c r="BH335" s="250">
        <f>IF(N335="sníž. přenesená",J335,0)</f>
        <v>0</v>
      </c>
      <c r="BI335" s="250">
        <f>IF(N335="nulová",J335,0)</f>
        <v>0</v>
      </c>
      <c r="BJ335" s="18" t="s">
        <v>78</v>
      </c>
      <c r="BK335" s="250">
        <f>ROUND(I335*H335,2)</f>
        <v>0</v>
      </c>
      <c r="BL335" s="18" t="s">
        <v>88</v>
      </c>
      <c r="BM335" s="249" t="s">
        <v>448</v>
      </c>
    </row>
    <row r="336" spans="1:47" s="2" customFormat="1" ht="12">
      <c r="A336" s="39"/>
      <c r="B336" s="40"/>
      <c r="C336" s="41"/>
      <c r="D336" s="251" t="s">
        <v>132</v>
      </c>
      <c r="E336" s="41"/>
      <c r="F336" s="252" t="s">
        <v>447</v>
      </c>
      <c r="G336" s="41"/>
      <c r="H336" s="41"/>
      <c r="I336" s="145"/>
      <c r="J336" s="41"/>
      <c r="K336" s="41"/>
      <c r="L336" s="45"/>
      <c r="M336" s="253"/>
      <c r="N336" s="254"/>
      <c r="O336" s="92"/>
      <c r="P336" s="92"/>
      <c r="Q336" s="92"/>
      <c r="R336" s="92"/>
      <c r="S336" s="92"/>
      <c r="T336" s="93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132</v>
      </c>
      <c r="AU336" s="18" t="s">
        <v>82</v>
      </c>
    </row>
    <row r="337" spans="1:65" s="2" customFormat="1" ht="24" customHeight="1">
      <c r="A337" s="39"/>
      <c r="B337" s="40"/>
      <c r="C337" s="237" t="s">
        <v>449</v>
      </c>
      <c r="D337" s="237" t="s">
        <v>128</v>
      </c>
      <c r="E337" s="238" t="s">
        <v>450</v>
      </c>
      <c r="F337" s="239" t="s">
        <v>451</v>
      </c>
      <c r="G337" s="240" t="s">
        <v>237</v>
      </c>
      <c r="H337" s="241">
        <v>1536.012</v>
      </c>
      <c r="I337" s="242"/>
      <c r="J337" s="243">
        <f>ROUND(I337*H337,2)</f>
        <v>0</v>
      </c>
      <c r="K337" s="244"/>
      <c r="L337" s="45"/>
      <c r="M337" s="245" t="s">
        <v>1</v>
      </c>
      <c r="N337" s="246" t="s">
        <v>38</v>
      </c>
      <c r="O337" s="92"/>
      <c r="P337" s="247">
        <f>O337*H337</f>
        <v>0</v>
      </c>
      <c r="Q337" s="247">
        <v>0</v>
      </c>
      <c r="R337" s="247">
        <f>Q337*H337</f>
        <v>0</v>
      </c>
      <c r="S337" s="247">
        <v>0</v>
      </c>
      <c r="T337" s="248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49" t="s">
        <v>88</v>
      </c>
      <c r="AT337" s="249" t="s">
        <v>128</v>
      </c>
      <c r="AU337" s="249" t="s">
        <v>82</v>
      </c>
      <c r="AY337" s="18" t="s">
        <v>126</v>
      </c>
      <c r="BE337" s="250">
        <f>IF(N337="základní",J337,0)</f>
        <v>0</v>
      </c>
      <c r="BF337" s="250">
        <f>IF(N337="snížená",J337,0)</f>
        <v>0</v>
      </c>
      <c r="BG337" s="250">
        <f>IF(N337="zákl. přenesená",J337,0)</f>
        <v>0</v>
      </c>
      <c r="BH337" s="250">
        <f>IF(N337="sníž. přenesená",J337,0)</f>
        <v>0</v>
      </c>
      <c r="BI337" s="250">
        <f>IF(N337="nulová",J337,0)</f>
        <v>0</v>
      </c>
      <c r="BJ337" s="18" t="s">
        <v>78</v>
      </c>
      <c r="BK337" s="250">
        <f>ROUND(I337*H337,2)</f>
        <v>0</v>
      </c>
      <c r="BL337" s="18" t="s">
        <v>88</v>
      </c>
      <c r="BM337" s="249" t="s">
        <v>452</v>
      </c>
    </row>
    <row r="338" spans="1:47" s="2" customFormat="1" ht="12">
      <c r="A338" s="39"/>
      <c r="B338" s="40"/>
      <c r="C338" s="41"/>
      <c r="D338" s="251" t="s">
        <v>132</v>
      </c>
      <c r="E338" s="41"/>
      <c r="F338" s="252" t="s">
        <v>451</v>
      </c>
      <c r="G338" s="41"/>
      <c r="H338" s="41"/>
      <c r="I338" s="145"/>
      <c r="J338" s="41"/>
      <c r="K338" s="41"/>
      <c r="L338" s="45"/>
      <c r="M338" s="253"/>
      <c r="N338" s="254"/>
      <c r="O338" s="92"/>
      <c r="P338" s="92"/>
      <c r="Q338" s="92"/>
      <c r="R338" s="92"/>
      <c r="S338" s="92"/>
      <c r="T338" s="93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132</v>
      </c>
      <c r="AU338" s="18" t="s">
        <v>82</v>
      </c>
    </row>
    <row r="339" spans="1:51" s="13" customFormat="1" ht="12">
      <c r="A339" s="13"/>
      <c r="B339" s="255"/>
      <c r="C339" s="256"/>
      <c r="D339" s="251" t="s">
        <v>133</v>
      </c>
      <c r="E339" s="257" t="s">
        <v>1</v>
      </c>
      <c r="F339" s="258" t="s">
        <v>453</v>
      </c>
      <c r="G339" s="256"/>
      <c r="H339" s="259">
        <v>1536.012</v>
      </c>
      <c r="I339" s="260"/>
      <c r="J339" s="256"/>
      <c r="K339" s="256"/>
      <c r="L339" s="261"/>
      <c r="M339" s="262"/>
      <c r="N339" s="263"/>
      <c r="O339" s="263"/>
      <c r="P339" s="263"/>
      <c r="Q339" s="263"/>
      <c r="R339" s="263"/>
      <c r="S339" s="263"/>
      <c r="T339" s="264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5" t="s">
        <v>133</v>
      </c>
      <c r="AU339" s="265" t="s">
        <v>82</v>
      </c>
      <c r="AV339" s="13" t="s">
        <v>82</v>
      </c>
      <c r="AW339" s="13" t="s">
        <v>30</v>
      </c>
      <c r="AX339" s="13" t="s">
        <v>73</v>
      </c>
      <c r="AY339" s="265" t="s">
        <v>126</v>
      </c>
    </row>
    <row r="340" spans="1:51" s="14" customFormat="1" ht="12">
      <c r="A340" s="14"/>
      <c r="B340" s="266"/>
      <c r="C340" s="267"/>
      <c r="D340" s="251" t="s">
        <v>133</v>
      </c>
      <c r="E340" s="268" t="s">
        <v>1</v>
      </c>
      <c r="F340" s="269" t="s">
        <v>135</v>
      </c>
      <c r="G340" s="267"/>
      <c r="H340" s="270">
        <v>1536.012</v>
      </c>
      <c r="I340" s="271"/>
      <c r="J340" s="267"/>
      <c r="K340" s="267"/>
      <c r="L340" s="272"/>
      <c r="M340" s="273"/>
      <c r="N340" s="274"/>
      <c r="O340" s="274"/>
      <c r="P340" s="274"/>
      <c r="Q340" s="274"/>
      <c r="R340" s="274"/>
      <c r="S340" s="274"/>
      <c r="T340" s="275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76" t="s">
        <v>133</v>
      </c>
      <c r="AU340" s="276" t="s">
        <v>82</v>
      </c>
      <c r="AV340" s="14" t="s">
        <v>88</v>
      </c>
      <c r="AW340" s="14" t="s">
        <v>30</v>
      </c>
      <c r="AX340" s="14" t="s">
        <v>78</v>
      </c>
      <c r="AY340" s="276" t="s">
        <v>126</v>
      </c>
    </row>
    <row r="341" spans="1:65" s="2" customFormat="1" ht="24" customHeight="1">
      <c r="A341" s="39"/>
      <c r="B341" s="40"/>
      <c r="C341" s="237" t="s">
        <v>212</v>
      </c>
      <c r="D341" s="237" t="s">
        <v>128</v>
      </c>
      <c r="E341" s="238" t="s">
        <v>454</v>
      </c>
      <c r="F341" s="239" t="s">
        <v>455</v>
      </c>
      <c r="G341" s="240" t="s">
        <v>237</v>
      </c>
      <c r="H341" s="241">
        <v>170.668</v>
      </c>
      <c r="I341" s="242"/>
      <c r="J341" s="243">
        <f>ROUND(I341*H341,2)</f>
        <v>0</v>
      </c>
      <c r="K341" s="244"/>
      <c r="L341" s="45"/>
      <c r="M341" s="245" t="s">
        <v>1</v>
      </c>
      <c r="N341" s="246" t="s">
        <v>38</v>
      </c>
      <c r="O341" s="92"/>
      <c r="P341" s="247">
        <f>O341*H341</f>
        <v>0</v>
      </c>
      <c r="Q341" s="247">
        <v>0</v>
      </c>
      <c r="R341" s="247">
        <f>Q341*H341</f>
        <v>0</v>
      </c>
      <c r="S341" s="247">
        <v>0</v>
      </c>
      <c r="T341" s="248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49" t="s">
        <v>88</v>
      </c>
      <c r="AT341" s="249" t="s">
        <v>128</v>
      </c>
      <c r="AU341" s="249" t="s">
        <v>82</v>
      </c>
      <c r="AY341" s="18" t="s">
        <v>126</v>
      </c>
      <c r="BE341" s="250">
        <f>IF(N341="základní",J341,0)</f>
        <v>0</v>
      </c>
      <c r="BF341" s="250">
        <f>IF(N341="snížená",J341,0)</f>
        <v>0</v>
      </c>
      <c r="BG341" s="250">
        <f>IF(N341="zákl. přenesená",J341,0)</f>
        <v>0</v>
      </c>
      <c r="BH341" s="250">
        <f>IF(N341="sníž. přenesená",J341,0)</f>
        <v>0</v>
      </c>
      <c r="BI341" s="250">
        <f>IF(N341="nulová",J341,0)</f>
        <v>0</v>
      </c>
      <c r="BJ341" s="18" t="s">
        <v>78</v>
      </c>
      <c r="BK341" s="250">
        <f>ROUND(I341*H341,2)</f>
        <v>0</v>
      </c>
      <c r="BL341" s="18" t="s">
        <v>88</v>
      </c>
      <c r="BM341" s="249" t="s">
        <v>456</v>
      </c>
    </row>
    <row r="342" spans="1:47" s="2" customFormat="1" ht="12">
      <c r="A342" s="39"/>
      <c r="B342" s="40"/>
      <c r="C342" s="41"/>
      <c r="D342" s="251" t="s">
        <v>132</v>
      </c>
      <c r="E342" s="41"/>
      <c r="F342" s="252" t="s">
        <v>455</v>
      </c>
      <c r="G342" s="41"/>
      <c r="H342" s="41"/>
      <c r="I342" s="145"/>
      <c r="J342" s="41"/>
      <c r="K342" s="41"/>
      <c r="L342" s="45"/>
      <c r="M342" s="253"/>
      <c r="N342" s="254"/>
      <c r="O342" s="92"/>
      <c r="P342" s="92"/>
      <c r="Q342" s="92"/>
      <c r="R342" s="92"/>
      <c r="S342" s="92"/>
      <c r="T342" s="93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T342" s="18" t="s">
        <v>132</v>
      </c>
      <c r="AU342" s="18" t="s">
        <v>82</v>
      </c>
    </row>
    <row r="343" spans="1:65" s="2" customFormat="1" ht="24" customHeight="1">
      <c r="A343" s="39"/>
      <c r="B343" s="40"/>
      <c r="C343" s="237" t="s">
        <v>457</v>
      </c>
      <c r="D343" s="237" t="s">
        <v>128</v>
      </c>
      <c r="E343" s="238" t="s">
        <v>458</v>
      </c>
      <c r="F343" s="239" t="s">
        <v>459</v>
      </c>
      <c r="G343" s="240" t="s">
        <v>237</v>
      </c>
      <c r="H343" s="241">
        <v>170.668</v>
      </c>
      <c r="I343" s="242"/>
      <c r="J343" s="243">
        <f>ROUND(I343*H343,2)</f>
        <v>0</v>
      </c>
      <c r="K343" s="244"/>
      <c r="L343" s="45"/>
      <c r="M343" s="245" t="s">
        <v>1</v>
      </c>
      <c r="N343" s="246" t="s">
        <v>38</v>
      </c>
      <c r="O343" s="92"/>
      <c r="P343" s="247">
        <f>O343*H343</f>
        <v>0</v>
      </c>
      <c r="Q343" s="247">
        <v>0</v>
      </c>
      <c r="R343" s="247">
        <f>Q343*H343</f>
        <v>0</v>
      </c>
      <c r="S343" s="247">
        <v>0</v>
      </c>
      <c r="T343" s="248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49" t="s">
        <v>88</v>
      </c>
      <c r="AT343" s="249" t="s">
        <v>128</v>
      </c>
      <c r="AU343" s="249" t="s">
        <v>82</v>
      </c>
      <c r="AY343" s="18" t="s">
        <v>126</v>
      </c>
      <c r="BE343" s="250">
        <f>IF(N343="základní",J343,0)</f>
        <v>0</v>
      </c>
      <c r="BF343" s="250">
        <f>IF(N343="snížená",J343,0)</f>
        <v>0</v>
      </c>
      <c r="BG343" s="250">
        <f>IF(N343="zákl. přenesená",J343,0)</f>
        <v>0</v>
      </c>
      <c r="BH343" s="250">
        <f>IF(N343="sníž. přenesená",J343,0)</f>
        <v>0</v>
      </c>
      <c r="BI343" s="250">
        <f>IF(N343="nulová",J343,0)</f>
        <v>0</v>
      </c>
      <c r="BJ343" s="18" t="s">
        <v>78</v>
      </c>
      <c r="BK343" s="250">
        <f>ROUND(I343*H343,2)</f>
        <v>0</v>
      </c>
      <c r="BL343" s="18" t="s">
        <v>88</v>
      </c>
      <c r="BM343" s="249" t="s">
        <v>460</v>
      </c>
    </row>
    <row r="344" spans="1:47" s="2" customFormat="1" ht="12">
      <c r="A344" s="39"/>
      <c r="B344" s="40"/>
      <c r="C344" s="41"/>
      <c r="D344" s="251" t="s">
        <v>132</v>
      </c>
      <c r="E344" s="41"/>
      <c r="F344" s="252" t="s">
        <v>459</v>
      </c>
      <c r="G344" s="41"/>
      <c r="H344" s="41"/>
      <c r="I344" s="145"/>
      <c r="J344" s="41"/>
      <c r="K344" s="41"/>
      <c r="L344" s="45"/>
      <c r="M344" s="253"/>
      <c r="N344" s="254"/>
      <c r="O344" s="92"/>
      <c r="P344" s="92"/>
      <c r="Q344" s="92"/>
      <c r="R344" s="92"/>
      <c r="S344" s="92"/>
      <c r="T344" s="93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132</v>
      </c>
      <c r="AU344" s="18" t="s">
        <v>82</v>
      </c>
    </row>
    <row r="345" spans="1:63" s="12" customFormat="1" ht="22.8" customHeight="1">
      <c r="A345" s="12"/>
      <c r="B345" s="221"/>
      <c r="C345" s="222"/>
      <c r="D345" s="223" t="s">
        <v>72</v>
      </c>
      <c r="E345" s="235" t="s">
        <v>247</v>
      </c>
      <c r="F345" s="235" t="s">
        <v>248</v>
      </c>
      <c r="G345" s="222"/>
      <c r="H345" s="222"/>
      <c r="I345" s="225"/>
      <c r="J345" s="236">
        <f>BK345</f>
        <v>0</v>
      </c>
      <c r="K345" s="222"/>
      <c r="L345" s="227"/>
      <c r="M345" s="228"/>
      <c r="N345" s="229"/>
      <c r="O345" s="229"/>
      <c r="P345" s="230">
        <f>SUM(P346:P347)</f>
        <v>0</v>
      </c>
      <c r="Q345" s="229"/>
      <c r="R345" s="230">
        <f>SUM(R346:R347)</f>
        <v>0</v>
      </c>
      <c r="S345" s="229"/>
      <c r="T345" s="231">
        <f>SUM(T346:T347)</f>
        <v>0</v>
      </c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R345" s="232" t="s">
        <v>78</v>
      </c>
      <c r="AT345" s="233" t="s">
        <v>72</v>
      </c>
      <c r="AU345" s="233" t="s">
        <v>78</v>
      </c>
      <c r="AY345" s="232" t="s">
        <v>126</v>
      </c>
      <c r="BK345" s="234">
        <f>SUM(BK346:BK347)</f>
        <v>0</v>
      </c>
    </row>
    <row r="346" spans="1:65" s="2" customFormat="1" ht="16.5" customHeight="1">
      <c r="A346" s="39"/>
      <c r="B346" s="40"/>
      <c r="C346" s="237" t="s">
        <v>215</v>
      </c>
      <c r="D346" s="237" t="s">
        <v>128</v>
      </c>
      <c r="E346" s="238" t="s">
        <v>461</v>
      </c>
      <c r="F346" s="239" t="s">
        <v>462</v>
      </c>
      <c r="G346" s="240" t="s">
        <v>237</v>
      </c>
      <c r="H346" s="241">
        <v>3689.497</v>
      </c>
      <c r="I346" s="242"/>
      <c r="J346" s="243">
        <f>ROUND(I346*H346,2)</f>
        <v>0</v>
      </c>
      <c r="K346" s="244"/>
      <c r="L346" s="45"/>
      <c r="M346" s="245" t="s">
        <v>1</v>
      </c>
      <c r="N346" s="246" t="s">
        <v>38</v>
      </c>
      <c r="O346" s="92"/>
      <c r="P346" s="247">
        <f>O346*H346</f>
        <v>0</v>
      </c>
      <c r="Q346" s="247">
        <v>0</v>
      </c>
      <c r="R346" s="247">
        <f>Q346*H346</f>
        <v>0</v>
      </c>
      <c r="S346" s="247">
        <v>0</v>
      </c>
      <c r="T346" s="248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49" t="s">
        <v>88</v>
      </c>
      <c r="AT346" s="249" t="s">
        <v>128</v>
      </c>
      <c r="AU346" s="249" t="s">
        <v>82</v>
      </c>
      <c r="AY346" s="18" t="s">
        <v>126</v>
      </c>
      <c r="BE346" s="250">
        <f>IF(N346="základní",J346,0)</f>
        <v>0</v>
      </c>
      <c r="BF346" s="250">
        <f>IF(N346="snížená",J346,0)</f>
        <v>0</v>
      </c>
      <c r="BG346" s="250">
        <f>IF(N346="zákl. přenesená",J346,0)</f>
        <v>0</v>
      </c>
      <c r="BH346" s="250">
        <f>IF(N346="sníž. přenesená",J346,0)</f>
        <v>0</v>
      </c>
      <c r="BI346" s="250">
        <f>IF(N346="nulová",J346,0)</f>
        <v>0</v>
      </c>
      <c r="BJ346" s="18" t="s">
        <v>78</v>
      </c>
      <c r="BK346" s="250">
        <f>ROUND(I346*H346,2)</f>
        <v>0</v>
      </c>
      <c r="BL346" s="18" t="s">
        <v>88</v>
      </c>
      <c r="BM346" s="249" t="s">
        <v>463</v>
      </c>
    </row>
    <row r="347" spans="1:47" s="2" customFormat="1" ht="12">
      <c r="A347" s="39"/>
      <c r="B347" s="40"/>
      <c r="C347" s="41"/>
      <c r="D347" s="251" t="s">
        <v>132</v>
      </c>
      <c r="E347" s="41"/>
      <c r="F347" s="252" t="s">
        <v>462</v>
      </c>
      <c r="G347" s="41"/>
      <c r="H347" s="41"/>
      <c r="I347" s="145"/>
      <c r="J347" s="41"/>
      <c r="K347" s="41"/>
      <c r="L347" s="45"/>
      <c r="M347" s="288"/>
      <c r="N347" s="289"/>
      <c r="O347" s="290"/>
      <c r="P347" s="290"/>
      <c r="Q347" s="290"/>
      <c r="R347" s="290"/>
      <c r="S347" s="290"/>
      <c r="T347" s="291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8" t="s">
        <v>132</v>
      </c>
      <c r="AU347" s="18" t="s">
        <v>82</v>
      </c>
    </row>
    <row r="348" spans="1:31" s="2" customFormat="1" ht="6.95" customHeight="1">
      <c r="A348" s="39"/>
      <c r="B348" s="67"/>
      <c r="C348" s="68"/>
      <c r="D348" s="68"/>
      <c r="E348" s="68"/>
      <c r="F348" s="68"/>
      <c r="G348" s="68"/>
      <c r="H348" s="68"/>
      <c r="I348" s="184"/>
      <c r="J348" s="68"/>
      <c r="K348" s="68"/>
      <c r="L348" s="45"/>
      <c r="M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</row>
  </sheetData>
  <sheetProtection password="CC35" sheet="1" objects="1" scenarios="1" formatColumns="0" formatRows="0" autoFilter="0"/>
  <autoFilter ref="C123:K347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82</v>
      </c>
    </row>
    <row r="4" spans="2:46" s="1" customFormat="1" ht="24.95" customHeight="1">
      <c r="B4" s="21"/>
      <c r="D4" s="141" t="s">
        <v>97</v>
      </c>
      <c r="I4" s="137"/>
      <c r="L4" s="21"/>
      <c r="M4" s="142" t="s">
        <v>10</v>
      </c>
      <c r="AT4" s="18" t="s">
        <v>4</v>
      </c>
    </row>
    <row r="5" spans="2:12" s="1" customFormat="1" ht="6.95" customHeight="1">
      <c r="B5" s="21"/>
      <c r="I5" s="137"/>
      <c r="L5" s="21"/>
    </row>
    <row r="6" spans="2:12" s="1" customFormat="1" ht="12" customHeight="1">
      <c r="B6" s="21"/>
      <c r="D6" s="143" t="s">
        <v>16</v>
      </c>
      <c r="I6" s="137"/>
      <c r="L6" s="21"/>
    </row>
    <row r="7" spans="2:12" s="1" customFormat="1" ht="25.5" customHeight="1">
      <c r="B7" s="21"/>
      <c r="E7" s="144" t="str">
        <f>'Rekapitulace stavby'!K6</f>
        <v>Přestavba povodňové hráze řeky Opavy na km 64,900-68,440 v místě Bliszczyce, obec Branice (otevřený)</v>
      </c>
      <c r="F7" s="143"/>
      <c r="G7" s="143"/>
      <c r="H7" s="143"/>
      <c r="I7" s="137"/>
      <c r="L7" s="21"/>
    </row>
    <row r="8" spans="1:31" s="2" customFormat="1" ht="12" customHeight="1">
      <c r="A8" s="39"/>
      <c r="B8" s="45"/>
      <c r="C8" s="39"/>
      <c r="D8" s="143" t="s">
        <v>98</v>
      </c>
      <c r="E8" s="39"/>
      <c r="F8" s="39"/>
      <c r="G8" s="39"/>
      <c r="H8" s="39"/>
      <c r="I8" s="145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6" t="s">
        <v>464</v>
      </c>
      <c r="F9" s="39"/>
      <c r="G9" s="39"/>
      <c r="H9" s="39"/>
      <c r="I9" s="145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45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3" t="s">
        <v>18</v>
      </c>
      <c r="E11" s="39"/>
      <c r="F11" s="147" t="s">
        <v>1</v>
      </c>
      <c r="G11" s="39"/>
      <c r="H11" s="39"/>
      <c r="I11" s="148" t="s">
        <v>19</v>
      </c>
      <c r="J11" s="147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3" t="s">
        <v>20</v>
      </c>
      <c r="E12" s="39"/>
      <c r="F12" s="147" t="s">
        <v>21</v>
      </c>
      <c r="G12" s="39"/>
      <c r="H12" s="39"/>
      <c r="I12" s="148" t="s">
        <v>22</v>
      </c>
      <c r="J12" s="149" t="str">
        <f>'Rekapitulace stavby'!AN8</f>
        <v>21. 8. 2019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45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24</v>
      </c>
      <c r="E14" s="39"/>
      <c r="F14" s="39"/>
      <c r="G14" s="39"/>
      <c r="H14" s="39"/>
      <c r="I14" s="148" t="s">
        <v>25</v>
      </c>
      <c r="J14" s="147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7" t="str">
        <f>IF('Rekapitulace stavby'!E11="","",'Rekapitulace stavby'!E11)</f>
        <v xml:space="preserve"> </v>
      </c>
      <c r="F15" s="39"/>
      <c r="G15" s="39"/>
      <c r="H15" s="39"/>
      <c r="I15" s="148" t="s">
        <v>26</v>
      </c>
      <c r="J15" s="147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45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3" t="s">
        <v>27</v>
      </c>
      <c r="E17" s="39"/>
      <c r="F17" s="39"/>
      <c r="G17" s="39"/>
      <c r="H17" s="39"/>
      <c r="I17" s="148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7"/>
      <c r="G18" s="147"/>
      <c r="H18" s="147"/>
      <c r="I18" s="148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45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3" t="s">
        <v>29</v>
      </c>
      <c r="E20" s="39"/>
      <c r="F20" s="39"/>
      <c r="G20" s="39"/>
      <c r="H20" s="39"/>
      <c r="I20" s="148" t="s">
        <v>25</v>
      </c>
      <c r="J20" s="147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7" t="str">
        <f>IF('Rekapitulace stavby'!E17="","",'Rekapitulace stavby'!E17)</f>
        <v xml:space="preserve"> </v>
      </c>
      <c r="F21" s="39"/>
      <c r="G21" s="39"/>
      <c r="H21" s="39"/>
      <c r="I21" s="148" t="s">
        <v>26</v>
      </c>
      <c r="J21" s="147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45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3" t="s">
        <v>31</v>
      </c>
      <c r="E23" s="39"/>
      <c r="F23" s="39"/>
      <c r="G23" s="39"/>
      <c r="H23" s="39"/>
      <c r="I23" s="148" t="s">
        <v>25</v>
      </c>
      <c r="J23" s="147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7" t="str">
        <f>IF('Rekapitulace stavby'!E20="","",'Rekapitulace stavby'!E20)</f>
        <v xml:space="preserve"> </v>
      </c>
      <c r="F24" s="39"/>
      <c r="G24" s="39"/>
      <c r="H24" s="39"/>
      <c r="I24" s="148" t="s">
        <v>26</v>
      </c>
      <c r="J24" s="147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45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3" t="s">
        <v>32</v>
      </c>
      <c r="E26" s="39"/>
      <c r="F26" s="39"/>
      <c r="G26" s="39"/>
      <c r="H26" s="39"/>
      <c r="I26" s="145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0"/>
      <c r="B27" s="151"/>
      <c r="C27" s="150"/>
      <c r="D27" s="150"/>
      <c r="E27" s="152" t="s">
        <v>1</v>
      </c>
      <c r="F27" s="152"/>
      <c r="G27" s="152"/>
      <c r="H27" s="152"/>
      <c r="I27" s="153"/>
      <c r="J27" s="150"/>
      <c r="K27" s="150"/>
      <c r="L27" s="154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45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5"/>
      <c r="E29" s="155"/>
      <c r="F29" s="155"/>
      <c r="G29" s="155"/>
      <c r="H29" s="155"/>
      <c r="I29" s="156"/>
      <c r="J29" s="155"/>
      <c r="K29" s="155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7" t="s">
        <v>33</v>
      </c>
      <c r="E30" s="39"/>
      <c r="F30" s="39"/>
      <c r="G30" s="39"/>
      <c r="H30" s="39"/>
      <c r="I30" s="145"/>
      <c r="J30" s="158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5"/>
      <c r="E31" s="155"/>
      <c r="F31" s="155"/>
      <c r="G31" s="155"/>
      <c r="H31" s="155"/>
      <c r="I31" s="156"/>
      <c r="J31" s="155"/>
      <c r="K31" s="155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9" t="s">
        <v>35</v>
      </c>
      <c r="G32" s="39"/>
      <c r="H32" s="39"/>
      <c r="I32" s="160" t="s">
        <v>34</v>
      </c>
      <c r="J32" s="159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1" t="s">
        <v>37</v>
      </c>
      <c r="E33" s="143" t="s">
        <v>38</v>
      </c>
      <c r="F33" s="162">
        <f>ROUND((SUM(BE122:BE242)),2)</f>
        <v>0</v>
      </c>
      <c r="G33" s="39"/>
      <c r="H33" s="39"/>
      <c r="I33" s="163">
        <v>0.23</v>
      </c>
      <c r="J33" s="162">
        <f>ROUND(((SUM(BE122:BE242))*I33),2)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3" t="s">
        <v>39</v>
      </c>
      <c r="F34" s="162">
        <f>ROUND((SUM(BF122:BF242)),2)</f>
        <v>0</v>
      </c>
      <c r="G34" s="39"/>
      <c r="H34" s="39"/>
      <c r="I34" s="163">
        <v>0.15</v>
      </c>
      <c r="J34" s="162">
        <f>ROUND(((SUM(BF122:BF242))*I34),2)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3" t="s">
        <v>40</v>
      </c>
      <c r="F35" s="162">
        <f>ROUND((SUM(BG122:BG242)),2)</f>
        <v>0</v>
      </c>
      <c r="G35" s="39"/>
      <c r="H35" s="39"/>
      <c r="I35" s="163">
        <v>0.23</v>
      </c>
      <c r="J35" s="162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3" t="s">
        <v>41</v>
      </c>
      <c r="F36" s="162">
        <f>ROUND((SUM(BH122:BH242)),2)</f>
        <v>0</v>
      </c>
      <c r="G36" s="39"/>
      <c r="H36" s="39"/>
      <c r="I36" s="163">
        <v>0.15</v>
      </c>
      <c r="J36" s="162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42</v>
      </c>
      <c r="F37" s="162">
        <f>ROUND((SUM(BI122:BI242)),2)</f>
        <v>0</v>
      </c>
      <c r="G37" s="39"/>
      <c r="H37" s="39"/>
      <c r="I37" s="163">
        <v>0</v>
      </c>
      <c r="J37" s="16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45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4"/>
      <c r="D39" s="165" t="s">
        <v>43</v>
      </c>
      <c r="E39" s="166"/>
      <c r="F39" s="166"/>
      <c r="G39" s="167" t="s">
        <v>44</v>
      </c>
      <c r="H39" s="168" t="s">
        <v>45</v>
      </c>
      <c r="I39" s="169"/>
      <c r="J39" s="170">
        <f>SUM(J30:J37)</f>
        <v>0</v>
      </c>
      <c r="K39" s="171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145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I41" s="137"/>
      <c r="L41" s="21"/>
    </row>
    <row r="42" spans="2:12" s="1" customFormat="1" ht="14.4" customHeight="1">
      <c r="B42" s="21"/>
      <c r="I42" s="137"/>
      <c r="L42" s="21"/>
    </row>
    <row r="43" spans="2:12" s="1" customFormat="1" ht="14.4" customHeight="1">
      <c r="B43" s="21"/>
      <c r="I43" s="137"/>
      <c r="L43" s="21"/>
    </row>
    <row r="44" spans="2:12" s="1" customFormat="1" ht="14.4" customHeight="1">
      <c r="B44" s="21"/>
      <c r="I44" s="137"/>
      <c r="L44" s="21"/>
    </row>
    <row r="45" spans="2:12" s="1" customFormat="1" ht="14.4" customHeight="1">
      <c r="B45" s="21"/>
      <c r="I45" s="137"/>
      <c r="L45" s="21"/>
    </row>
    <row r="46" spans="2:12" s="1" customFormat="1" ht="14.4" customHeight="1">
      <c r="B46" s="21"/>
      <c r="I46" s="137"/>
      <c r="L46" s="21"/>
    </row>
    <row r="47" spans="2:12" s="1" customFormat="1" ht="14.4" customHeight="1">
      <c r="B47" s="21"/>
      <c r="I47" s="137"/>
      <c r="L47" s="21"/>
    </row>
    <row r="48" spans="2:12" s="1" customFormat="1" ht="14.4" customHeight="1">
      <c r="B48" s="21"/>
      <c r="I48" s="137"/>
      <c r="L48" s="21"/>
    </row>
    <row r="49" spans="2:12" s="1" customFormat="1" ht="14.4" customHeight="1">
      <c r="B49" s="21"/>
      <c r="I49" s="137"/>
      <c r="L49" s="21"/>
    </row>
    <row r="50" spans="2:12" s="2" customFormat="1" ht="14.4" customHeight="1">
      <c r="B50" s="64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2" t="s">
        <v>50</v>
      </c>
      <c r="E65" s="180"/>
      <c r="F65" s="180"/>
      <c r="G65" s="172" t="s">
        <v>51</v>
      </c>
      <c r="H65" s="180"/>
      <c r="I65" s="181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2"/>
      <c r="C77" s="183"/>
      <c r="D77" s="183"/>
      <c r="E77" s="183"/>
      <c r="F77" s="183"/>
      <c r="G77" s="183"/>
      <c r="H77" s="183"/>
      <c r="I77" s="184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5"/>
      <c r="C81" s="186"/>
      <c r="D81" s="186"/>
      <c r="E81" s="186"/>
      <c r="F81" s="186"/>
      <c r="G81" s="186"/>
      <c r="H81" s="186"/>
      <c r="I81" s="187"/>
      <c r="J81" s="186"/>
      <c r="K81" s="18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100</v>
      </c>
      <c r="D82" s="41"/>
      <c r="E82" s="41"/>
      <c r="F82" s="41"/>
      <c r="G82" s="41"/>
      <c r="H82" s="41"/>
      <c r="I82" s="145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45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45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5.5" customHeight="1">
      <c r="A85" s="39"/>
      <c r="B85" s="40"/>
      <c r="C85" s="41"/>
      <c r="D85" s="41"/>
      <c r="E85" s="188" t="str">
        <f>E7</f>
        <v>Přestavba povodňové hráze řeky Opavy na km 64,900-68,440 v místě Bliszczyce, obec Branice (otevřený)</v>
      </c>
      <c r="F85" s="33"/>
      <c r="G85" s="33"/>
      <c r="H85" s="33"/>
      <c r="I85" s="145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98</v>
      </c>
      <c r="D86" s="41"/>
      <c r="E86" s="41"/>
      <c r="F86" s="41"/>
      <c r="G86" s="41"/>
      <c r="H86" s="41"/>
      <c r="I86" s="145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3 - Technologické a servi...</v>
      </c>
      <c r="F87" s="41"/>
      <c r="G87" s="41"/>
      <c r="H87" s="41"/>
      <c r="I87" s="145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45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148" t="s">
        <v>22</v>
      </c>
      <c r="J89" s="80" t="str">
        <f>IF(J12="","",J12)</f>
        <v>21. 8. 2019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45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148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148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45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9" t="s">
        <v>101</v>
      </c>
      <c r="D94" s="190"/>
      <c r="E94" s="190"/>
      <c r="F94" s="190"/>
      <c r="G94" s="190"/>
      <c r="H94" s="190"/>
      <c r="I94" s="191"/>
      <c r="J94" s="192" t="s">
        <v>102</v>
      </c>
      <c r="K94" s="19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45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3" t="s">
        <v>103</v>
      </c>
      <c r="D96" s="41"/>
      <c r="E96" s="41"/>
      <c r="F96" s="41"/>
      <c r="G96" s="41"/>
      <c r="H96" s="41"/>
      <c r="I96" s="145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104</v>
      </c>
    </row>
    <row r="97" spans="1:31" s="9" customFormat="1" ht="24.95" customHeight="1">
      <c r="A97" s="9"/>
      <c r="B97" s="194"/>
      <c r="C97" s="195"/>
      <c r="D97" s="196" t="s">
        <v>105</v>
      </c>
      <c r="E97" s="197"/>
      <c r="F97" s="197"/>
      <c r="G97" s="197"/>
      <c r="H97" s="197"/>
      <c r="I97" s="198"/>
      <c r="J97" s="199">
        <f>J123</f>
        <v>0</v>
      </c>
      <c r="K97" s="195"/>
      <c r="L97" s="20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1"/>
      <c r="C98" s="202"/>
      <c r="D98" s="203" t="s">
        <v>106</v>
      </c>
      <c r="E98" s="204"/>
      <c r="F98" s="204"/>
      <c r="G98" s="204"/>
      <c r="H98" s="204"/>
      <c r="I98" s="205"/>
      <c r="J98" s="206">
        <f>J124</f>
        <v>0</v>
      </c>
      <c r="K98" s="202"/>
      <c r="L98" s="20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1"/>
      <c r="C99" s="202"/>
      <c r="D99" s="203" t="s">
        <v>107</v>
      </c>
      <c r="E99" s="204"/>
      <c r="F99" s="204"/>
      <c r="G99" s="204"/>
      <c r="H99" s="204"/>
      <c r="I99" s="205"/>
      <c r="J99" s="206">
        <f>J198</f>
        <v>0</v>
      </c>
      <c r="K99" s="202"/>
      <c r="L99" s="20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1"/>
      <c r="C100" s="202"/>
      <c r="D100" s="203" t="s">
        <v>108</v>
      </c>
      <c r="E100" s="204"/>
      <c r="F100" s="204"/>
      <c r="G100" s="204"/>
      <c r="H100" s="204"/>
      <c r="I100" s="205"/>
      <c r="J100" s="206">
        <f>J223</f>
        <v>0</v>
      </c>
      <c r="K100" s="202"/>
      <c r="L100" s="20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1"/>
      <c r="C101" s="202"/>
      <c r="D101" s="203" t="s">
        <v>109</v>
      </c>
      <c r="E101" s="204"/>
      <c r="F101" s="204"/>
      <c r="G101" s="204"/>
      <c r="H101" s="204"/>
      <c r="I101" s="205"/>
      <c r="J101" s="206">
        <f>J229</f>
        <v>0</v>
      </c>
      <c r="K101" s="202"/>
      <c r="L101" s="20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1"/>
      <c r="C102" s="202"/>
      <c r="D102" s="203" t="s">
        <v>110</v>
      </c>
      <c r="E102" s="204"/>
      <c r="F102" s="204"/>
      <c r="G102" s="204"/>
      <c r="H102" s="204"/>
      <c r="I102" s="205"/>
      <c r="J102" s="206">
        <f>J240</f>
        <v>0</v>
      </c>
      <c r="K102" s="202"/>
      <c r="L102" s="20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145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184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187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111</v>
      </c>
      <c r="D109" s="41"/>
      <c r="E109" s="41"/>
      <c r="F109" s="41"/>
      <c r="G109" s="41"/>
      <c r="H109" s="41"/>
      <c r="I109" s="145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145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145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5.5" customHeight="1">
      <c r="A112" s="39"/>
      <c r="B112" s="40"/>
      <c r="C112" s="41"/>
      <c r="D112" s="41"/>
      <c r="E112" s="188" t="str">
        <f>E7</f>
        <v>Přestavba povodňové hráze řeky Opavy na km 64,900-68,440 v místě Bliszczyce, obec Branice (otevřený)</v>
      </c>
      <c r="F112" s="33"/>
      <c r="G112" s="33"/>
      <c r="H112" s="33"/>
      <c r="I112" s="145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98</v>
      </c>
      <c r="D113" s="41"/>
      <c r="E113" s="41"/>
      <c r="F113" s="41"/>
      <c r="G113" s="41"/>
      <c r="H113" s="41"/>
      <c r="I113" s="145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>3 - Technologické a servi...</v>
      </c>
      <c r="F114" s="41"/>
      <c r="G114" s="41"/>
      <c r="H114" s="41"/>
      <c r="I114" s="145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145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 xml:space="preserve"> </v>
      </c>
      <c r="G116" s="41"/>
      <c r="H116" s="41"/>
      <c r="I116" s="148" t="s">
        <v>22</v>
      </c>
      <c r="J116" s="80" t="str">
        <f>IF(J12="","",J12)</f>
        <v>21. 8. 2019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145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24</v>
      </c>
      <c r="D118" s="41"/>
      <c r="E118" s="41"/>
      <c r="F118" s="28" t="str">
        <f>E15</f>
        <v xml:space="preserve"> </v>
      </c>
      <c r="G118" s="41"/>
      <c r="H118" s="41"/>
      <c r="I118" s="148" t="s">
        <v>29</v>
      </c>
      <c r="J118" s="37" t="str">
        <f>E21</f>
        <v xml:space="preserve">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27</v>
      </c>
      <c r="D119" s="41"/>
      <c r="E119" s="41"/>
      <c r="F119" s="28" t="str">
        <f>IF(E18="","",E18)</f>
        <v>Vyplň údaj</v>
      </c>
      <c r="G119" s="41"/>
      <c r="H119" s="41"/>
      <c r="I119" s="148" t="s">
        <v>31</v>
      </c>
      <c r="J119" s="37" t="str">
        <f>E24</f>
        <v xml:space="preserve">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145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08"/>
      <c r="B121" s="209"/>
      <c r="C121" s="210" t="s">
        <v>112</v>
      </c>
      <c r="D121" s="211" t="s">
        <v>58</v>
      </c>
      <c r="E121" s="211" t="s">
        <v>54</v>
      </c>
      <c r="F121" s="211" t="s">
        <v>55</v>
      </c>
      <c r="G121" s="211" t="s">
        <v>113</v>
      </c>
      <c r="H121" s="211" t="s">
        <v>114</v>
      </c>
      <c r="I121" s="212" t="s">
        <v>115</v>
      </c>
      <c r="J121" s="213" t="s">
        <v>102</v>
      </c>
      <c r="K121" s="214" t="s">
        <v>116</v>
      </c>
      <c r="L121" s="215"/>
      <c r="M121" s="101" t="s">
        <v>1</v>
      </c>
      <c r="N121" s="102" t="s">
        <v>37</v>
      </c>
      <c r="O121" s="102" t="s">
        <v>117</v>
      </c>
      <c r="P121" s="102" t="s">
        <v>118</v>
      </c>
      <c r="Q121" s="102" t="s">
        <v>119</v>
      </c>
      <c r="R121" s="102" t="s">
        <v>120</v>
      </c>
      <c r="S121" s="102" t="s">
        <v>121</v>
      </c>
      <c r="T121" s="103" t="s">
        <v>122</v>
      </c>
      <c r="U121" s="208"/>
      <c r="V121" s="208"/>
      <c r="W121" s="208"/>
      <c r="X121" s="208"/>
      <c r="Y121" s="208"/>
      <c r="Z121" s="208"/>
      <c r="AA121" s="208"/>
      <c r="AB121" s="208"/>
      <c r="AC121" s="208"/>
      <c r="AD121" s="208"/>
      <c r="AE121" s="208"/>
    </row>
    <row r="122" spans="1:63" s="2" customFormat="1" ht="22.8" customHeight="1">
      <c r="A122" s="39"/>
      <c r="B122" s="40"/>
      <c r="C122" s="108" t="s">
        <v>123</v>
      </c>
      <c r="D122" s="41"/>
      <c r="E122" s="41"/>
      <c r="F122" s="41"/>
      <c r="G122" s="41"/>
      <c r="H122" s="41"/>
      <c r="I122" s="145"/>
      <c r="J122" s="216">
        <f>BK122</f>
        <v>0</v>
      </c>
      <c r="K122" s="41"/>
      <c r="L122" s="45"/>
      <c r="M122" s="104"/>
      <c r="N122" s="217"/>
      <c r="O122" s="105"/>
      <c r="P122" s="218">
        <f>P123</f>
        <v>0</v>
      </c>
      <c r="Q122" s="105"/>
      <c r="R122" s="218">
        <f>R123</f>
        <v>0</v>
      </c>
      <c r="S122" s="105"/>
      <c r="T122" s="219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72</v>
      </c>
      <c r="AU122" s="18" t="s">
        <v>104</v>
      </c>
      <c r="BK122" s="220">
        <f>BK123</f>
        <v>0</v>
      </c>
    </row>
    <row r="123" spans="1:63" s="12" customFormat="1" ht="25.9" customHeight="1">
      <c r="A123" s="12"/>
      <c r="B123" s="221"/>
      <c r="C123" s="222"/>
      <c r="D123" s="223" t="s">
        <v>72</v>
      </c>
      <c r="E123" s="224" t="s">
        <v>124</v>
      </c>
      <c r="F123" s="224" t="s">
        <v>125</v>
      </c>
      <c r="G123" s="222"/>
      <c r="H123" s="222"/>
      <c r="I123" s="225"/>
      <c r="J123" s="226">
        <f>BK123</f>
        <v>0</v>
      </c>
      <c r="K123" s="222"/>
      <c r="L123" s="227"/>
      <c r="M123" s="228"/>
      <c r="N123" s="229"/>
      <c r="O123" s="229"/>
      <c r="P123" s="230">
        <f>P124+P198+P223+P229+P240</f>
        <v>0</v>
      </c>
      <c r="Q123" s="229"/>
      <c r="R123" s="230">
        <f>R124+R198+R223+R229+R240</f>
        <v>0</v>
      </c>
      <c r="S123" s="229"/>
      <c r="T123" s="231">
        <f>T124+T198+T223+T229+T240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2" t="s">
        <v>78</v>
      </c>
      <c r="AT123" s="233" t="s">
        <v>72</v>
      </c>
      <c r="AU123" s="233" t="s">
        <v>73</v>
      </c>
      <c r="AY123" s="232" t="s">
        <v>126</v>
      </c>
      <c r="BK123" s="234">
        <f>BK124+BK198+BK223+BK229+BK240</f>
        <v>0</v>
      </c>
    </row>
    <row r="124" spans="1:63" s="12" customFormat="1" ht="22.8" customHeight="1">
      <c r="A124" s="12"/>
      <c r="B124" s="221"/>
      <c r="C124" s="222"/>
      <c r="D124" s="223" t="s">
        <v>72</v>
      </c>
      <c r="E124" s="235" t="s">
        <v>78</v>
      </c>
      <c r="F124" s="235" t="s">
        <v>127</v>
      </c>
      <c r="G124" s="222"/>
      <c r="H124" s="222"/>
      <c r="I124" s="225"/>
      <c r="J124" s="236">
        <f>BK124</f>
        <v>0</v>
      </c>
      <c r="K124" s="222"/>
      <c r="L124" s="227"/>
      <c r="M124" s="228"/>
      <c r="N124" s="229"/>
      <c r="O124" s="229"/>
      <c r="P124" s="230">
        <f>SUM(P125:P197)</f>
        <v>0</v>
      </c>
      <c r="Q124" s="229"/>
      <c r="R124" s="230">
        <f>SUM(R125:R197)</f>
        <v>0</v>
      </c>
      <c r="S124" s="229"/>
      <c r="T124" s="231">
        <f>SUM(T125:T197)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2" t="s">
        <v>78</v>
      </c>
      <c r="AT124" s="233" t="s">
        <v>72</v>
      </c>
      <c r="AU124" s="233" t="s">
        <v>78</v>
      </c>
      <c r="AY124" s="232" t="s">
        <v>126</v>
      </c>
      <c r="BK124" s="234">
        <f>SUM(BK125:BK197)</f>
        <v>0</v>
      </c>
    </row>
    <row r="125" spans="1:65" s="2" customFormat="1" ht="24" customHeight="1">
      <c r="A125" s="39"/>
      <c r="B125" s="40"/>
      <c r="C125" s="237" t="s">
        <v>78</v>
      </c>
      <c r="D125" s="237" t="s">
        <v>128</v>
      </c>
      <c r="E125" s="238" t="s">
        <v>465</v>
      </c>
      <c r="F125" s="239" t="s">
        <v>466</v>
      </c>
      <c r="G125" s="240" t="s">
        <v>138</v>
      </c>
      <c r="H125" s="241">
        <v>228</v>
      </c>
      <c r="I125" s="242"/>
      <c r="J125" s="243">
        <f>ROUND(I125*H125,2)</f>
        <v>0</v>
      </c>
      <c r="K125" s="244"/>
      <c r="L125" s="45"/>
      <c r="M125" s="245" t="s">
        <v>1</v>
      </c>
      <c r="N125" s="246" t="s">
        <v>38</v>
      </c>
      <c r="O125" s="92"/>
      <c r="P125" s="247">
        <f>O125*H125</f>
        <v>0</v>
      </c>
      <c r="Q125" s="247">
        <v>0</v>
      </c>
      <c r="R125" s="247">
        <f>Q125*H125</f>
        <v>0</v>
      </c>
      <c r="S125" s="247">
        <v>0</v>
      </c>
      <c r="T125" s="248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9" t="s">
        <v>88</v>
      </c>
      <c r="AT125" s="249" t="s">
        <v>128</v>
      </c>
      <c r="AU125" s="249" t="s">
        <v>82</v>
      </c>
      <c r="AY125" s="18" t="s">
        <v>126</v>
      </c>
      <c r="BE125" s="250">
        <f>IF(N125="základní",J125,0)</f>
        <v>0</v>
      </c>
      <c r="BF125" s="250">
        <f>IF(N125="snížená",J125,0)</f>
        <v>0</v>
      </c>
      <c r="BG125" s="250">
        <f>IF(N125="zákl. přenesená",J125,0)</f>
        <v>0</v>
      </c>
      <c r="BH125" s="250">
        <f>IF(N125="sníž. přenesená",J125,0)</f>
        <v>0</v>
      </c>
      <c r="BI125" s="250">
        <f>IF(N125="nulová",J125,0)</f>
        <v>0</v>
      </c>
      <c r="BJ125" s="18" t="s">
        <v>78</v>
      </c>
      <c r="BK125" s="250">
        <f>ROUND(I125*H125,2)</f>
        <v>0</v>
      </c>
      <c r="BL125" s="18" t="s">
        <v>88</v>
      </c>
      <c r="BM125" s="249" t="s">
        <v>82</v>
      </c>
    </row>
    <row r="126" spans="1:47" s="2" customFormat="1" ht="12">
      <c r="A126" s="39"/>
      <c r="B126" s="40"/>
      <c r="C126" s="41"/>
      <c r="D126" s="251" t="s">
        <v>132</v>
      </c>
      <c r="E126" s="41"/>
      <c r="F126" s="252" t="s">
        <v>466</v>
      </c>
      <c r="G126" s="41"/>
      <c r="H126" s="41"/>
      <c r="I126" s="145"/>
      <c r="J126" s="41"/>
      <c r="K126" s="41"/>
      <c r="L126" s="45"/>
      <c r="M126" s="253"/>
      <c r="N126" s="254"/>
      <c r="O126" s="92"/>
      <c r="P126" s="92"/>
      <c r="Q126" s="92"/>
      <c r="R126" s="92"/>
      <c r="S126" s="92"/>
      <c r="T126" s="93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132</v>
      </c>
      <c r="AU126" s="18" t="s">
        <v>82</v>
      </c>
    </row>
    <row r="127" spans="1:51" s="13" customFormat="1" ht="12">
      <c r="A127" s="13"/>
      <c r="B127" s="255"/>
      <c r="C127" s="256"/>
      <c r="D127" s="251" t="s">
        <v>133</v>
      </c>
      <c r="E127" s="257" t="s">
        <v>1</v>
      </c>
      <c r="F127" s="258" t="s">
        <v>467</v>
      </c>
      <c r="G127" s="256"/>
      <c r="H127" s="259">
        <v>134.4</v>
      </c>
      <c r="I127" s="260"/>
      <c r="J127" s="256"/>
      <c r="K127" s="256"/>
      <c r="L127" s="261"/>
      <c r="M127" s="262"/>
      <c r="N127" s="263"/>
      <c r="O127" s="263"/>
      <c r="P127" s="263"/>
      <c r="Q127" s="263"/>
      <c r="R127" s="263"/>
      <c r="S127" s="263"/>
      <c r="T127" s="26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5" t="s">
        <v>133</v>
      </c>
      <c r="AU127" s="265" t="s">
        <v>82</v>
      </c>
      <c r="AV127" s="13" t="s">
        <v>82</v>
      </c>
      <c r="AW127" s="13" t="s">
        <v>30</v>
      </c>
      <c r="AX127" s="13" t="s">
        <v>73</v>
      </c>
      <c r="AY127" s="265" t="s">
        <v>126</v>
      </c>
    </row>
    <row r="128" spans="1:51" s="13" customFormat="1" ht="12">
      <c r="A128" s="13"/>
      <c r="B128" s="255"/>
      <c r="C128" s="256"/>
      <c r="D128" s="251" t="s">
        <v>133</v>
      </c>
      <c r="E128" s="257" t="s">
        <v>1</v>
      </c>
      <c r="F128" s="258" t="s">
        <v>468</v>
      </c>
      <c r="G128" s="256"/>
      <c r="H128" s="259">
        <v>93.6</v>
      </c>
      <c r="I128" s="260"/>
      <c r="J128" s="256"/>
      <c r="K128" s="256"/>
      <c r="L128" s="261"/>
      <c r="M128" s="262"/>
      <c r="N128" s="263"/>
      <c r="O128" s="263"/>
      <c r="P128" s="263"/>
      <c r="Q128" s="263"/>
      <c r="R128" s="263"/>
      <c r="S128" s="263"/>
      <c r="T128" s="26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5" t="s">
        <v>133</v>
      </c>
      <c r="AU128" s="265" t="s">
        <v>82</v>
      </c>
      <c r="AV128" s="13" t="s">
        <v>82</v>
      </c>
      <c r="AW128" s="13" t="s">
        <v>30</v>
      </c>
      <c r="AX128" s="13" t="s">
        <v>73</v>
      </c>
      <c r="AY128" s="265" t="s">
        <v>126</v>
      </c>
    </row>
    <row r="129" spans="1:51" s="14" customFormat="1" ht="12">
      <c r="A129" s="14"/>
      <c r="B129" s="266"/>
      <c r="C129" s="267"/>
      <c r="D129" s="251" t="s">
        <v>133</v>
      </c>
      <c r="E129" s="268" t="s">
        <v>1</v>
      </c>
      <c r="F129" s="269" t="s">
        <v>135</v>
      </c>
      <c r="G129" s="267"/>
      <c r="H129" s="270">
        <v>228</v>
      </c>
      <c r="I129" s="271"/>
      <c r="J129" s="267"/>
      <c r="K129" s="267"/>
      <c r="L129" s="272"/>
      <c r="M129" s="273"/>
      <c r="N129" s="274"/>
      <c r="O129" s="274"/>
      <c r="P129" s="274"/>
      <c r="Q129" s="274"/>
      <c r="R129" s="274"/>
      <c r="S129" s="274"/>
      <c r="T129" s="27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76" t="s">
        <v>133</v>
      </c>
      <c r="AU129" s="276" t="s">
        <v>82</v>
      </c>
      <c r="AV129" s="14" t="s">
        <v>88</v>
      </c>
      <c r="AW129" s="14" t="s">
        <v>30</v>
      </c>
      <c r="AX129" s="14" t="s">
        <v>78</v>
      </c>
      <c r="AY129" s="276" t="s">
        <v>126</v>
      </c>
    </row>
    <row r="130" spans="1:65" s="2" customFormat="1" ht="24" customHeight="1">
      <c r="A130" s="39"/>
      <c r="B130" s="40"/>
      <c r="C130" s="237" t="s">
        <v>82</v>
      </c>
      <c r="D130" s="237" t="s">
        <v>128</v>
      </c>
      <c r="E130" s="238" t="s">
        <v>469</v>
      </c>
      <c r="F130" s="239" t="s">
        <v>470</v>
      </c>
      <c r="G130" s="240" t="s">
        <v>138</v>
      </c>
      <c r="H130" s="241">
        <v>607.2</v>
      </c>
      <c r="I130" s="242"/>
      <c r="J130" s="243">
        <f>ROUND(I130*H130,2)</f>
        <v>0</v>
      </c>
      <c r="K130" s="244"/>
      <c r="L130" s="45"/>
      <c r="M130" s="245" t="s">
        <v>1</v>
      </c>
      <c r="N130" s="246" t="s">
        <v>38</v>
      </c>
      <c r="O130" s="92"/>
      <c r="P130" s="247">
        <f>O130*H130</f>
        <v>0</v>
      </c>
      <c r="Q130" s="247">
        <v>0</v>
      </c>
      <c r="R130" s="247">
        <f>Q130*H130</f>
        <v>0</v>
      </c>
      <c r="S130" s="247">
        <v>0</v>
      </c>
      <c r="T130" s="248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9" t="s">
        <v>88</v>
      </c>
      <c r="AT130" s="249" t="s">
        <v>128</v>
      </c>
      <c r="AU130" s="249" t="s">
        <v>82</v>
      </c>
      <c r="AY130" s="18" t="s">
        <v>126</v>
      </c>
      <c r="BE130" s="250">
        <f>IF(N130="základní",J130,0)</f>
        <v>0</v>
      </c>
      <c r="BF130" s="250">
        <f>IF(N130="snížená",J130,0)</f>
        <v>0</v>
      </c>
      <c r="BG130" s="250">
        <f>IF(N130="zákl. přenesená",J130,0)</f>
        <v>0</v>
      </c>
      <c r="BH130" s="250">
        <f>IF(N130="sníž. přenesená",J130,0)</f>
        <v>0</v>
      </c>
      <c r="BI130" s="250">
        <f>IF(N130="nulová",J130,0)</f>
        <v>0</v>
      </c>
      <c r="BJ130" s="18" t="s">
        <v>78</v>
      </c>
      <c r="BK130" s="250">
        <f>ROUND(I130*H130,2)</f>
        <v>0</v>
      </c>
      <c r="BL130" s="18" t="s">
        <v>88</v>
      </c>
      <c r="BM130" s="249" t="s">
        <v>88</v>
      </c>
    </row>
    <row r="131" spans="1:47" s="2" customFormat="1" ht="12">
      <c r="A131" s="39"/>
      <c r="B131" s="40"/>
      <c r="C131" s="41"/>
      <c r="D131" s="251" t="s">
        <v>132</v>
      </c>
      <c r="E131" s="41"/>
      <c r="F131" s="252" t="s">
        <v>470</v>
      </c>
      <c r="G131" s="41"/>
      <c r="H131" s="41"/>
      <c r="I131" s="145"/>
      <c r="J131" s="41"/>
      <c r="K131" s="41"/>
      <c r="L131" s="45"/>
      <c r="M131" s="253"/>
      <c r="N131" s="254"/>
      <c r="O131" s="92"/>
      <c r="P131" s="92"/>
      <c r="Q131" s="92"/>
      <c r="R131" s="92"/>
      <c r="S131" s="92"/>
      <c r="T131" s="93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132</v>
      </c>
      <c r="AU131" s="18" t="s">
        <v>82</v>
      </c>
    </row>
    <row r="132" spans="1:51" s="13" customFormat="1" ht="12">
      <c r="A132" s="13"/>
      <c r="B132" s="255"/>
      <c r="C132" s="256"/>
      <c r="D132" s="251" t="s">
        <v>133</v>
      </c>
      <c r="E132" s="257" t="s">
        <v>1</v>
      </c>
      <c r="F132" s="258" t="s">
        <v>471</v>
      </c>
      <c r="G132" s="256"/>
      <c r="H132" s="259">
        <v>607.2</v>
      </c>
      <c r="I132" s="260"/>
      <c r="J132" s="256"/>
      <c r="K132" s="256"/>
      <c r="L132" s="261"/>
      <c r="M132" s="262"/>
      <c r="N132" s="263"/>
      <c r="O132" s="263"/>
      <c r="P132" s="263"/>
      <c r="Q132" s="263"/>
      <c r="R132" s="263"/>
      <c r="S132" s="263"/>
      <c r="T132" s="26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5" t="s">
        <v>133</v>
      </c>
      <c r="AU132" s="265" t="s">
        <v>82</v>
      </c>
      <c r="AV132" s="13" t="s">
        <v>82</v>
      </c>
      <c r="AW132" s="13" t="s">
        <v>30</v>
      </c>
      <c r="AX132" s="13" t="s">
        <v>73</v>
      </c>
      <c r="AY132" s="265" t="s">
        <v>126</v>
      </c>
    </row>
    <row r="133" spans="1:51" s="14" customFormat="1" ht="12">
      <c r="A133" s="14"/>
      <c r="B133" s="266"/>
      <c r="C133" s="267"/>
      <c r="D133" s="251" t="s">
        <v>133</v>
      </c>
      <c r="E133" s="268" t="s">
        <v>1</v>
      </c>
      <c r="F133" s="269" t="s">
        <v>135</v>
      </c>
      <c r="G133" s="267"/>
      <c r="H133" s="270">
        <v>607.2</v>
      </c>
      <c r="I133" s="271"/>
      <c r="J133" s="267"/>
      <c r="K133" s="267"/>
      <c r="L133" s="272"/>
      <c r="M133" s="273"/>
      <c r="N133" s="274"/>
      <c r="O133" s="274"/>
      <c r="P133" s="274"/>
      <c r="Q133" s="274"/>
      <c r="R133" s="274"/>
      <c r="S133" s="274"/>
      <c r="T133" s="27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76" t="s">
        <v>133</v>
      </c>
      <c r="AU133" s="276" t="s">
        <v>82</v>
      </c>
      <c r="AV133" s="14" t="s">
        <v>88</v>
      </c>
      <c r="AW133" s="14" t="s">
        <v>30</v>
      </c>
      <c r="AX133" s="14" t="s">
        <v>78</v>
      </c>
      <c r="AY133" s="276" t="s">
        <v>126</v>
      </c>
    </row>
    <row r="134" spans="1:65" s="2" customFormat="1" ht="24" customHeight="1">
      <c r="A134" s="39"/>
      <c r="B134" s="40"/>
      <c r="C134" s="237" t="s">
        <v>85</v>
      </c>
      <c r="D134" s="237" t="s">
        <v>128</v>
      </c>
      <c r="E134" s="238" t="s">
        <v>472</v>
      </c>
      <c r="F134" s="239" t="s">
        <v>473</v>
      </c>
      <c r="G134" s="240" t="s">
        <v>166</v>
      </c>
      <c r="H134" s="241">
        <v>127.92</v>
      </c>
      <c r="I134" s="242"/>
      <c r="J134" s="243">
        <f>ROUND(I134*H134,2)</f>
        <v>0</v>
      </c>
      <c r="K134" s="244"/>
      <c r="L134" s="45"/>
      <c r="M134" s="245" t="s">
        <v>1</v>
      </c>
      <c r="N134" s="246" t="s">
        <v>38</v>
      </c>
      <c r="O134" s="92"/>
      <c r="P134" s="247">
        <f>O134*H134</f>
        <v>0</v>
      </c>
      <c r="Q134" s="247">
        <v>0</v>
      </c>
      <c r="R134" s="247">
        <f>Q134*H134</f>
        <v>0</v>
      </c>
      <c r="S134" s="247">
        <v>0</v>
      </c>
      <c r="T134" s="248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9" t="s">
        <v>88</v>
      </c>
      <c r="AT134" s="249" t="s">
        <v>128</v>
      </c>
      <c r="AU134" s="249" t="s">
        <v>82</v>
      </c>
      <c r="AY134" s="18" t="s">
        <v>126</v>
      </c>
      <c r="BE134" s="250">
        <f>IF(N134="základní",J134,0)</f>
        <v>0</v>
      </c>
      <c r="BF134" s="250">
        <f>IF(N134="snížená",J134,0)</f>
        <v>0</v>
      </c>
      <c r="BG134" s="250">
        <f>IF(N134="zákl. přenesená",J134,0)</f>
        <v>0</v>
      </c>
      <c r="BH134" s="250">
        <f>IF(N134="sníž. přenesená",J134,0)</f>
        <v>0</v>
      </c>
      <c r="BI134" s="250">
        <f>IF(N134="nulová",J134,0)</f>
        <v>0</v>
      </c>
      <c r="BJ134" s="18" t="s">
        <v>78</v>
      </c>
      <c r="BK134" s="250">
        <f>ROUND(I134*H134,2)</f>
        <v>0</v>
      </c>
      <c r="BL134" s="18" t="s">
        <v>88</v>
      </c>
      <c r="BM134" s="249" t="s">
        <v>94</v>
      </c>
    </row>
    <row r="135" spans="1:47" s="2" customFormat="1" ht="12">
      <c r="A135" s="39"/>
      <c r="B135" s="40"/>
      <c r="C135" s="41"/>
      <c r="D135" s="251" t="s">
        <v>132</v>
      </c>
      <c r="E135" s="41"/>
      <c r="F135" s="252" t="s">
        <v>473</v>
      </c>
      <c r="G135" s="41"/>
      <c r="H135" s="41"/>
      <c r="I135" s="145"/>
      <c r="J135" s="41"/>
      <c r="K135" s="41"/>
      <c r="L135" s="45"/>
      <c r="M135" s="253"/>
      <c r="N135" s="254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132</v>
      </c>
      <c r="AU135" s="18" t="s">
        <v>82</v>
      </c>
    </row>
    <row r="136" spans="1:51" s="15" customFormat="1" ht="12">
      <c r="A136" s="15"/>
      <c r="B136" s="292"/>
      <c r="C136" s="293"/>
      <c r="D136" s="251" t="s">
        <v>133</v>
      </c>
      <c r="E136" s="294" t="s">
        <v>1</v>
      </c>
      <c r="F136" s="295" t="s">
        <v>474</v>
      </c>
      <c r="G136" s="293"/>
      <c r="H136" s="294" t="s">
        <v>1</v>
      </c>
      <c r="I136" s="296"/>
      <c r="J136" s="293"/>
      <c r="K136" s="293"/>
      <c r="L136" s="297"/>
      <c r="M136" s="298"/>
      <c r="N136" s="299"/>
      <c r="O136" s="299"/>
      <c r="P136" s="299"/>
      <c r="Q136" s="299"/>
      <c r="R136" s="299"/>
      <c r="S136" s="299"/>
      <c r="T136" s="300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301" t="s">
        <v>133</v>
      </c>
      <c r="AU136" s="301" t="s">
        <v>82</v>
      </c>
      <c r="AV136" s="15" t="s">
        <v>78</v>
      </c>
      <c r="AW136" s="15" t="s">
        <v>30</v>
      </c>
      <c r="AX136" s="15" t="s">
        <v>73</v>
      </c>
      <c r="AY136" s="301" t="s">
        <v>126</v>
      </c>
    </row>
    <row r="137" spans="1:51" s="13" customFormat="1" ht="12">
      <c r="A137" s="13"/>
      <c r="B137" s="255"/>
      <c r="C137" s="256"/>
      <c r="D137" s="251" t="s">
        <v>133</v>
      </c>
      <c r="E137" s="257" t="s">
        <v>1</v>
      </c>
      <c r="F137" s="258" t="s">
        <v>475</v>
      </c>
      <c r="G137" s="256"/>
      <c r="H137" s="259">
        <v>30.72</v>
      </c>
      <c r="I137" s="260"/>
      <c r="J137" s="256"/>
      <c r="K137" s="256"/>
      <c r="L137" s="261"/>
      <c r="M137" s="262"/>
      <c r="N137" s="263"/>
      <c r="O137" s="263"/>
      <c r="P137" s="263"/>
      <c r="Q137" s="263"/>
      <c r="R137" s="263"/>
      <c r="S137" s="263"/>
      <c r="T137" s="26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5" t="s">
        <v>133</v>
      </c>
      <c r="AU137" s="265" t="s">
        <v>82</v>
      </c>
      <c r="AV137" s="13" t="s">
        <v>82</v>
      </c>
      <c r="AW137" s="13" t="s">
        <v>30</v>
      </c>
      <c r="AX137" s="13" t="s">
        <v>73</v>
      </c>
      <c r="AY137" s="265" t="s">
        <v>126</v>
      </c>
    </row>
    <row r="138" spans="1:51" s="13" customFormat="1" ht="12">
      <c r="A138" s="13"/>
      <c r="B138" s="255"/>
      <c r="C138" s="256"/>
      <c r="D138" s="251" t="s">
        <v>133</v>
      </c>
      <c r="E138" s="257" t="s">
        <v>1</v>
      </c>
      <c r="F138" s="258" t="s">
        <v>476</v>
      </c>
      <c r="G138" s="256"/>
      <c r="H138" s="259">
        <v>45.84</v>
      </c>
      <c r="I138" s="260"/>
      <c r="J138" s="256"/>
      <c r="K138" s="256"/>
      <c r="L138" s="261"/>
      <c r="M138" s="262"/>
      <c r="N138" s="263"/>
      <c r="O138" s="263"/>
      <c r="P138" s="263"/>
      <c r="Q138" s="263"/>
      <c r="R138" s="263"/>
      <c r="S138" s="263"/>
      <c r="T138" s="26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5" t="s">
        <v>133</v>
      </c>
      <c r="AU138" s="265" t="s">
        <v>82</v>
      </c>
      <c r="AV138" s="13" t="s">
        <v>82</v>
      </c>
      <c r="AW138" s="13" t="s">
        <v>30</v>
      </c>
      <c r="AX138" s="13" t="s">
        <v>73</v>
      </c>
      <c r="AY138" s="265" t="s">
        <v>126</v>
      </c>
    </row>
    <row r="139" spans="1:51" s="13" customFormat="1" ht="12">
      <c r="A139" s="13"/>
      <c r="B139" s="255"/>
      <c r="C139" s="256"/>
      <c r="D139" s="251" t="s">
        <v>133</v>
      </c>
      <c r="E139" s="257" t="s">
        <v>1</v>
      </c>
      <c r="F139" s="258" t="s">
        <v>477</v>
      </c>
      <c r="G139" s="256"/>
      <c r="H139" s="259">
        <v>21.96</v>
      </c>
      <c r="I139" s="260"/>
      <c r="J139" s="256"/>
      <c r="K139" s="256"/>
      <c r="L139" s="261"/>
      <c r="M139" s="262"/>
      <c r="N139" s="263"/>
      <c r="O139" s="263"/>
      <c r="P139" s="263"/>
      <c r="Q139" s="263"/>
      <c r="R139" s="263"/>
      <c r="S139" s="263"/>
      <c r="T139" s="26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5" t="s">
        <v>133</v>
      </c>
      <c r="AU139" s="265" t="s">
        <v>82</v>
      </c>
      <c r="AV139" s="13" t="s">
        <v>82</v>
      </c>
      <c r="AW139" s="13" t="s">
        <v>30</v>
      </c>
      <c r="AX139" s="13" t="s">
        <v>73</v>
      </c>
      <c r="AY139" s="265" t="s">
        <v>126</v>
      </c>
    </row>
    <row r="140" spans="1:51" s="13" customFormat="1" ht="12">
      <c r="A140" s="13"/>
      <c r="B140" s="255"/>
      <c r="C140" s="256"/>
      <c r="D140" s="251" t="s">
        <v>133</v>
      </c>
      <c r="E140" s="257" t="s">
        <v>1</v>
      </c>
      <c r="F140" s="258" t="s">
        <v>478</v>
      </c>
      <c r="G140" s="256"/>
      <c r="H140" s="259">
        <v>29.4</v>
      </c>
      <c r="I140" s="260"/>
      <c r="J140" s="256"/>
      <c r="K140" s="256"/>
      <c r="L140" s="261"/>
      <c r="M140" s="262"/>
      <c r="N140" s="263"/>
      <c r="O140" s="263"/>
      <c r="P140" s="263"/>
      <c r="Q140" s="263"/>
      <c r="R140" s="263"/>
      <c r="S140" s="263"/>
      <c r="T140" s="26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5" t="s">
        <v>133</v>
      </c>
      <c r="AU140" s="265" t="s">
        <v>82</v>
      </c>
      <c r="AV140" s="13" t="s">
        <v>82</v>
      </c>
      <c r="AW140" s="13" t="s">
        <v>30</v>
      </c>
      <c r="AX140" s="13" t="s">
        <v>73</v>
      </c>
      <c r="AY140" s="265" t="s">
        <v>126</v>
      </c>
    </row>
    <row r="141" spans="1:51" s="14" customFormat="1" ht="12">
      <c r="A141" s="14"/>
      <c r="B141" s="266"/>
      <c r="C141" s="267"/>
      <c r="D141" s="251" t="s">
        <v>133</v>
      </c>
      <c r="E141" s="268" t="s">
        <v>1</v>
      </c>
      <c r="F141" s="269" t="s">
        <v>135</v>
      </c>
      <c r="G141" s="267"/>
      <c r="H141" s="270">
        <v>127.92000000000002</v>
      </c>
      <c r="I141" s="271"/>
      <c r="J141" s="267"/>
      <c r="K141" s="267"/>
      <c r="L141" s="272"/>
      <c r="M141" s="273"/>
      <c r="N141" s="274"/>
      <c r="O141" s="274"/>
      <c r="P141" s="274"/>
      <c r="Q141" s="274"/>
      <c r="R141" s="274"/>
      <c r="S141" s="274"/>
      <c r="T141" s="27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76" t="s">
        <v>133</v>
      </c>
      <c r="AU141" s="276" t="s">
        <v>82</v>
      </c>
      <c r="AV141" s="14" t="s">
        <v>88</v>
      </c>
      <c r="AW141" s="14" t="s">
        <v>30</v>
      </c>
      <c r="AX141" s="14" t="s">
        <v>78</v>
      </c>
      <c r="AY141" s="276" t="s">
        <v>126</v>
      </c>
    </row>
    <row r="142" spans="1:65" s="2" customFormat="1" ht="24" customHeight="1">
      <c r="A142" s="39"/>
      <c r="B142" s="40"/>
      <c r="C142" s="237" t="s">
        <v>88</v>
      </c>
      <c r="D142" s="237" t="s">
        <v>128</v>
      </c>
      <c r="E142" s="238" t="s">
        <v>259</v>
      </c>
      <c r="F142" s="239" t="s">
        <v>260</v>
      </c>
      <c r="G142" s="240" t="s">
        <v>166</v>
      </c>
      <c r="H142" s="241">
        <v>42.64</v>
      </c>
      <c r="I142" s="242"/>
      <c r="J142" s="243">
        <f>ROUND(I142*H142,2)</f>
        <v>0</v>
      </c>
      <c r="K142" s="244"/>
      <c r="L142" s="45"/>
      <c r="M142" s="245" t="s">
        <v>1</v>
      </c>
      <c r="N142" s="246" t="s">
        <v>38</v>
      </c>
      <c r="O142" s="92"/>
      <c r="P142" s="247">
        <f>O142*H142</f>
        <v>0</v>
      </c>
      <c r="Q142" s="247">
        <v>0</v>
      </c>
      <c r="R142" s="247">
        <f>Q142*H142</f>
        <v>0</v>
      </c>
      <c r="S142" s="247">
        <v>0</v>
      </c>
      <c r="T142" s="248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9" t="s">
        <v>88</v>
      </c>
      <c r="AT142" s="249" t="s">
        <v>128</v>
      </c>
      <c r="AU142" s="249" t="s">
        <v>82</v>
      </c>
      <c r="AY142" s="18" t="s">
        <v>126</v>
      </c>
      <c r="BE142" s="250">
        <f>IF(N142="základní",J142,0)</f>
        <v>0</v>
      </c>
      <c r="BF142" s="250">
        <f>IF(N142="snížená",J142,0)</f>
        <v>0</v>
      </c>
      <c r="BG142" s="250">
        <f>IF(N142="zákl. přenesená",J142,0)</f>
        <v>0</v>
      </c>
      <c r="BH142" s="250">
        <f>IF(N142="sníž. přenesená",J142,0)</f>
        <v>0</v>
      </c>
      <c r="BI142" s="250">
        <f>IF(N142="nulová",J142,0)</f>
        <v>0</v>
      </c>
      <c r="BJ142" s="18" t="s">
        <v>78</v>
      </c>
      <c r="BK142" s="250">
        <f>ROUND(I142*H142,2)</f>
        <v>0</v>
      </c>
      <c r="BL142" s="18" t="s">
        <v>88</v>
      </c>
      <c r="BM142" s="249" t="s">
        <v>169</v>
      </c>
    </row>
    <row r="143" spans="1:47" s="2" customFormat="1" ht="12">
      <c r="A143" s="39"/>
      <c r="B143" s="40"/>
      <c r="C143" s="41"/>
      <c r="D143" s="251" t="s">
        <v>132</v>
      </c>
      <c r="E143" s="41"/>
      <c r="F143" s="252" t="s">
        <v>260</v>
      </c>
      <c r="G143" s="41"/>
      <c r="H143" s="41"/>
      <c r="I143" s="145"/>
      <c r="J143" s="41"/>
      <c r="K143" s="41"/>
      <c r="L143" s="45"/>
      <c r="M143" s="253"/>
      <c r="N143" s="254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132</v>
      </c>
      <c r="AU143" s="18" t="s">
        <v>82</v>
      </c>
    </row>
    <row r="144" spans="1:65" s="2" customFormat="1" ht="24" customHeight="1">
      <c r="A144" s="39"/>
      <c r="B144" s="40"/>
      <c r="C144" s="237" t="s">
        <v>91</v>
      </c>
      <c r="D144" s="237" t="s">
        <v>128</v>
      </c>
      <c r="E144" s="238" t="s">
        <v>279</v>
      </c>
      <c r="F144" s="239" t="s">
        <v>280</v>
      </c>
      <c r="G144" s="240" t="s">
        <v>166</v>
      </c>
      <c r="H144" s="241">
        <v>21.1</v>
      </c>
      <c r="I144" s="242"/>
      <c r="J144" s="243">
        <f>ROUND(I144*H144,2)</f>
        <v>0</v>
      </c>
      <c r="K144" s="244"/>
      <c r="L144" s="45"/>
      <c r="M144" s="245" t="s">
        <v>1</v>
      </c>
      <c r="N144" s="246" t="s">
        <v>38</v>
      </c>
      <c r="O144" s="92"/>
      <c r="P144" s="247">
        <f>O144*H144</f>
        <v>0</v>
      </c>
      <c r="Q144" s="247">
        <v>0</v>
      </c>
      <c r="R144" s="247">
        <f>Q144*H144</f>
        <v>0</v>
      </c>
      <c r="S144" s="247">
        <v>0</v>
      </c>
      <c r="T144" s="248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9" t="s">
        <v>88</v>
      </c>
      <c r="AT144" s="249" t="s">
        <v>128</v>
      </c>
      <c r="AU144" s="249" t="s">
        <v>82</v>
      </c>
      <c r="AY144" s="18" t="s">
        <v>126</v>
      </c>
      <c r="BE144" s="250">
        <f>IF(N144="základní",J144,0)</f>
        <v>0</v>
      </c>
      <c r="BF144" s="250">
        <f>IF(N144="snížená",J144,0)</f>
        <v>0</v>
      </c>
      <c r="BG144" s="250">
        <f>IF(N144="zákl. přenesená",J144,0)</f>
        <v>0</v>
      </c>
      <c r="BH144" s="250">
        <f>IF(N144="sníž. přenesená",J144,0)</f>
        <v>0</v>
      </c>
      <c r="BI144" s="250">
        <f>IF(N144="nulová",J144,0)</f>
        <v>0</v>
      </c>
      <c r="BJ144" s="18" t="s">
        <v>78</v>
      </c>
      <c r="BK144" s="250">
        <f>ROUND(I144*H144,2)</f>
        <v>0</v>
      </c>
      <c r="BL144" s="18" t="s">
        <v>88</v>
      </c>
      <c r="BM144" s="249" t="s">
        <v>179</v>
      </c>
    </row>
    <row r="145" spans="1:47" s="2" customFormat="1" ht="12">
      <c r="A145" s="39"/>
      <c r="B145" s="40"/>
      <c r="C145" s="41"/>
      <c r="D145" s="251" t="s">
        <v>132</v>
      </c>
      <c r="E145" s="41"/>
      <c r="F145" s="252" t="s">
        <v>280</v>
      </c>
      <c r="G145" s="41"/>
      <c r="H145" s="41"/>
      <c r="I145" s="145"/>
      <c r="J145" s="41"/>
      <c r="K145" s="41"/>
      <c r="L145" s="45"/>
      <c r="M145" s="253"/>
      <c r="N145" s="254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132</v>
      </c>
      <c r="AU145" s="18" t="s">
        <v>82</v>
      </c>
    </row>
    <row r="146" spans="1:51" s="13" customFormat="1" ht="12">
      <c r="A146" s="13"/>
      <c r="B146" s="255"/>
      <c r="C146" s="256"/>
      <c r="D146" s="251" t="s">
        <v>133</v>
      </c>
      <c r="E146" s="257" t="s">
        <v>1</v>
      </c>
      <c r="F146" s="258" t="s">
        <v>479</v>
      </c>
      <c r="G146" s="256"/>
      <c r="H146" s="259">
        <v>21.1</v>
      </c>
      <c r="I146" s="260"/>
      <c r="J146" s="256"/>
      <c r="K146" s="256"/>
      <c r="L146" s="261"/>
      <c r="M146" s="262"/>
      <c r="N146" s="263"/>
      <c r="O146" s="263"/>
      <c r="P146" s="263"/>
      <c r="Q146" s="263"/>
      <c r="R146" s="263"/>
      <c r="S146" s="263"/>
      <c r="T146" s="26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5" t="s">
        <v>133</v>
      </c>
      <c r="AU146" s="265" t="s">
        <v>82</v>
      </c>
      <c r="AV146" s="13" t="s">
        <v>82</v>
      </c>
      <c r="AW146" s="13" t="s">
        <v>30</v>
      </c>
      <c r="AX146" s="13" t="s">
        <v>73</v>
      </c>
      <c r="AY146" s="265" t="s">
        <v>126</v>
      </c>
    </row>
    <row r="147" spans="1:51" s="14" customFormat="1" ht="12">
      <c r="A147" s="14"/>
      <c r="B147" s="266"/>
      <c r="C147" s="267"/>
      <c r="D147" s="251" t="s">
        <v>133</v>
      </c>
      <c r="E147" s="268" t="s">
        <v>1</v>
      </c>
      <c r="F147" s="269" t="s">
        <v>135</v>
      </c>
      <c r="G147" s="267"/>
      <c r="H147" s="270">
        <v>21.1</v>
      </c>
      <c r="I147" s="271"/>
      <c r="J147" s="267"/>
      <c r="K147" s="267"/>
      <c r="L147" s="272"/>
      <c r="M147" s="273"/>
      <c r="N147" s="274"/>
      <c r="O147" s="274"/>
      <c r="P147" s="274"/>
      <c r="Q147" s="274"/>
      <c r="R147" s="274"/>
      <c r="S147" s="274"/>
      <c r="T147" s="27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76" t="s">
        <v>133</v>
      </c>
      <c r="AU147" s="276" t="s">
        <v>82</v>
      </c>
      <c r="AV147" s="14" t="s">
        <v>88</v>
      </c>
      <c r="AW147" s="14" t="s">
        <v>30</v>
      </c>
      <c r="AX147" s="14" t="s">
        <v>78</v>
      </c>
      <c r="AY147" s="276" t="s">
        <v>126</v>
      </c>
    </row>
    <row r="148" spans="1:65" s="2" customFormat="1" ht="24" customHeight="1">
      <c r="A148" s="39"/>
      <c r="B148" s="40"/>
      <c r="C148" s="237" t="s">
        <v>94</v>
      </c>
      <c r="D148" s="237" t="s">
        <v>128</v>
      </c>
      <c r="E148" s="238" t="s">
        <v>285</v>
      </c>
      <c r="F148" s="239" t="s">
        <v>286</v>
      </c>
      <c r="G148" s="240" t="s">
        <v>166</v>
      </c>
      <c r="H148" s="241">
        <v>126.6</v>
      </c>
      <c r="I148" s="242"/>
      <c r="J148" s="243">
        <f>ROUND(I148*H148,2)</f>
        <v>0</v>
      </c>
      <c r="K148" s="244"/>
      <c r="L148" s="45"/>
      <c r="M148" s="245" t="s">
        <v>1</v>
      </c>
      <c r="N148" s="246" t="s">
        <v>38</v>
      </c>
      <c r="O148" s="92"/>
      <c r="P148" s="247">
        <f>O148*H148</f>
        <v>0</v>
      </c>
      <c r="Q148" s="247">
        <v>0</v>
      </c>
      <c r="R148" s="247">
        <f>Q148*H148</f>
        <v>0</v>
      </c>
      <c r="S148" s="247">
        <v>0</v>
      </c>
      <c r="T148" s="248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9" t="s">
        <v>88</v>
      </c>
      <c r="AT148" s="249" t="s">
        <v>128</v>
      </c>
      <c r="AU148" s="249" t="s">
        <v>82</v>
      </c>
      <c r="AY148" s="18" t="s">
        <v>126</v>
      </c>
      <c r="BE148" s="250">
        <f>IF(N148="základní",J148,0)</f>
        <v>0</v>
      </c>
      <c r="BF148" s="250">
        <f>IF(N148="snížená",J148,0)</f>
        <v>0</v>
      </c>
      <c r="BG148" s="250">
        <f>IF(N148="zákl. přenesená",J148,0)</f>
        <v>0</v>
      </c>
      <c r="BH148" s="250">
        <f>IF(N148="sníž. přenesená",J148,0)</f>
        <v>0</v>
      </c>
      <c r="BI148" s="250">
        <f>IF(N148="nulová",J148,0)</f>
        <v>0</v>
      </c>
      <c r="BJ148" s="18" t="s">
        <v>78</v>
      </c>
      <c r="BK148" s="250">
        <f>ROUND(I148*H148,2)</f>
        <v>0</v>
      </c>
      <c r="BL148" s="18" t="s">
        <v>88</v>
      </c>
      <c r="BM148" s="249" t="s">
        <v>189</v>
      </c>
    </row>
    <row r="149" spans="1:47" s="2" customFormat="1" ht="12">
      <c r="A149" s="39"/>
      <c r="B149" s="40"/>
      <c r="C149" s="41"/>
      <c r="D149" s="251" t="s">
        <v>132</v>
      </c>
      <c r="E149" s="41"/>
      <c r="F149" s="252" t="s">
        <v>286</v>
      </c>
      <c r="G149" s="41"/>
      <c r="H149" s="41"/>
      <c r="I149" s="145"/>
      <c r="J149" s="41"/>
      <c r="K149" s="41"/>
      <c r="L149" s="45"/>
      <c r="M149" s="253"/>
      <c r="N149" s="254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132</v>
      </c>
      <c r="AU149" s="18" t="s">
        <v>82</v>
      </c>
    </row>
    <row r="150" spans="1:65" s="2" customFormat="1" ht="24" customHeight="1">
      <c r="A150" s="39"/>
      <c r="B150" s="40"/>
      <c r="C150" s="237" t="s">
        <v>163</v>
      </c>
      <c r="D150" s="237" t="s">
        <v>128</v>
      </c>
      <c r="E150" s="238" t="s">
        <v>480</v>
      </c>
      <c r="F150" s="239" t="s">
        <v>481</v>
      </c>
      <c r="G150" s="240" t="s">
        <v>166</v>
      </c>
      <c r="H150" s="241">
        <v>127.92</v>
      </c>
      <c r="I150" s="242"/>
      <c r="J150" s="243">
        <f>ROUND(I150*H150,2)</f>
        <v>0</v>
      </c>
      <c r="K150" s="244"/>
      <c r="L150" s="45"/>
      <c r="M150" s="245" t="s">
        <v>1</v>
      </c>
      <c r="N150" s="246" t="s">
        <v>38</v>
      </c>
      <c r="O150" s="92"/>
      <c r="P150" s="247">
        <f>O150*H150</f>
        <v>0</v>
      </c>
      <c r="Q150" s="247">
        <v>0</v>
      </c>
      <c r="R150" s="247">
        <f>Q150*H150</f>
        <v>0</v>
      </c>
      <c r="S150" s="247">
        <v>0</v>
      </c>
      <c r="T150" s="248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9" t="s">
        <v>88</v>
      </c>
      <c r="AT150" s="249" t="s">
        <v>128</v>
      </c>
      <c r="AU150" s="249" t="s">
        <v>82</v>
      </c>
      <c r="AY150" s="18" t="s">
        <v>126</v>
      </c>
      <c r="BE150" s="250">
        <f>IF(N150="základní",J150,0)</f>
        <v>0</v>
      </c>
      <c r="BF150" s="250">
        <f>IF(N150="snížená",J150,0)</f>
        <v>0</v>
      </c>
      <c r="BG150" s="250">
        <f>IF(N150="zákl. přenesená",J150,0)</f>
        <v>0</v>
      </c>
      <c r="BH150" s="250">
        <f>IF(N150="sníž. přenesená",J150,0)</f>
        <v>0</v>
      </c>
      <c r="BI150" s="250">
        <f>IF(N150="nulová",J150,0)</f>
        <v>0</v>
      </c>
      <c r="BJ150" s="18" t="s">
        <v>78</v>
      </c>
      <c r="BK150" s="250">
        <f>ROUND(I150*H150,2)</f>
        <v>0</v>
      </c>
      <c r="BL150" s="18" t="s">
        <v>88</v>
      </c>
      <c r="BM150" s="249" t="s">
        <v>143</v>
      </c>
    </row>
    <row r="151" spans="1:47" s="2" customFormat="1" ht="12">
      <c r="A151" s="39"/>
      <c r="B151" s="40"/>
      <c r="C151" s="41"/>
      <c r="D151" s="251" t="s">
        <v>132</v>
      </c>
      <c r="E151" s="41"/>
      <c r="F151" s="252" t="s">
        <v>481</v>
      </c>
      <c r="G151" s="41"/>
      <c r="H151" s="41"/>
      <c r="I151" s="145"/>
      <c r="J151" s="41"/>
      <c r="K151" s="41"/>
      <c r="L151" s="45"/>
      <c r="M151" s="253"/>
      <c r="N151" s="254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132</v>
      </c>
      <c r="AU151" s="18" t="s">
        <v>82</v>
      </c>
    </row>
    <row r="152" spans="1:65" s="2" customFormat="1" ht="24" customHeight="1">
      <c r="A152" s="39"/>
      <c r="B152" s="40"/>
      <c r="C152" s="237" t="s">
        <v>169</v>
      </c>
      <c r="D152" s="237" t="s">
        <v>128</v>
      </c>
      <c r="E152" s="238" t="s">
        <v>482</v>
      </c>
      <c r="F152" s="239" t="s">
        <v>483</v>
      </c>
      <c r="G152" s="240" t="s">
        <v>166</v>
      </c>
      <c r="H152" s="241">
        <v>639.6</v>
      </c>
      <c r="I152" s="242"/>
      <c r="J152" s="243">
        <f>ROUND(I152*H152,2)</f>
        <v>0</v>
      </c>
      <c r="K152" s="244"/>
      <c r="L152" s="45"/>
      <c r="M152" s="245" t="s">
        <v>1</v>
      </c>
      <c r="N152" s="246" t="s">
        <v>38</v>
      </c>
      <c r="O152" s="92"/>
      <c r="P152" s="247">
        <f>O152*H152</f>
        <v>0</v>
      </c>
      <c r="Q152" s="247">
        <v>0</v>
      </c>
      <c r="R152" s="247">
        <f>Q152*H152</f>
        <v>0</v>
      </c>
      <c r="S152" s="247">
        <v>0</v>
      </c>
      <c r="T152" s="248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9" t="s">
        <v>88</v>
      </c>
      <c r="AT152" s="249" t="s">
        <v>128</v>
      </c>
      <c r="AU152" s="249" t="s">
        <v>82</v>
      </c>
      <c r="AY152" s="18" t="s">
        <v>126</v>
      </c>
      <c r="BE152" s="250">
        <f>IF(N152="základní",J152,0)</f>
        <v>0</v>
      </c>
      <c r="BF152" s="250">
        <f>IF(N152="snížená",J152,0)</f>
        <v>0</v>
      </c>
      <c r="BG152" s="250">
        <f>IF(N152="zákl. přenesená",J152,0)</f>
        <v>0</v>
      </c>
      <c r="BH152" s="250">
        <f>IF(N152="sníž. přenesená",J152,0)</f>
        <v>0</v>
      </c>
      <c r="BI152" s="250">
        <f>IF(N152="nulová",J152,0)</f>
        <v>0</v>
      </c>
      <c r="BJ152" s="18" t="s">
        <v>78</v>
      </c>
      <c r="BK152" s="250">
        <f>ROUND(I152*H152,2)</f>
        <v>0</v>
      </c>
      <c r="BL152" s="18" t="s">
        <v>88</v>
      </c>
      <c r="BM152" s="249" t="s">
        <v>149</v>
      </c>
    </row>
    <row r="153" spans="1:47" s="2" customFormat="1" ht="12">
      <c r="A153" s="39"/>
      <c r="B153" s="40"/>
      <c r="C153" s="41"/>
      <c r="D153" s="251" t="s">
        <v>132</v>
      </c>
      <c r="E153" s="41"/>
      <c r="F153" s="252" t="s">
        <v>483</v>
      </c>
      <c r="G153" s="41"/>
      <c r="H153" s="41"/>
      <c r="I153" s="145"/>
      <c r="J153" s="41"/>
      <c r="K153" s="41"/>
      <c r="L153" s="45"/>
      <c r="M153" s="253"/>
      <c r="N153" s="254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132</v>
      </c>
      <c r="AU153" s="18" t="s">
        <v>82</v>
      </c>
    </row>
    <row r="154" spans="1:65" s="2" customFormat="1" ht="16.5" customHeight="1">
      <c r="A154" s="39"/>
      <c r="B154" s="40"/>
      <c r="C154" s="237" t="s">
        <v>174</v>
      </c>
      <c r="D154" s="237" t="s">
        <v>128</v>
      </c>
      <c r="E154" s="238" t="s">
        <v>287</v>
      </c>
      <c r="F154" s="239" t="s">
        <v>288</v>
      </c>
      <c r="G154" s="240" t="s">
        <v>166</v>
      </c>
      <c r="H154" s="241">
        <v>147.7</v>
      </c>
      <c r="I154" s="242"/>
      <c r="J154" s="243">
        <f>ROUND(I154*H154,2)</f>
        <v>0</v>
      </c>
      <c r="K154" s="244"/>
      <c r="L154" s="45"/>
      <c r="M154" s="245" t="s">
        <v>1</v>
      </c>
      <c r="N154" s="246" t="s">
        <v>38</v>
      </c>
      <c r="O154" s="92"/>
      <c r="P154" s="247">
        <f>O154*H154</f>
        <v>0</v>
      </c>
      <c r="Q154" s="247">
        <v>0</v>
      </c>
      <c r="R154" s="247">
        <f>Q154*H154</f>
        <v>0</v>
      </c>
      <c r="S154" s="247">
        <v>0</v>
      </c>
      <c r="T154" s="248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9" t="s">
        <v>88</v>
      </c>
      <c r="AT154" s="249" t="s">
        <v>128</v>
      </c>
      <c r="AU154" s="249" t="s">
        <v>82</v>
      </c>
      <c r="AY154" s="18" t="s">
        <v>126</v>
      </c>
      <c r="BE154" s="250">
        <f>IF(N154="základní",J154,0)</f>
        <v>0</v>
      </c>
      <c r="BF154" s="250">
        <f>IF(N154="snížená",J154,0)</f>
        <v>0</v>
      </c>
      <c r="BG154" s="250">
        <f>IF(N154="zákl. přenesená",J154,0)</f>
        <v>0</v>
      </c>
      <c r="BH154" s="250">
        <f>IF(N154="sníž. přenesená",J154,0)</f>
        <v>0</v>
      </c>
      <c r="BI154" s="250">
        <f>IF(N154="nulová",J154,0)</f>
        <v>0</v>
      </c>
      <c r="BJ154" s="18" t="s">
        <v>78</v>
      </c>
      <c r="BK154" s="250">
        <f>ROUND(I154*H154,2)</f>
        <v>0</v>
      </c>
      <c r="BL154" s="18" t="s">
        <v>88</v>
      </c>
      <c r="BM154" s="249" t="s">
        <v>155</v>
      </c>
    </row>
    <row r="155" spans="1:47" s="2" customFormat="1" ht="12">
      <c r="A155" s="39"/>
      <c r="B155" s="40"/>
      <c r="C155" s="41"/>
      <c r="D155" s="251" t="s">
        <v>132</v>
      </c>
      <c r="E155" s="41"/>
      <c r="F155" s="252" t="s">
        <v>288</v>
      </c>
      <c r="G155" s="41"/>
      <c r="H155" s="41"/>
      <c r="I155" s="145"/>
      <c r="J155" s="41"/>
      <c r="K155" s="41"/>
      <c r="L155" s="45"/>
      <c r="M155" s="253"/>
      <c r="N155" s="254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132</v>
      </c>
      <c r="AU155" s="18" t="s">
        <v>82</v>
      </c>
    </row>
    <row r="156" spans="1:65" s="2" customFormat="1" ht="16.5" customHeight="1">
      <c r="A156" s="39"/>
      <c r="B156" s="40"/>
      <c r="C156" s="237" t="s">
        <v>179</v>
      </c>
      <c r="D156" s="237" t="s">
        <v>128</v>
      </c>
      <c r="E156" s="238" t="s">
        <v>313</v>
      </c>
      <c r="F156" s="239" t="s">
        <v>314</v>
      </c>
      <c r="G156" s="240" t="s">
        <v>166</v>
      </c>
      <c r="H156" s="241">
        <v>127.92</v>
      </c>
      <c r="I156" s="242"/>
      <c r="J156" s="243">
        <f>ROUND(I156*H156,2)</f>
        <v>0</v>
      </c>
      <c r="K156" s="244"/>
      <c r="L156" s="45"/>
      <c r="M156" s="245" t="s">
        <v>1</v>
      </c>
      <c r="N156" s="246" t="s">
        <v>38</v>
      </c>
      <c r="O156" s="92"/>
      <c r="P156" s="247">
        <f>O156*H156</f>
        <v>0</v>
      </c>
      <c r="Q156" s="247">
        <v>0</v>
      </c>
      <c r="R156" s="247">
        <f>Q156*H156</f>
        <v>0</v>
      </c>
      <c r="S156" s="247">
        <v>0</v>
      </c>
      <c r="T156" s="248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9" t="s">
        <v>88</v>
      </c>
      <c r="AT156" s="249" t="s">
        <v>128</v>
      </c>
      <c r="AU156" s="249" t="s">
        <v>82</v>
      </c>
      <c r="AY156" s="18" t="s">
        <v>126</v>
      </c>
      <c r="BE156" s="250">
        <f>IF(N156="základní",J156,0)</f>
        <v>0</v>
      </c>
      <c r="BF156" s="250">
        <f>IF(N156="snížená",J156,0)</f>
        <v>0</v>
      </c>
      <c r="BG156" s="250">
        <f>IF(N156="zákl. přenesená",J156,0)</f>
        <v>0</v>
      </c>
      <c r="BH156" s="250">
        <f>IF(N156="sníž. přenesená",J156,0)</f>
        <v>0</v>
      </c>
      <c r="BI156" s="250">
        <f>IF(N156="nulová",J156,0)</f>
        <v>0</v>
      </c>
      <c r="BJ156" s="18" t="s">
        <v>78</v>
      </c>
      <c r="BK156" s="250">
        <f>ROUND(I156*H156,2)</f>
        <v>0</v>
      </c>
      <c r="BL156" s="18" t="s">
        <v>88</v>
      </c>
      <c r="BM156" s="249" t="s">
        <v>161</v>
      </c>
    </row>
    <row r="157" spans="1:47" s="2" customFormat="1" ht="12">
      <c r="A157" s="39"/>
      <c r="B157" s="40"/>
      <c r="C157" s="41"/>
      <c r="D157" s="251" t="s">
        <v>132</v>
      </c>
      <c r="E157" s="41"/>
      <c r="F157" s="252" t="s">
        <v>314</v>
      </c>
      <c r="G157" s="41"/>
      <c r="H157" s="41"/>
      <c r="I157" s="145"/>
      <c r="J157" s="41"/>
      <c r="K157" s="41"/>
      <c r="L157" s="45"/>
      <c r="M157" s="253"/>
      <c r="N157" s="254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132</v>
      </c>
      <c r="AU157" s="18" t="s">
        <v>82</v>
      </c>
    </row>
    <row r="158" spans="1:65" s="2" customFormat="1" ht="24" customHeight="1">
      <c r="A158" s="39"/>
      <c r="B158" s="40"/>
      <c r="C158" s="237" t="s">
        <v>184</v>
      </c>
      <c r="D158" s="237" t="s">
        <v>128</v>
      </c>
      <c r="E158" s="238" t="s">
        <v>484</v>
      </c>
      <c r="F158" s="239" t="s">
        <v>485</v>
      </c>
      <c r="G158" s="240" t="s">
        <v>237</v>
      </c>
      <c r="H158" s="241">
        <v>213.626</v>
      </c>
      <c r="I158" s="242"/>
      <c r="J158" s="243">
        <f>ROUND(I158*H158,2)</f>
        <v>0</v>
      </c>
      <c r="K158" s="244"/>
      <c r="L158" s="45"/>
      <c r="M158" s="245" t="s">
        <v>1</v>
      </c>
      <c r="N158" s="246" t="s">
        <v>38</v>
      </c>
      <c r="O158" s="92"/>
      <c r="P158" s="247">
        <f>O158*H158</f>
        <v>0</v>
      </c>
      <c r="Q158" s="247">
        <v>0</v>
      </c>
      <c r="R158" s="247">
        <f>Q158*H158</f>
        <v>0</v>
      </c>
      <c r="S158" s="247">
        <v>0</v>
      </c>
      <c r="T158" s="248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9" t="s">
        <v>88</v>
      </c>
      <c r="AT158" s="249" t="s">
        <v>128</v>
      </c>
      <c r="AU158" s="249" t="s">
        <v>82</v>
      </c>
      <c r="AY158" s="18" t="s">
        <v>126</v>
      </c>
      <c r="BE158" s="250">
        <f>IF(N158="základní",J158,0)</f>
        <v>0</v>
      </c>
      <c r="BF158" s="250">
        <f>IF(N158="snížená",J158,0)</f>
        <v>0</v>
      </c>
      <c r="BG158" s="250">
        <f>IF(N158="zákl. přenesená",J158,0)</f>
        <v>0</v>
      </c>
      <c r="BH158" s="250">
        <f>IF(N158="sníž. přenesená",J158,0)</f>
        <v>0</v>
      </c>
      <c r="BI158" s="250">
        <f>IF(N158="nulová",J158,0)</f>
        <v>0</v>
      </c>
      <c r="BJ158" s="18" t="s">
        <v>78</v>
      </c>
      <c r="BK158" s="250">
        <f>ROUND(I158*H158,2)</f>
        <v>0</v>
      </c>
      <c r="BL158" s="18" t="s">
        <v>88</v>
      </c>
      <c r="BM158" s="249" t="s">
        <v>167</v>
      </c>
    </row>
    <row r="159" spans="1:47" s="2" customFormat="1" ht="12">
      <c r="A159" s="39"/>
      <c r="B159" s="40"/>
      <c r="C159" s="41"/>
      <c r="D159" s="251" t="s">
        <v>132</v>
      </c>
      <c r="E159" s="41"/>
      <c r="F159" s="252" t="s">
        <v>485</v>
      </c>
      <c r="G159" s="41"/>
      <c r="H159" s="41"/>
      <c r="I159" s="145"/>
      <c r="J159" s="41"/>
      <c r="K159" s="41"/>
      <c r="L159" s="45"/>
      <c r="M159" s="253"/>
      <c r="N159" s="254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132</v>
      </c>
      <c r="AU159" s="18" t="s">
        <v>82</v>
      </c>
    </row>
    <row r="160" spans="1:65" s="2" customFormat="1" ht="16.5" customHeight="1">
      <c r="A160" s="39"/>
      <c r="B160" s="40"/>
      <c r="C160" s="237" t="s">
        <v>189</v>
      </c>
      <c r="D160" s="237" t="s">
        <v>128</v>
      </c>
      <c r="E160" s="238" t="s">
        <v>317</v>
      </c>
      <c r="F160" s="239" t="s">
        <v>318</v>
      </c>
      <c r="G160" s="240" t="s">
        <v>138</v>
      </c>
      <c r="H160" s="241">
        <v>22630</v>
      </c>
      <c r="I160" s="242"/>
      <c r="J160" s="243">
        <f>ROUND(I160*H160,2)</f>
        <v>0</v>
      </c>
      <c r="K160" s="244"/>
      <c r="L160" s="45"/>
      <c r="M160" s="245" t="s">
        <v>1</v>
      </c>
      <c r="N160" s="246" t="s">
        <v>38</v>
      </c>
      <c r="O160" s="92"/>
      <c r="P160" s="247">
        <f>O160*H160</f>
        <v>0</v>
      </c>
      <c r="Q160" s="247">
        <v>0</v>
      </c>
      <c r="R160" s="247">
        <f>Q160*H160</f>
        <v>0</v>
      </c>
      <c r="S160" s="247">
        <v>0</v>
      </c>
      <c r="T160" s="248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9" t="s">
        <v>88</v>
      </c>
      <c r="AT160" s="249" t="s">
        <v>128</v>
      </c>
      <c r="AU160" s="249" t="s">
        <v>82</v>
      </c>
      <c r="AY160" s="18" t="s">
        <v>126</v>
      </c>
      <c r="BE160" s="250">
        <f>IF(N160="základní",J160,0)</f>
        <v>0</v>
      </c>
      <c r="BF160" s="250">
        <f>IF(N160="snížená",J160,0)</f>
        <v>0</v>
      </c>
      <c r="BG160" s="250">
        <f>IF(N160="zákl. přenesená",J160,0)</f>
        <v>0</v>
      </c>
      <c r="BH160" s="250">
        <f>IF(N160="sníž. přenesená",J160,0)</f>
        <v>0</v>
      </c>
      <c r="BI160" s="250">
        <f>IF(N160="nulová",J160,0)</f>
        <v>0</v>
      </c>
      <c r="BJ160" s="18" t="s">
        <v>78</v>
      </c>
      <c r="BK160" s="250">
        <f>ROUND(I160*H160,2)</f>
        <v>0</v>
      </c>
      <c r="BL160" s="18" t="s">
        <v>88</v>
      </c>
      <c r="BM160" s="249" t="s">
        <v>172</v>
      </c>
    </row>
    <row r="161" spans="1:47" s="2" customFormat="1" ht="12">
      <c r="A161" s="39"/>
      <c r="B161" s="40"/>
      <c r="C161" s="41"/>
      <c r="D161" s="251" t="s">
        <v>132</v>
      </c>
      <c r="E161" s="41"/>
      <c r="F161" s="252" t="s">
        <v>318</v>
      </c>
      <c r="G161" s="41"/>
      <c r="H161" s="41"/>
      <c r="I161" s="145"/>
      <c r="J161" s="41"/>
      <c r="K161" s="41"/>
      <c r="L161" s="45"/>
      <c r="M161" s="253"/>
      <c r="N161" s="254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132</v>
      </c>
      <c r="AU161" s="18" t="s">
        <v>82</v>
      </c>
    </row>
    <row r="162" spans="1:51" s="13" customFormat="1" ht="12">
      <c r="A162" s="13"/>
      <c r="B162" s="255"/>
      <c r="C162" s="256"/>
      <c r="D162" s="251" t="s">
        <v>133</v>
      </c>
      <c r="E162" s="257" t="s">
        <v>1</v>
      </c>
      <c r="F162" s="258" t="s">
        <v>486</v>
      </c>
      <c r="G162" s="256"/>
      <c r="H162" s="259">
        <v>812</v>
      </c>
      <c r="I162" s="260"/>
      <c r="J162" s="256"/>
      <c r="K162" s="256"/>
      <c r="L162" s="261"/>
      <c r="M162" s="262"/>
      <c r="N162" s="263"/>
      <c r="O162" s="263"/>
      <c r="P162" s="263"/>
      <c r="Q162" s="263"/>
      <c r="R162" s="263"/>
      <c r="S162" s="263"/>
      <c r="T162" s="26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5" t="s">
        <v>133</v>
      </c>
      <c r="AU162" s="265" t="s">
        <v>82</v>
      </c>
      <c r="AV162" s="13" t="s">
        <v>82</v>
      </c>
      <c r="AW162" s="13" t="s">
        <v>30</v>
      </c>
      <c r="AX162" s="13" t="s">
        <v>73</v>
      </c>
      <c r="AY162" s="265" t="s">
        <v>126</v>
      </c>
    </row>
    <row r="163" spans="1:51" s="13" customFormat="1" ht="12">
      <c r="A163" s="13"/>
      <c r="B163" s="255"/>
      <c r="C163" s="256"/>
      <c r="D163" s="251" t="s">
        <v>133</v>
      </c>
      <c r="E163" s="257" t="s">
        <v>1</v>
      </c>
      <c r="F163" s="258" t="s">
        <v>487</v>
      </c>
      <c r="G163" s="256"/>
      <c r="H163" s="259">
        <v>440</v>
      </c>
      <c r="I163" s="260"/>
      <c r="J163" s="256"/>
      <c r="K163" s="256"/>
      <c r="L163" s="261"/>
      <c r="M163" s="262"/>
      <c r="N163" s="263"/>
      <c r="O163" s="263"/>
      <c r="P163" s="263"/>
      <c r="Q163" s="263"/>
      <c r="R163" s="263"/>
      <c r="S163" s="263"/>
      <c r="T163" s="26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5" t="s">
        <v>133</v>
      </c>
      <c r="AU163" s="265" t="s">
        <v>82</v>
      </c>
      <c r="AV163" s="13" t="s">
        <v>82</v>
      </c>
      <c r="AW163" s="13" t="s">
        <v>30</v>
      </c>
      <c r="AX163" s="13" t="s">
        <v>73</v>
      </c>
      <c r="AY163" s="265" t="s">
        <v>126</v>
      </c>
    </row>
    <row r="164" spans="1:51" s="13" customFormat="1" ht="12">
      <c r="A164" s="13"/>
      <c r="B164" s="255"/>
      <c r="C164" s="256"/>
      <c r="D164" s="251" t="s">
        <v>133</v>
      </c>
      <c r="E164" s="257" t="s">
        <v>1</v>
      </c>
      <c r="F164" s="258" t="s">
        <v>488</v>
      </c>
      <c r="G164" s="256"/>
      <c r="H164" s="259">
        <v>240</v>
      </c>
      <c r="I164" s="260"/>
      <c r="J164" s="256"/>
      <c r="K164" s="256"/>
      <c r="L164" s="261"/>
      <c r="M164" s="262"/>
      <c r="N164" s="263"/>
      <c r="O164" s="263"/>
      <c r="P164" s="263"/>
      <c r="Q164" s="263"/>
      <c r="R164" s="263"/>
      <c r="S164" s="263"/>
      <c r="T164" s="26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5" t="s">
        <v>133</v>
      </c>
      <c r="AU164" s="265" t="s">
        <v>82</v>
      </c>
      <c r="AV164" s="13" t="s">
        <v>82</v>
      </c>
      <c r="AW164" s="13" t="s">
        <v>30</v>
      </c>
      <c r="AX164" s="13" t="s">
        <v>73</v>
      </c>
      <c r="AY164" s="265" t="s">
        <v>126</v>
      </c>
    </row>
    <row r="165" spans="1:51" s="13" customFormat="1" ht="12">
      <c r="A165" s="13"/>
      <c r="B165" s="255"/>
      <c r="C165" s="256"/>
      <c r="D165" s="251" t="s">
        <v>133</v>
      </c>
      <c r="E165" s="257" t="s">
        <v>1</v>
      </c>
      <c r="F165" s="258" t="s">
        <v>489</v>
      </c>
      <c r="G165" s="256"/>
      <c r="H165" s="259">
        <v>196</v>
      </c>
      <c r="I165" s="260"/>
      <c r="J165" s="256"/>
      <c r="K165" s="256"/>
      <c r="L165" s="261"/>
      <c r="M165" s="262"/>
      <c r="N165" s="263"/>
      <c r="O165" s="263"/>
      <c r="P165" s="263"/>
      <c r="Q165" s="263"/>
      <c r="R165" s="263"/>
      <c r="S165" s="263"/>
      <c r="T165" s="26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5" t="s">
        <v>133</v>
      </c>
      <c r="AU165" s="265" t="s">
        <v>82</v>
      </c>
      <c r="AV165" s="13" t="s">
        <v>82</v>
      </c>
      <c r="AW165" s="13" t="s">
        <v>30</v>
      </c>
      <c r="AX165" s="13" t="s">
        <v>73</v>
      </c>
      <c r="AY165" s="265" t="s">
        <v>126</v>
      </c>
    </row>
    <row r="166" spans="1:51" s="16" customFormat="1" ht="12">
      <c r="A166" s="16"/>
      <c r="B166" s="302"/>
      <c r="C166" s="303"/>
      <c r="D166" s="251" t="s">
        <v>133</v>
      </c>
      <c r="E166" s="304" t="s">
        <v>1</v>
      </c>
      <c r="F166" s="305" t="s">
        <v>490</v>
      </c>
      <c r="G166" s="303"/>
      <c r="H166" s="306">
        <v>1688</v>
      </c>
      <c r="I166" s="307"/>
      <c r="J166" s="303"/>
      <c r="K166" s="303"/>
      <c r="L166" s="308"/>
      <c r="M166" s="309"/>
      <c r="N166" s="310"/>
      <c r="O166" s="310"/>
      <c r="P166" s="310"/>
      <c r="Q166" s="310"/>
      <c r="R166" s="310"/>
      <c r="S166" s="310"/>
      <c r="T166" s="311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T166" s="312" t="s">
        <v>133</v>
      </c>
      <c r="AU166" s="312" t="s">
        <v>82</v>
      </c>
      <c r="AV166" s="16" t="s">
        <v>85</v>
      </c>
      <c r="AW166" s="16" t="s">
        <v>30</v>
      </c>
      <c r="AX166" s="16" t="s">
        <v>73</v>
      </c>
      <c r="AY166" s="312" t="s">
        <v>126</v>
      </c>
    </row>
    <row r="167" spans="1:51" s="13" customFormat="1" ht="12">
      <c r="A167" s="13"/>
      <c r="B167" s="255"/>
      <c r="C167" s="256"/>
      <c r="D167" s="251" t="s">
        <v>133</v>
      </c>
      <c r="E167" s="257" t="s">
        <v>1</v>
      </c>
      <c r="F167" s="258" t="s">
        <v>491</v>
      </c>
      <c r="G167" s="256"/>
      <c r="H167" s="259">
        <v>70.5</v>
      </c>
      <c r="I167" s="260"/>
      <c r="J167" s="256"/>
      <c r="K167" s="256"/>
      <c r="L167" s="261"/>
      <c r="M167" s="262"/>
      <c r="N167" s="263"/>
      <c r="O167" s="263"/>
      <c r="P167" s="263"/>
      <c r="Q167" s="263"/>
      <c r="R167" s="263"/>
      <c r="S167" s="263"/>
      <c r="T167" s="26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5" t="s">
        <v>133</v>
      </c>
      <c r="AU167" s="265" t="s">
        <v>82</v>
      </c>
      <c r="AV167" s="13" t="s">
        <v>82</v>
      </c>
      <c r="AW167" s="13" t="s">
        <v>30</v>
      </c>
      <c r="AX167" s="13" t="s">
        <v>73</v>
      </c>
      <c r="AY167" s="265" t="s">
        <v>126</v>
      </c>
    </row>
    <row r="168" spans="1:51" s="13" customFormat="1" ht="12">
      <c r="A168" s="13"/>
      <c r="B168" s="255"/>
      <c r="C168" s="256"/>
      <c r="D168" s="251" t="s">
        <v>133</v>
      </c>
      <c r="E168" s="257" t="s">
        <v>1</v>
      </c>
      <c r="F168" s="258" t="s">
        <v>492</v>
      </c>
      <c r="G168" s="256"/>
      <c r="H168" s="259">
        <v>455</v>
      </c>
      <c r="I168" s="260"/>
      <c r="J168" s="256"/>
      <c r="K168" s="256"/>
      <c r="L168" s="261"/>
      <c r="M168" s="262"/>
      <c r="N168" s="263"/>
      <c r="O168" s="263"/>
      <c r="P168" s="263"/>
      <c r="Q168" s="263"/>
      <c r="R168" s="263"/>
      <c r="S168" s="263"/>
      <c r="T168" s="26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5" t="s">
        <v>133</v>
      </c>
      <c r="AU168" s="265" t="s">
        <v>82</v>
      </c>
      <c r="AV168" s="13" t="s">
        <v>82</v>
      </c>
      <c r="AW168" s="13" t="s">
        <v>30</v>
      </c>
      <c r="AX168" s="13" t="s">
        <v>73</v>
      </c>
      <c r="AY168" s="265" t="s">
        <v>126</v>
      </c>
    </row>
    <row r="169" spans="1:51" s="13" customFormat="1" ht="12">
      <c r="A169" s="13"/>
      <c r="B169" s="255"/>
      <c r="C169" s="256"/>
      <c r="D169" s="251" t="s">
        <v>133</v>
      </c>
      <c r="E169" s="257" t="s">
        <v>1</v>
      </c>
      <c r="F169" s="258" t="s">
        <v>493</v>
      </c>
      <c r="G169" s="256"/>
      <c r="H169" s="259">
        <v>6170</v>
      </c>
      <c r="I169" s="260"/>
      <c r="J169" s="256"/>
      <c r="K169" s="256"/>
      <c r="L169" s="261"/>
      <c r="M169" s="262"/>
      <c r="N169" s="263"/>
      <c r="O169" s="263"/>
      <c r="P169" s="263"/>
      <c r="Q169" s="263"/>
      <c r="R169" s="263"/>
      <c r="S169" s="263"/>
      <c r="T169" s="26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5" t="s">
        <v>133</v>
      </c>
      <c r="AU169" s="265" t="s">
        <v>82</v>
      </c>
      <c r="AV169" s="13" t="s">
        <v>82</v>
      </c>
      <c r="AW169" s="13" t="s">
        <v>30</v>
      </c>
      <c r="AX169" s="13" t="s">
        <v>73</v>
      </c>
      <c r="AY169" s="265" t="s">
        <v>126</v>
      </c>
    </row>
    <row r="170" spans="1:51" s="13" customFormat="1" ht="12">
      <c r="A170" s="13"/>
      <c r="B170" s="255"/>
      <c r="C170" s="256"/>
      <c r="D170" s="251" t="s">
        <v>133</v>
      </c>
      <c r="E170" s="257" t="s">
        <v>1</v>
      </c>
      <c r="F170" s="258" t="s">
        <v>494</v>
      </c>
      <c r="G170" s="256"/>
      <c r="H170" s="259">
        <v>4161</v>
      </c>
      <c r="I170" s="260"/>
      <c r="J170" s="256"/>
      <c r="K170" s="256"/>
      <c r="L170" s="261"/>
      <c r="M170" s="262"/>
      <c r="N170" s="263"/>
      <c r="O170" s="263"/>
      <c r="P170" s="263"/>
      <c r="Q170" s="263"/>
      <c r="R170" s="263"/>
      <c r="S170" s="263"/>
      <c r="T170" s="26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5" t="s">
        <v>133</v>
      </c>
      <c r="AU170" s="265" t="s">
        <v>82</v>
      </c>
      <c r="AV170" s="13" t="s">
        <v>82</v>
      </c>
      <c r="AW170" s="13" t="s">
        <v>30</v>
      </c>
      <c r="AX170" s="13" t="s">
        <v>73</v>
      </c>
      <c r="AY170" s="265" t="s">
        <v>126</v>
      </c>
    </row>
    <row r="171" spans="1:51" s="13" customFormat="1" ht="12">
      <c r="A171" s="13"/>
      <c r="B171" s="255"/>
      <c r="C171" s="256"/>
      <c r="D171" s="251" t="s">
        <v>133</v>
      </c>
      <c r="E171" s="257" t="s">
        <v>1</v>
      </c>
      <c r="F171" s="258" t="s">
        <v>495</v>
      </c>
      <c r="G171" s="256"/>
      <c r="H171" s="259">
        <v>195</v>
      </c>
      <c r="I171" s="260"/>
      <c r="J171" s="256"/>
      <c r="K171" s="256"/>
      <c r="L171" s="261"/>
      <c r="M171" s="262"/>
      <c r="N171" s="263"/>
      <c r="O171" s="263"/>
      <c r="P171" s="263"/>
      <c r="Q171" s="263"/>
      <c r="R171" s="263"/>
      <c r="S171" s="263"/>
      <c r="T171" s="26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5" t="s">
        <v>133</v>
      </c>
      <c r="AU171" s="265" t="s">
        <v>82</v>
      </c>
      <c r="AV171" s="13" t="s">
        <v>82</v>
      </c>
      <c r="AW171" s="13" t="s">
        <v>30</v>
      </c>
      <c r="AX171" s="13" t="s">
        <v>73</v>
      </c>
      <c r="AY171" s="265" t="s">
        <v>126</v>
      </c>
    </row>
    <row r="172" spans="1:51" s="13" customFormat="1" ht="12">
      <c r="A172" s="13"/>
      <c r="B172" s="255"/>
      <c r="C172" s="256"/>
      <c r="D172" s="251" t="s">
        <v>133</v>
      </c>
      <c r="E172" s="257" t="s">
        <v>1</v>
      </c>
      <c r="F172" s="258" t="s">
        <v>496</v>
      </c>
      <c r="G172" s="256"/>
      <c r="H172" s="259">
        <v>1621.5</v>
      </c>
      <c r="I172" s="260"/>
      <c r="J172" s="256"/>
      <c r="K172" s="256"/>
      <c r="L172" s="261"/>
      <c r="M172" s="262"/>
      <c r="N172" s="263"/>
      <c r="O172" s="263"/>
      <c r="P172" s="263"/>
      <c r="Q172" s="263"/>
      <c r="R172" s="263"/>
      <c r="S172" s="263"/>
      <c r="T172" s="26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5" t="s">
        <v>133</v>
      </c>
      <c r="AU172" s="265" t="s">
        <v>82</v>
      </c>
      <c r="AV172" s="13" t="s">
        <v>82</v>
      </c>
      <c r="AW172" s="13" t="s">
        <v>30</v>
      </c>
      <c r="AX172" s="13" t="s">
        <v>73</v>
      </c>
      <c r="AY172" s="265" t="s">
        <v>126</v>
      </c>
    </row>
    <row r="173" spans="1:51" s="13" customFormat="1" ht="12">
      <c r="A173" s="13"/>
      <c r="B173" s="255"/>
      <c r="C173" s="256"/>
      <c r="D173" s="251" t="s">
        <v>133</v>
      </c>
      <c r="E173" s="257" t="s">
        <v>1</v>
      </c>
      <c r="F173" s="258" t="s">
        <v>497</v>
      </c>
      <c r="G173" s="256"/>
      <c r="H173" s="259">
        <v>3243</v>
      </c>
      <c r="I173" s="260"/>
      <c r="J173" s="256"/>
      <c r="K173" s="256"/>
      <c r="L173" s="261"/>
      <c r="M173" s="262"/>
      <c r="N173" s="263"/>
      <c r="O173" s="263"/>
      <c r="P173" s="263"/>
      <c r="Q173" s="263"/>
      <c r="R173" s="263"/>
      <c r="S173" s="263"/>
      <c r="T173" s="26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5" t="s">
        <v>133</v>
      </c>
      <c r="AU173" s="265" t="s">
        <v>82</v>
      </c>
      <c r="AV173" s="13" t="s">
        <v>82</v>
      </c>
      <c r="AW173" s="13" t="s">
        <v>30</v>
      </c>
      <c r="AX173" s="13" t="s">
        <v>73</v>
      </c>
      <c r="AY173" s="265" t="s">
        <v>126</v>
      </c>
    </row>
    <row r="174" spans="1:51" s="13" customFormat="1" ht="12">
      <c r="A174" s="13"/>
      <c r="B174" s="255"/>
      <c r="C174" s="256"/>
      <c r="D174" s="251" t="s">
        <v>133</v>
      </c>
      <c r="E174" s="257" t="s">
        <v>1</v>
      </c>
      <c r="F174" s="258" t="s">
        <v>498</v>
      </c>
      <c r="G174" s="256"/>
      <c r="H174" s="259">
        <v>2326.8</v>
      </c>
      <c r="I174" s="260"/>
      <c r="J174" s="256"/>
      <c r="K174" s="256"/>
      <c r="L174" s="261"/>
      <c r="M174" s="262"/>
      <c r="N174" s="263"/>
      <c r="O174" s="263"/>
      <c r="P174" s="263"/>
      <c r="Q174" s="263"/>
      <c r="R174" s="263"/>
      <c r="S174" s="263"/>
      <c r="T174" s="26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5" t="s">
        <v>133</v>
      </c>
      <c r="AU174" s="265" t="s">
        <v>82</v>
      </c>
      <c r="AV174" s="13" t="s">
        <v>82</v>
      </c>
      <c r="AW174" s="13" t="s">
        <v>30</v>
      </c>
      <c r="AX174" s="13" t="s">
        <v>73</v>
      </c>
      <c r="AY174" s="265" t="s">
        <v>126</v>
      </c>
    </row>
    <row r="175" spans="1:51" s="13" customFormat="1" ht="12">
      <c r="A175" s="13"/>
      <c r="B175" s="255"/>
      <c r="C175" s="256"/>
      <c r="D175" s="251" t="s">
        <v>133</v>
      </c>
      <c r="E175" s="257" t="s">
        <v>1</v>
      </c>
      <c r="F175" s="258" t="s">
        <v>499</v>
      </c>
      <c r="G175" s="256"/>
      <c r="H175" s="259">
        <v>1675.2</v>
      </c>
      <c r="I175" s="260"/>
      <c r="J175" s="256"/>
      <c r="K175" s="256"/>
      <c r="L175" s="261"/>
      <c r="M175" s="262"/>
      <c r="N175" s="263"/>
      <c r="O175" s="263"/>
      <c r="P175" s="263"/>
      <c r="Q175" s="263"/>
      <c r="R175" s="263"/>
      <c r="S175" s="263"/>
      <c r="T175" s="26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5" t="s">
        <v>133</v>
      </c>
      <c r="AU175" s="265" t="s">
        <v>82</v>
      </c>
      <c r="AV175" s="13" t="s">
        <v>82</v>
      </c>
      <c r="AW175" s="13" t="s">
        <v>30</v>
      </c>
      <c r="AX175" s="13" t="s">
        <v>73</v>
      </c>
      <c r="AY175" s="265" t="s">
        <v>126</v>
      </c>
    </row>
    <row r="176" spans="1:51" s="13" customFormat="1" ht="12">
      <c r="A176" s="13"/>
      <c r="B176" s="255"/>
      <c r="C176" s="256"/>
      <c r="D176" s="251" t="s">
        <v>133</v>
      </c>
      <c r="E176" s="257" t="s">
        <v>1</v>
      </c>
      <c r="F176" s="258" t="s">
        <v>500</v>
      </c>
      <c r="G176" s="256"/>
      <c r="H176" s="259">
        <v>400</v>
      </c>
      <c r="I176" s="260"/>
      <c r="J176" s="256"/>
      <c r="K176" s="256"/>
      <c r="L176" s="261"/>
      <c r="M176" s="262"/>
      <c r="N176" s="263"/>
      <c r="O176" s="263"/>
      <c r="P176" s="263"/>
      <c r="Q176" s="263"/>
      <c r="R176" s="263"/>
      <c r="S176" s="263"/>
      <c r="T176" s="26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5" t="s">
        <v>133</v>
      </c>
      <c r="AU176" s="265" t="s">
        <v>82</v>
      </c>
      <c r="AV176" s="13" t="s">
        <v>82</v>
      </c>
      <c r="AW176" s="13" t="s">
        <v>30</v>
      </c>
      <c r="AX176" s="13" t="s">
        <v>73</v>
      </c>
      <c r="AY176" s="265" t="s">
        <v>126</v>
      </c>
    </row>
    <row r="177" spans="1:51" s="13" customFormat="1" ht="12">
      <c r="A177" s="13"/>
      <c r="B177" s="255"/>
      <c r="C177" s="256"/>
      <c r="D177" s="251" t="s">
        <v>133</v>
      </c>
      <c r="E177" s="257" t="s">
        <v>1</v>
      </c>
      <c r="F177" s="258" t="s">
        <v>501</v>
      </c>
      <c r="G177" s="256"/>
      <c r="H177" s="259">
        <v>624</v>
      </c>
      <c r="I177" s="260"/>
      <c r="J177" s="256"/>
      <c r="K177" s="256"/>
      <c r="L177" s="261"/>
      <c r="M177" s="262"/>
      <c r="N177" s="263"/>
      <c r="O177" s="263"/>
      <c r="P177" s="263"/>
      <c r="Q177" s="263"/>
      <c r="R177" s="263"/>
      <c r="S177" s="263"/>
      <c r="T177" s="26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5" t="s">
        <v>133</v>
      </c>
      <c r="AU177" s="265" t="s">
        <v>82</v>
      </c>
      <c r="AV177" s="13" t="s">
        <v>82</v>
      </c>
      <c r="AW177" s="13" t="s">
        <v>30</v>
      </c>
      <c r="AX177" s="13" t="s">
        <v>73</v>
      </c>
      <c r="AY177" s="265" t="s">
        <v>126</v>
      </c>
    </row>
    <row r="178" spans="1:51" s="16" customFormat="1" ht="12">
      <c r="A178" s="16"/>
      <c r="B178" s="302"/>
      <c r="C178" s="303"/>
      <c r="D178" s="251" t="s">
        <v>133</v>
      </c>
      <c r="E178" s="304" t="s">
        <v>1</v>
      </c>
      <c r="F178" s="305" t="s">
        <v>502</v>
      </c>
      <c r="G178" s="303"/>
      <c r="H178" s="306">
        <v>20942</v>
      </c>
      <c r="I178" s="307"/>
      <c r="J178" s="303"/>
      <c r="K178" s="303"/>
      <c r="L178" s="308"/>
      <c r="M178" s="309"/>
      <c r="N178" s="310"/>
      <c r="O178" s="310"/>
      <c r="P178" s="310"/>
      <c r="Q178" s="310"/>
      <c r="R178" s="310"/>
      <c r="S178" s="310"/>
      <c r="T178" s="311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T178" s="312" t="s">
        <v>133</v>
      </c>
      <c r="AU178" s="312" t="s">
        <v>82</v>
      </c>
      <c r="AV178" s="16" t="s">
        <v>85</v>
      </c>
      <c r="AW178" s="16" t="s">
        <v>30</v>
      </c>
      <c r="AX178" s="16" t="s">
        <v>73</v>
      </c>
      <c r="AY178" s="312" t="s">
        <v>126</v>
      </c>
    </row>
    <row r="179" spans="1:51" s="14" customFormat="1" ht="12">
      <c r="A179" s="14"/>
      <c r="B179" s="266"/>
      <c r="C179" s="267"/>
      <c r="D179" s="251" t="s">
        <v>133</v>
      </c>
      <c r="E179" s="268" t="s">
        <v>1</v>
      </c>
      <c r="F179" s="269" t="s">
        <v>135</v>
      </c>
      <c r="G179" s="267"/>
      <c r="H179" s="270">
        <v>22630</v>
      </c>
      <c r="I179" s="271"/>
      <c r="J179" s="267"/>
      <c r="K179" s="267"/>
      <c r="L179" s="272"/>
      <c r="M179" s="273"/>
      <c r="N179" s="274"/>
      <c r="O179" s="274"/>
      <c r="P179" s="274"/>
      <c r="Q179" s="274"/>
      <c r="R179" s="274"/>
      <c r="S179" s="274"/>
      <c r="T179" s="275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6" t="s">
        <v>133</v>
      </c>
      <c r="AU179" s="276" t="s">
        <v>82</v>
      </c>
      <c r="AV179" s="14" t="s">
        <v>88</v>
      </c>
      <c r="AW179" s="14" t="s">
        <v>30</v>
      </c>
      <c r="AX179" s="14" t="s">
        <v>78</v>
      </c>
      <c r="AY179" s="276" t="s">
        <v>126</v>
      </c>
    </row>
    <row r="180" spans="1:65" s="2" customFormat="1" ht="24" customHeight="1">
      <c r="A180" s="39"/>
      <c r="B180" s="40"/>
      <c r="C180" s="237" t="s">
        <v>193</v>
      </c>
      <c r="D180" s="237" t="s">
        <v>128</v>
      </c>
      <c r="E180" s="238" t="s">
        <v>503</v>
      </c>
      <c r="F180" s="239" t="s">
        <v>504</v>
      </c>
      <c r="G180" s="240" t="s">
        <v>138</v>
      </c>
      <c r="H180" s="241">
        <v>422</v>
      </c>
      <c r="I180" s="242"/>
      <c r="J180" s="243">
        <f>ROUND(I180*H180,2)</f>
        <v>0</v>
      </c>
      <c r="K180" s="244"/>
      <c r="L180" s="45"/>
      <c r="M180" s="245" t="s">
        <v>1</v>
      </c>
      <c r="N180" s="246" t="s">
        <v>38</v>
      </c>
      <c r="O180" s="92"/>
      <c r="P180" s="247">
        <f>O180*H180</f>
        <v>0</v>
      </c>
      <c r="Q180" s="247">
        <v>0</v>
      </c>
      <c r="R180" s="247">
        <f>Q180*H180</f>
        <v>0</v>
      </c>
      <c r="S180" s="247">
        <v>0</v>
      </c>
      <c r="T180" s="248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9" t="s">
        <v>88</v>
      </c>
      <c r="AT180" s="249" t="s">
        <v>128</v>
      </c>
      <c r="AU180" s="249" t="s">
        <v>82</v>
      </c>
      <c r="AY180" s="18" t="s">
        <v>126</v>
      </c>
      <c r="BE180" s="250">
        <f>IF(N180="základní",J180,0)</f>
        <v>0</v>
      </c>
      <c r="BF180" s="250">
        <f>IF(N180="snížená",J180,0)</f>
        <v>0</v>
      </c>
      <c r="BG180" s="250">
        <f>IF(N180="zákl. přenesená",J180,0)</f>
        <v>0</v>
      </c>
      <c r="BH180" s="250">
        <f>IF(N180="sníž. přenesená",J180,0)</f>
        <v>0</v>
      </c>
      <c r="BI180" s="250">
        <f>IF(N180="nulová",J180,0)</f>
        <v>0</v>
      </c>
      <c r="BJ180" s="18" t="s">
        <v>78</v>
      </c>
      <c r="BK180" s="250">
        <f>ROUND(I180*H180,2)</f>
        <v>0</v>
      </c>
      <c r="BL180" s="18" t="s">
        <v>88</v>
      </c>
      <c r="BM180" s="249" t="s">
        <v>291</v>
      </c>
    </row>
    <row r="181" spans="1:47" s="2" customFormat="1" ht="12">
      <c r="A181" s="39"/>
      <c r="B181" s="40"/>
      <c r="C181" s="41"/>
      <c r="D181" s="251" t="s">
        <v>132</v>
      </c>
      <c r="E181" s="41"/>
      <c r="F181" s="252" t="s">
        <v>504</v>
      </c>
      <c r="G181" s="41"/>
      <c r="H181" s="41"/>
      <c r="I181" s="145"/>
      <c r="J181" s="41"/>
      <c r="K181" s="41"/>
      <c r="L181" s="45"/>
      <c r="M181" s="253"/>
      <c r="N181" s="254"/>
      <c r="O181" s="92"/>
      <c r="P181" s="92"/>
      <c r="Q181" s="92"/>
      <c r="R181" s="92"/>
      <c r="S181" s="92"/>
      <c r="T181" s="93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132</v>
      </c>
      <c r="AU181" s="18" t="s">
        <v>82</v>
      </c>
    </row>
    <row r="182" spans="1:51" s="13" customFormat="1" ht="12">
      <c r="A182" s="13"/>
      <c r="B182" s="255"/>
      <c r="C182" s="256"/>
      <c r="D182" s="251" t="s">
        <v>133</v>
      </c>
      <c r="E182" s="257" t="s">
        <v>1</v>
      </c>
      <c r="F182" s="258" t="s">
        <v>505</v>
      </c>
      <c r="G182" s="256"/>
      <c r="H182" s="259">
        <v>203</v>
      </c>
      <c r="I182" s="260"/>
      <c r="J182" s="256"/>
      <c r="K182" s="256"/>
      <c r="L182" s="261"/>
      <c r="M182" s="262"/>
      <c r="N182" s="263"/>
      <c r="O182" s="263"/>
      <c r="P182" s="263"/>
      <c r="Q182" s="263"/>
      <c r="R182" s="263"/>
      <c r="S182" s="263"/>
      <c r="T182" s="26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5" t="s">
        <v>133</v>
      </c>
      <c r="AU182" s="265" t="s">
        <v>82</v>
      </c>
      <c r="AV182" s="13" t="s">
        <v>82</v>
      </c>
      <c r="AW182" s="13" t="s">
        <v>30</v>
      </c>
      <c r="AX182" s="13" t="s">
        <v>73</v>
      </c>
      <c r="AY182" s="265" t="s">
        <v>126</v>
      </c>
    </row>
    <row r="183" spans="1:51" s="13" customFormat="1" ht="12">
      <c r="A183" s="13"/>
      <c r="B183" s="255"/>
      <c r="C183" s="256"/>
      <c r="D183" s="251" t="s">
        <v>133</v>
      </c>
      <c r="E183" s="257" t="s">
        <v>1</v>
      </c>
      <c r="F183" s="258" t="s">
        <v>506</v>
      </c>
      <c r="G183" s="256"/>
      <c r="H183" s="259">
        <v>110</v>
      </c>
      <c r="I183" s="260"/>
      <c r="J183" s="256"/>
      <c r="K183" s="256"/>
      <c r="L183" s="261"/>
      <c r="M183" s="262"/>
      <c r="N183" s="263"/>
      <c r="O183" s="263"/>
      <c r="P183" s="263"/>
      <c r="Q183" s="263"/>
      <c r="R183" s="263"/>
      <c r="S183" s="263"/>
      <c r="T183" s="26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5" t="s">
        <v>133</v>
      </c>
      <c r="AU183" s="265" t="s">
        <v>82</v>
      </c>
      <c r="AV183" s="13" t="s">
        <v>82</v>
      </c>
      <c r="AW183" s="13" t="s">
        <v>30</v>
      </c>
      <c r="AX183" s="13" t="s">
        <v>73</v>
      </c>
      <c r="AY183" s="265" t="s">
        <v>126</v>
      </c>
    </row>
    <row r="184" spans="1:51" s="13" customFormat="1" ht="12">
      <c r="A184" s="13"/>
      <c r="B184" s="255"/>
      <c r="C184" s="256"/>
      <c r="D184" s="251" t="s">
        <v>133</v>
      </c>
      <c r="E184" s="257" t="s">
        <v>1</v>
      </c>
      <c r="F184" s="258" t="s">
        <v>507</v>
      </c>
      <c r="G184" s="256"/>
      <c r="H184" s="259">
        <v>60</v>
      </c>
      <c r="I184" s="260"/>
      <c r="J184" s="256"/>
      <c r="K184" s="256"/>
      <c r="L184" s="261"/>
      <c r="M184" s="262"/>
      <c r="N184" s="263"/>
      <c r="O184" s="263"/>
      <c r="P184" s="263"/>
      <c r="Q184" s="263"/>
      <c r="R184" s="263"/>
      <c r="S184" s="263"/>
      <c r="T184" s="26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5" t="s">
        <v>133</v>
      </c>
      <c r="AU184" s="265" t="s">
        <v>82</v>
      </c>
      <c r="AV184" s="13" t="s">
        <v>82</v>
      </c>
      <c r="AW184" s="13" t="s">
        <v>30</v>
      </c>
      <c r="AX184" s="13" t="s">
        <v>73</v>
      </c>
      <c r="AY184" s="265" t="s">
        <v>126</v>
      </c>
    </row>
    <row r="185" spans="1:51" s="13" customFormat="1" ht="12">
      <c r="A185" s="13"/>
      <c r="B185" s="255"/>
      <c r="C185" s="256"/>
      <c r="D185" s="251" t="s">
        <v>133</v>
      </c>
      <c r="E185" s="257" t="s">
        <v>1</v>
      </c>
      <c r="F185" s="258" t="s">
        <v>508</v>
      </c>
      <c r="G185" s="256"/>
      <c r="H185" s="259">
        <v>49</v>
      </c>
      <c r="I185" s="260"/>
      <c r="J185" s="256"/>
      <c r="K185" s="256"/>
      <c r="L185" s="261"/>
      <c r="M185" s="262"/>
      <c r="N185" s="263"/>
      <c r="O185" s="263"/>
      <c r="P185" s="263"/>
      <c r="Q185" s="263"/>
      <c r="R185" s="263"/>
      <c r="S185" s="263"/>
      <c r="T185" s="26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5" t="s">
        <v>133</v>
      </c>
      <c r="AU185" s="265" t="s">
        <v>82</v>
      </c>
      <c r="AV185" s="13" t="s">
        <v>82</v>
      </c>
      <c r="AW185" s="13" t="s">
        <v>30</v>
      </c>
      <c r="AX185" s="13" t="s">
        <v>73</v>
      </c>
      <c r="AY185" s="265" t="s">
        <v>126</v>
      </c>
    </row>
    <row r="186" spans="1:51" s="14" customFormat="1" ht="12">
      <c r="A186" s="14"/>
      <c r="B186" s="266"/>
      <c r="C186" s="267"/>
      <c r="D186" s="251" t="s">
        <v>133</v>
      </c>
      <c r="E186" s="268" t="s">
        <v>1</v>
      </c>
      <c r="F186" s="269" t="s">
        <v>135</v>
      </c>
      <c r="G186" s="267"/>
      <c r="H186" s="270">
        <v>422</v>
      </c>
      <c r="I186" s="271"/>
      <c r="J186" s="267"/>
      <c r="K186" s="267"/>
      <c r="L186" s="272"/>
      <c r="M186" s="273"/>
      <c r="N186" s="274"/>
      <c r="O186" s="274"/>
      <c r="P186" s="274"/>
      <c r="Q186" s="274"/>
      <c r="R186" s="274"/>
      <c r="S186" s="274"/>
      <c r="T186" s="275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6" t="s">
        <v>133</v>
      </c>
      <c r="AU186" s="276" t="s">
        <v>82</v>
      </c>
      <c r="AV186" s="14" t="s">
        <v>88</v>
      </c>
      <c r="AW186" s="14" t="s">
        <v>30</v>
      </c>
      <c r="AX186" s="14" t="s">
        <v>78</v>
      </c>
      <c r="AY186" s="276" t="s">
        <v>126</v>
      </c>
    </row>
    <row r="187" spans="1:65" s="2" customFormat="1" ht="24" customHeight="1">
      <c r="A187" s="39"/>
      <c r="B187" s="40"/>
      <c r="C187" s="237" t="s">
        <v>143</v>
      </c>
      <c r="D187" s="237" t="s">
        <v>128</v>
      </c>
      <c r="E187" s="238" t="s">
        <v>509</v>
      </c>
      <c r="F187" s="239" t="s">
        <v>510</v>
      </c>
      <c r="G187" s="240" t="s">
        <v>138</v>
      </c>
      <c r="H187" s="241">
        <v>422</v>
      </c>
      <c r="I187" s="242"/>
      <c r="J187" s="243">
        <f>ROUND(I187*H187,2)</f>
        <v>0</v>
      </c>
      <c r="K187" s="244"/>
      <c r="L187" s="45"/>
      <c r="M187" s="245" t="s">
        <v>1</v>
      </c>
      <c r="N187" s="246" t="s">
        <v>38</v>
      </c>
      <c r="O187" s="92"/>
      <c r="P187" s="247">
        <f>O187*H187</f>
        <v>0</v>
      </c>
      <c r="Q187" s="247">
        <v>0</v>
      </c>
      <c r="R187" s="247">
        <f>Q187*H187</f>
        <v>0</v>
      </c>
      <c r="S187" s="247">
        <v>0</v>
      </c>
      <c r="T187" s="248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49" t="s">
        <v>88</v>
      </c>
      <c r="AT187" s="249" t="s">
        <v>128</v>
      </c>
      <c r="AU187" s="249" t="s">
        <v>82</v>
      </c>
      <c r="AY187" s="18" t="s">
        <v>126</v>
      </c>
      <c r="BE187" s="250">
        <f>IF(N187="základní",J187,0)</f>
        <v>0</v>
      </c>
      <c r="BF187" s="250">
        <f>IF(N187="snížená",J187,0)</f>
        <v>0</v>
      </c>
      <c r="BG187" s="250">
        <f>IF(N187="zákl. přenesená",J187,0)</f>
        <v>0</v>
      </c>
      <c r="BH187" s="250">
        <f>IF(N187="sníž. přenesená",J187,0)</f>
        <v>0</v>
      </c>
      <c r="BI187" s="250">
        <f>IF(N187="nulová",J187,0)</f>
        <v>0</v>
      </c>
      <c r="BJ187" s="18" t="s">
        <v>78</v>
      </c>
      <c r="BK187" s="250">
        <f>ROUND(I187*H187,2)</f>
        <v>0</v>
      </c>
      <c r="BL187" s="18" t="s">
        <v>88</v>
      </c>
      <c r="BM187" s="249" t="s">
        <v>295</v>
      </c>
    </row>
    <row r="188" spans="1:47" s="2" customFormat="1" ht="12">
      <c r="A188" s="39"/>
      <c r="B188" s="40"/>
      <c r="C188" s="41"/>
      <c r="D188" s="251" t="s">
        <v>132</v>
      </c>
      <c r="E188" s="41"/>
      <c r="F188" s="252" t="s">
        <v>510</v>
      </c>
      <c r="G188" s="41"/>
      <c r="H188" s="41"/>
      <c r="I188" s="145"/>
      <c r="J188" s="41"/>
      <c r="K188" s="41"/>
      <c r="L188" s="45"/>
      <c r="M188" s="253"/>
      <c r="N188" s="254"/>
      <c r="O188" s="92"/>
      <c r="P188" s="92"/>
      <c r="Q188" s="92"/>
      <c r="R188" s="92"/>
      <c r="S188" s="92"/>
      <c r="T188" s="93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132</v>
      </c>
      <c r="AU188" s="18" t="s">
        <v>82</v>
      </c>
    </row>
    <row r="189" spans="1:51" s="13" customFormat="1" ht="12">
      <c r="A189" s="13"/>
      <c r="B189" s="255"/>
      <c r="C189" s="256"/>
      <c r="D189" s="251" t="s">
        <v>133</v>
      </c>
      <c r="E189" s="257" t="s">
        <v>1</v>
      </c>
      <c r="F189" s="258" t="s">
        <v>505</v>
      </c>
      <c r="G189" s="256"/>
      <c r="H189" s="259">
        <v>203</v>
      </c>
      <c r="I189" s="260"/>
      <c r="J189" s="256"/>
      <c r="K189" s="256"/>
      <c r="L189" s="261"/>
      <c r="M189" s="262"/>
      <c r="N189" s="263"/>
      <c r="O189" s="263"/>
      <c r="P189" s="263"/>
      <c r="Q189" s="263"/>
      <c r="R189" s="263"/>
      <c r="S189" s="263"/>
      <c r="T189" s="26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5" t="s">
        <v>133</v>
      </c>
      <c r="AU189" s="265" t="s">
        <v>82</v>
      </c>
      <c r="AV189" s="13" t="s">
        <v>82</v>
      </c>
      <c r="AW189" s="13" t="s">
        <v>30</v>
      </c>
      <c r="AX189" s="13" t="s">
        <v>73</v>
      </c>
      <c r="AY189" s="265" t="s">
        <v>126</v>
      </c>
    </row>
    <row r="190" spans="1:51" s="13" customFormat="1" ht="12">
      <c r="A190" s="13"/>
      <c r="B190" s="255"/>
      <c r="C190" s="256"/>
      <c r="D190" s="251" t="s">
        <v>133</v>
      </c>
      <c r="E190" s="257" t="s">
        <v>1</v>
      </c>
      <c r="F190" s="258" t="s">
        <v>506</v>
      </c>
      <c r="G190" s="256"/>
      <c r="H190" s="259">
        <v>110</v>
      </c>
      <c r="I190" s="260"/>
      <c r="J190" s="256"/>
      <c r="K190" s="256"/>
      <c r="L190" s="261"/>
      <c r="M190" s="262"/>
      <c r="N190" s="263"/>
      <c r="O190" s="263"/>
      <c r="P190" s="263"/>
      <c r="Q190" s="263"/>
      <c r="R190" s="263"/>
      <c r="S190" s="263"/>
      <c r="T190" s="26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5" t="s">
        <v>133</v>
      </c>
      <c r="AU190" s="265" t="s">
        <v>82</v>
      </c>
      <c r="AV190" s="13" t="s">
        <v>82</v>
      </c>
      <c r="AW190" s="13" t="s">
        <v>30</v>
      </c>
      <c r="AX190" s="13" t="s">
        <v>73</v>
      </c>
      <c r="AY190" s="265" t="s">
        <v>126</v>
      </c>
    </row>
    <row r="191" spans="1:51" s="13" customFormat="1" ht="12">
      <c r="A191" s="13"/>
      <c r="B191" s="255"/>
      <c r="C191" s="256"/>
      <c r="D191" s="251" t="s">
        <v>133</v>
      </c>
      <c r="E191" s="257" t="s">
        <v>1</v>
      </c>
      <c r="F191" s="258" t="s">
        <v>507</v>
      </c>
      <c r="G191" s="256"/>
      <c r="H191" s="259">
        <v>60</v>
      </c>
      <c r="I191" s="260"/>
      <c r="J191" s="256"/>
      <c r="K191" s="256"/>
      <c r="L191" s="261"/>
      <c r="M191" s="262"/>
      <c r="N191" s="263"/>
      <c r="O191" s="263"/>
      <c r="P191" s="263"/>
      <c r="Q191" s="263"/>
      <c r="R191" s="263"/>
      <c r="S191" s="263"/>
      <c r="T191" s="26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5" t="s">
        <v>133</v>
      </c>
      <c r="AU191" s="265" t="s">
        <v>82</v>
      </c>
      <c r="AV191" s="13" t="s">
        <v>82</v>
      </c>
      <c r="AW191" s="13" t="s">
        <v>30</v>
      </c>
      <c r="AX191" s="13" t="s">
        <v>73</v>
      </c>
      <c r="AY191" s="265" t="s">
        <v>126</v>
      </c>
    </row>
    <row r="192" spans="1:51" s="13" customFormat="1" ht="12">
      <c r="A192" s="13"/>
      <c r="B192" s="255"/>
      <c r="C192" s="256"/>
      <c r="D192" s="251" t="s">
        <v>133</v>
      </c>
      <c r="E192" s="257" t="s">
        <v>1</v>
      </c>
      <c r="F192" s="258" t="s">
        <v>508</v>
      </c>
      <c r="G192" s="256"/>
      <c r="H192" s="259">
        <v>49</v>
      </c>
      <c r="I192" s="260"/>
      <c r="J192" s="256"/>
      <c r="K192" s="256"/>
      <c r="L192" s="261"/>
      <c r="M192" s="262"/>
      <c r="N192" s="263"/>
      <c r="O192" s="263"/>
      <c r="P192" s="263"/>
      <c r="Q192" s="263"/>
      <c r="R192" s="263"/>
      <c r="S192" s="263"/>
      <c r="T192" s="26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5" t="s">
        <v>133</v>
      </c>
      <c r="AU192" s="265" t="s">
        <v>82</v>
      </c>
      <c r="AV192" s="13" t="s">
        <v>82</v>
      </c>
      <c r="AW192" s="13" t="s">
        <v>30</v>
      </c>
      <c r="AX192" s="13" t="s">
        <v>73</v>
      </c>
      <c r="AY192" s="265" t="s">
        <v>126</v>
      </c>
    </row>
    <row r="193" spans="1:51" s="14" customFormat="1" ht="12">
      <c r="A193" s="14"/>
      <c r="B193" s="266"/>
      <c r="C193" s="267"/>
      <c r="D193" s="251" t="s">
        <v>133</v>
      </c>
      <c r="E193" s="268" t="s">
        <v>1</v>
      </c>
      <c r="F193" s="269" t="s">
        <v>135</v>
      </c>
      <c r="G193" s="267"/>
      <c r="H193" s="270">
        <v>422</v>
      </c>
      <c r="I193" s="271"/>
      <c r="J193" s="267"/>
      <c r="K193" s="267"/>
      <c r="L193" s="272"/>
      <c r="M193" s="273"/>
      <c r="N193" s="274"/>
      <c r="O193" s="274"/>
      <c r="P193" s="274"/>
      <c r="Q193" s="274"/>
      <c r="R193" s="274"/>
      <c r="S193" s="274"/>
      <c r="T193" s="275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76" t="s">
        <v>133</v>
      </c>
      <c r="AU193" s="276" t="s">
        <v>82</v>
      </c>
      <c r="AV193" s="14" t="s">
        <v>88</v>
      </c>
      <c r="AW193" s="14" t="s">
        <v>30</v>
      </c>
      <c r="AX193" s="14" t="s">
        <v>78</v>
      </c>
      <c r="AY193" s="276" t="s">
        <v>126</v>
      </c>
    </row>
    <row r="194" spans="1:65" s="2" customFormat="1" ht="16.5" customHeight="1">
      <c r="A194" s="39"/>
      <c r="B194" s="40"/>
      <c r="C194" s="277" t="s">
        <v>8</v>
      </c>
      <c r="D194" s="277" t="s">
        <v>217</v>
      </c>
      <c r="E194" s="278" t="s">
        <v>329</v>
      </c>
      <c r="F194" s="279" t="s">
        <v>330</v>
      </c>
      <c r="G194" s="280" t="s">
        <v>331</v>
      </c>
      <c r="H194" s="281">
        <v>6.33</v>
      </c>
      <c r="I194" s="282"/>
      <c r="J194" s="283">
        <f>ROUND(I194*H194,2)</f>
        <v>0</v>
      </c>
      <c r="K194" s="284"/>
      <c r="L194" s="285"/>
      <c r="M194" s="286" t="s">
        <v>1</v>
      </c>
      <c r="N194" s="287" t="s">
        <v>38</v>
      </c>
      <c r="O194" s="92"/>
      <c r="P194" s="247">
        <f>O194*H194</f>
        <v>0</v>
      </c>
      <c r="Q194" s="247">
        <v>0</v>
      </c>
      <c r="R194" s="247">
        <f>Q194*H194</f>
        <v>0</v>
      </c>
      <c r="S194" s="247">
        <v>0</v>
      </c>
      <c r="T194" s="248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9" t="s">
        <v>169</v>
      </c>
      <c r="AT194" s="249" t="s">
        <v>217</v>
      </c>
      <c r="AU194" s="249" t="s">
        <v>82</v>
      </c>
      <c r="AY194" s="18" t="s">
        <v>126</v>
      </c>
      <c r="BE194" s="250">
        <f>IF(N194="základní",J194,0)</f>
        <v>0</v>
      </c>
      <c r="BF194" s="250">
        <f>IF(N194="snížená",J194,0)</f>
        <v>0</v>
      </c>
      <c r="BG194" s="250">
        <f>IF(N194="zákl. přenesená",J194,0)</f>
        <v>0</v>
      </c>
      <c r="BH194" s="250">
        <f>IF(N194="sníž. přenesená",J194,0)</f>
        <v>0</v>
      </c>
      <c r="BI194" s="250">
        <f>IF(N194="nulová",J194,0)</f>
        <v>0</v>
      </c>
      <c r="BJ194" s="18" t="s">
        <v>78</v>
      </c>
      <c r="BK194" s="250">
        <f>ROUND(I194*H194,2)</f>
        <v>0</v>
      </c>
      <c r="BL194" s="18" t="s">
        <v>88</v>
      </c>
      <c r="BM194" s="249" t="s">
        <v>299</v>
      </c>
    </row>
    <row r="195" spans="1:47" s="2" customFormat="1" ht="12">
      <c r="A195" s="39"/>
      <c r="B195" s="40"/>
      <c r="C195" s="41"/>
      <c r="D195" s="251" t="s">
        <v>132</v>
      </c>
      <c r="E195" s="41"/>
      <c r="F195" s="252" t="s">
        <v>330</v>
      </c>
      <c r="G195" s="41"/>
      <c r="H195" s="41"/>
      <c r="I195" s="145"/>
      <c r="J195" s="41"/>
      <c r="K195" s="41"/>
      <c r="L195" s="45"/>
      <c r="M195" s="253"/>
      <c r="N195" s="254"/>
      <c r="O195" s="92"/>
      <c r="P195" s="92"/>
      <c r="Q195" s="92"/>
      <c r="R195" s="92"/>
      <c r="S195" s="92"/>
      <c r="T195" s="93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132</v>
      </c>
      <c r="AU195" s="18" t="s">
        <v>82</v>
      </c>
    </row>
    <row r="196" spans="1:51" s="13" customFormat="1" ht="12">
      <c r="A196" s="13"/>
      <c r="B196" s="255"/>
      <c r="C196" s="256"/>
      <c r="D196" s="251" t="s">
        <v>133</v>
      </c>
      <c r="E196" s="257" t="s">
        <v>1</v>
      </c>
      <c r="F196" s="258" t="s">
        <v>511</v>
      </c>
      <c r="G196" s="256"/>
      <c r="H196" s="259">
        <v>6.33</v>
      </c>
      <c r="I196" s="260"/>
      <c r="J196" s="256"/>
      <c r="K196" s="256"/>
      <c r="L196" s="261"/>
      <c r="M196" s="262"/>
      <c r="N196" s="263"/>
      <c r="O196" s="263"/>
      <c r="P196" s="263"/>
      <c r="Q196" s="263"/>
      <c r="R196" s="263"/>
      <c r="S196" s="263"/>
      <c r="T196" s="26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5" t="s">
        <v>133</v>
      </c>
      <c r="AU196" s="265" t="s">
        <v>82</v>
      </c>
      <c r="AV196" s="13" t="s">
        <v>82</v>
      </c>
      <c r="AW196" s="13" t="s">
        <v>30</v>
      </c>
      <c r="AX196" s="13" t="s">
        <v>73</v>
      </c>
      <c r="AY196" s="265" t="s">
        <v>126</v>
      </c>
    </row>
    <row r="197" spans="1:51" s="14" customFormat="1" ht="12">
      <c r="A197" s="14"/>
      <c r="B197" s="266"/>
      <c r="C197" s="267"/>
      <c r="D197" s="251" t="s">
        <v>133</v>
      </c>
      <c r="E197" s="268" t="s">
        <v>1</v>
      </c>
      <c r="F197" s="269" t="s">
        <v>135</v>
      </c>
      <c r="G197" s="267"/>
      <c r="H197" s="270">
        <v>6.33</v>
      </c>
      <c r="I197" s="271"/>
      <c r="J197" s="267"/>
      <c r="K197" s="267"/>
      <c r="L197" s="272"/>
      <c r="M197" s="273"/>
      <c r="N197" s="274"/>
      <c r="O197" s="274"/>
      <c r="P197" s="274"/>
      <c r="Q197" s="274"/>
      <c r="R197" s="274"/>
      <c r="S197" s="274"/>
      <c r="T197" s="275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76" t="s">
        <v>133</v>
      </c>
      <c r="AU197" s="276" t="s">
        <v>82</v>
      </c>
      <c r="AV197" s="14" t="s">
        <v>88</v>
      </c>
      <c r="AW197" s="14" t="s">
        <v>30</v>
      </c>
      <c r="AX197" s="14" t="s">
        <v>78</v>
      </c>
      <c r="AY197" s="276" t="s">
        <v>126</v>
      </c>
    </row>
    <row r="198" spans="1:63" s="12" customFormat="1" ht="22.8" customHeight="1">
      <c r="A198" s="12"/>
      <c r="B198" s="221"/>
      <c r="C198" s="222"/>
      <c r="D198" s="223" t="s">
        <v>72</v>
      </c>
      <c r="E198" s="235" t="s">
        <v>91</v>
      </c>
      <c r="F198" s="235" t="s">
        <v>208</v>
      </c>
      <c r="G198" s="222"/>
      <c r="H198" s="222"/>
      <c r="I198" s="225"/>
      <c r="J198" s="236">
        <f>BK198</f>
        <v>0</v>
      </c>
      <c r="K198" s="222"/>
      <c r="L198" s="227"/>
      <c r="M198" s="228"/>
      <c r="N198" s="229"/>
      <c r="O198" s="229"/>
      <c r="P198" s="230">
        <f>SUM(P199:P222)</f>
        <v>0</v>
      </c>
      <c r="Q198" s="229"/>
      <c r="R198" s="230">
        <f>SUM(R199:R222)</f>
        <v>0</v>
      </c>
      <c r="S198" s="229"/>
      <c r="T198" s="231">
        <f>SUM(T199:T222)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32" t="s">
        <v>78</v>
      </c>
      <c r="AT198" s="233" t="s">
        <v>72</v>
      </c>
      <c r="AU198" s="233" t="s">
        <v>78</v>
      </c>
      <c r="AY198" s="232" t="s">
        <v>126</v>
      </c>
      <c r="BK198" s="234">
        <f>SUM(BK199:BK222)</f>
        <v>0</v>
      </c>
    </row>
    <row r="199" spans="1:65" s="2" customFormat="1" ht="16.5" customHeight="1">
      <c r="A199" s="39"/>
      <c r="B199" s="40"/>
      <c r="C199" s="237" t="s">
        <v>149</v>
      </c>
      <c r="D199" s="237" t="s">
        <v>128</v>
      </c>
      <c r="E199" s="238" t="s">
        <v>210</v>
      </c>
      <c r="F199" s="239" t="s">
        <v>211</v>
      </c>
      <c r="G199" s="240" t="s">
        <v>138</v>
      </c>
      <c r="H199" s="241">
        <v>1266</v>
      </c>
      <c r="I199" s="242"/>
      <c r="J199" s="243">
        <f>ROUND(I199*H199,2)</f>
        <v>0</v>
      </c>
      <c r="K199" s="244"/>
      <c r="L199" s="45"/>
      <c r="M199" s="245" t="s">
        <v>1</v>
      </c>
      <c r="N199" s="246" t="s">
        <v>38</v>
      </c>
      <c r="O199" s="92"/>
      <c r="P199" s="247">
        <f>O199*H199</f>
        <v>0</v>
      </c>
      <c r="Q199" s="247">
        <v>0</v>
      </c>
      <c r="R199" s="247">
        <f>Q199*H199</f>
        <v>0</v>
      </c>
      <c r="S199" s="247">
        <v>0</v>
      </c>
      <c r="T199" s="248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49" t="s">
        <v>88</v>
      </c>
      <c r="AT199" s="249" t="s">
        <v>128</v>
      </c>
      <c r="AU199" s="249" t="s">
        <v>82</v>
      </c>
      <c r="AY199" s="18" t="s">
        <v>126</v>
      </c>
      <c r="BE199" s="250">
        <f>IF(N199="základní",J199,0)</f>
        <v>0</v>
      </c>
      <c r="BF199" s="250">
        <f>IF(N199="snížená",J199,0)</f>
        <v>0</v>
      </c>
      <c r="BG199" s="250">
        <f>IF(N199="zákl. přenesená",J199,0)</f>
        <v>0</v>
      </c>
      <c r="BH199" s="250">
        <f>IF(N199="sníž. přenesená",J199,0)</f>
        <v>0</v>
      </c>
      <c r="BI199" s="250">
        <f>IF(N199="nulová",J199,0)</f>
        <v>0</v>
      </c>
      <c r="BJ199" s="18" t="s">
        <v>78</v>
      </c>
      <c r="BK199" s="250">
        <f>ROUND(I199*H199,2)</f>
        <v>0</v>
      </c>
      <c r="BL199" s="18" t="s">
        <v>88</v>
      </c>
      <c r="BM199" s="249" t="s">
        <v>303</v>
      </c>
    </row>
    <row r="200" spans="1:47" s="2" customFormat="1" ht="12">
      <c r="A200" s="39"/>
      <c r="B200" s="40"/>
      <c r="C200" s="41"/>
      <c r="D200" s="251" t="s">
        <v>132</v>
      </c>
      <c r="E200" s="41"/>
      <c r="F200" s="252" t="s">
        <v>211</v>
      </c>
      <c r="G200" s="41"/>
      <c r="H200" s="41"/>
      <c r="I200" s="145"/>
      <c r="J200" s="41"/>
      <c r="K200" s="41"/>
      <c r="L200" s="45"/>
      <c r="M200" s="253"/>
      <c r="N200" s="254"/>
      <c r="O200" s="92"/>
      <c r="P200" s="92"/>
      <c r="Q200" s="92"/>
      <c r="R200" s="92"/>
      <c r="S200" s="92"/>
      <c r="T200" s="93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132</v>
      </c>
      <c r="AU200" s="18" t="s">
        <v>82</v>
      </c>
    </row>
    <row r="201" spans="1:51" s="13" customFormat="1" ht="12">
      <c r="A201" s="13"/>
      <c r="B201" s="255"/>
      <c r="C201" s="256"/>
      <c r="D201" s="251" t="s">
        <v>133</v>
      </c>
      <c r="E201" s="257" t="s">
        <v>1</v>
      </c>
      <c r="F201" s="258" t="s">
        <v>512</v>
      </c>
      <c r="G201" s="256"/>
      <c r="H201" s="259">
        <v>609</v>
      </c>
      <c r="I201" s="260"/>
      <c r="J201" s="256"/>
      <c r="K201" s="256"/>
      <c r="L201" s="261"/>
      <c r="M201" s="262"/>
      <c r="N201" s="263"/>
      <c r="O201" s="263"/>
      <c r="P201" s="263"/>
      <c r="Q201" s="263"/>
      <c r="R201" s="263"/>
      <c r="S201" s="263"/>
      <c r="T201" s="26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5" t="s">
        <v>133</v>
      </c>
      <c r="AU201" s="265" t="s">
        <v>82</v>
      </c>
      <c r="AV201" s="13" t="s">
        <v>82</v>
      </c>
      <c r="AW201" s="13" t="s">
        <v>30</v>
      </c>
      <c r="AX201" s="13" t="s">
        <v>73</v>
      </c>
      <c r="AY201" s="265" t="s">
        <v>126</v>
      </c>
    </row>
    <row r="202" spans="1:51" s="13" customFormat="1" ht="12">
      <c r="A202" s="13"/>
      <c r="B202" s="255"/>
      <c r="C202" s="256"/>
      <c r="D202" s="251" t="s">
        <v>133</v>
      </c>
      <c r="E202" s="257" t="s">
        <v>1</v>
      </c>
      <c r="F202" s="258" t="s">
        <v>513</v>
      </c>
      <c r="G202" s="256"/>
      <c r="H202" s="259">
        <v>330</v>
      </c>
      <c r="I202" s="260"/>
      <c r="J202" s="256"/>
      <c r="K202" s="256"/>
      <c r="L202" s="261"/>
      <c r="M202" s="262"/>
      <c r="N202" s="263"/>
      <c r="O202" s="263"/>
      <c r="P202" s="263"/>
      <c r="Q202" s="263"/>
      <c r="R202" s="263"/>
      <c r="S202" s="263"/>
      <c r="T202" s="26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5" t="s">
        <v>133</v>
      </c>
      <c r="AU202" s="265" t="s">
        <v>82</v>
      </c>
      <c r="AV202" s="13" t="s">
        <v>82</v>
      </c>
      <c r="AW202" s="13" t="s">
        <v>30</v>
      </c>
      <c r="AX202" s="13" t="s">
        <v>73</v>
      </c>
      <c r="AY202" s="265" t="s">
        <v>126</v>
      </c>
    </row>
    <row r="203" spans="1:51" s="13" customFormat="1" ht="12">
      <c r="A203" s="13"/>
      <c r="B203" s="255"/>
      <c r="C203" s="256"/>
      <c r="D203" s="251" t="s">
        <v>133</v>
      </c>
      <c r="E203" s="257" t="s">
        <v>1</v>
      </c>
      <c r="F203" s="258" t="s">
        <v>514</v>
      </c>
      <c r="G203" s="256"/>
      <c r="H203" s="259">
        <v>180</v>
      </c>
      <c r="I203" s="260"/>
      <c r="J203" s="256"/>
      <c r="K203" s="256"/>
      <c r="L203" s="261"/>
      <c r="M203" s="262"/>
      <c r="N203" s="263"/>
      <c r="O203" s="263"/>
      <c r="P203" s="263"/>
      <c r="Q203" s="263"/>
      <c r="R203" s="263"/>
      <c r="S203" s="263"/>
      <c r="T203" s="26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5" t="s">
        <v>133</v>
      </c>
      <c r="AU203" s="265" t="s">
        <v>82</v>
      </c>
      <c r="AV203" s="13" t="s">
        <v>82</v>
      </c>
      <c r="AW203" s="13" t="s">
        <v>30</v>
      </c>
      <c r="AX203" s="13" t="s">
        <v>73</v>
      </c>
      <c r="AY203" s="265" t="s">
        <v>126</v>
      </c>
    </row>
    <row r="204" spans="1:51" s="13" customFormat="1" ht="12">
      <c r="A204" s="13"/>
      <c r="B204" s="255"/>
      <c r="C204" s="256"/>
      <c r="D204" s="251" t="s">
        <v>133</v>
      </c>
      <c r="E204" s="257" t="s">
        <v>1</v>
      </c>
      <c r="F204" s="258" t="s">
        <v>515</v>
      </c>
      <c r="G204" s="256"/>
      <c r="H204" s="259">
        <v>147</v>
      </c>
      <c r="I204" s="260"/>
      <c r="J204" s="256"/>
      <c r="K204" s="256"/>
      <c r="L204" s="261"/>
      <c r="M204" s="262"/>
      <c r="N204" s="263"/>
      <c r="O204" s="263"/>
      <c r="P204" s="263"/>
      <c r="Q204" s="263"/>
      <c r="R204" s="263"/>
      <c r="S204" s="263"/>
      <c r="T204" s="26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5" t="s">
        <v>133</v>
      </c>
      <c r="AU204" s="265" t="s">
        <v>82</v>
      </c>
      <c r="AV204" s="13" t="s">
        <v>82</v>
      </c>
      <c r="AW204" s="13" t="s">
        <v>30</v>
      </c>
      <c r="AX204" s="13" t="s">
        <v>73</v>
      </c>
      <c r="AY204" s="265" t="s">
        <v>126</v>
      </c>
    </row>
    <row r="205" spans="1:51" s="14" customFormat="1" ht="12">
      <c r="A205" s="14"/>
      <c r="B205" s="266"/>
      <c r="C205" s="267"/>
      <c r="D205" s="251" t="s">
        <v>133</v>
      </c>
      <c r="E205" s="268" t="s">
        <v>1</v>
      </c>
      <c r="F205" s="269" t="s">
        <v>135</v>
      </c>
      <c r="G205" s="267"/>
      <c r="H205" s="270">
        <v>1266</v>
      </c>
      <c r="I205" s="271"/>
      <c r="J205" s="267"/>
      <c r="K205" s="267"/>
      <c r="L205" s="272"/>
      <c r="M205" s="273"/>
      <c r="N205" s="274"/>
      <c r="O205" s="274"/>
      <c r="P205" s="274"/>
      <c r="Q205" s="274"/>
      <c r="R205" s="274"/>
      <c r="S205" s="274"/>
      <c r="T205" s="275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76" t="s">
        <v>133</v>
      </c>
      <c r="AU205" s="276" t="s">
        <v>82</v>
      </c>
      <c r="AV205" s="14" t="s">
        <v>88</v>
      </c>
      <c r="AW205" s="14" t="s">
        <v>30</v>
      </c>
      <c r="AX205" s="14" t="s">
        <v>78</v>
      </c>
      <c r="AY205" s="276" t="s">
        <v>126</v>
      </c>
    </row>
    <row r="206" spans="1:65" s="2" customFormat="1" ht="36" customHeight="1">
      <c r="A206" s="39"/>
      <c r="B206" s="40"/>
      <c r="C206" s="237" t="s">
        <v>209</v>
      </c>
      <c r="D206" s="237" t="s">
        <v>128</v>
      </c>
      <c r="E206" s="238" t="s">
        <v>516</v>
      </c>
      <c r="F206" s="239" t="s">
        <v>517</v>
      </c>
      <c r="G206" s="240" t="s">
        <v>138</v>
      </c>
      <c r="H206" s="241">
        <v>20942</v>
      </c>
      <c r="I206" s="242"/>
      <c r="J206" s="243">
        <f>ROUND(I206*H206,2)</f>
        <v>0</v>
      </c>
      <c r="K206" s="244"/>
      <c r="L206" s="45"/>
      <c r="M206" s="245" t="s">
        <v>1</v>
      </c>
      <c r="N206" s="246" t="s">
        <v>38</v>
      </c>
      <c r="O206" s="92"/>
      <c r="P206" s="247">
        <f>O206*H206</f>
        <v>0</v>
      </c>
      <c r="Q206" s="247">
        <v>0</v>
      </c>
      <c r="R206" s="247">
        <f>Q206*H206</f>
        <v>0</v>
      </c>
      <c r="S206" s="247">
        <v>0</v>
      </c>
      <c r="T206" s="248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9" t="s">
        <v>88</v>
      </c>
      <c r="AT206" s="249" t="s">
        <v>128</v>
      </c>
      <c r="AU206" s="249" t="s">
        <v>82</v>
      </c>
      <c r="AY206" s="18" t="s">
        <v>126</v>
      </c>
      <c r="BE206" s="250">
        <f>IF(N206="základní",J206,0)</f>
        <v>0</v>
      </c>
      <c r="BF206" s="250">
        <f>IF(N206="snížená",J206,0)</f>
        <v>0</v>
      </c>
      <c r="BG206" s="250">
        <f>IF(N206="zákl. přenesená",J206,0)</f>
        <v>0</v>
      </c>
      <c r="BH206" s="250">
        <f>IF(N206="sníž. přenesená",J206,0)</f>
        <v>0</v>
      </c>
      <c r="BI206" s="250">
        <f>IF(N206="nulová",J206,0)</f>
        <v>0</v>
      </c>
      <c r="BJ206" s="18" t="s">
        <v>78</v>
      </c>
      <c r="BK206" s="250">
        <f>ROUND(I206*H206,2)</f>
        <v>0</v>
      </c>
      <c r="BL206" s="18" t="s">
        <v>88</v>
      </c>
      <c r="BM206" s="249" t="s">
        <v>307</v>
      </c>
    </row>
    <row r="207" spans="1:47" s="2" customFormat="1" ht="12">
      <c r="A207" s="39"/>
      <c r="B207" s="40"/>
      <c r="C207" s="41"/>
      <c r="D207" s="251" t="s">
        <v>132</v>
      </c>
      <c r="E207" s="41"/>
      <c r="F207" s="252" t="s">
        <v>517</v>
      </c>
      <c r="G207" s="41"/>
      <c r="H207" s="41"/>
      <c r="I207" s="145"/>
      <c r="J207" s="41"/>
      <c r="K207" s="41"/>
      <c r="L207" s="45"/>
      <c r="M207" s="253"/>
      <c r="N207" s="254"/>
      <c r="O207" s="92"/>
      <c r="P207" s="92"/>
      <c r="Q207" s="92"/>
      <c r="R207" s="92"/>
      <c r="S207" s="92"/>
      <c r="T207" s="93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132</v>
      </c>
      <c r="AU207" s="18" t="s">
        <v>82</v>
      </c>
    </row>
    <row r="208" spans="1:65" s="2" customFormat="1" ht="24" customHeight="1">
      <c r="A208" s="39"/>
      <c r="B208" s="40"/>
      <c r="C208" s="237" t="s">
        <v>155</v>
      </c>
      <c r="D208" s="237" t="s">
        <v>128</v>
      </c>
      <c r="E208" s="238" t="s">
        <v>518</v>
      </c>
      <c r="F208" s="239" t="s">
        <v>519</v>
      </c>
      <c r="G208" s="240" t="s">
        <v>138</v>
      </c>
      <c r="H208" s="241">
        <v>20942</v>
      </c>
      <c r="I208" s="242"/>
      <c r="J208" s="243">
        <f>ROUND(I208*H208,2)</f>
        <v>0</v>
      </c>
      <c r="K208" s="244"/>
      <c r="L208" s="45"/>
      <c r="M208" s="245" t="s">
        <v>1</v>
      </c>
      <c r="N208" s="246" t="s">
        <v>38</v>
      </c>
      <c r="O208" s="92"/>
      <c r="P208" s="247">
        <f>O208*H208</f>
        <v>0</v>
      </c>
      <c r="Q208" s="247">
        <v>0</v>
      </c>
      <c r="R208" s="247">
        <f>Q208*H208</f>
        <v>0</v>
      </c>
      <c r="S208" s="247">
        <v>0</v>
      </c>
      <c r="T208" s="248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49" t="s">
        <v>88</v>
      </c>
      <c r="AT208" s="249" t="s">
        <v>128</v>
      </c>
      <c r="AU208" s="249" t="s">
        <v>82</v>
      </c>
      <c r="AY208" s="18" t="s">
        <v>126</v>
      </c>
      <c r="BE208" s="250">
        <f>IF(N208="základní",J208,0)</f>
        <v>0</v>
      </c>
      <c r="BF208" s="250">
        <f>IF(N208="snížená",J208,0)</f>
        <v>0</v>
      </c>
      <c r="BG208" s="250">
        <f>IF(N208="zákl. přenesená",J208,0)</f>
        <v>0</v>
      </c>
      <c r="BH208" s="250">
        <f>IF(N208="sníž. přenesená",J208,0)</f>
        <v>0</v>
      </c>
      <c r="BI208" s="250">
        <f>IF(N208="nulová",J208,0)</f>
        <v>0</v>
      </c>
      <c r="BJ208" s="18" t="s">
        <v>78</v>
      </c>
      <c r="BK208" s="250">
        <f>ROUND(I208*H208,2)</f>
        <v>0</v>
      </c>
      <c r="BL208" s="18" t="s">
        <v>88</v>
      </c>
      <c r="BM208" s="249" t="s">
        <v>311</v>
      </c>
    </row>
    <row r="209" spans="1:47" s="2" customFormat="1" ht="12">
      <c r="A209" s="39"/>
      <c r="B209" s="40"/>
      <c r="C209" s="41"/>
      <c r="D209" s="251" t="s">
        <v>132</v>
      </c>
      <c r="E209" s="41"/>
      <c r="F209" s="252" t="s">
        <v>519</v>
      </c>
      <c r="G209" s="41"/>
      <c r="H209" s="41"/>
      <c r="I209" s="145"/>
      <c r="J209" s="41"/>
      <c r="K209" s="41"/>
      <c r="L209" s="45"/>
      <c r="M209" s="253"/>
      <c r="N209" s="254"/>
      <c r="O209" s="92"/>
      <c r="P209" s="92"/>
      <c r="Q209" s="92"/>
      <c r="R209" s="92"/>
      <c r="S209" s="92"/>
      <c r="T209" s="93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132</v>
      </c>
      <c r="AU209" s="18" t="s">
        <v>82</v>
      </c>
    </row>
    <row r="210" spans="1:65" s="2" customFormat="1" ht="16.5" customHeight="1">
      <c r="A210" s="39"/>
      <c r="B210" s="40"/>
      <c r="C210" s="237" t="s">
        <v>216</v>
      </c>
      <c r="D210" s="237" t="s">
        <v>128</v>
      </c>
      <c r="E210" s="238" t="s">
        <v>520</v>
      </c>
      <c r="F210" s="239" t="s">
        <v>521</v>
      </c>
      <c r="G210" s="240" t="s">
        <v>166</v>
      </c>
      <c r="H210" s="241">
        <v>126.6</v>
      </c>
      <c r="I210" s="242"/>
      <c r="J210" s="243">
        <f>ROUND(I210*H210,2)</f>
        <v>0</v>
      </c>
      <c r="K210" s="244"/>
      <c r="L210" s="45"/>
      <c r="M210" s="245" t="s">
        <v>1</v>
      </c>
      <c r="N210" s="246" t="s">
        <v>38</v>
      </c>
      <c r="O210" s="92"/>
      <c r="P210" s="247">
        <f>O210*H210</f>
        <v>0</v>
      </c>
      <c r="Q210" s="247">
        <v>0</v>
      </c>
      <c r="R210" s="247">
        <f>Q210*H210</f>
        <v>0</v>
      </c>
      <c r="S210" s="247">
        <v>0</v>
      </c>
      <c r="T210" s="248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49" t="s">
        <v>88</v>
      </c>
      <c r="AT210" s="249" t="s">
        <v>128</v>
      </c>
      <c r="AU210" s="249" t="s">
        <v>82</v>
      </c>
      <c r="AY210" s="18" t="s">
        <v>126</v>
      </c>
      <c r="BE210" s="250">
        <f>IF(N210="základní",J210,0)</f>
        <v>0</v>
      </c>
      <c r="BF210" s="250">
        <f>IF(N210="snížená",J210,0)</f>
        <v>0</v>
      </c>
      <c r="BG210" s="250">
        <f>IF(N210="zákl. přenesená",J210,0)</f>
        <v>0</v>
      </c>
      <c r="BH210" s="250">
        <f>IF(N210="sníž. přenesená",J210,0)</f>
        <v>0</v>
      </c>
      <c r="BI210" s="250">
        <f>IF(N210="nulová",J210,0)</f>
        <v>0</v>
      </c>
      <c r="BJ210" s="18" t="s">
        <v>78</v>
      </c>
      <c r="BK210" s="250">
        <f>ROUND(I210*H210,2)</f>
        <v>0</v>
      </c>
      <c r="BL210" s="18" t="s">
        <v>88</v>
      </c>
      <c r="BM210" s="249" t="s">
        <v>177</v>
      </c>
    </row>
    <row r="211" spans="1:47" s="2" customFormat="1" ht="12">
      <c r="A211" s="39"/>
      <c r="B211" s="40"/>
      <c r="C211" s="41"/>
      <c r="D211" s="251" t="s">
        <v>132</v>
      </c>
      <c r="E211" s="41"/>
      <c r="F211" s="252" t="s">
        <v>521</v>
      </c>
      <c r="G211" s="41"/>
      <c r="H211" s="41"/>
      <c r="I211" s="145"/>
      <c r="J211" s="41"/>
      <c r="K211" s="41"/>
      <c r="L211" s="45"/>
      <c r="M211" s="253"/>
      <c r="N211" s="254"/>
      <c r="O211" s="92"/>
      <c r="P211" s="92"/>
      <c r="Q211" s="92"/>
      <c r="R211" s="92"/>
      <c r="S211" s="92"/>
      <c r="T211" s="93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132</v>
      </c>
      <c r="AU211" s="18" t="s">
        <v>82</v>
      </c>
    </row>
    <row r="212" spans="1:51" s="13" customFormat="1" ht="12">
      <c r="A212" s="13"/>
      <c r="B212" s="255"/>
      <c r="C212" s="256"/>
      <c r="D212" s="251" t="s">
        <v>133</v>
      </c>
      <c r="E212" s="257" t="s">
        <v>1</v>
      </c>
      <c r="F212" s="258" t="s">
        <v>522</v>
      </c>
      <c r="G212" s="256"/>
      <c r="H212" s="259">
        <v>60.9</v>
      </c>
      <c r="I212" s="260"/>
      <c r="J212" s="256"/>
      <c r="K212" s="256"/>
      <c r="L212" s="261"/>
      <c r="M212" s="262"/>
      <c r="N212" s="263"/>
      <c r="O212" s="263"/>
      <c r="P212" s="263"/>
      <c r="Q212" s="263"/>
      <c r="R212" s="263"/>
      <c r="S212" s="263"/>
      <c r="T212" s="26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5" t="s">
        <v>133</v>
      </c>
      <c r="AU212" s="265" t="s">
        <v>82</v>
      </c>
      <c r="AV212" s="13" t="s">
        <v>82</v>
      </c>
      <c r="AW212" s="13" t="s">
        <v>30</v>
      </c>
      <c r="AX212" s="13" t="s">
        <v>73</v>
      </c>
      <c r="AY212" s="265" t="s">
        <v>126</v>
      </c>
    </row>
    <row r="213" spans="1:51" s="13" customFormat="1" ht="12">
      <c r="A213" s="13"/>
      <c r="B213" s="255"/>
      <c r="C213" s="256"/>
      <c r="D213" s="251" t="s">
        <v>133</v>
      </c>
      <c r="E213" s="257" t="s">
        <v>1</v>
      </c>
      <c r="F213" s="258" t="s">
        <v>523</v>
      </c>
      <c r="G213" s="256"/>
      <c r="H213" s="259">
        <v>33</v>
      </c>
      <c r="I213" s="260"/>
      <c r="J213" s="256"/>
      <c r="K213" s="256"/>
      <c r="L213" s="261"/>
      <c r="M213" s="262"/>
      <c r="N213" s="263"/>
      <c r="O213" s="263"/>
      <c r="P213" s="263"/>
      <c r="Q213" s="263"/>
      <c r="R213" s="263"/>
      <c r="S213" s="263"/>
      <c r="T213" s="26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5" t="s">
        <v>133</v>
      </c>
      <c r="AU213" s="265" t="s">
        <v>82</v>
      </c>
      <c r="AV213" s="13" t="s">
        <v>82</v>
      </c>
      <c r="AW213" s="13" t="s">
        <v>30</v>
      </c>
      <c r="AX213" s="13" t="s">
        <v>73</v>
      </c>
      <c r="AY213" s="265" t="s">
        <v>126</v>
      </c>
    </row>
    <row r="214" spans="1:51" s="13" customFormat="1" ht="12">
      <c r="A214" s="13"/>
      <c r="B214" s="255"/>
      <c r="C214" s="256"/>
      <c r="D214" s="251" t="s">
        <v>133</v>
      </c>
      <c r="E214" s="257" t="s">
        <v>1</v>
      </c>
      <c r="F214" s="258" t="s">
        <v>524</v>
      </c>
      <c r="G214" s="256"/>
      <c r="H214" s="259">
        <v>18</v>
      </c>
      <c r="I214" s="260"/>
      <c r="J214" s="256"/>
      <c r="K214" s="256"/>
      <c r="L214" s="261"/>
      <c r="M214" s="262"/>
      <c r="N214" s="263"/>
      <c r="O214" s="263"/>
      <c r="P214" s="263"/>
      <c r="Q214" s="263"/>
      <c r="R214" s="263"/>
      <c r="S214" s="263"/>
      <c r="T214" s="26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5" t="s">
        <v>133</v>
      </c>
      <c r="AU214" s="265" t="s">
        <v>82</v>
      </c>
      <c r="AV214" s="13" t="s">
        <v>82</v>
      </c>
      <c r="AW214" s="13" t="s">
        <v>30</v>
      </c>
      <c r="AX214" s="13" t="s">
        <v>73</v>
      </c>
      <c r="AY214" s="265" t="s">
        <v>126</v>
      </c>
    </row>
    <row r="215" spans="1:51" s="13" customFormat="1" ht="12">
      <c r="A215" s="13"/>
      <c r="B215" s="255"/>
      <c r="C215" s="256"/>
      <c r="D215" s="251" t="s">
        <v>133</v>
      </c>
      <c r="E215" s="257" t="s">
        <v>1</v>
      </c>
      <c r="F215" s="258" t="s">
        <v>525</v>
      </c>
      <c r="G215" s="256"/>
      <c r="H215" s="259">
        <v>14.7</v>
      </c>
      <c r="I215" s="260"/>
      <c r="J215" s="256"/>
      <c r="K215" s="256"/>
      <c r="L215" s="261"/>
      <c r="M215" s="262"/>
      <c r="N215" s="263"/>
      <c r="O215" s="263"/>
      <c r="P215" s="263"/>
      <c r="Q215" s="263"/>
      <c r="R215" s="263"/>
      <c r="S215" s="263"/>
      <c r="T215" s="26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5" t="s">
        <v>133</v>
      </c>
      <c r="AU215" s="265" t="s">
        <v>82</v>
      </c>
      <c r="AV215" s="13" t="s">
        <v>82</v>
      </c>
      <c r="AW215" s="13" t="s">
        <v>30</v>
      </c>
      <c r="AX215" s="13" t="s">
        <v>73</v>
      </c>
      <c r="AY215" s="265" t="s">
        <v>126</v>
      </c>
    </row>
    <row r="216" spans="1:51" s="14" customFormat="1" ht="12">
      <c r="A216" s="14"/>
      <c r="B216" s="266"/>
      <c r="C216" s="267"/>
      <c r="D216" s="251" t="s">
        <v>133</v>
      </c>
      <c r="E216" s="268" t="s">
        <v>1</v>
      </c>
      <c r="F216" s="269" t="s">
        <v>135</v>
      </c>
      <c r="G216" s="267"/>
      <c r="H216" s="270">
        <v>126.60000000000001</v>
      </c>
      <c r="I216" s="271"/>
      <c r="J216" s="267"/>
      <c r="K216" s="267"/>
      <c r="L216" s="272"/>
      <c r="M216" s="273"/>
      <c r="N216" s="274"/>
      <c r="O216" s="274"/>
      <c r="P216" s="274"/>
      <c r="Q216" s="274"/>
      <c r="R216" s="274"/>
      <c r="S216" s="274"/>
      <c r="T216" s="275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76" t="s">
        <v>133</v>
      </c>
      <c r="AU216" s="276" t="s">
        <v>82</v>
      </c>
      <c r="AV216" s="14" t="s">
        <v>88</v>
      </c>
      <c r="AW216" s="14" t="s">
        <v>30</v>
      </c>
      <c r="AX216" s="14" t="s">
        <v>78</v>
      </c>
      <c r="AY216" s="276" t="s">
        <v>126</v>
      </c>
    </row>
    <row r="217" spans="1:65" s="2" customFormat="1" ht="24" customHeight="1">
      <c r="A217" s="39"/>
      <c r="B217" s="40"/>
      <c r="C217" s="237" t="s">
        <v>161</v>
      </c>
      <c r="D217" s="237" t="s">
        <v>128</v>
      </c>
      <c r="E217" s="238" t="s">
        <v>213</v>
      </c>
      <c r="F217" s="239" t="s">
        <v>214</v>
      </c>
      <c r="G217" s="240" t="s">
        <v>138</v>
      </c>
      <c r="H217" s="241">
        <v>1266</v>
      </c>
      <c r="I217" s="242"/>
      <c r="J217" s="243">
        <f>ROUND(I217*H217,2)</f>
        <v>0</v>
      </c>
      <c r="K217" s="244"/>
      <c r="L217" s="45"/>
      <c r="M217" s="245" t="s">
        <v>1</v>
      </c>
      <c r="N217" s="246" t="s">
        <v>38</v>
      </c>
      <c r="O217" s="92"/>
      <c r="P217" s="247">
        <f>O217*H217</f>
        <v>0</v>
      </c>
      <c r="Q217" s="247">
        <v>0</v>
      </c>
      <c r="R217" s="247">
        <f>Q217*H217</f>
        <v>0</v>
      </c>
      <c r="S217" s="247">
        <v>0</v>
      </c>
      <c r="T217" s="248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49" t="s">
        <v>88</v>
      </c>
      <c r="AT217" s="249" t="s">
        <v>128</v>
      </c>
      <c r="AU217" s="249" t="s">
        <v>82</v>
      </c>
      <c r="AY217" s="18" t="s">
        <v>126</v>
      </c>
      <c r="BE217" s="250">
        <f>IF(N217="základní",J217,0)</f>
        <v>0</v>
      </c>
      <c r="BF217" s="250">
        <f>IF(N217="snížená",J217,0)</f>
        <v>0</v>
      </c>
      <c r="BG217" s="250">
        <f>IF(N217="zákl. přenesená",J217,0)</f>
        <v>0</v>
      </c>
      <c r="BH217" s="250">
        <f>IF(N217="sníž. přenesená",J217,0)</f>
        <v>0</v>
      </c>
      <c r="BI217" s="250">
        <f>IF(N217="nulová",J217,0)</f>
        <v>0</v>
      </c>
      <c r="BJ217" s="18" t="s">
        <v>78</v>
      </c>
      <c r="BK217" s="250">
        <f>ROUND(I217*H217,2)</f>
        <v>0</v>
      </c>
      <c r="BL217" s="18" t="s">
        <v>88</v>
      </c>
      <c r="BM217" s="249" t="s">
        <v>182</v>
      </c>
    </row>
    <row r="218" spans="1:47" s="2" customFormat="1" ht="12">
      <c r="A218" s="39"/>
      <c r="B218" s="40"/>
      <c r="C218" s="41"/>
      <c r="D218" s="251" t="s">
        <v>132</v>
      </c>
      <c r="E218" s="41"/>
      <c r="F218" s="252" t="s">
        <v>214</v>
      </c>
      <c r="G218" s="41"/>
      <c r="H218" s="41"/>
      <c r="I218" s="145"/>
      <c r="J218" s="41"/>
      <c r="K218" s="41"/>
      <c r="L218" s="45"/>
      <c r="M218" s="253"/>
      <c r="N218" s="254"/>
      <c r="O218" s="92"/>
      <c r="P218" s="92"/>
      <c r="Q218" s="92"/>
      <c r="R218" s="92"/>
      <c r="S218" s="92"/>
      <c r="T218" s="93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132</v>
      </c>
      <c r="AU218" s="18" t="s">
        <v>82</v>
      </c>
    </row>
    <row r="219" spans="1:65" s="2" customFormat="1" ht="16.5" customHeight="1">
      <c r="A219" s="39"/>
      <c r="B219" s="40"/>
      <c r="C219" s="277" t="s">
        <v>228</v>
      </c>
      <c r="D219" s="277" t="s">
        <v>217</v>
      </c>
      <c r="E219" s="278" t="s">
        <v>218</v>
      </c>
      <c r="F219" s="279" t="s">
        <v>219</v>
      </c>
      <c r="G219" s="280" t="s">
        <v>142</v>
      </c>
      <c r="H219" s="281">
        <v>426.22</v>
      </c>
      <c r="I219" s="282"/>
      <c r="J219" s="283">
        <f>ROUND(I219*H219,2)</f>
        <v>0</v>
      </c>
      <c r="K219" s="284"/>
      <c r="L219" s="285"/>
      <c r="M219" s="286" t="s">
        <v>1</v>
      </c>
      <c r="N219" s="287" t="s">
        <v>38</v>
      </c>
      <c r="O219" s="92"/>
      <c r="P219" s="247">
        <f>O219*H219</f>
        <v>0</v>
      </c>
      <c r="Q219" s="247">
        <v>0</v>
      </c>
      <c r="R219" s="247">
        <f>Q219*H219</f>
        <v>0</v>
      </c>
      <c r="S219" s="247">
        <v>0</v>
      </c>
      <c r="T219" s="248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49" t="s">
        <v>169</v>
      </c>
      <c r="AT219" s="249" t="s">
        <v>217</v>
      </c>
      <c r="AU219" s="249" t="s">
        <v>82</v>
      </c>
      <c r="AY219" s="18" t="s">
        <v>126</v>
      </c>
      <c r="BE219" s="250">
        <f>IF(N219="základní",J219,0)</f>
        <v>0</v>
      </c>
      <c r="BF219" s="250">
        <f>IF(N219="snížená",J219,0)</f>
        <v>0</v>
      </c>
      <c r="BG219" s="250">
        <f>IF(N219="zákl. přenesená",J219,0)</f>
        <v>0</v>
      </c>
      <c r="BH219" s="250">
        <f>IF(N219="sníž. přenesená",J219,0)</f>
        <v>0</v>
      </c>
      <c r="BI219" s="250">
        <f>IF(N219="nulová",J219,0)</f>
        <v>0</v>
      </c>
      <c r="BJ219" s="18" t="s">
        <v>78</v>
      </c>
      <c r="BK219" s="250">
        <f>ROUND(I219*H219,2)</f>
        <v>0</v>
      </c>
      <c r="BL219" s="18" t="s">
        <v>88</v>
      </c>
      <c r="BM219" s="249" t="s">
        <v>187</v>
      </c>
    </row>
    <row r="220" spans="1:47" s="2" customFormat="1" ht="12">
      <c r="A220" s="39"/>
      <c r="B220" s="40"/>
      <c r="C220" s="41"/>
      <c r="D220" s="251" t="s">
        <v>132</v>
      </c>
      <c r="E220" s="41"/>
      <c r="F220" s="252" t="s">
        <v>219</v>
      </c>
      <c r="G220" s="41"/>
      <c r="H220" s="41"/>
      <c r="I220" s="145"/>
      <c r="J220" s="41"/>
      <c r="K220" s="41"/>
      <c r="L220" s="45"/>
      <c r="M220" s="253"/>
      <c r="N220" s="254"/>
      <c r="O220" s="92"/>
      <c r="P220" s="92"/>
      <c r="Q220" s="92"/>
      <c r="R220" s="92"/>
      <c r="S220" s="92"/>
      <c r="T220" s="93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132</v>
      </c>
      <c r="AU220" s="18" t="s">
        <v>82</v>
      </c>
    </row>
    <row r="221" spans="1:51" s="13" customFormat="1" ht="12">
      <c r="A221" s="13"/>
      <c r="B221" s="255"/>
      <c r="C221" s="256"/>
      <c r="D221" s="251" t="s">
        <v>133</v>
      </c>
      <c r="E221" s="257" t="s">
        <v>1</v>
      </c>
      <c r="F221" s="258" t="s">
        <v>526</v>
      </c>
      <c r="G221" s="256"/>
      <c r="H221" s="259">
        <v>426.22</v>
      </c>
      <c r="I221" s="260"/>
      <c r="J221" s="256"/>
      <c r="K221" s="256"/>
      <c r="L221" s="261"/>
      <c r="M221" s="262"/>
      <c r="N221" s="263"/>
      <c r="O221" s="263"/>
      <c r="P221" s="263"/>
      <c r="Q221" s="263"/>
      <c r="R221" s="263"/>
      <c r="S221" s="263"/>
      <c r="T221" s="26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5" t="s">
        <v>133</v>
      </c>
      <c r="AU221" s="265" t="s">
        <v>82</v>
      </c>
      <c r="AV221" s="13" t="s">
        <v>82</v>
      </c>
      <c r="AW221" s="13" t="s">
        <v>30</v>
      </c>
      <c r="AX221" s="13" t="s">
        <v>73</v>
      </c>
      <c r="AY221" s="265" t="s">
        <v>126</v>
      </c>
    </row>
    <row r="222" spans="1:51" s="14" customFormat="1" ht="12">
      <c r="A222" s="14"/>
      <c r="B222" s="266"/>
      <c r="C222" s="267"/>
      <c r="D222" s="251" t="s">
        <v>133</v>
      </c>
      <c r="E222" s="268" t="s">
        <v>1</v>
      </c>
      <c r="F222" s="269" t="s">
        <v>135</v>
      </c>
      <c r="G222" s="267"/>
      <c r="H222" s="270">
        <v>426.22</v>
      </c>
      <c r="I222" s="271"/>
      <c r="J222" s="267"/>
      <c r="K222" s="267"/>
      <c r="L222" s="272"/>
      <c r="M222" s="273"/>
      <c r="N222" s="274"/>
      <c r="O222" s="274"/>
      <c r="P222" s="274"/>
      <c r="Q222" s="274"/>
      <c r="R222" s="274"/>
      <c r="S222" s="274"/>
      <c r="T222" s="275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76" t="s">
        <v>133</v>
      </c>
      <c r="AU222" s="276" t="s">
        <v>82</v>
      </c>
      <c r="AV222" s="14" t="s">
        <v>88</v>
      </c>
      <c r="AW222" s="14" t="s">
        <v>30</v>
      </c>
      <c r="AX222" s="14" t="s">
        <v>78</v>
      </c>
      <c r="AY222" s="276" t="s">
        <v>126</v>
      </c>
    </row>
    <row r="223" spans="1:63" s="12" customFormat="1" ht="22.8" customHeight="1">
      <c r="A223" s="12"/>
      <c r="B223" s="221"/>
      <c r="C223" s="222"/>
      <c r="D223" s="223" t="s">
        <v>72</v>
      </c>
      <c r="E223" s="235" t="s">
        <v>174</v>
      </c>
      <c r="F223" s="235" t="s">
        <v>224</v>
      </c>
      <c r="G223" s="222"/>
      <c r="H223" s="222"/>
      <c r="I223" s="225"/>
      <c r="J223" s="236">
        <f>BK223</f>
        <v>0</v>
      </c>
      <c r="K223" s="222"/>
      <c r="L223" s="227"/>
      <c r="M223" s="228"/>
      <c r="N223" s="229"/>
      <c r="O223" s="229"/>
      <c r="P223" s="230">
        <f>SUM(P224:P228)</f>
        <v>0</v>
      </c>
      <c r="Q223" s="229"/>
      <c r="R223" s="230">
        <f>SUM(R224:R228)</f>
        <v>0</v>
      </c>
      <c r="S223" s="229"/>
      <c r="T223" s="231">
        <f>SUM(T224:T228)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32" t="s">
        <v>78</v>
      </c>
      <c r="AT223" s="233" t="s">
        <v>72</v>
      </c>
      <c r="AU223" s="233" t="s">
        <v>78</v>
      </c>
      <c r="AY223" s="232" t="s">
        <v>126</v>
      </c>
      <c r="BK223" s="234">
        <f>SUM(BK224:BK228)</f>
        <v>0</v>
      </c>
    </row>
    <row r="224" spans="1:65" s="2" customFormat="1" ht="24" customHeight="1">
      <c r="A224" s="39"/>
      <c r="B224" s="40"/>
      <c r="C224" s="237" t="s">
        <v>167</v>
      </c>
      <c r="D224" s="237" t="s">
        <v>128</v>
      </c>
      <c r="E224" s="238" t="s">
        <v>527</v>
      </c>
      <c r="F224" s="239" t="s">
        <v>528</v>
      </c>
      <c r="G224" s="240" t="s">
        <v>138</v>
      </c>
      <c r="H224" s="241">
        <v>37459.7</v>
      </c>
      <c r="I224" s="242"/>
      <c r="J224" s="243">
        <f>ROUND(I224*H224,2)</f>
        <v>0</v>
      </c>
      <c r="K224" s="244"/>
      <c r="L224" s="45"/>
      <c r="M224" s="245" t="s">
        <v>1</v>
      </c>
      <c r="N224" s="246" t="s">
        <v>38</v>
      </c>
      <c r="O224" s="92"/>
      <c r="P224" s="247">
        <f>O224*H224</f>
        <v>0</v>
      </c>
      <c r="Q224" s="247">
        <v>0</v>
      </c>
      <c r="R224" s="247">
        <f>Q224*H224</f>
        <v>0</v>
      </c>
      <c r="S224" s="247">
        <v>0</v>
      </c>
      <c r="T224" s="248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49" t="s">
        <v>88</v>
      </c>
      <c r="AT224" s="249" t="s">
        <v>128</v>
      </c>
      <c r="AU224" s="249" t="s">
        <v>82</v>
      </c>
      <c r="AY224" s="18" t="s">
        <v>126</v>
      </c>
      <c r="BE224" s="250">
        <f>IF(N224="základní",J224,0)</f>
        <v>0</v>
      </c>
      <c r="BF224" s="250">
        <f>IF(N224="snížená",J224,0)</f>
        <v>0</v>
      </c>
      <c r="BG224" s="250">
        <f>IF(N224="zákl. přenesená",J224,0)</f>
        <v>0</v>
      </c>
      <c r="BH224" s="250">
        <f>IF(N224="sníž. přenesená",J224,0)</f>
        <v>0</v>
      </c>
      <c r="BI224" s="250">
        <f>IF(N224="nulová",J224,0)</f>
        <v>0</v>
      </c>
      <c r="BJ224" s="18" t="s">
        <v>78</v>
      </c>
      <c r="BK224" s="250">
        <f>ROUND(I224*H224,2)</f>
        <v>0</v>
      </c>
      <c r="BL224" s="18" t="s">
        <v>88</v>
      </c>
      <c r="BM224" s="249" t="s">
        <v>322</v>
      </c>
    </row>
    <row r="225" spans="1:47" s="2" customFormat="1" ht="12">
      <c r="A225" s="39"/>
      <c r="B225" s="40"/>
      <c r="C225" s="41"/>
      <c r="D225" s="251" t="s">
        <v>132</v>
      </c>
      <c r="E225" s="41"/>
      <c r="F225" s="252" t="s">
        <v>528</v>
      </c>
      <c r="G225" s="41"/>
      <c r="H225" s="41"/>
      <c r="I225" s="145"/>
      <c r="J225" s="41"/>
      <c r="K225" s="41"/>
      <c r="L225" s="45"/>
      <c r="M225" s="253"/>
      <c r="N225" s="254"/>
      <c r="O225" s="92"/>
      <c r="P225" s="92"/>
      <c r="Q225" s="92"/>
      <c r="R225" s="92"/>
      <c r="S225" s="92"/>
      <c r="T225" s="93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132</v>
      </c>
      <c r="AU225" s="18" t="s">
        <v>82</v>
      </c>
    </row>
    <row r="226" spans="1:51" s="13" customFormat="1" ht="12">
      <c r="A226" s="13"/>
      <c r="B226" s="255"/>
      <c r="C226" s="256"/>
      <c r="D226" s="251" t="s">
        <v>133</v>
      </c>
      <c r="E226" s="257" t="s">
        <v>1</v>
      </c>
      <c r="F226" s="258" t="s">
        <v>529</v>
      </c>
      <c r="G226" s="256"/>
      <c r="H226" s="259">
        <v>9431</v>
      </c>
      <c r="I226" s="260"/>
      <c r="J226" s="256"/>
      <c r="K226" s="256"/>
      <c r="L226" s="261"/>
      <c r="M226" s="262"/>
      <c r="N226" s="263"/>
      <c r="O226" s="263"/>
      <c r="P226" s="263"/>
      <c r="Q226" s="263"/>
      <c r="R226" s="263"/>
      <c r="S226" s="263"/>
      <c r="T226" s="26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5" t="s">
        <v>133</v>
      </c>
      <c r="AU226" s="265" t="s">
        <v>82</v>
      </c>
      <c r="AV226" s="13" t="s">
        <v>82</v>
      </c>
      <c r="AW226" s="13" t="s">
        <v>30</v>
      </c>
      <c r="AX226" s="13" t="s">
        <v>73</v>
      </c>
      <c r="AY226" s="265" t="s">
        <v>126</v>
      </c>
    </row>
    <row r="227" spans="1:51" s="13" customFormat="1" ht="12">
      <c r="A227" s="13"/>
      <c r="B227" s="255"/>
      <c r="C227" s="256"/>
      <c r="D227" s="251" t="s">
        <v>133</v>
      </c>
      <c r="E227" s="257" t="s">
        <v>1</v>
      </c>
      <c r="F227" s="258" t="s">
        <v>530</v>
      </c>
      <c r="G227" s="256"/>
      <c r="H227" s="259">
        <v>28028.7</v>
      </c>
      <c r="I227" s="260"/>
      <c r="J227" s="256"/>
      <c r="K227" s="256"/>
      <c r="L227" s="261"/>
      <c r="M227" s="262"/>
      <c r="N227" s="263"/>
      <c r="O227" s="263"/>
      <c r="P227" s="263"/>
      <c r="Q227" s="263"/>
      <c r="R227" s="263"/>
      <c r="S227" s="263"/>
      <c r="T227" s="26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5" t="s">
        <v>133</v>
      </c>
      <c r="AU227" s="265" t="s">
        <v>82</v>
      </c>
      <c r="AV227" s="13" t="s">
        <v>82</v>
      </c>
      <c r="AW227" s="13" t="s">
        <v>30</v>
      </c>
      <c r="AX227" s="13" t="s">
        <v>73</v>
      </c>
      <c r="AY227" s="265" t="s">
        <v>126</v>
      </c>
    </row>
    <row r="228" spans="1:51" s="14" customFormat="1" ht="12">
      <c r="A228" s="14"/>
      <c r="B228" s="266"/>
      <c r="C228" s="267"/>
      <c r="D228" s="251" t="s">
        <v>133</v>
      </c>
      <c r="E228" s="268" t="s">
        <v>1</v>
      </c>
      <c r="F228" s="269" t="s">
        <v>135</v>
      </c>
      <c r="G228" s="267"/>
      <c r="H228" s="270">
        <v>37459.7</v>
      </c>
      <c r="I228" s="271"/>
      <c r="J228" s="267"/>
      <c r="K228" s="267"/>
      <c r="L228" s="272"/>
      <c r="M228" s="273"/>
      <c r="N228" s="274"/>
      <c r="O228" s="274"/>
      <c r="P228" s="274"/>
      <c r="Q228" s="274"/>
      <c r="R228" s="274"/>
      <c r="S228" s="274"/>
      <c r="T228" s="275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76" t="s">
        <v>133</v>
      </c>
      <c r="AU228" s="276" t="s">
        <v>82</v>
      </c>
      <c r="AV228" s="14" t="s">
        <v>88</v>
      </c>
      <c r="AW228" s="14" t="s">
        <v>30</v>
      </c>
      <c r="AX228" s="14" t="s">
        <v>78</v>
      </c>
      <c r="AY228" s="276" t="s">
        <v>126</v>
      </c>
    </row>
    <row r="229" spans="1:63" s="12" customFormat="1" ht="22.8" customHeight="1">
      <c r="A229" s="12"/>
      <c r="B229" s="221"/>
      <c r="C229" s="222"/>
      <c r="D229" s="223" t="s">
        <v>72</v>
      </c>
      <c r="E229" s="235" t="s">
        <v>233</v>
      </c>
      <c r="F229" s="235" t="s">
        <v>234</v>
      </c>
      <c r="G229" s="222"/>
      <c r="H229" s="222"/>
      <c r="I229" s="225"/>
      <c r="J229" s="236">
        <f>BK229</f>
        <v>0</v>
      </c>
      <c r="K229" s="222"/>
      <c r="L229" s="227"/>
      <c r="M229" s="228"/>
      <c r="N229" s="229"/>
      <c r="O229" s="229"/>
      <c r="P229" s="230">
        <f>SUM(P230:P239)</f>
        <v>0</v>
      </c>
      <c r="Q229" s="229"/>
      <c r="R229" s="230">
        <f>SUM(R230:R239)</f>
        <v>0</v>
      </c>
      <c r="S229" s="229"/>
      <c r="T229" s="231">
        <f>SUM(T230:T239)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32" t="s">
        <v>78</v>
      </c>
      <c r="AT229" s="233" t="s">
        <v>72</v>
      </c>
      <c r="AU229" s="233" t="s">
        <v>78</v>
      </c>
      <c r="AY229" s="232" t="s">
        <v>126</v>
      </c>
      <c r="BK229" s="234">
        <f>SUM(BK230:BK239)</f>
        <v>0</v>
      </c>
    </row>
    <row r="230" spans="1:65" s="2" customFormat="1" ht="16.5" customHeight="1">
      <c r="A230" s="39"/>
      <c r="B230" s="40"/>
      <c r="C230" s="237" t="s">
        <v>7</v>
      </c>
      <c r="D230" s="237" t="s">
        <v>128</v>
      </c>
      <c r="E230" s="238" t="s">
        <v>446</v>
      </c>
      <c r="F230" s="239" t="s">
        <v>447</v>
      </c>
      <c r="G230" s="240" t="s">
        <v>237</v>
      </c>
      <c r="H230" s="241">
        <v>350.102</v>
      </c>
      <c r="I230" s="242"/>
      <c r="J230" s="243">
        <f>ROUND(I230*H230,2)</f>
        <v>0</v>
      </c>
      <c r="K230" s="244"/>
      <c r="L230" s="45"/>
      <c r="M230" s="245" t="s">
        <v>1</v>
      </c>
      <c r="N230" s="246" t="s">
        <v>38</v>
      </c>
      <c r="O230" s="92"/>
      <c r="P230" s="247">
        <f>O230*H230</f>
        <v>0</v>
      </c>
      <c r="Q230" s="247">
        <v>0</v>
      </c>
      <c r="R230" s="247">
        <f>Q230*H230</f>
        <v>0</v>
      </c>
      <c r="S230" s="247">
        <v>0</v>
      </c>
      <c r="T230" s="248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49" t="s">
        <v>88</v>
      </c>
      <c r="AT230" s="249" t="s">
        <v>128</v>
      </c>
      <c r="AU230" s="249" t="s">
        <v>82</v>
      </c>
      <c r="AY230" s="18" t="s">
        <v>126</v>
      </c>
      <c r="BE230" s="250">
        <f>IF(N230="základní",J230,0)</f>
        <v>0</v>
      </c>
      <c r="BF230" s="250">
        <f>IF(N230="snížená",J230,0)</f>
        <v>0</v>
      </c>
      <c r="BG230" s="250">
        <f>IF(N230="zákl. přenesená",J230,0)</f>
        <v>0</v>
      </c>
      <c r="BH230" s="250">
        <f>IF(N230="sníž. přenesená",J230,0)</f>
        <v>0</v>
      </c>
      <c r="BI230" s="250">
        <f>IF(N230="nulová",J230,0)</f>
        <v>0</v>
      </c>
      <c r="BJ230" s="18" t="s">
        <v>78</v>
      </c>
      <c r="BK230" s="250">
        <f>ROUND(I230*H230,2)</f>
        <v>0</v>
      </c>
      <c r="BL230" s="18" t="s">
        <v>88</v>
      </c>
      <c r="BM230" s="249" t="s">
        <v>192</v>
      </c>
    </row>
    <row r="231" spans="1:47" s="2" customFormat="1" ht="12">
      <c r="A231" s="39"/>
      <c r="B231" s="40"/>
      <c r="C231" s="41"/>
      <c r="D231" s="251" t="s">
        <v>132</v>
      </c>
      <c r="E231" s="41"/>
      <c r="F231" s="252" t="s">
        <v>447</v>
      </c>
      <c r="G231" s="41"/>
      <c r="H231" s="41"/>
      <c r="I231" s="145"/>
      <c r="J231" s="41"/>
      <c r="K231" s="41"/>
      <c r="L231" s="45"/>
      <c r="M231" s="253"/>
      <c r="N231" s="254"/>
      <c r="O231" s="92"/>
      <c r="P231" s="92"/>
      <c r="Q231" s="92"/>
      <c r="R231" s="92"/>
      <c r="S231" s="92"/>
      <c r="T231" s="93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132</v>
      </c>
      <c r="AU231" s="18" t="s">
        <v>82</v>
      </c>
    </row>
    <row r="232" spans="1:65" s="2" customFormat="1" ht="24" customHeight="1">
      <c r="A232" s="39"/>
      <c r="B232" s="40"/>
      <c r="C232" s="237" t="s">
        <v>172</v>
      </c>
      <c r="D232" s="237" t="s">
        <v>128</v>
      </c>
      <c r="E232" s="238" t="s">
        <v>450</v>
      </c>
      <c r="F232" s="239" t="s">
        <v>451</v>
      </c>
      <c r="G232" s="240" t="s">
        <v>237</v>
      </c>
      <c r="H232" s="241">
        <v>3150.918</v>
      </c>
      <c r="I232" s="242"/>
      <c r="J232" s="243">
        <f>ROUND(I232*H232,2)</f>
        <v>0</v>
      </c>
      <c r="K232" s="244"/>
      <c r="L232" s="45"/>
      <c r="M232" s="245" t="s">
        <v>1</v>
      </c>
      <c r="N232" s="246" t="s">
        <v>38</v>
      </c>
      <c r="O232" s="92"/>
      <c r="P232" s="247">
        <f>O232*H232</f>
        <v>0</v>
      </c>
      <c r="Q232" s="247">
        <v>0</v>
      </c>
      <c r="R232" s="247">
        <f>Q232*H232</f>
        <v>0</v>
      </c>
      <c r="S232" s="247">
        <v>0</v>
      </c>
      <c r="T232" s="248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49" t="s">
        <v>88</v>
      </c>
      <c r="AT232" s="249" t="s">
        <v>128</v>
      </c>
      <c r="AU232" s="249" t="s">
        <v>82</v>
      </c>
      <c r="AY232" s="18" t="s">
        <v>126</v>
      </c>
      <c r="BE232" s="250">
        <f>IF(N232="základní",J232,0)</f>
        <v>0</v>
      </c>
      <c r="BF232" s="250">
        <f>IF(N232="snížená",J232,0)</f>
        <v>0</v>
      </c>
      <c r="BG232" s="250">
        <f>IF(N232="zákl. přenesená",J232,0)</f>
        <v>0</v>
      </c>
      <c r="BH232" s="250">
        <f>IF(N232="sníž. přenesená",J232,0)</f>
        <v>0</v>
      </c>
      <c r="BI232" s="250">
        <f>IF(N232="nulová",J232,0)</f>
        <v>0</v>
      </c>
      <c r="BJ232" s="18" t="s">
        <v>78</v>
      </c>
      <c r="BK232" s="250">
        <f>ROUND(I232*H232,2)</f>
        <v>0</v>
      </c>
      <c r="BL232" s="18" t="s">
        <v>88</v>
      </c>
      <c r="BM232" s="249" t="s">
        <v>196</v>
      </c>
    </row>
    <row r="233" spans="1:47" s="2" customFormat="1" ht="12">
      <c r="A233" s="39"/>
      <c r="B233" s="40"/>
      <c r="C233" s="41"/>
      <c r="D233" s="251" t="s">
        <v>132</v>
      </c>
      <c r="E233" s="41"/>
      <c r="F233" s="252" t="s">
        <v>451</v>
      </c>
      <c r="G233" s="41"/>
      <c r="H233" s="41"/>
      <c r="I233" s="145"/>
      <c r="J233" s="41"/>
      <c r="K233" s="41"/>
      <c r="L233" s="45"/>
      <c r="M233" s="253"/>
      <c r="N233" s="254"/>
      <c r="O233" s="92"/>
      <c r="P233" s="92"/>
      <c r="Q233" s="92"/>
      <c r="R233" s="92"/>
      <c r="S233" s="92"/>
      <c r="T233" s="93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132</v>
      </c>
      <c r="AU233" s="18" t="s">
        <v>82</v>
      </c>
    </row>
    <row r="234" spans="1:51" s="13" customFormat="1" ht="12">
      <c r="A234" s="13"/>
      <c r="B234" s="255"/>
      <c r="C234" s="256"/>
      <c r="D234" s="251" t="s">
        <v>133</v>
      </c>
      <c r="E234" s="257" t="s">
        <v>1</v>
      </c>
      <c r="F234" s="258" t="s">
        <v>531</v>
      </c>
      <c r="G234" s="256"/>
      <c r="H234" s="259">
        <v>3150.918</v>
      </c>
      <c r="I234" s="260"/>
      <c r="J234" s="256"/>
      <c r="K234" s="256"/>
      <c r="L234" s="261"/>
      <c r="M234" s="262"/>
      <c r="N234" s="263"/>
      <c r="O234" s="263"/>
      <c r="P234" s="263"/>
      <c r="Q234" s="263"/>
      <c r="R234" s="263"/>
      <c r="S234" s="263"/>
      <c r="T234" s="26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5" t="s">
        <v>133</v>
      </c>
      <c r="AU234" s="265" t="s">
        <v>82</v>
      </c>
      <c r="AV234" s="13" t="s">
        <v>82</v>
      </c>
      <c r="AW234" s="13" t="s">
        <v>30</v>
      </c>
      <c r="AX234" s="13" t="s">
        <v>73</v>
      </c>
      <c r="AY234" s="265" t="s">
        <v>126</v>
      </c>
    </row>
    <row r="235" spans="1:51" s="14" customFormat="1" ht="12">
      <c r="A235" s="14"/>
      <c r="B235" s="266"/>
      <c r="C235" s="267"/>
      <c r="D235" s="251" t="s">
        <v>133</v>
      </c>
      <c r="E235" s="268" t="s">
        <v>1</v>
      </c>
      <c r="F235" s="269" t="s">
        <v>135</v>
      </c>
      <c r="G235" s="267"/>
      <c r="H235" s="270">
        <v>3150.918</v>
      </c>
      <c r="I235" s="271"/>
      <c r="J235" s="267"/>
      <c r="K235" s="267"/>
      <c r="L235" s="272"/>
      <c r="M235" s="273"/>
      <c r="N235" s="274"/>
      <c r="O235" s="274"/>
      <c r="P235" s="274"/>
      <c r="Q235" s="274"/>
      <c r="R235" s="274"/>
      <c r="S235" s="274"/>
      <c r="T235" s="275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76" t="s">
        <v>133</v>
      </c>
      <c r="AU235" s="276" t="s">
        <v>82</v>
      </c>
      <c r="AV235" s="14" t="s">
        <v>88</v>
      </c>
      <c r="AW235" s="14" t="s">
        <v>30</v>
      </c>
      <c r="AX235" s="14" t="s">
        <v>78</v>
      </c>
      <c r="AY235" s="276" t="s">
        <v>126</v>
      </c>
    </row>
    <row r="236" spans="1:65" s="2" customFormat="1" ht="24" customHeight="1">
      <c r="A236" s="39"/>
      <c r="B236" s="40"/>
      <c r="C236" s="237" t="s">
        <v>249</v>
      </c>
      <c r="D236" s="237" t="s">
        <v>128</v>
      </c>
      <c r="E236" s="238" t="s">
        <v>454</v>
      </c>
      <c r="F236" s="239" t="s">
        <v>455</v>
      </c>
      <c r="G236" s="240" t="s">
        <v>237</v>
      </c>
      <c r="H236" s="241">
        <v>350.102</v>
      </c>
      <c r="I236" s="242"/>
      <c r="J236" s="243">
        <f>ROUND(I236*H236,2)</f>
        <v>0</v>
      </c>
      <c r="K236" s="244"/>
      <c r="L236" s="45"/>
      <c r="M236" s="245" t="s">
        <v>1</v>
      </c>
      <c r="N236" s="246" t="s">
        <v>38</v>
      </c>
      <c r="O236" s="92"/>
      <c r="P236" s="247">
        <f>O236*H236</f>
        <v>0</v>
      </c>
      <c r="Q236" s="247">
        <v>0</v>
      </c>
      <c r="R236" s="247">
        <f>Q236*H236</f>
        <v>0</v>
      </c>
      <c r="S236" s="247">
        <v>0</v>
      </c>
      <c r="T236" s="248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49" t="s">
        <v>88</v>
      </c>
      <c r="AT236" s="249" t="s">
        <v>128</v>
      </c>
      <c r="AU236" s="249" t="s">
        <v>82</v>
      </c>
      <c r="AY236" s="18" t="s">
        <v>126</v>
      </c>
      <c r="BE236" s="250">
        <f>IF(N236="základní",J236,0)</f>
        <v>0</v>
      </c>
      <c r="BF236" s="250">
        <f>IF(N236="snížená",J236,0)</f>
        <v>0</v>
      </c>
      <c r="BG236" s="250">
        <f>IF(N236="zákl. přenesená",J236,0)</f>
        <v>0</v>
      </c>
      <c r="BH236" s="250">
        <f>IF(N236="sníž. přenesená",J236,0)</f>
        <v>0</v>
      </c>
      <c r="BI236" s="250">
        <f>IF(N236="nulová",J236,0)</f>
        <v>0</v>
      </c>
      <c r="BJ236" s="18" t="s">
        <v>78</v>
      </c>
      <c r="BK236" s="250">
        <f>ROUND(I236*H236,2)</f>
        <v>0</v>
      </c>
      <c r="BL236" s="18" t="s">
        <v>88</v>
      </c>
      <c r="BM236" s="249" t="s">
        <v>199</v>
      </c>
    </row>
    <row r="237" spans="1:47" s="2" customFormat="1" ht="12">
      <c r="A237" s="39"/>
      <c r="B237" s="40"/>
      <c r="C237" s="41"/>
      <c r="D237" s="251" t="s">
        <v>132</v>
      </c>
      <c r="E237" s="41"/>
      <c r="F237" s="252" t="s">
        <v>455</v>
      </c>
      <c r="G237" s="41"/>
      <c r="H237" s="41"/>
      <c r="I237" s="145"/>
      <c r="J237" s="41"/>
      <c r="K237" s="41"/>
      <c r="L237" s="45"/>
      <c r="M237" s="253"/>
      <c r="N237" s="254"/>
      <c r="O237" s="92"/>
      <c r="P237" s="92"/>
      <c r="Q237" s="92"/>
      <c r="R237" s="92"/>
      <c r="S237" s="92"/>
      <c r="T237" s="93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132</v>
      </c>
      <c r="AU237" s="18" t="s">
        <v>82</v>
      </c>
    </row>
    <row r="238" spans="1:65" s="2" customFormat="1" ht="24" customHeight="1">
      <c r="A238" s="39"/>
      <c r="B238" s="40"/>
      <c r="C238" s="237" t="s">
        <v>291</v>
      </c>
      <c r="D238" s="237" t="s">
        <v>128</v>
      </c>
      <c r="E238" s="238" t="s">
        <v>458</v>
      </c>
      <c r="F238" s="239" t="s">
        <v>459</v>
      </c>
      <c r="G238" s="240" t="s">
        <v>237</v>
      </c>
      <c r="H238" s="241">
        <v>350.102</v>
      </c>
      <c r="I238" s="242"/>
      <c r="J238" s="243">
        <f>ROUND(I238*H238,2)</f>
        <v>0</v>
      </c>
      <c r="K238" s="244"/>
      <c r="L238" s="45"/>
      <c r="M238" s="245" t="s">
        <v>1</v>
      </c>
      <c r="N238" s="246" t="s">
        <v>38</v>
      </c>
      <c r="O238" s="92"/>
      <c r="P238" s="247">
        <f>O238*H238</f>
        <v>0</v>
      </c>
      <c r="Q238" s="247">
        <v>0</v>
      </c>
      <c r="R238" s="247">
        <f>Q238*H238</f>
        <v>0</v>
      </c>
      <c r="S238" s="247">
        <v>0</v>
      </c>
      <c r="T238" s="248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49" t="s">
        <v>88</v>
      </c>
      <c r="AT238" s="249" t="s">
        <v>128</v>
      </c>
      <c r="AU238" s="249" t="s">
        <v>82</v>
      </c>
      <c r="AY238" s="18" t="s">
        <v>126</v>
      </c>
      <c r="BE238" s="250">
        <f>IF(N238="základní",J238,0)</f>
        <v>0</v>
      </c>
      <c r="BF238" s="250">
        <f>IF(N238="snížená",J238,0)</f>
        <v>0</v>
      </c>
      <c r="BG238" s="250">
        <f>IF(N238="zákl. přenesená",J238,0)</f>
        <v>0</v>
      </c>
      <c r="BH238" s="250">
        <f>IF(N238="sníž. přenesená",J238,0)</f>
        <v>0</v>
      </c>
      <c r="BI238" s="250">
        <f>IF(N238="nulová",J238,0)</f>
        <v>0</v>
      </c>
      <c r="BJ238" s="18" t="s">
        <v>78</v>
      </c>
      <c r="BK238" s="250">
        <f>ROUND(I238*H238,2)</f>
        <v>0</v>
      </c>
      <c r="BL238" s="18" t="s">
        <v>88</v>
      </c>
      <c r="BM238" s="249" t="s">
        <v>202</v>
      </c>
    </row>
    <row r="239" spans="1:47" s="2" customFormat="1" ht="12">
      <c r="A239" s="39"/>
      <c r="B239" s="40"/>
      <c r="C239" s="41"/>
      <c r="D239" s="251" t="s">
        <v>132</v>
      </c>
      <c r="E239" s="41"/>
      <c r="F239" s="252" t="s">
        <v>459</v>
      </c>
      <c r="G239" s="41"/>
      <c r="H239" s="41"/>
      <c r="I239" s="145"/>
      <c r="J239" s="41"/>
      <c r="K239" s="41"/>
      <c r="L239" s="45"/>
      <c r="M239" s="253"/>
      <c r="N239" s="254"/>
      <c r="O239" s="92"/>
      <c r="P239" s="92"/>
      <c r="Q239" s="92"/>
      <c r="R239" s="92"/>
      <c r="S239" s="92"/>
      <c r="T239" s="93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132</v>
      </c>
      <c r="AU239" s="18" t="s">
        <v>82</v>
      </c>
    </row>
    <row r="240" spans="1:63" s="12" customFormat="1" ht="22.8" customHeight="1">
      <c r="A240" s="12"/>
      <c r="B240" s="221"/>
      <c r="C240" s="222"/>
      <c r="D240" s="223" t="s">
        <v>72</v>
      </c>
      <c r="E240" s="235" t="s">
        <v>247</v>
      </c>
      <c r="F240" s="235" t="s">
        <v>248</v>
      </c>
      <c r="G240" s="222"/>
      <c r="H240" s="222"/>
      <c r="I240" s="225"/>
      <c r="J240" s="236">
        <f>BK240</f>
        <v>0</v>
      </c>
      <c r="K240" s="222"/>
      <c r="L240" s="227"/>
      <c r="M240" s="228"/>
      <c r="N240" s="229"/>
      <c r="O240" s="229"/>
      <c r="P240" s="230">
        <f>SUM(P241:P242)</f>
        <v>0</v>
      </c>
      <c r="Q240" s="229"/>
      <c r="R240" s="230">
        <f>SUM(R241:R242)</f>
        <v>0</v>
      </c>
      <c r="S240" s="229"/>
      <c r="T240" s="231">
        <f>SUM(T241:T242)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32" t="s">
        <v>78</v>
      </c>
      <c r="AT240" s="233" t="s">
        <v>72</v>
      </c>
      <c r="AU240" s="233" t="s">
        <v>78</v>
      </c>
      <c r="AY240" s="232" t="s">
        <v>126</v>
      </c>
      <c r="BK240" s="234">
        <f>SUM(BK241:BK242)</f>
        <v>0</v>
      </c>
    </row>
    <row r="241" spans="1:65" s="2" customFormat="1" ht="24" customHeight="1">
      <c r="A241" s="39"/>
      <c r="B241" s="40"/>
      <c r="C241" s="237" t="s">
        <v>336</v>
      </c>
      <c r="D241" s="237" t="s">
        <v>128</v>
      </c>
      <c r="E241" s="238" t="s">
        <v>250</v>
      </c>
      <c r="F241" s="239" t="s">
        <v>251</v>
      </c>
      <c r="G241" s="240" t="s">
        <v>237</v>
      </c>
      <c r="H241" s="241">
        <v>596.569</v>
      </c>
      <c r="I241" s="242"/>
      <c r="J241" s="243">
        <f>ROUND(I241*H241,2)</f>
        <v>0</v>
      </c>
      <c r="K241" s="244"/>
      <c r="L241" s="45"/>
      <c r="M241" s="245" t="s">
        <v>1</v>
      </c>
      <c r="N241" s="246" t="s">
        <v>38</v>
      </c>
      <c r="O241" s="92"/>
      <c r="P241" s="247">
        <f>O241*H241</f>
        <v>0</v>
      </c>
      <c r="Q241" s="247">
        <v>0</v>
      </c>
      <c r="R241" s="247">
        <f>Q241*H241</f>
        <v>0</v>
      </c>
      <c r="S241" s="247">
        <v>0</v>
      </c>
      <c r="T241" s="248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49" t="s">
        <v>88</v>
      </c>
      <c r="AT241" s="249" t="s">
        <v>128</v>
      </c>
      <c r="AU241" s="249" t="s">
        <v>82</v>
      </c>
      <c r="AY241" s="18" t="s">
        <v>126</v>
      </c>
      <c r="BE241" s="250">
        <f>IF(N241="základní",J241,0)</f>
        <v>0</v>
      </c>
      <c r="BF241" s="250">
        <f>IF(N241="snížená",J241,0)</f>
        <v>0</v>
      </c>
      <c r="BG241" s="250">
        <f>IF(N241="zákl. přenesená",J241,0)</f>
        <v>0</v>
      </c>
      <c r="BH241" s="250">
        <f>IF(N241="sníž. přenesená",J241,0)</f>
        <v>0</v>
      </c>
      <c r="BI241" s="250">
        <f>IF(N241="nulová",J241,0)</f>
        <v>0</v>
      </c>
      <c r="BJ241" s="18" t="s">
        <v>78</v>
      </c>
      <c r="BK241" s="250">
        <f>ROUND(I241*H241,2)</f>
        <v>0</v>
      </c>
      <c r="BL241" s="18" t="s">
        <v>88</v>
      </c>
      <c r="BM241" s="249" t="s">
        <v>207</v>
      </c>
    </row>
    <row r="242" spans="1:47" s="2" customFormat="1" ht="12">
      <c r="A242" s="39"/>
      <c r="B242" s="40"/>
      <c r="C242" s="41"/>
      <c r="D242" s="251" t="s">
        <v>132</v>
      </c>
      <c r="E242" s="41"/>
      <c r="F242" s="252" t="s">
        <v>251</v>
      </c>
      <c r="G242" s="41"/>
      <c r="H242" s="41"/>
      <c r="I242" s="145"/>
      <c r="J242" s="41"/>
      <c r="K242" s="41"/>
      <c r="L242" s="45"/>
      <c r="M242" s="288"/>
      <c r="N242" s="289"/>
      <c r="O242" s="290"/>
      <c r="P242" s="290"/>
      <c r="Q242" s="290"/>
      <c r="R242" s="290"/>
      <c r="S242" s="290"/>
      <c r="T242" s="291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132</v>
      </c>
      <c r="AU242" s="18" t="s">
        <v>82</v>
      </c>
    </row>
    <row r="243" spans="1:31" s="2" customFormat="1" ht="6.95" customHeight="1">
      <c r="A243" s="39"/>
      <c r="B243" s="67"/>
      <c r="C243" s="68"/>
      <c r="D243" s="68"/>
      <c r="E243" s="68"/>
      <c r="F243" s="68"/>
      <c r="G243" s="68"/>
      <c r="H243" s="68"/>
      <c r="I243" s="184"/>
      <c r="J243" s="68"/>
      <c r="K243" s="68"/>
      <c r="L243" s="45"/>
      <c r="M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</row>
  </sheetData>
  <sheetProtection password="CC35" sheet="1" objects="1" scenarios="1" formatColumns="0" formatRows="0" autoFilter="0"/>
  <autoFilter ref="C121:K242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82</v>
      </c>
    </row>
    <row r="4" spans="2:46" s="1" customFormat="1" ht="24.95" customHeight="1">
      <c r="B4" s="21"/>
      <c r="D4" s="141" t="s">
        <v>97</v>
      </c>
      <c r="I4" s="137"/>
      <c r="L4" s="21"/>
      <c r="M4" s="142" t="s">
        <v>10</v>
      </c>
      <c r="AT4" s="18" t="s">
        <v>4</v>
      </c>
    </row>
    <row r="5" spans="2:12" s="1" customFormat="1" ht="6.95" customHeight="1">
      <c r="B5" s="21"/>
      <c r="I5" s="137"/>
      <c r="L5" s="21"/>
    </row>
    <row r="6" spans="2:12" s="1" customFormat="1" ht="12" customHeight="1">
      <c r="B6" s="21"/>
      <c r="D6" s="143" t="s">
        <v>16</v>
      </c>
      <c r="I6" s="137"/>
      <c r="L6" s="21"/>
    </row>
    <row r="7" spans="2:12" s="1" customFormat="1" ht="25.5" customHeight="1">
      <c r="B7" s="21"/>
      <c r="E7" s="144" t="str">
        <f>'Rekapitulace stavby'!K6</f>
        <v>Přestavba povodňové hráze řeky Opavy na km 64,900-68,440 v místě Bliszczyce, obec Branice (otevřený)</v>
      </c>
      <c r="F7" s="143"/>
      <c r="G7" s="143"/>
      <c r="H7" s="143"/>
      <c r="I7" s="137"/>
      <c r="L7" s="21"/>
    </row>
    <row r="8" spans="1:31" s="2" customFormat="1" ht="12" customHeight="1">
      <c r="A8" s="39"/>
      <c r="B8" s="45"/>
      <c r="C8" s="39"/>
      <c r="D8" s="143" t="s">
        <v>98</v>
      </c>
      <c r="E8" s="39"/>
      <c r="F8" s="39"/>
      <c r="G8" s="39"/>
      <c r="H8" s="39"/>
      <c r="I8" s="145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6" t="s">
        <v>532</v>
      </c>
      <c r="F9" s="39"/>
      <c r="G9" s="39"/>
      <c r="H9" s="39"/>
      <c r="I9" s="145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45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3" t="s">
        <v>18</v>
      </c>
      <c r="E11" s="39"/>
      <c r="F11" s="147" t="s">
        <v>1</v>
      </c>
      <c r="G11" s="39"/>
      <c r="H11" s="39"/>
      <c r="I11" s="148" t="s">
        <v>19</v>
      </c>
      <c r="J11" s="147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3" t="s">
        <v>20</v>
      </c>
      <c r="E12" s="39"/>
      <c r="F12" s="147" t="s">
        <v>21</v>
      </c>
      <c r="G12" s="39"/>
      <c r="H12" s="39"/>
      <c r="I12" s="148" t="s">
        <v>22</v>
      </c>
      <c r="J12" s="149" t="str">
        <f>'Rekapitulace stavby'!AN8</f>
        <v>21. 8. 2019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45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24</v>
      </c>
      <c r="E14" s="39"/>
      <c r="F14" s="39"/>
      <c r="G14" s="39"/>
      <c r="H14" s="39"/>
      <c r="I14" s="148" t="s">
        <v>25</v>
      </c>
      <c r="J14" s="147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7" t="str">
        <f>IF('Rekapitulace stavby'!E11="","",'Rekapitulace stavby'!E11)</f>
        <v xml:space="preserve"> </v>
      </c>
      <c r="F15" s="39"/>
      <c r="G15" s="39"/>
      <c r="H15" s="39"/>
      <c r="I15" s="148" t="s">
        <v>26</v>
      </c>
      <c r="J15" s="147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45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3" t="s">
        <v>27</v>
      </c>
      <c r="E17" s="39"/>
      <c r="F17" s="39"/>
      <c r="G17" s="39"/>
      <c r="H17" s="39"/>
      <c r="I17" s="148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7"/>
      <c r="G18" s="147"/>
      <c r="H18" s="147"/>
      <c r="I18" s="148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45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3" t="s">
        <v>29</v>
      </c>
      <c r="E20" s="39"/>
      <c r="F20" s="39"/>
      <c r="G20" s="39"/>
      <c r="H20" s="39"/>
      <c r="I20" s="148" t="s">
        <v>25</v>
      </c>
      <c r="J20" s="147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7" t="str">
        <f>IF('Rekapitulace stavby'!E17="","",'Rekapitulace stavby'!E17)</f>
        <v xml:space="preserve"> </v>
      </c>
      <c r="F21" s="39"/>
      <c r="G21" s="39"/>
      <c r="H21" s="39"/>
      <c r="I21" s="148" t="s">
        <v>26</v>
      </c>
      <c r="J21" s="147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45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3" t="s">
        <v>31</v>
      </c>
      <c r="E23" s="39"/>
      <c r="F23" s="39"/>
      <c r="G23" s="39"/>
      <c r="H23" s="39"/>
      <c r="I23" s="148" t="s">
        <v>25</v>
      </c>
      <c r="J23" s="147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7" t="str">
        <f>IF('Rekapitulace stavby'!E20="","",'Rekapitulace stavby'!E20)</f>
        <v xml:space="preserve"> </v>
      </c>
      <c r="F24" s="39"/>
      <c r="G24" s="39"/>
      <c r="H24" s="39"/>
      <c r="I24" s="148" t="s">
        <v>26</v>
      </c>
      <c r="J24" s="147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45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3" t="s">
        <v>32</v>
      </c>
      <c r="E26" s="39"/>
      <c r="F26" s="39"/>
      <c r="G26" s="39"/>
      <c r="H26" s="39"/>
      <c r="I26" s="145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0"/>
      <c r="B27" s="151"/>
      <c r="C27" s="150"/>
      <c r="D27" s="150"/>
      <c r="E27" s="152" t="s">
        <v>1</v>
      </c>
      <c r="F27" s="152"/>
      <c r="G27" s="152"/>
      <c r="H27" s="152"/>
      <c r="I27" s="153"/>
      <c r="J27" s="150"/>
      <c r="K27" s="150"/>
      <c r="L27" s="154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45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5"/>
      <c r="E29" s="155"/>
      <c r="F29" s="155"/>
      <c r="G29" s="155"/>
      <c r="H29" s="155"/>
      <c r="I29" s="156"/>
      <c r="J29" s="155"/>
      <c r="K29" s="155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7" t="s">
        <v>33</v>
      </c>
      <c r="E30" s="39"/>
      <c r="F30" s="39"/>
      <c r="G30" s="39"/>
      <c r="H30" s="39"/>
      <c r="I30" s="145"/>
      <c r="J30" s="158">
        <f>ROUND(J126,2)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5"/>
      <c r="E31" s="155"/>
      <c r="F31" s="155"/>
      <c r="G31" s="155"/>
      <c r="H31" s="155"/>
      <c r="I31" s="156"/>
      <c r="J31" s="155"/>
      <c r="K31" s="155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9" t="s">
        <v>35</v>
      </c>
      <c r="G32" s="39"/>
      <c r="H32" s="39"/>
      <c r="I32" s="160" t="s">
        <v>34</v>
      </c>
      <c r="J32" s="159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1" t="s">
        <v>37</v>
      </c>
      <c r="E33" s="143" t="s">
        <v>38</v>
      </c>
      <c r="F33" s="162">
        <f>ROUND((SUM(BE126:BE317)),2)</f>
        <v>0</v>
      </c>
      <c r="G33" s="39"/>
      <c r="H33" s="39"/>
      <c r="I33" s="163">
        <v>0.23</v>
      </c>
      <c r="J33" s="162">
        <f>ROUND(((SUM(BE126:BE317))*I33),2)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3" t="s">
        <v>39</v>
      </c>
      <c r="F34" s="162">
        <f>ROUND((SUM(BF126:BF317)),2)</f>
        <v>0</v>
      </c>
      <c r="G34" s="39"/>
      <c r="H34" s="39"/>
      <c r="I34" s="163">
        <v>0.15</v>
      </c>
      <c r="J34" s="162">
        <f>ROUND(((SUM(BF126:BF317))*I34),2)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3" t="s">
        <v>40</v>
      </c>
      <c r="F35" s="162">
        <f>ROUND((SUM(BG126:BG317)),2)</f>
        <v>0</v>
      </c>
      <c r="G35" s="39"/>
      <c r="H35" s="39"/>
      <c r="I35" s="163">
        <v>0.23</v>
      </c>
      <c r="J35" s="162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3" t="s">
        <v>41</v>
      </c>
      <c r="F36" s="162">
        <f>ROUND((SUM(BH126:BH317)),2)</f>
        <v>0</v>
      </c>
      <c r="G36" s="39"/>
      <c r="H36" s="39"/>
      <c r="I36" s="163">
        <v>0.15</v>
      </c>
      <c r="J36" s="162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42</v>
      </c>
      <c r="F37" s="162">
        <f>ROUND((SUM(BI126:BI317)),2)</f>
        <v>0</v>
      </c>
      <c r="G37" s="39"/>
      <c r="H37" s="39"/>
      <c r="I37" s="163">
        <v>0</v>
      </c>
      <c r="J37" s="16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45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4"/>
      <c r="D39" s="165" t="s">
        <v>43</v>
      </c>
      <c r="E39" s="166"/>
      <c r="F39" s="166"/>
      <c r="G39" s="167" t="s">
        <v>44</v>
      </c>
      <c r="H39" s="168" t="s">
        <v>45</v>
      </c>
      <c r="I39" s="169"/>
      <c r="J39" s="170">
        <f>SUM(J30:J37)</f>
        <v>0</v>
      </c>
      <c r="K39" s="171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145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I41" s="137"/>
      <c r="L41" s="21"/>
    </row>
    <row r="42" spans="2:12" s="1" customFormat="1" ht="14.4" customHeight="1">
      <c r="B42" s="21"/>
      <c r="I42" s="137"/>
      <c r="L42" s="21"/>
    </row>
    <row r="43" spans="2:12" s="1" customFormat="1" ht="14.4" customHeight="1">
      <c r="B43" s="21"/>
      <c r="I43" s="137"/>
      <c r="L43" s="21"/>
    </row>
    <row r="44" spans="2:12" s="1" customFormat="1" ht="14.4" customHeight="1">
      <c r="B44" s="21"/>
      <c r="I44" s="137"/>
      <c r="L44" s="21"/>
    </row>
    <row r="45" spans="2:12" s="1" customFormat="1" ht="14.4" customHeight="1">
      <c r="B45" s="21"/>
      <c r="I45" s="137"/>
      <c r="L45" s="21"/>
    </row>
    <row r="46" spans="2:12" s="1" customFormat="1" ht="14.4" customHeight="1">
      <c r="B46" s="21"/>
      <c r="I46" s="137"/>
      <c r="L46" s="21"/>
    </row>
    <row r="47" spans="2:12" s="1" customFormat="1" ht="14.4" customHeight="1">
      <c r="B47" s="21"/>
      <c r="I47" s="137"/>
      <c r="L47" s="21"/>
    </row>
    <row r="48" spans="2:12" s="1" customFormat="1" ht="14.4" customHeight="1">
      <c r="B48" s="21"/>
      <c r="I48" s="137"/>
      <c r="L48" s="21"/>
    </row>
    <row r="49" spans="2:12" s="1" customFormat="1" ht="14.4" customHeight="1">
      <c r="B49" s="21"/>
      <c r="I49" s="137"/>
      <c r="L49" s="21"/>
    </row>
    <row r="50" spans="2:12" s="2" customFormat="1" ht="14.4" customHeight="1">
      <c r="B50" s="64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2" t="s">
        <v>50</v>
      </c>
      <c r="E65" s="180"/>
      <c r="F65" s="180"/>
      <c r="G65" s="172" t="s">
        <v>51</v>
      </c>
      <c r="H65" s="180"/>
      <c r="I65" s="181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2"/>
      <c r="C77" s="183"/>
      <c r="D77" s="183"/>
      <c r="E77" s="183"/>
      <c r="F77" s="183"/>
      <c r="G77" s="183"/>
      <c r="H77" s="183"/>
      <c r="I77" s="184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5"/>
      <c r="C81" s="186"/>
      <c r="D81" s="186"/>
      <c r="E81" s="186"/>
      <c r="F81" s="186"/>
      <c r="G81" s="186"/>
      <c r="H81" s="186"/>
      <c r="I81" s="187"/>
      <c r="J81" s="186"/>
      <c r="K81" s="18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100</v>
      </c>
      <c r="D82" s="41"/>
      <c r="E82" s="41"/>
      <c r="F82" s="41"/>
      <c r="G82" s="41"/>
      <c r="H82" s="41"/>
      <c r="I82" s="145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45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45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5.5" customHeight="1">
      <c r="A85" s="39"/>
      <c r="B85" s="40"/>
      <c r="C85" s="41"/>
      <c r="D85" s="41"/>
      <c r="E85" s="188" t="str">
        <f>E7</f>
        <v>Přestavba povodňové hráze řeky Opavy na km 64,900-68,440 v místě Bliszczyce, obec Branice (otevřený)</v>
      </c>
      <c r="F85" s="33"/>
      <c r="G85" s="33"/>
      <c r="H85" s="33"/>
      <c r="I85" s="145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98</v>
      </c>
      <c r="D86" s="41"/>
      <c r="E86" s="41"/>
      <c r="F86" s="41"/>
      <c r="G86" s="41"/>
      <c r="H86" s="41"/>
      <c r="I86" s="145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4 - Přestavba hrázové pro...</v>
      </c>
      <c r="F87" s="41"/>
      <c r="G87" s="41"/>
      <c r="H87" s="41"/>
      <c r="I87" s="145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45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148" t="s">
        <v>22</v>
      </c>
      <c r="J89" s="80" t="str">
        <f>IF(J12="","",J12)</f>
        <v>21. 8. 2019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45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148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148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45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9" t="s">
        <v>101</v>
      </c>
      <c r="D94" s="190"/>
      <c r="E94" s="190"/>
      <c r="F94" s="190"/>
      <c r="G94" s="190"/>
      <c r="H94" s="190"/>
      <c r="I94" s="191"/>
      <c r="J94" s="192" t="s">
        <v>102</v>
      </c>
      <c r="K94" s="19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45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3" t="s">
        <v>103</v>
      </c>
      <c r="D96" s="41"/>
      <c r="E96" s="41"/>
      <c r="F96" s="41"/>
      <c r="G96" s="41"/>
      <c r="H96" s="41"/>
      <c r="I96" s="145"/>
      <c r="J96" s="111">
        <f>J126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104</v>
      </c>
    </row>
    <row r="97" spans="1:31" s="9" customFormat="1" ht="24.95" customHeight="1">
      <c r="A97" s="9"/>
      <c r="B97" s="194"/>
      <c r="C97" s="195"/>
      <c r="D97" s="196" t="s">
        <v>105</v>
      </c>
      <c r="E97" s="197"/>
      <c r="F97" s="197"/>
      <c r="G97" s="197"/>
      <c r="H97" s="197"/>
      <c r="I97" s="198"/>
      <c r="J97" s="199">
        <f>J127</f>
        <v>0</v>
      </c>
      <c r="K97" s="195"/>
      <c r="L97" s="20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1"/>
      <c r="C98" s="202"/>
      <c r="D98" s="203" t="s">
        <v>106</v>
      </c>
      <c r="E98" s="204"/>
      <c r="F98" s="204"/>
      <c r="G98" s="204"/>
      <c r="H98" s="204"/>
      <c r="I98" s="205"/>
      <c r="J98" s="206">
        <f>J128</f>
        <v>0</v>
      </c>
      <c r="K98" s="202"/>
      <c r="L98" s="20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1"/>
      <c r="C99" s="202"/>
      <c r="D99" s="203" t="s">
        <v>533</v>
      </c>
      <c r="E99" s="204"/>
      <c r="F99" s="204"/>
      <c r="G99" s="204"/>
      <c r="H99" s="204"/>
      <c r="I99" s="205"/>
      <c r="J99" s="206">
        <f>J177</f>
        <v>0</v>
      </c>
      <c r="K99" s="202"/>
      <c r="L99" s="20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1"/>
      <c r="C100" s="202"/>
      <c r="D100" s="203" t="s">
        <v>255</v>
      </c>
      <c r="E100" s="204"/>
      <c r="F100" s="204"/>
      <c r="G100" s="204"/>
      <c r="H100" s="204"/>
      <c r="I100" s="205"/>
      <c r="J100" s="206">
        <f>J223</f>
        <v>0</v>
      </c>
      <c r="K100" s="202"/>
      <c r="L100" s="20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1"/>
      <c r="C101" s="202"/>
      <c r="D101" s="203" t="s">
        <v>108</v>
      </c>
      <c r="E101" s="204"/>
      <c r="F101" s="204"/>
      <c r="G101" s="204"/>
      <c r="H101" s="204"/>
      <c r="I101" s="205"/>
      <c r="J101" s="206">
        <f>J241</f>
        <v>0</v>
      </c>
      <c r="K101" s="202"/>
      <c r="L101" s="20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1"/>
      <c r="C102" s="202"/>
      <c r="D102" s="203" t="s">
        <v>109</v>
      </c>
      <c r="E102" s="204"/>
      <c r="F102" s="204"/>
      <c r="G102" s="204"/>
      <c r="H102" s="204"/>
      <c r="I102" s="205"/>
      <c r="J102" s="206">
        <f>J275</f>
        <v>0</v>
      </c>
      <c r="K102" s="202"/>
      <c r="L102" s="20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1"/>
      <c r="C103" s="202"/>
      <c r="D103" s="203" t="s">
        <v>110</v>
      </c>
      <c r="E103" s="204"/>
      <c r="F103" s="204"/>
      <c r="G103" s="204"/>
      <c r="H103" s="204"/>
      <c r="I103" s="205"/>
      <c r="J103" s="206">
        <f>J284</f>
        <v>0</v>
      </c>
      <c r="K103" s="202"/>
      <c r="L103" s="20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94"/>
      <c r="C104" s="195"/>
      <c r="D104" s="196" t="s">
        <v>534</v>
      </c>
      <c r="E104" s="197"/>
      <c r="F104" s="197"/>
      <c r="G104" s="197"/>
      <c r="H104" s="197"/>
      <c r="I104" s="198"/>
      <c r="J104" s="199">
        <f>J287</f>
        <v>0</v>
      </c>
      <c r="K104" s="195"/>
      <c r="L104" s="200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201"/>
      <c r="C105" s="202"/>
      <c r="D105" s="203" t="s">
        <v>535</v>
      </c>
      <c r="E105" s="204"/>
      <c r="F105" s="204"/>
      <c r="G105" s="204"/>
      <c r="H105" s="204"/>
      <c r="I105" s="205"/>
      <c r="J105" s="206">
        <f>J288</f>
        <v>0</v>
      </c>
      <c r="K105" s="202"/>
      <c r="L105" s="20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01"/>
      <c r="C106" s="202"/>
      <c r="D106" s="203" t="s">
        <v>536</v>
      </c>
      <c r="E106" s="204"/>
      <c r="F106" s="204"/>
      <c r="G106" s="204"/>
      <c r="H106" s="204"/>
      <c r="I106" s="205"/>
      <c r="J106" s="206">
        <f>J307</f>
        <v>0</v>
      </c>
      <c r="K106" s="202"/>
      <c r="L106" s="20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9"/>
      <c r="B107" s="40"/>
      <c r="C107" s="41"/>
      <c r="D107" s="41"/>
      <c r="E107" s="41"/>
      <c r="F107" s="41"/>
      <c r="G107" s="41"/>
      <c r="H107" s="41"/>
      <c r="I107" s="145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67"/>
      <c r="C108" s="68"/>
      <c r="D108" s="68"/>
      <c r="E108" s="68"/>
      <c r="F108" s="68"/>
      <c r="G108" s="68"/>
      <c r="H108" s="68"/>
      <c r="I108" s="184"/>
      <c r="J108" s="68"/>
      <c r="K108" s="68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12" spans="1:31" s="2" customFormat="1" ht="6.95" customHeight="1">
      <c r="A112" s="39"/>
      <c r="B112" s="69"/>
      <c r="C112" s="70"/>
      <c r="D112" s="70"/>
      <c r="E112" s="70"/>
      <c r="F112" s="70"/>
      <c r="G112" s="70"/>
      <c r="H112" s="70"/>
      <c r="I112" s="187"/>
      <c r="J112" s="70"/>
      <c r="K112" s="70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4.95" customHeight="1">
      <c r="A113" s="39"/>
      <c r="B113" s="40"/>
      <c r="C113" s="24" t="s">
        <v>111</v>
      </c>
      <c r="D113" s="41"/>
      <c r="E113" s="41"/>
      <c r="F113" s="41"/>
      <c r="G113" s="41"/>
      <c r="H113" s="41"/>
      <c r="I113" s="145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145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16</v>
      </c>
      <c r="D115" s="41"/>
      <c r="E115" s="41"/>
      <c r="F115" s="41"/>
      <c r="G115" s="41"/>
      <c r="H115" s="41"/>
      <c r="I115" s="145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5.5" customHeight="1">
      <c r="A116" s="39"/>
      <c r="B116" s="40"/>
      <c r="C116" s="41"/>
      <c r="D116" s="41"/>
      <c r="E116" s="188" t="str">
        <f>E7</f>
        <v>Přestavba povodňové hráze řeky Opavy na km 64,900-68,440 v místě Bliszczyce, obec Branice (otevřený)</v>
      </c>
      <c r="F116" s="33"/>
      <c r="G116" s="33"/>
      <c r="H116" s="33"/>
      <c r="I116" s="145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98</v>
      </c>
      <c r="D117" s="41"/>
      <c r="E117" s="41"/>
      <c r="F117" s="41"/>
      <c r="G117" s="41"/>
      <c r="H117" s="41"/>
      <c r="I117" s="145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77" t="str">
        <f>E9</f>
        <v>4 - Přestavba hrázové pro...</v>
      </c>
      <c r="F118" s="41"/>
      <c r="G118" s="41"/>
      <c r="H118" s="41"/>
      <c r="I118" s="145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145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20</v>
      </c>
      <c r="D120" s="41"/>
      <c r="E120" s="41"/>
      <c r="F120" s="28" t="str">
        <f>F12</f>
        <v xml:space="preserve"> </v>
      </c>
      <c r="G120" s="41"/>
      <c r="H120" s="41"/>
      <c r="I120" s="148" t="s">
        <v>22</v>
      </c>
      <c r="J120" s="80" t="str">
        <f>IF(J12="","",J12)</f>
        <v>21. 8. 2019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145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24</v>
      </c>
      <c r="D122" s="41"/>
      <c r="E122" s="41"/>
      <c r="F122" s="28" t="str">
        <f>E15</f>
        <v xml:space="preserve"> </v>
      </c>
      <c r="G122" s="41"/>
      <c r="H122" s="41"/>
      <c r="I122" s="148" t="s">
        <v>29</v>
      </c>
      <c r="J122" s="37" t="str">
        <f>E21</f>
        <v xml:space="preserve"> 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27</v>
      </c>
      <c r="D123" s="41"/>
      <c r="E123" s="41"/>
      <c r="F123" s="28" t="str">
        <f>IF(E18="","",E18)</f>
        <v>Vyplň údaj</v>
      </c>
      <c r="G123" s="41"/>
      <c r="H123" s="41"/>
      <c r="I123" s="148" t="s">
        <v>31</v>
      </c>
      <c r="J123" s="37" t="str">
        <f>E24</f>
        <v xml:space="preserve"> 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0.3" customHeight="1">
      <c r="A124" s="39"/>
      <c r="B124" s="40"/>
      <c r="C124" s="41"/>
      <c r="D124" s="41"/>
      <c r="E124" s="41"/>
      <c r="F124" s="41"/>
      <c r="G124" s="41"/>
      <c r="H124" s="41"/>
      <c r="I124" s="145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11" customFormat="1" ht="29.25" customHeight="1">
      <c r="A125" s="208"/>
      <c r="B125" s="209"/>
      <c r="C125" s="210" t="s">
        <v>112</v>
      </c>
      <c r="D125" s="211" t="s">
        <v>58</v>
      </c>
      <c r="E125" s="211" t="s">
        <v>54</v>
      </c>
      <c r="F125" s="211" t="s">
        <v>55</v>
      </c>
      <c r="G125" s="211" t="s">
        <v>113</v>
      </c>
      <c r="H125" s="211" t="s">
        <v>114</v>
      </c>
      <c r="I125" s="212" t="s">
        <v>115</v>
      </c>
      <c r="J125" s="213" t="s">
        <v>102</v>
      </c>
      <c r="K125" s="214" t="s">
        <v>116</v>
      </c>
      <c r="L125" s="215"/>
      <c r="M125" s="101" t="s">
        <v>1</v>
      </c>
      <c r="N125" s="102" t="s">
        <v>37</v>
      </c>
      <c r="O125" s="102" t="s">
        <v>117</v>
      </c>
      <c r="P125" s="102" t="s">
        <v>118</v>
      </c>
      <c r="Q125" s="102" t="s">
        <v>119</v>
      </c>
      <c r="R125" s="102" t="s">
        <v>120</v>
      </c>
      <c r="S125" s="102" t="s">
        <v>121</v>
      </c>
      <c r="T125" s="103" t="s">
        <v>122</v>
      </c>
      <c r="U125" s="208"/>
      <c r="V125" s="208"/>
      <c r="W125" s="208"/>
      <c r="X125" s="208"/>
      <c r="Y125" s="208"/>
      <c r="Z125" s="208"/>
      <c r="AA125" s="208"/>
      <c r="AB125" s="208"/>
      <c r="AC125" s="208"/>
      <c r="AD125" s="208"/>
      <c r="AE125" s="208"/>
    </row>
    <row r="126" spans="1:63" s="2" customFormat="1" ht="22.8" customHeight="1">
      <c r="A126" s="39"/>
      <c r="B126" s="40"/>
      <c r="C126" s="108" t="s">
        <v>123</v>
      </c>
      <c r="D126" s="41"/>
      <c r="E126" s="41"/>
      <c r="F126" s="41"/>
      <c r="G126" s="41"/>
      <c r="H126" s="41"/>
      <c r="I126" s="145"/>
      <c r="J126" s="216">
        <f>BK126</f>
        <v>0</v>
      </c>
      <c r="K126" s="41"/>
      <c r="L126" s="45"/>
      <c r="M126" s="104"/>
      <c r="N126" s="217"/>
      <c r="O126" s="105"/>
      <c r="P126" s="218">
        <f>P127+P287</f>
        <v>0</v>
      </c>
      <c r="Q126" s="105"/>
      <c r="R126" s="218">
        <f>R127+R287</f>
        <v>0</v>
      </c>
      <c r="S126" s="105"/>
      <c r="T126" s="219">
        <f>T127+T287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72</v>
      </c>
      <c r="AU126" s="18" t="s">
        <v>104</v>
      </c>
      <c r="BK126" s="220">
        <f>BK127+BK287</f>
        <v>0</v>
      </c>
    </row>
    <row r="127" spans="1:63" s="12" customFormat="1" ht="25.9" customHeight="1">
      <c r="A127" s="12"/>
      <c r="B127" s="221"/>
      <c r="C127" s="222"/>
      <c r="D127" s="223" t="s">
        <v>72</v>
      </c>
      <c r="E127" s="224" t="s">
        <v>124</v>
      </c>
      <c r="F127" s="224" t="s">
        <v>125</v>
      </c>
      <c r="G127" s="222"/>
      <c r="H127" s="222"/>
      <c r="I127" s="225"/>
      <c r="J127" s="226">
        <f>BK127</f>
        <v>0</v>
      </c>
      <c r="K127" s="222"/>
      <c r="L127" s="227"/>
      <c r="M127" s="228"/>
      <c r="N127" s="229"/>
      <c r="O127" s="229"/>
      <c r="P127" s="230">
        <f>P128+P177+P223+P241+P275+P284</f>
        <v>0</v>
      </c>
      <c r="Q127" s="229"/>
      <c r="R127" s="230">
        <f>R128+R177+R223+R241+R275+R284</f>
        <v>0</v>
      </c>
      <c r="S127" s="229"/>
      <c r="T127" s="231">
        <f>T128+T177+T223+T241+T275+T284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2" t="s">
        <v>78</v>
      </c>
      <c r="AT127" s="233" t="s">
        <v>72</v>
      </c>
      <c r="AU127" s="233" t="s">
        <v>73</v>
      </c>
      <c r="AY127" s="232" t="s">
        <v>126</v>
      </c>
      <c r="BK127" s="234">
        <f>BK128+BK177+BK223+BK241+BK275+BK284</f>
        <v>0</v>
      </c>
    </row>
    <row r="128" spans="1:63" s="12" customFormat="1" ht="22.8" customHeight="1">
      <c r="A128" s="12"/>
      <c r="B128" s="221"/>
      <c r="C128" s="222"/>
      <c r="D128" s="223" t="s">
        <v>72</v>
      </c>
      <c r="E128" s="235" t="s">
        <v>78</v>
      </c>
      <c r="F128" s="235" t="s">
        <v>127</v>
      </c>
      <c r="G128" s="222"/>
      <c r="H128" s="222"/>
      <c r="I128" s="225"/>
      <c r="J128" s="236">
        <f>BK128</f>
        <v>0</v>
      </c>
      <c r="K128" s="222"/>
      <c r="L128" s="227"/>
      <c r="M128" s="228"/>
      <c r="N128" s="229"/>
      <c r="O128" s="229"/>
      <c r="P128" s="230">
        <f>SUM(P129:P176)</f>
        <v>0</v>
      </c>
      <c r="Q128" s="229"/>
      <c r="R128" s="230">
        <f>SUM(R129:R176)</f>
        <v>0</v>
      </c>
      <c r="S128" s="229"/>
      <c r="T128" s="231">
        <f>SUM(T129:T176)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2" t="s">
        <v>78</v>
      </c>
      <c r="AT128" s="233" t="s">
        <v>72</v>
      </c>
      <c r="AU128" s="233" t="s">
        <v>78</v>
      </c>
      <c r="AY128" s="232" t="s">
        <v>126</v>
      </c>
      <c r="BK128" s="234">
        <f>SUM(BK129:BK176)</f>
        <v>0</v>
      </c>
    </row>
    <row r="129" spans="1:65" s="2" customFormat="1" ht="24" customHeight="1">
      <c r="A129" s="39"/>
      <c r="B129" s="40"/>
      <c r="C129" s="237" t="s">
        <v>78</v>
      </c>
      <c r="D129" s="237" t="s">
        <v>128</v>
      </c>
      <c r="E129" s="238" t="s">
        <v>537</v>
      </c>
      <c r="F129" s="239" t="s">
        <v>538</v>
      </c>
      <c r="G129" s="240" t="s">
        <v>539</v>
      </c>
      <c r="H129" s="241">
        <v>960</v>
      </c>
      <c r="I129" s="242"/>
      <c r="J129" s="243">
        <f>ROUND(I129*H129,2)</f>
        <v>0</v>
      </c>
      <c r="K129" s="244"/>
      <c r="L129" s="45"/>
      <c r="M129" s="245" t="s">
        <v>1</v>
      </c>
      <c r="N129" s="246" t="s">
        <v>38</v>
      </c>
      <c r="O129" s="92"/>
      <c r="P129" s="247">
        <f>O129*H129</f>
        <v>0</v>
      </c>
      <c r="Q129" s="247">
        <v>0</v>
      </c>
      <c r="R129" s="247">
        <f>Q129*H129</f>
        <v>0</v>
      </c>
      <c r="S129" s="247">
        <v>0</v>
      </c>
      <c r="T129" s="248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9" t="s">
        <v>88</v>
      </c>
      <c r="AT129" s="249" t="s">
        <v>128</v>
      </c>
      <c r="AU129" s="249" t="s">
        <v>82</v>
      </c>
      <c r="AY129" s="18" t="s">
        <v>126</v>
      </c>
      <c r="BE129" s="250">
        <f>IF(N129="základní",J129,0)</f>
        <v>0</v>
      </c>
      <c r="BF129" s="250">
        <f>IF(N129="snížená",J129,0)</f>
        <v>0</v>
      </c>
      <c r="BG129" s="250">
        <f>IF(N129="zákl. přenesená",J129,0)</f>
        <v>0</v>
      </c>
      <c r="BH129" s="250">
        <f>IF(N129="sníž. přenesená",J129,0)</f>
        <v>0</v>
      </c>
      <c r="BI129" s="250">
        <f>IF(N129="nulová",J129,0)</f>
        <v>0</v>
      </c>
      <c r="BJ129" s="18" t="s">
        <v>78</v>
      </c>
      <c r="BK129" s="250">
        <f>ROUND(I129*H129,2)</f>
        <v>0</v>
      </c>
      <c r="BL129" s="18" t="s">
        <v>88</v>
      </c>
      <c r="BM129" s="249" t="s">
        <v>82</v>
      </c>
    </row>
    <row r="130" spans="1:47" s="2" customFormat="1" ht="12">
      <c r="A130" s="39"/>
      <c r="B130" s="40"/>
      <c r="C130" s="41"/>
      <c r="D130" s="251" t="s">
        <v>132</v>
      </c>
      <c r="E130" s="41"/>
      <c r="F130" s="252" t="s">
        <v>538</v>
      </c>
      <c r="G130" s="41"/>
      <c r="H130" s="41"/>
      <c r="I130" s="145"/>
      <c r="J130" s="41"/>
      <c r="K130" s="41"/>
      <c r="L130" s="45"/>
      <c r="M130" s="253"/>
      <c r="N130" s="254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132</v>
      </c>
      <c r="AU130" s="18" t="s">
        <v>82</v>
      </c>
    </row>
    <row r="131" spans="1:51" s="13" customFormat="1" ht="12">
      <c r="A131" s="13"/>
      <c r="B131" s="255"/>
      <c r="C131" s="256"/>
      <c r="D131" s="251" t="s">
        <v>133</v>
      </c>
      <c r="E131" s="257" t="s">
        <v>1</v>
      </c>
      <c r="F131" s="258" t="s">
        <v>540</v>
      </c>
      <c r="G131" s="256"/>
      <c r="H131" s="259">
        <v>960</v>
      </c>
      <c r="I131" s="260"/>
      <c r="J131" s="256"/>
      <c r="K131" s="256"/>
      <c r="L131" s="261"/>
      <c r="M131" s="262"/>
      <c r="N131" s="263"/>
      <c r="O131" s="263"/>
      <c r="P131" s="263"/>
      <c r="Q131" s="263"/>
      <c r="R131" s="263"/>
      <c r="S131" s="263"/>
      <c r="T131" s="26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5" t="s">
        <v>133</v>
      </c>
      <c r="AU131" s="265" t="s">
        <v>82</v>
      </c>
      <c r="AV131" s="13" t="s">
        <v>82</v>
      </c>
      <c r="AW131" s="13" t="s">
        <v>30</v>
      </c>
      <c r="AX131" s="13" t="s">
        <v>73</v>
      </c>
      <c r="AY131" s="265" t="s">
        <v>126</v>
      </c>
    </row>
    <row r="132" spans="1:51" s="14" customFormat="1" ht="12">
      <c r="A132" s="14"/>
      <c r="B132" s="266"/>
      <c r="C132" s="267"/>
      <c r="D132" s="251" t="s">
        <v>133</v>
      </c>
      <c r="E132" s="268" t="s">
        <v>1</v>
      </c>
      <c r="F132" s="269" t="s">
        <v>135</v>
      </c>
      <c r="G132" s="267"/>
      <c r="H132" s="270">
        <v>960</v>
      </c>
      <c r="I132" s="271"/>
      <c r="J132" s="267"/>
      <c r="K132" s="267"/>
      <c r="L132" s="272"/>
      <c r="M132" s="273"/>
      <c r="N132" s="274"/>
      <c r="O132" s="274"/>
      <c r="P132" s="274"/>
      <c r="Q132" s="274"/>
      <c r="R132" s="274"/>
      <c r="S132" s="274"/>
      <c r="T132" s="27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76" t="s">
        <v>133</v>
      </c>
      <c r="AU132" s="276" t="s">
        <v>82</v>
      </c>
      <c r="AV132" s="14" t="s">
        <v>88</v>
      </c>
      <c r="AW132" s="14" t="s">
        <v>30</v>
      </c>
      <c r="AX132" s="14" t="s">
        <v>78</v>
      </c>
      <c r="AY132" s="276" t="s">
        <v>126</v>
      </c>
    </row>
    <row r="133" spans="1:65" s="2" customFormat="1" ht="24" customHeight="1">
      <c r="A133" s="39"/>
      <c r="B133" s="40"/>
      <c r="C133" s="237" t="s">
        <v>82</v>
      </c>
      <c r="D133" s="237" t="s">
        <v>128</v>
      </c>
      <c r="E133" s="238" t="s">
        <v>541</v>
      </c>
      <c r="F133" s="239" t="s">
        <v>542</v>
      </c>
      <c r="G133" s="240" t="s">
        <v>543</v>
      </c>
      <c r="H133" s="241">
        <v>60</v>
      </c>
      <c r="I133" s="242"/>
      <c r="J133" s="243">
        <f>ROUND(I133*H133,2)</f>
        <v>0</v>
      </c>
      <c r="K133" s="244"/>
      <c r="L133" s="45"/>
      <c r="M133" s="245" t="s">
        <v>1</v>
      </c>
      <c r="N133" s="246" t="s">
        <v>38</v>
      </c>
      <c r="O133" s="92"/>
      <c r="P133" s="247">
        <f>O133*H133</f>
        <v>0</v>
      </c>
      <c r="Q133" s="247">
        <v>0</v>
      </c>
      <c r="R133" s="247">
        <f>Q133*H133</f>
        <v>0</v>
      </c>
      <c r="S133" s="247">
        <v>0</v>
      </c>
      <c r="T133" s="248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9" t="s">
        <v>88</v>
      </c>
      <c r="AT133" s="249" t="s">
        <v>128</v>
      </c>
      <c r="AU133" s="249" t="s">
        <v>82</v>
      </c>
      <c r="AY133" s="18" t="s">
        <v>126</v>
      </c>
      <c r="BE133" s="250">
        <f>IF(N133="základní",J133,0)</f>
        <v>0</v>
      </c>
      <c r="BF133" s="250">
        <f>IF(N133="snížená",J133,0)</f>
        <v>0</v>
      </c>
      <c r="BG133" s="250">
        <f>IF(N133="zákl. přenesená",J133,0)</f>
        <v>0</v>
      </c>
      <c r="BH133" s="250">
        <f>IF(N133="sníž. přenesená",J133,0)</f>
        <v>0</v>
      </c>
      <c r="BI133" s="250">
        <f>IF(N133="nulová",J133,0)</f>
        <v>0</v>
      </c>
      <c r="BJ133" s="18" t="s">
        <v>78</v>
      </c>
      <c r="BK133" s="250">
        <f>ROUND(I133*H133,2)</f>
        <v>0</v>
      </c>
      <c r="BL133" s="18" t="s">
        <v>88</v>
      </c>
      <c r="BM133" s="249" t="s">
        <v>88</v>
      </c>
    </row>
    <row r="134" spans="1:47" s="2" customFormat="1" ht="12">
      <c r="A134" s="39"/>
      <c r="B134" s="40"/>
      <c r="C134" s="41"/>
      <c r="D134" s="251" t="s">
        <v>132</v>
      </c>
      <c r="E134" s="41"/>
      <c r="F134" s="252" t="s">
        <v>542</v>
      </c>
      <c r="G134" s="41"/>
      <c r="H134" s="41"/>
      <c r="I134" s="145"/>
      <c r="J134" s="41"/>
      <c r="K134" s="41"/>
      <c r="L134" s="45"/>
      <c r="M134" s="253"/>
      <c r="N134" s="254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132</v>
      </c>
      <c r="AU134" s="18" t="s">
        <v>82</v>
      </c>
    </row>
    <row r="135" spans="1:51" s="13" customFormat="1" ht="12">
      <c r="A135" s="13"/>
      <c r="B135" s="255"/>
      <c r="C135" s="256"/>
      <c r="D135" s="251" t="s">
        <v>133</v>
      </c>
      <c r="E135" s="257" t="s">
        <v>1</v>
      </c>
      <c r="F135" s="258" t="s">
        <v>544</v>
      </c>
      <c r="G135" s="256"/>
      <c r="H135" s="259">
        <v>60</v>
      </c>
      <c r="I135" s="260"/>
      <c r="J135" s="256"/>
      <c r="K135" s="256"/>
      <c r="L135" s="261"/>
      <c r="M135" s="262"/>
      <c r="N135" s="263"/>
      <c r="O135" s="263"/>
      <c r="P135" s="263"/>
      <c r="Q135" s="263"/>
      <c r="R135" s="263"/>
      <c r="S135" s="263"/>
      <c r="T135" s="26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5" t="s">
        <v>133</v>
      </c>
      <c r="AU135" s="265" t="s">
        <v>82</v>
      </c>
      <c r="AV135" s="13" t="s">
        <v>82</v>
      </c>
      <c r="AW135" s="13" t="s">
        <v>30</v>
      </c>
      <c r="AX135" s="13" t="s">
        <v>73</v>
      </c>
      <c r="AY135" s="265" t="s">
        <v>126</v>
      </c>
    </row>
    <row r="136" spans="1:51" s="14" customFormat="1" ht="12">
      <c r="A136" s="14"/>
      <c r="B136" s="266"/>
      <c r="C136" s="267"/>
      <c r="D136" s="251" t="s">
        <v>133</v>
      </c>
      <c r="E136" s="268" t="s">
        <v>1</v>
      </c>
      <c r="F136" s="269" t="s">
        <v>135</v>
      </c>
      <c r="G136" s="267"/>
      <c r="H136" s="270">
        <v>60</v>
      </c>
      <c r="I136" s="271"/>
      <c r="J136" s="267"/>
      <c r="K136" s="267"/>
      <c r="L136" s="272"/>
      <c r="M136" s="273"/>
      <c r="N136" s="274"/>
      <c r="O136" s="274"/>
      <c r="P136" s="274"/>
      <c r="Q136" s="274"/>
      <c r="R136" s="274"/>
      <c r="S136" s="274"/>
      <c r="T136" s="27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76" t="s">
        <v>133</v>
      </c>
      <c r="AU136" s="276" t="s">
        <v>82</v>
      </c>
      <c r="AV136" s="14" t="s">
        <v>88</v>
      </c>
      <c r="AW136" s="14" t="s">
        <v>30</v>
      </c>
      <c r="AX136" s="14" t="s">
        <v>78</v>
      </c>
      <c r="AY136" s="276" t="s">
        <v>126</v>
      </c>
    </row>
    <row r="137" spans="1:65" s="2" customFormat="1" ht="24" customHeight="1">
      <c r="A137" s="39"/>
      <c r="B137" s="40"/>
      <c r="C137" s="237" t="s">
        <v>85</v>
      </c>
      <c r="D137" s="237" t="s">
        <v>128</v>
      </c>
      <c r="E137" s="238" t="s">
        <v>545</v>
      </c>
      <c r="F137" s="239" t="s">
        <v>546</v>
      </c>
      <c r="G137" s="240" t="s">
        <v>166</v>
      </c>
      <c r="H137" s="241">
        <v>585.956</v>
      </c>
      <c r="I137" s="242"/>
      <c r="J137" s="243">
        <f>ROUND(I137*H137,2)</f>
        <v>0</v>
      </c>
      <c r="K137" s="244"/>
      <c r="L137" s="45"/>
      <c r="M137" s="245" t="s">
        <v>1</v>
      </c>
      <c r="N137" s="246" t="s">
        <v>38</v>
      </c>
      <c r="O137" s="92"/>
      <c r="P137" s="247">
        <f>O137*H137</f>
        <v>0</v>
      </c>
      <c r="Q137" s="247">
        <v>0</v>
      </c>
      <c r="R137" s="247">
        <f>Q137*H137</f>
        <v>0</v>
      </c>
      <c r="S137" s="247">
        <v>0</v>
      </c>
      <c r="T137" s="248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9" t="s">
        <v>88</v>
      </c>
      <c r="AT137" s="249" t="s">
        <v>128</v>
      </c>
      <c r="AU137" s="249" t="s">
        <v>82</v>
      </c>
      <c r="AY137" s="18" t="s">
        <v>126</v>
      </c>
      <c r="BE137" s="250">
        <f>IF(N137="základní",J137,0)</f>
        <v>0</v>
      </c>
      <c r="BF137" s="250">
        <f>IF(N137="snížená",J137,0)</f>
        <v>0</v>
      </c>
      <c r="BG137" s="250">
        <f>IF(N137="zákl. přenesená",J137,0)</f>
        <v>0</v>
      </c>
      <c r="BH137" s="250">
        <f>IF(N137="sníž. přenesená",J137,0)</f>
        <v>0</v>
      </c>
      <c r="BI137" s="250">
        <f>IF(N137="nulová",J137,0)</f>
        <v>0</v>
      </c>
      <c r="BJ137" s="18" t="s">
        <v>78</v>
      </c>
      <c r="BK137" s="250">
        <f>ROUND(I137*H137,2)</f>
        <v>0</v>
      </c>
      <c r="BL137" s="18" t="s">
        <v>88</v>
      </c>
      <c r="BM137" s="249" t="s">
        <v>94</v>
      </c>
    </row>
    <row r="138" spans="1:47" s="2" customFormat="1" ht="12">
      <c r="A138" s="39"/>
      <c r="B138" s="40"/>
      <c r="C138" s="41"/>
      <c r="D138" s="251" t="s">
        <v>132</v>
      </c>
      <c r="E138" s="41"/>
      <c r="F138" s="252" t="s">
        <v>546</v>
      </c>
      <c r="G138" s="41"/>
      <c r="H138" s="41"/>
      <c r="I138" s="145"/>
      <c r="J138" s="41"/>
      <c r="K138" s="41"/>
      <c r="L138" s="45"/>
      <c r="M138" s="253"/>
      <c r="N138" s="254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132</v>
      </c>
      <c r="AU138" s="18" t="s">
        <v>82</v>
      </c>
    </row>
    <row r="139" spans="1:51" s="15" customFormat="1" ht="12">
      <c r="A139" s="15"/>
      <c r="B139" s="292"/>
      <c r="C139" s="293"/>
      <c r="D139" s="251" t="s">
        <v>133</v>
      </c>
      <c r="E139" s="294" t="s">
        <v>1</v>
      </c>
      <c r="F139" s="295" t="s">
        <v>547</v>
      </c>
      <c r="G139" s="293"/>
      <c r="H139" s="294" t="s">
        <v>1</v>
      </c>
      <c r="I139" s="296"/>
      <c r="J139" s="293"/>
      <c r="K139" s="293"/>
      <c r="L139" s="297"/>
      <c r="M139" s="298"/>
      <c r="N139" s="299"/>
      <c r="O139" s="299"/>
      <c r="P139" s="299"/>
      <c r="Q139" s="299"/>
      <c r="R139" s="299"/>
      <c r="S139" s="299"/>
      <c r="T139" s="300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301" t="s">
        <v>133</v>
      </c>
      <c r="AU139" s="301" t="s">
        <v>82</v>
      </c>
      <c r="AV139" s="15" t="s">
        <v>78</v>
      </c>
      <c r="AW139" s="15" t="s">
        <v>30</v>
      </c>
      <c r="AX139" s="15" t="s">
        <v>73</v>
      </c>
      <c r="AY139" s="301" t="s">
        <v>126</v>
      </c>
    </row>
    <row r="140" spans="1:51" s="13" customFormat="1" ht="12">
      <c r="A140" s="13"/>
      <c r="B140" s="255"/>
      <c r="C140" s="256"/>
      <c r="D140" s="251" t="s">
        <v>133</v>
      </c>
      <c r="E140" s="257" t="s">
        <v>1</v>
      </c>
      <c r="F140" s="258" t="s">
        <v>548</v>
      </c>
      <c r="G140" s="256"/>
      <c r="H140" s="259">
        <v>323.28</v>
      </c>
      <c r="I140" s="260"/>
      <c r="J140" s="256"/>
      <c r="K140" s="256"/>
      <c r="L140" s="261"/>
      <c r="M140" s="262"/>
      <c r="N140" s="263"/>
      <c r="O140" s="263"/>
      <c r="P140" s="263"/>
      <c r="Q140" s="263"/>
      <c r="R140" s="263"/>
      <c r="S140" s="263"/>
      <c r="T140" s="26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5" t="s">
        <v>133</v>
      </c>
      <c r="AU140" s="265" t="s">
        <v>82</v>
      </c>
      <c r="AV140" s="13" t="s">
        <v>82</v>
      </c>
      <c r="AW140" s="13" t="s">
        <v>30</v>
      </c>
      <c r="AX140" s="13" t="s">
        <v>73</v>
      </c>
      <c r="AY140" s="265" t="s">
        <v>126</v>
      </c>
    </row>
    <row r="141" spans="1:51" s="13" customFormat="1" ht="12">
      <c r="A141" s="13"/>
      <c r="B141" s="255"/>
      <c r="C141" s="256"/>
      <c r="D141" s="251" t="s">
        <v>133</v>
      </c>
      <c r="E141" s="257" t="s">
        <v>1</v>
      </c>
      <c r="F141" s="258" t="s">
        <v>549</v>
      </c>
      <c r="G141" s="256"/>
      <c r="H141" s="259">
        <v>16.56</v>
      </c>
      <c r="I141" s="260"/>
      <c r="J141" s="256"/>
      <c r="K141" s="256"/>
      <c r="L141" s="261"/>
      <c r="M141" s="262"/>
      <c r="N141" s="263"/>
      <c r="O141" s="263"/>
      <c r="P141" s="263"/>
      <c r="Q141" s="263"/>
      <c r="R141" s="263"/>
      <c r="S141" s="263"/>
      <c r="T141" s="26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5" t="s">
        <v>133</v>
      </c>
      <c r="AU141" s="265" t="s">
        <v>82</v>
      </c>
      <c r="AV141" s="13" t="s">
        <v>82</v>
      </c>
      <c r="AW141" s="13" t="s">
        <v>30</v>
      </c>
      <c r="AX141" s="13" t="s">
        <v>73</v>
      </c>
      <c r="AY141" s="265" t="s">
        <v>126</v>
      </c>
    </row>
    <row r="142" spans="1:51" s="13" customFormat="1" ht="12">
      <c r="A142" s="13"/>
      <c r="B142" s="255"/>
      <c r="C142" s="256"/>
      <c r="D142" s="251" t="s">
        <v>133</v>
      </c>
      <c r="E142" s="257" t="s">
        <v>1</v>
      </c>
      <c r="F142" s="258" t="s">
        <v>550</v>
      </c>
      <c r="G142" s="256"/>
      <c r="H142" s="259">
        <v>68.376</v>
      </c>
      <c r="I142" s="260"/>
      <c r="J142" s="256"/>
      <c r="K142" s="256"/>
      <c r="L142" s="261"/>
      <c r="M142" s="262"/>
      <c r="N142" s="263"/>
      <c r="O142" s="263"/>
      <c r="P142" s="263"/>
      <c r="Q142" s="263"/>
      <c r="R142" s="263"/>
      <c r="S142" s="263"/>
      <c r="T142" s="26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5" t="s">
        <v>133</v>
      </c>
      <c r="AU142" s="265" t="s">
        <v>82</v>
      </c>
      <c r="AV142" s="13" t="s">
        <v>82</v>
      </c>
      <c r="AW142" s="13" t="s">
        <v>30</v>
      </c>
      <c r="AX142" s="13" t="s">
        <v>73</v>
      </c>
      <c r="AY142" s="265" t="s">
        <v>126</v>
      </c>
    </row>
    <row r="143" spans="1:51" s="13" customFormat="1" ht="12">
      <c r="A143" s="13"/>
      <c r="B143" s="255"/>
      <c r="C143" s="256"/>
      <c r="D143" s="251" t="s">
        <v>133</v>
      </c>
      <c r="E143" s="257" t="s">
        <v>1</v>
      </c>
      <c r="F143" s="258" t="s">
        <v>551</v>
      </c>
      <c r="G143" s="256"/>
      <c r="H143" s="259">
        <v>20.24</v>
      </c>
      <c r="I143" s="260"/>
      <c r="J143" s="256"/>
      <c r="K143" s="256"/>
      <c r="L143" s="261"/>
      <c r="M143" s="262"/>
      <c r="N143" s="263"/>
      <c r="O143" s="263"/>
      <c r="P143" s="263"/>
      <c r="Q143" s="263"/>
      <c r="R143" s="263"/>
      <c r="S143" s="263"/>
      <c r="T143" s="26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5" t="s">
        <v>133</v>
      </c>
      <c r="AU143" s="265" t="s">
        <v>82</v>
      </c>
      <c r="AV143" s="13" t="s">
        <v>82</v>
      </c>
      <c r="AW143" s="13" t="s">
        <v>30</v>
      </c>
      <c r="AX143" s="13" t="s">
        <v>73</v>
      </c>
      <c r="AY143" s="265" t="s">
        <v>126</v>
      </c>
    </row>
    <row r="144" spans="1:51" s="13" customFormat="1" ht="12">
      <c r="A144" s="13"/>
      <c r="B144" s="255"/>
      <c r="C144" s="256"/>
      <c r="D144" s="251" t="s">
        <v>133</v>
      </c>
      <c r="E144" s="257" t="s">
        <v>1</v>
      </c>
      <c r="F144" s="258" t="s">
        <v>552</v>
      </c>
      <c r="G144" s="256"/>
      <c r="H144" s="259">
        <v>92.5</v>
      </c>
      <c r="I144" s="260"/>
      <c r="J144" s="256"/>
      <c r="K144" s="256"/>
      <c r="L144" s="261"/>
      <c r="M144" s="262"/>
      <c r="N144" s="263"/>
      <c r="O144" s="263"/>
      <c r="P144" s="263"/>
      <c r="Q144" s="263"/>
      <c r="R144" s="263"/>
      <c r="S144" s="263"/>
      <c r="T144" s="26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5" t="s">
        <v>133</v>
      </c>
      <c r="AU144" s="265" t="s">
        <v>82</v>
      </c>
      <c r="AV144" s="13" t="s">
        <v>82</v>
      </c>
      <c r="AW144" s="13" t="s">
        <v>30</v>
      </c>
      <c r="AX144" s="13" t="s">
        <v>73</v>
      </c>
      <c r="AY144" s="265" t="s">
        <v>126</v>
      </c>
    </row>
    <row r="145" spans="1:51" s="13" customFormat="1" ht="12">
      <c r="A145" s="13"/>
      <c r="B145" s="255"/>
      <c r="C145" s="256"/>
      <c r="D145" s="251" t="s">
        <v>133</v>
      </c>
      <c r="E145" s="257" t="s">
        <v>1</v>
      </c>
      <c r="F145" s="258" t="s">
        <v>553</v>
      </c>
      <c r="G145" s="256"/>
      <c r="H145" s="259">
        <v>65</v>
      </c>
      <c r="I145" s="260"/>
      <c r="J145" s="256"/>
      <c r="K145" s="256"/>
      <c r="L145" s="261"/>
      <c r="M145" s="262"/>
      <c r="N145" s="263"/>
      <c r="O145" s="263"/>
      <c r="P145" s="263"/>
      <c r="Q145" s="263"/>
      <c r="R145" s="263"/>
      <c r="S145" s="263"/>
      <c r="T145" s="26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5" t="s">
        <v>133</v>
      </c>
      <c r="AU145" s="265" t="s">
        <v>82</v>
      </c>
      <c r="AV145" s="13" t="s">
        <v>82</v>
      </c>
      <c r="AW145" s="13" t="s">
        <v>30</v>
      </c>
      <c r="AX145" s="13" t="s">
        <v>73</v>
      </c>
      <c r="AY145" s="265" t="s">
        <v>126</v>
      </c>
    </row>
    <row r="146" spans="1:51" s="14" customFormat="1" ht="12">
      <c r="A146" s="14"/>
      <c r="B146" s="266"/>
      <c r="C146" s="267"/>
      <c r="D146" s="251" t="s">
        <v>133</v>
      </c>
      <c r="E146" s="268" t="s">
        <v>1</v>
      </c>
      <c r="F146" s="269" t="s">
        <v>135</v>
      </c>
      <c r="G146" s="267"/>
      <c r="H146" s="270">
        <v>585.956</v>
      </c>
      <c r="I146" s="271"/>
      <c r="J146" s="267"/>
      <c r="K146" s="267"/>
      <c r="L146" s="272"/>
      <c r="M146" s="273"/>
      <c r="N146" s="274"/>
      <c r="O146" s="274"/>
      <c r="P146" s="274"/>
      <c r="Q146" s="274"/>
      <c r="R146" s="274"/>
      <c r="S146" s="274"/>
      <c r="T146" s="27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6" t="s">
        <v>133</v>
      </c>
      <c r="AU146" s="276" t="s">
        <v>82</v>
      </c>
      <c r="AV146" s="14" t="s">
        <v>88</v>
      </c>
      <c r="AW146" s="14" t="s">
        <v>30</v>
      </c>
      <c r="AX146" s="14" t="s">
        <v>78</v>
      </c>
      <c r="AY146" s="276" t="s">
        <v>126</v>
      </c>
    </row>
    <row r="147" spans="1:65" s="2" customFormat="1" ht="24" customHeight="1">
      <c r="A147" s="39"/>
      <c r="B147" s="40"/>
      <c r="C147" s="237" t="s">
        <v>88</v>
      </c>
      <c r="D147" s="237" t="s">
        <v>128</v>
      </c>
      <c r="E147" s="238" t="s">
        <v>271</v>
      </c>
      <c r="F147" s="239" t="s">
        <v>272</v>
      </c>
      <c r="G147" s="240" t="s">
        <v>166</v>
      </c>
      <c r="H147" s="241">
        <v>195.319</v>
      </c>
      <c r="I147" s="242"/>
      <c r="J147" s="243">
        <f>ROUND(I147*H147,2)</f>
        <v>0</v>
      </c>
      <c r="K147" s="244"/>
      <c r="L147" s="45"/>
      <c r="M147" s="245" t="s">
        <v>1</v>
      </c>
      <c r="N147" s="246" t="s">
        <v>38</v>
      </c>
      <c r="O147" s="92"/>
      <c r="P147" s="247">
        <f>O147*H147</f>
        <v>0</v>
      </c>
      <c r="Q147" s="247">
        <v>0</v>
      </c>
      <c r="R147" s="247">
        <f>Q147*H147</f>
        <v>0</v>
      </c>
      <c r="S147" s="247">
        <v>0</v>
      </c>
      <c r="T147" s="248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9" t="s">
        <v>88</v>
      </c>
      <c r="AT147" s="249" t="s">
        <v>128</v>
      </c>
      <c r="AU147" s="249" t="s">
        <v>82</v>
      </c>
      <c r="AY147" s="18" t="s">
        <v>126</v>
      </c>
      <c r="BE147" s="250">
        <f>IF(N147="základní",J147,0)</f>
        <v>0</v>
      </c>
      <c r="BF147" s="250">
        <f>IF(N147="snížená",J147,0)</f>
        <v>0</v>
      </c>
      <c r="BG147" s="250">
        <f>IF(N147="zákl. přenesená",J147,0)</f>
        <v>0</v>
      </c>
      <c r="BH147" s="250">
        <f>IF(N147="sníž. přenesená",J147,0)</f>
        <v>0</v>
      </c>
      <c r="BI147" s="250">
        <f>IF(N147="nulová",J147,0)</f>
        <v>0</v>
      </c>
      <c r="BJ147" s="18" t="s">
        <v>78</v>
      </c>
      <c r="BK147" s="250">
        <f>ROUND(I147*H147,2)</f>
        <v>0</v>
      </c>
      <c r="BL147" s="18" t="s">
        <v>88</v>
      </c>
      <c r="BM147" s="249" t="s">
        <v>169</v>
      </c>
    </row>
    <row r="148" spans="1:47" s="2" customFormat="1" ht="12">
      <c r="A148" s="39"/>
      <c r="B148" s="40"/>
      <c r="C148" s="41"/>
      <c r="D148" s="251" t="s">
        <v>132</v>
      </c>
      <c r="E148" s="41"/>
      <c r="F148" s="252" t="s">
        <v>272</v>
      </c>
      <c r="G148" s="41"/>
      <c r="H148" s="41"/>
      <c r="I148" s="145"/>
      <c r="J148" s="41"/>
      <c r="K148" s="41"/>
      <c r="L148" s="45"/>
      <c r="M148" s="253"/>
      <c r="N148" s="254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132</v>
      </c>
      <c r="AU148" s="18" t="s">
        <v>82</v>
      </c>
    </row>
    <row r="149" spans="1:65" s="2" customFormat="1" ht="36" customHeight="1">
      <c r="A149" s="39"/>
      <c r="B149" s="40"/>
      <c r="C149" s="237" t="s">
        <v>91</v>
      </c>
      <c r="D149" s="237" t="s">
        <v>128</v>
      </c>
      <c r="E149" s="238" t="s">
        <v>516</v>
      </c>
      <c r="F149" s="239" t="s">
        <v>554</v>
      </c>
      <c r="G149" s="240" t="s">
        <v>138</v>
      </c>
      <c r="H149" s="241">
        <v>67.2</v>
      </c>
      <c r="I149" s="242"/>
      <c r="J149" s="243">
        <f>ROUND(I149*H149,2)</f>
        <v>0</v>
      </c>
      <c r="K149" s="244"/>
      <c r="L149" s="45"/>
      <c r="M149" s="245" t="s">
        <v>1</v>
      </c>
      <c r="N149" s="246" t="s">
        <v>38</v>
      </c>
      <c r="O149" s="92"/>
      <c r="P149" s="247">
        <f>O149*H149</f>
        <v>0</v>
      </c>
      <c r="Q149" s="247">
        <v>0</v>
      </c>
      <c r="R149" s="247">
        <f>Q149*H149</f>
        <v>0</v>
      </c>
      <c r="S149" s="247">
        <v>0</v>
      </c>
      <c r="T149" s="248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9" t="s">
        <v>88</v>
      </c>
      <c r="AT149" s="249" t="s">
        <v>128</v>
      </c>
      <c r="AU149" s="249" t="s">
        <v>82</v>
      </c>
      <c r="AY149" s="18" t="s">
        <v>126</v>
      </c>
      <c r="BE149" s="250">
        <f>IF(N149="základní",J149,0)</f>
        <v>0</v>
      </c>
      <c r="BF149" s="250">
        <f>IF(N149="snížená",J149,0)</f>
        <v>0</v>
      </c>
      <c r="BG149" s="250">
        <f>IF(N149="zákl. přenesená",J149,0)</f>
        <v>0</v>
      </c>
      <c r="BH149" s="250">
        <f>IF(N149="sníž. přenesená",J149,0)</f>
        <v>0</v>
      </c>
      <c r="BI149" s="250">
        <f>IF(N149="nulová",J149,0)</f>
        <v>0</v>
      </c>
      <c r="BJ149" s="18" t="s">
        <v>78</v>
      </c>
      <c r="BK149" s="250">
        <f>ROUND(I149*H149,2)</f>
        <v>0</v>
      </c>
      <c r="BL149" s="18" t="s">
        <v>88</v>
      </c>
      <c r="BM149" s="249" t="s">
        <v>179</v>
      </c>
    </row>
    <row r="150" spans="1:47" s="2" customFormat="1" ht="12">
      <c r="A150" s="39"/>
      <c r="B150" s="40"/>
      <c r="C150" s="41"/>
      <c r="D150" s="251" t="s">
        <v>132</v>
      </c>
      <c r="E150" s="41"/>
      <c r="F150" s="252" t="s">
        <v>554</v>
      </c>
      <c r="G150" s="41"/>
      <c r="H150" s="41"/>
      <c r="I150" s="145"/>
      <c r="J150" s="41"/>
      <c r="K150" s="41"/>
      <c r="L150" s="45"/>
      <c r="M150" s="253"/>
      <c r="N150" s="254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132</v>
      </c>
      <c r="AU150" s="18" t="s">
        <v>82</v>
      </c>
    </row>
    <row r="151" spans="1:51" s="13" customFormat="1" ht="12">
      <c r="A151" s="13"/>
      <c r="B151" s="255"/>
      <c r="C151" s="256"/>
      <c r="D151" s="251" t="s">
        <v>133</v>
      </c>
      <c r="E151" s="257" t="s">
        <v>1</v>
      </c>
      <c r="F151" s="258" t="s">
        <v>555</v>
      </c>
      <c r="G151" s="256"/>
      <c r="H151" s="259">
        <v>67.2</v>
      </c>
      <c r="I151" s="260"/>
      <c r="J151" s="256"/>
      <c r="K151" s="256"/>
      <c r="L151" s="261"/>
      <c r="M151" s="262"/>
      <c r="N151" s="263"/>
      <c r="O151" s="263"/>
      <c r="P151" s="263"/>
      <c r="Q151" s="263"/>
      <c r="R151" s="263"/>
      <c r="S151" s="263"/>
      <c r="T151" s="26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5" t="s">
        <v>133</v>
      </c>
      <c r="AU151" s="265" t="s">
        <v>82</v>
      </c>
      <c r="AV151" s="13" t="s">
        <v>82</v>
      </c>
      <c r="AW151" s="13" t="s">
        <v>30</v>
      </c>
      <c r="AX151" s="13" t="s">
        <v>73</v>
      </c>
      <c r="AY151" s="265" t="s">
        <v>126</v>
      </c>
    </row>
    <row r="152" spans="1:51" s="14" customFormat="1" ht="12">
      <c r="A152" s="14"/>
      <c r="B152" s="266"/>
      <c r="C152" s="267"/>
      <c r="D152" s="251" t="s">
        <v>133</v>
      </c>
      <c r="E152" s="268" t="s">
        <v>1</v>
      </c>
      <c r="F152" s="269" t="s">
        <v>135</v>
      </c>
      <c r="G152" s="267"/>
      <c r="H152" s="270">
        <v>67.2</v>
      </c>
      <c r="I152" s="271"/>
      <c r="J152" s="267"/>
      <c r="K152" s="267"/>
      <c r="L152" s="272"/>
      <c r="M152" s="273"/>
      <c r="N152" s="274"/>
      <c r="O152" s="274"/>
      <c r="P152" s="274"/>
      <c r="Q152" s="274"/>
      <c r="R152" s="274"/>
      <c r="S152" s="274"/>
      <c r="T152" s="27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76" t="s">
        <v>133</v>
      </c>
      <c r="AU152" s="276" t="s">
        <v>82</v>
      </c>
      <c r="AV152" s="14" t="s">
        <v>88</v>
      </c>
      <c r="AW152" s="14" t="s">
        <v>30</v>
      </c>
      <c r="AX152" s="14" t="s">
        <v>78</v>
      </c>
      <c r="AY152" s="276" t="s">
        <v>126</v>
      </c>
    </row>
    <row r="153" spans="1:65" s="2" customFormat="1" ht="24" customHeight="1">
      <c r="A153" s="39"/>
      <c r="B153" s="40"/>
      <c r="C153" s="237" t="s">
        <v>94</v>
      </c>
      <c r="D153" s="237" t="s">
        <v>128</v>
      </c>
      <c r="E153" s="238" t="s">
        <v>556</v>
      </c>
      <c r="F153" s="239" t="s">
        <v>557</v>
      </c>
      <c r="G153" s="240" t="s">
        <v>420</v>
      </c>
      <c r="H153" s="241">
        <v>16.8</v>
      </c>
      <c r="I153" s="242"/>
      <c r="J153" s="243">
        <f>ROUND(I153*H153,2)</f>
        <v>0</v>
      </c>
      <c r="K153" s="244"/>
      <c r="L153" s="45"/>
      <c r="M153" s="245" t="s">
        <v>1</v>
      </c>
      <c r="N153" s="246" t="s">
        <v>38</v>
      </c>
      <c r="O153" s="92"/>
      <c r="P153" s="247">
        <f>O153*H153</f>
        <v>0</v>
      </c>
      <c r="Q153" s="247">
        <v>0</v>
      </c>
      <c r="R153" s="247">
        <f>Q153*H153</f>
        <v>0</v>
      </c>
      <c r="S153" s="247">
        <v>0</v>
      </c>
      <c r="T153" s="248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9" t="s">
        <v>88</v>
      </c>
      <c r="AT153" s="249" t="s">
        <v>128</v>
      </c>
      <c r="AU153" s="249" t="s">
        <v>82</v>
      </c>
      <c r="AY153" s="18" t="s">
        <v>126</v>
      </c>
      <c r="BE153" s="250">
        <f>IF(N153="základní",J153,0)</f>
        <v>0</v>
      </c>
      <c r="BF153" s="250">
        <f>IF(N153="snížená",J153,0)</f>
        <v>0</v>
      </c>
      <c r="BG153" s="250">
        <f>IF(N153="zákl. přenesená",J153,0)</f>
        <v>0</v>
      </c>
      <c r="BH153" s="250">
        <f>IF(N153="sníž. přenesená",J153,0)</f>
        <v>0</v>
      </c>
      <c r="BI153" s="250">
        <f>IF(N153="nulová",J153,0)</f>
        <v>0</v>
      </c>
      <c r="BJ153" s="18" t="s">
        <v>78</v>
      </c>
      <c r="BK153" s="250">
        <f>ROUND(I153*H153,2)</f>
        <v>0</v>
      </c>
      <c r="BL153" s="18" t="s">
        <v>88</v>
      </c>
      <c r="BM153" s="249" t="s">
        <v>189</v>
      </c>
    </row>
    <row r="154" spans="1:47" s="2" customFormat="1" ht="12">
      <c r="A154" s="39"/>
      <c r="B154" s="40"/>
      <c r="C154" s="41"/>
      <c r="D154" s="251" t="s">
        <v>132</v>
      </c>
      <c r="E154" s="41"/>
      <c r="F154" s="252" t="s">
        <v>557</v>
      </c>
      <c r="G154" s="41"/>
      <c r="H154" s="41"/>
      <c r="I154" s="145"/>
      <c r="J154" s="41"/>
      <c r="K154" s="41"/>
      <c r="L154" s="45"/>
      <c r="M154" s="253"/>
      <c r="N154" s="254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132</v>
      </c>
      <c r="AU154" s="18" t="s">
        <v>82</v>
      </c>
    </row>
    <row r="155" spans="1:51" s="13" customFormat="1" ht="12">
      <c r="A155" s="13"/>
      <c r="B155" s="255"/>
      <c r="C155" s="256"/>
      <c r="D155" s="251" t="s">
        <v>133</v>
      </c>
      <c r="E155" s="257" t="s">
        <v>1</v>
      </c>
      <c r="F155" s="258" t="s">
        <v>558</v>
      </c>
      <c r="G155" s="256"/>
      <c r="H155" s="259">
        <v>16.8</v>
      </c>
      <c r="I155" s="260"/>
      <c r="J155" s="256"/>
      <c r="K155" s="256"/>
      <c r="L155" s="261"/>
      <c r="M155" s="262"/>
      <c r="N155" s="263"/>
      <c r="O155" s="263"/>
      <c r="P155" s="263"/>
      <c r="Q155" s="263"/>
      <c r="R155" s="263"/>
      <c r="S155" s="263"/>
      <c r="T155" s="26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5" t="s">
        <v>133</v>
      </c>
      <c r="AU155" s="265" t="s">
        <v>82</v>
      </c>
      <c r="AV155" s="13" t="s">
        <v>82</v>
      </c>
      <c r="AW155" s="13" t="s">
        <v>30</v>
      </c>
      <c r="AX155" s="13" t="s">
        <v>73</v>
      </c>
      <c r="AY155" s="265" t="s">
        <v>126</v>
      </c>
    </row>
    <row r="156" spans="1:51" s="14" customFormat="1" ht="12">
      <c r="A156" s="14"/>
      <c r="B156" s="266"/>
      <c r="C156" s="267"/>
      <c r="D156" s="251" t="s">
        <v>133</v>
      </c>
      <c r="E156" s="268" t="s">
        <v>1</v>
      </c>
      <c r="F156" s="269" t="s">
        <v>135</v>
      </c>
      <c r="G156" s="267"/>
      <c r="H156" s="270">
        <v>16.8</v>
      </c>
      <c r="I156" s="271"/>
      <c r="J156" s="267"/>
      <c r="K156" s="267"/>
      <c r="L156" s="272"/>
      <c r="M156" s="273"/>
      <c r="N156" s="274"/>
      <c r="O156" s="274"/>
      <c r="P156" s="274"/>
      <c r="Q156" s="274"/>
      <c r="R156" s="274"/>
      <c r="S156" s="274"/>
      <c r="T156" s="275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76" t="s">
        <v>133</v>
      </c>
      <c r="AU156" s="276" t="s">
        <v>82</v>
      </c>
      <c r="AV156" s="14" t="s">
        <v>88</v>
      </c>
      <c r="AW156" s="14" t="s">
        <v>30</v>
      </c>
      <c r="AX156" s="14" t="s">
        <v>78</v>
      </c>
      <c r="AY156" s="276" t="s">
        <v>126</v>
      </c>
    </row>
    <row r="157" spans="1:65" s="2" customFormat="1" ht="36" customHeight="1">
      <c r="A157" s="39"/>
      <c r="B157" s="40"/>
      <c r="C157" s="237" t="s">
        <v>163</v>
      </c>
      <c r="D157" s="237" t="s">
        <v>128</v>
      </c>
      <c r="E157" s="238" t="s">
        <v>559</v>
      </c>
      <c r="F157" s="239" t="s">
        <v>560</v>
      </c>
      <c r="G157" s="240" t="s">
        <v>420</v>
      </c>
      <c r="H157" s="241">
        <v>18</v>
      </c>
      <c r="I157" s="242"/>
      <c r="J157" s="243">
        <f>ROUND(I157*H157,2)</f>
        <v>0</v>
      </c>
      <c r="K157" s="244"/>
      <c r="L157" s="45"/>
      <c r="M157" s="245" t="s">
        <v>1</v>
      </c>
      <c r="N157" s="246" t="s">
        <v>38</v>
      </c>
      <c r="O157" s="92"/>
      <c r="P157" s="247">
        <f>O157*H157</f>
        <v>0</v>
      </c>
      <c r="Q157" s="247">
        <v>0</v>
      </c>
      <c r="R157" s="247">
        <f>Q157*H157</f>
        <v>0</v>
      </c>
      <c r="S157" s="247">
        <v>0</v>
      </c>
      <c r="T157" s="248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9" t="s">
        <v>88</v>
      </c>
      <c r="AT157" s="249" t="s">
        <v>128</v>
      </c>
      <c r="AU157" s="249" t="s">
        <v>82</v>
      </c>
      <c r="AY157" s="18" t="s">
        <v>126</v>
      </c>
      <c r="BE157" s="250">
        <f>IF(N157="základní",J157,0)</f>
        <v>0</v>
      </c>
      <c r="BF157" s="250">
        <f>IF(N157="snížená",J157,0)</f>
        <v>0</v>
      </c>
      <c r="BG157" s="250">
        <f>IF(N157="zákl. přenesená",J157,0)</f>
        <v>0</v>
      </c>
      <c r="BH157" s="250">
        <f>IF(N157="sníž. přenesená",J157,0)</f>
        <v>0</v>
      </c>
      <c r="BI157" s="250">
        <f>IF(N157="nulová",J157,0)</f>
        <v>0</v>
      </c>
      <c r="BJ157" s="18" t="s">
        <v>78</v>
      </c>
      <c r="BK157" s="250">
        <f>ROUND(I157*H157,2)</f>
        <v>0</v>
      </c>
      <c r="BL157" s="18" t="s">
        <v>88</v>
      </c>
      <c r="BM157" s="249" t="s">
        <v>143</v>
      </c>
    </row>
    <row r="158" spans="1:47" s="2" customFormat="1" ht="12">
      <c r="A158" s="39"/>
      <c r="B158" s="40"/>
      <c r="C158" s="41"/>
      <c r="D158" s="251" t="s">
        <v>132</v>
      </c>
      <c r="E158" s="41"/>
      <c r="F158" s="252" t="s">
        <v>560</v>
      </c>
      <c r="G158" s="41"/>
      <c r="H158" s="41"/>
      <c r="I158" s="145"/>
      <c r="J158" s="41"/>
      <c r="K158" s="41"/>
      <c r="L158" s="45"/>
      <c r="M158" s="253"/>
      <c r="N158" s="254"/>
      <c r="O158" s="92"/>
      <c r="P158" s="92"/>
      <c r="Q158" s="92"/>
      <c r="R158" s="92"/>
      <c r="S158" s="92"/>
      <c r="T158" s="93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132</v>
      </c>
      <c r="AU158" s="18" t="s">
        <v>82</v>
      </c>
    </row>
    <row r="159" spans="1:51" s="13" customFormat="1" ht="12">
      <c r="A159" s="13"/>
      <c r="B159" s="255"/>
      <c r="C159" s="256"/>
      <c r="D159" s="251" t="s">
        <v>133</v>
      </c>
      <c r="E159" s="257" t="s">
        <v>1</v>
      </c>
      <c r="F159" s="258" t="s">
        <v>561</v>
      </c>
      <c r="G159" s="256"/>
      <c r="H159" s="259">
        <v>18</v>
      </c>
      <c r="I159" s="260"/>
      <c r="J159" s="256"/>
      <c r="K159" s="256"/>
      <c r="L159" s="261"/>
      <c r="M159" s="262"/>
      <c r="N159" s="263"/>
      <c r="O159" s="263"/>
      <c r="P159" s="263"/>
      <c r="Q159" s="263"/>
      <c r="R159" s="263"/>
      <c r="S159" s="263"/>
      <c r="T159" s="26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5" t="s">
        <v>133</v>
      </c>
      <c r="AU159" s="265" t="s">
        <v>82</v>
      </c>
      <c r="AV159" s="13" t="s">
        <v>82</v>
      </c>
      <c r="AW159" s="13" t="s">
        <v>30</v>
      </c>
      <c r="AX159" s="13" t="s">
        <v>73</v>
      </c>
      <c r="AY159" s="265" t="s">
        <v>126</v>
      </c>
    </row>
    <row r="160" spans="1:51" s="14" customFormat="1" ht="12">
      <c r="A160" s="14"/>
      <c r="B160" s="266"/>
      <c r="C160" s="267"/>
      <c r="D160" s="251" t="s">
        <v>133</v>
      </c>
      <c r="E160" s="268" t="s">
        <v>1</v>
      </c>
      <c r="F160" s="269" t="s">
        <v>135</v>
      </c>
      <c r="G160" s="267"/>
      <c r="H160" s="270">
        <v>18</v>
      </c>
      <c r="I160" s="271"/>
      <c r="J160" s="267"/>
      <c r="K160" s="267"/>
      <c r="L160" s="272"/>
      <c r="M160" s="273"/>
      <c r="N160" s="274"/>
      <c r="O160" s="274"/>
      <c r="P160" s="274"/>
      <c r="Q160" s="274"/>
      <c r="R160" s="274"/>
      <c r="S160" s="274"/>
      <c r="T160" s="27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6" t="s">
        <v>133</v>
      </c>
      <c r="AU160" s="276" t="s">
        <v>82</v>
      </c>
      <c r="AV160" s="14" t="s">
        <v>88</v>
      </c>
      <c r="AW160" s="14" t="s">
        <v>30</v>
      </c>
      <c r="AX160" s="14" t="s">
        <v>78</v>
      </c>
      <c r="AY160" s="276" t="s">
        <v>126</v>
      </c>
    </row>
    <row r="161" spans="1:65" s="2" customFormat="1" ht="36" customHeight="1">
      <c r="A161" s="39"/>
      <c r="B161" s="40"/>
      <c r="C161" s="237" t="s">
        <v>169</v>
      </c>
      <c r="D161" s="237" t="s">
        <v>128</v>
      </c>
      <c r="E161" s="238" t="s">
        <v>562</v>
      </c>
      <c r="F161" s="239" t="s">
        <v>563</v>
      </c>
      <c r="G161" s="240" t="s">
        <v>138</v>
      </c>
      <c r="H161" s="241">
        <v>330</v>
      </c>
      <c r="I161" s="242"/>
      <c r="J161" s="243">
        <f>ROUND(I161*H161,2)</f>
        <v>0</v>
      </c>
      <c r="K161" s="244"/>
      <c r="L161" s="45"/>
      <c r="M161" s="245" t="s">
        <v>1</v>
      </c>
      <c r="N161" s="246" t="s">
        <v>38</v>
      </c>
      <c r="O161" s="92"/>
      <c r="P161" s="247">
        <f>O161*H161</f>
        <v>0</v>
      </c>
      <c r="Q161" s="247">
        <v>0</v>
      </c>
      <c r="R161" s="247">
        <f>Q161*H161</f>
        <v>0</v>
      </c>
      <c r="S161" s="247">
        <v>0</v>
      </c>
      <c r="T161" s="248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9" t="s">
        <v>88</v>
      </c>
      <c r="AT161" s="249" t="s">
        <v>128</v>
      </c>
      <c r="AU161" s="249" t="s">
        <v>82</v>
      </c>
      <c r="AY161" s="18" t="s">
        <v>126</v>
      </c>
      <c r="BE161" s="250">
        <f>IF(N161="základní",J161,0)</f>
        <v>0</v>
      </c>
      <c r="BF161" s="250">
        <f>IF(N161="snížená",J161,0)</f>
        <v>0</v>
      </c>
      <c r="BG161" s="250">
        <f>IF(N161="zákl. přenesená",J161,0)</f>
        <v>0</v>
      </c>
      <c r="BH161" s="250">
        <f>IF(N161="sníž. přenesená",J161,0)</f>
        <v>0</v>
      </c>
      <c r="BI161" s="250">
        <f>IF(N161="nulová",J161,0)</f>
        <v>0</v>
      </c>
      <c r="BJ161" s="18" t="s">
        <v>78</v>
      </c>
      <c r="BK161" s="250">
        <f>ROUND(I161*H161,2)</f>
        <v>0</v>
      </c>
      <c r="BL161" s="18" t="s">
        <v>88</v>
      </c>
      <c r="BM161" s="249" t="s">
        <v>149</v>
      </c>
    </row>
    <row r="162" spans="1:47" s="2" customFormat="1" ht="12">
      <c r="A162" s="39"/>
      <c r="B162" s="40"/>
      <c r="C162" s="41"/>
      <c r="D162" s="251" t="s">
        <v>132</v>
      </c>
      <c r="E162" s="41"/>
      <c r="F162" s="252" t="s">
        <v>563</v>
      </c>
      <c r="G162" s="41"/>
      <c r="H162" s="41"/>
      <c r="I162" s="145"/>
      <c r="J162" s="41"/>
      <c r="K162" s="41"/>
      <c r="L162" s="45"/>
      <c r="M162" s="253"/>
      <c r="N162" s="254"/>
      <c r="O162" s="92"/>
      <c r="P162" s="92"/>
      <c r="Q162" s="92"/>
      <c r="R162" s="92"/>
      <c r="S162" s="92"/>
      <c r="T162" s="93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132</v>
      </c>
      <c r="AU162" s="18" t="s">
        <v>82</v>
      </c>
    </row>
    <row r="163" spans="1:51" s="13" customFormat="1" ht="12">
      <c r="A163" s="13"/>
      <c r="B163" s="255"/>
      <c r="C163" s="256"/>
      <c r="D163" s="251" t="s">
        <v>133</v>
      </c>
      <c r="E163" s="257" t="s">
        <v>1</v>
      </c>
      <c r="F163" s="258" t="s">
        <v>564</v>
      </c>
      <c r="G163" s="256"/>
      <c r="H163" s="259">
        <v>330</v>
      </c>
      <c r="I163" s="260"/>
      <c r="J163" s="256"/>
      <c r="K163" s="256"/>
      <c r="L163" s="261"/>
      <c r="M163" s="262"/>
      <c r="N163" s="263"/>
      <c r="O163" s="263"/>
      <c r="P163" s="263"/>
      <c r="Q163" s="263"/>
      <c r="R163" s="263"/>
      <c r="S163" s="263"/>
      <c r="T163" s="26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5" t="s">
        <v>133</v>
      </c>
      <c r="AU163" s="265" t="s">
        <v>82</v>
      </c>
      <c r="AV163" s="13" t="s">
        <v>82</v>
      </c>
      <c r="AW163" s="13" t="s">
        <v>30</v>
      </c>
      <c r="AX163" s="13" t="s">
        <v>73</v>
      </c>
      <c r="AY163" s="265" t="s">
        <v>126</v>
      </c>
    </row>
    <row r="164" spans="1:51" s="14" customFormat="1" ht="12">
      <c r="A164" s="14"/>
      <c r="B164" s="266"/>
      <c r="C164" s="267"/>
      <c r="D164" s="251" t="s">
        <v>133</v>
      </c>
      <c r="E164" s="268" t="s">
        <v>1</v>
      </c>
      <c r="F164" s="269" t="s">
        <v>135</v>
      </c>
      <c r="G164" s="267"/>
      <c r="H164" s="270">
        <v>330</v>
      </c>
      <c r="I164" s="271"/>
      <c r="J164" s="267"/>
      <c r="K164" s="267"/>
      <c r="L164" s="272"/>
      <c r="M164" s="273"/>
      <c r="N164" s="274"/>
      <c r="O164" s="274"/>
      <c r="P164" s="274"/>
      <c r="Q164" s="274"/>
      <c r="R164" s="274"/>
      <c r="S164" s="274"/>
      <c r="T164" s="27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76" t="s">
        <v>133</v>
      </c>
      <c r="AU164" s="276" t="s">
        <v>82</v>
      </c>
      <c r="AV164" s="14" t="s">
        <v>88</v>
      </c>
      <c r="AW164" s="14" t="s">
        <v>30</v>
      </c>
      <c r="AX164" s="14" t="s">
        <v>78</v>
      </c>
      <c r="AY164" s="276" t="s">
        <v>126</v>
      </c>
    </row>
    <row r="165" spans="1:65" s="2" customFormat="1" ht="24" customHeight="1">
      <c r="A165" s="39"/>
      <c r="B165" s="40"/>
      <c r="C165" s="237" t="s">
        <v>174</v>
      </c>
      <c r="D165" s="237" t="s">
        <v>128</v>
      </c>
      <c r="E165" s="238" t="s">
        <v>565</v>
      </c>
      <c r="F165" s="239" t="s">
        <v>566</v>
      </c>
      <c r="G165" s="240" t="s">
        <v>138</v>
      </c>
      <c r="H165" s="241">
        <v>330</v>
      </c>
      <c r="I165" s="242"/>
      <c r="J165" s="243">
        <f>ROUND(I165*H165,2)</f>
        <v>0</v>
      </c>
      <c r="K165" s="244"/>
      <c r="L165" s="45"/>
      <c r="M165" s="245" t="s">
        <v>1</v>
      </c>
      <c r="N165" s="246" t="s">
        <v>38</v>
      </c>
      <c r="O165" s="92"/>
      <c r="P165" s="247">
        <f>O165*H165</f>
        <v>0</v>
      </c>
      <c r="Q165" s="247">
        <v>0</v>
      </c>
      <c r="R165" s="247">
        <f>Q165*H165</f>
        <v>0</v>
      </c>
      <c r="S165" s="247">
        <v>0</v>
      </c>
      <c r="T165" s="248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9" t="s">
        <v>88</v>
      </c>
      <c r="AT165" s="249" t="s">
        <v>128</v>
      </c>
      <c r="AU165" s="249" t="s">
        <v>82</v>
      </c>
      <c r="AY165" s="18" t="s">
        <v>126</v>
      </c>
      <c r="BE165" s="250">
        <f>IF(N165="základní",J165,0)</f>
        <v>0</v>
      </c>
      <c r="BF165" s="250">
        <f>IF(N165="snížená",J165,0)</f>
        <v>0</v>
      </c>
      <c r="BG165" s="250">
        <f>IF(N165="zákl. přenesená",J165,0)</f>
        <v>0</v>
      </c>
      <c r="BH165" s="250">
        <f>IF(N165="sníž. přenesená",J165,0)</f>
        <v>0</v>
      </c>
      <c r="BI165" s="250">
        <f>IF(N165="nulová",J165,0)</f>
        <v>0</v>
      </c>
      <c r="BJ165" s="18" t="s">
        <v>78</v>
      </c>
      <c r="BK165" s="250">
        <f>ROUND(I165*H165,2)</f>
        <v>0</v>
      </c>
      <c r="BL165" s="18" t="s">
        <v>88</v>
      </c>
      <c r="BM165" s="249" t="s">
        <v>155</v>
      </c>
    </row>
    <row r="166" spans="1:47" s="2" customFormat="1" ht="12">
      <c r="A166" s="39"/>
      <c r="B166" s="40"/>
      <c r="C166" s="41"/>
      <c r="D166" s="251" t="s">
        <v>132</v>
      </c>
      <c r="E166" s="41"/>
      <c r="F166" s="252" t="s">
        <v>566</v>
      </c>
      <c r="G166" s="41"/>
      <c r="H166" s="41"/>
      <c r="I166" s="145"/>
      <c r="J166" s="41"/>
      <c r="K166" s="41"/>
      <c r="L166" s="45"/>
      <c r="M166" s="253"/>
      <c r="N166" s="254"/>
      <c r="O166" s="92"/>
      <c r="P166" s="92"/>
      <c r="Q166" s="92"/>
      <c r="R166" s="92"/>
      <c r="S166" s="92"/>
      <c r="T166" s="93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132</v>
      </c>
      <c r="AU166" s="18" t="s">
        <v>82</v>
      </c>
    </row>
    <row r="167" spans="1:51" s="13" customFormat="1" ht="12">
      <c r="A167" s="13"/>
      <c r="B167" s="255"/>
      <c r="C167" s="256"/>
      <c r="D167" s="251" t="s">
        <v>133</v>
      </c>
      <c r="E167" s="257" t="s">
        <v>1</v>
      </c>
      <c r="F167" s="258" t="s">
        <v>567</v>
      </c>
      <c r="G167" s="256"/>
      <c r="H167" s="259">
        <v>330</v>
      </c>
      <c r="I167" s="260"/>
      <c r="J167" s="256"/>
      <c r="K167" s="256"/>
      <c r="L167" s="261"/>
      <c r="M167" s="262"/>
      <c r="N167" s="263"/>
      <c r="O167" s="263"/>
      <c r="P167" s="263"/>
      <c r="Q167" s="263"/>
      <c r="R167" s="263"/>
      <c r="S167" s="263"/>
      <c r="T167" s="26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5" t="s">
        <v>133</v>
      </c>
      <c r="AU167" s="265" t="s">
        <v>82</v>
      </c>
      <c r="AV167" s="13" t="s">
        <v>82</v>
      </c>
      <c r="AW167" s="13" t="s">
        <v>30</v>
      </c>
      <c r="AX167" s="13" t="s">
        <v>73</v>
      </c>
      <c r="AY167" s="265" t="s">
        <v>126</v>
      </c>
    </row>
    <row r="168" spans="1:51" s="14" customFormat="1" ht="12">
      <c r="A168" s="14"/>
      <c r="B168" s="266"/>
      <c r="C168" s="267"/>
      <c r="D168" s="251" t="s">
        <v>133</v>
      </c>
      <c r="E168" s="268" t="s">
        <v>1</v>
      </c>
      <c r="F168" s="269" t="s">
        <v>135</v>
      </c>
      <c r="G168" s="267"/>
      <c r="H168" s="270">
        <v>330</v>
      </c>
      <c r="I168" s="271"/>
      <c r="J168" s="267"/>
      <c r="K168" s="267"/>
      <c r="L168" s="272"/>
      <c r="M168" s="273"/>
      <c r="N168" s="274"/>
      <c r="O168" s="274"/>
      <c r="P168" s="274"/>
      <c r="Q168" s="274"/>
      <c r="R168" s="274"/>
      <c r="S168" s="274"/>
      <c r="T168" s="27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6" t="s">
        <v>133</v>
      </c>
      <c r="AU168" s="276" t="s">
        <v>82</v>
      </c>
      <c r="AV168" s="14" t="s">
        <v>88</v>
      </c>
      <c r="AW168" s="14" t="s">
        <v>30</v>
      </c>
      <c r="AX168" s="14" t="s">
        <v>78</v>
      </c>
      <c r="AY168" s="276" t="s">
        <v>126</v>
      </c>
    </row>
    <row r="169" spans="1:65" s="2" customFormat="1" ht="16.5" customHeight="1">
      <c r="A169" s="39"/>
      <c r="B169" s="40"/>
      <c r="C169" s="237" t="s">
        <v>179</v>
      </c>
      <c r="D169" s="237" t="s">
        <v>128</v>
      </c>
      <c r="E169" s="238" t="s">
        <v>287</v>
      </c>
      <c r="F169" s="239" t="s">
        <v>288</v>
      </c>
      <c r="G169" s="240" t="s">
        <v>166</v>
      </c>
      <c r="H169" s="241">
        <v>250.096</v>
      </c>
      <c r="I169" s="242"/>
      <c r="J169" s="243">
        <f>ROUND(I169*H169,2)</f>
        <v>0</v>
      </c>
      <c r="K169" s="244"/>
      <c r="L169" s="45"/>
      <c r="M169" s="245" t="s">
        <v>1</v>
      </c>
      <c r="N169" s="246" t="s">
        <v>38</v>
      </c>
      <c r="O169" s="92"/>
      <c r="P169" s="247">
        <f>O169*H169</f>
        <v>0</v>
      </c>
      <c r="Q169" s="247">
        <v>0</v>
      </c>
      <c r="R169" s="247">
        <f>Q169*H169</f>
        <v>0</v>
      </c>
      <c r="S169" s="247">
        <v>0</v>
      </c>
      <c r="T169" s="248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9" t="s">
        <v>88</v>
      </c>
      <c r="AT169" s="249" t="s">
        <v>128</v>
      </c>
      <c r="AU169" s="249" t="s">
        <v>82</v>
      </c>
      <c r="AY169" s="18" t="s">
        <v>126</v>
      </c>
      <c r="BE169" s="250">
        <f>IF(N169="základní",J169,0)</f>
        <v>0</v>
      </c>
      <c r="BF169" s="250">
        <f>IF(N169="snížená",J169,0)</f>
        <v>0</v>
      </c>
      <c r="BG169" s="250">
        <f>IF(N169="zákl. přenesená",J169,0)</f>
        <v>0</v>
      </c>
      <c r="BH169" s="250">
        <f>IF(N169="sníž. přenesená",J169,0)</f>
        <v>0</v>
      </c>
      <c r="BI169" s="250">
        <f>IF(N169="nulová",J169,0)</f>
        <v>0</v>
      </c>
      <c r="BJ169" s="18" t="s">
        <v>78</v>
      </c>
      <c r="BK169" s="250">
        <f>ROUND(I169*H169,2)</f>
        <v>0</v>
      </c>
      <c r="BL169" s="18" t="s">
        <v>88</v>
      </c>
      <c r="BM169" s="249" t="s">
        <v>161</v>
      </c>
    </row>
    <row r="170" spans="1:47" s="2" customFormat="1" ht="12">
      <c r="A170" s="39"/>
      <c r="B170" s="40"/>
      <c r="C170" s="41"/>
      <c r="D170" s="251" t="s">
        <v>132</v>
      </c>
      <c r="E170" s="41"/>
      <c r="F170" s="252" t="s">
        <v>288</v>
      </c>
      <c r="G170" s="41"/>
      <c r="H170" s="41"/>
      <c r="I170" s="145"/>
      <c r="J170" s="41"/>
      <c r="K170" s="41"/>
      <c r="L170" s="45"/>
      <c r="M170" s="253"/>
      <c r="N170" s="254"/>
      <c r="O170" s="92"/>
      <c r="P170" s="92"/>
      <c r="Q170" s="92"/>
      <c r="R170" s="92"/>
      <c r="S170" s="92"/>
      <c r="T170" s="93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132</v>
      </c>
      <c r="AU170" s="18" t="s">
        <v>82</v>
      </c>
    </row>
    <row r="171" spans="1:65" s="2" customFormat="1" ht="24" customHeight="1">
      <c r="A171" s="39"/>
      <c r="B171" s="40"/>
      <c r="C171" s="237" t="s">
        <v>184</v>
      </c>
      <c r="D171" s="237" t="s">
        <v>128</v>
      </c>
      <c r="E171" s="238" t="s">
        <v>283</v>
      </c>
      <c r="F171" s="239" t="s">
        <v>284</v>
      </c>
      <c r="G171" s="240" t="s">
        <v>166</v>
      </c>
      <c r="H171" s="241">
        <v>500.192</v>
      </c>
      <c r="I171" s="242"/>
      <c r="J171" s="243">
        <f>ROUND(I171*H171,2)</f>
        <v>0</v>
      </c>
      <c r="K171" s="244"/>
      <c r="L171" s="45"/>
      <c r="M171" s="245" t="s">
        <v>1</v>
      </c>
      <c r="N171" s="246" t="s">
        <v>38</v>
      </c>
      <c r="O171" s="92"/>
      <c r="P171" s="247">
        <f>O171*H171</f>
        <v>0</v>
      </c>
      <c r="Q171" s="247">
        <v>0</v>
      </c>
      <c r="R171" s="247">
        <f>Q171*H171</f>
        <v>0</v>
      </c>
      <c r="S171" s="247">
        <v>0</v>
      </c>
      <c r="T171" s="248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9" t="s">
        <v>88</v>
      </c>
      <c r="AT171" s="249" t="s">
        <v>128</v>
      </c>
      <c r="AU171" s="249" t="s">
        <v>82</v>
      </c>
      <c r="AY171" s="18" t="s">
        <v>126</v>
      </c>
      <c r="BE171" s="250">
        <f>IF(N171="základní",J171,0)</f>
        <v>0</v>
      </c>
      <c r="BF171" s="250">
        <f>IF(N171="snížená",J171,0)</f>
        <v>0</v>
      </c>
      <c r="BG171" s="250">
        <f>IF(N171="zákl. přenesená",J171,0)</f>
        <v>0</v>
      </c>
      <c r="BH171" s="250">
        <f>IF(N171="sníž. přenesená",J171,0)</f>
        <v>0</v>
      </c>
      <c r="BI171" s="250">
        <f>IF(N171="nulová",J171,0)</f>
        <v>0</v>
      </c>
      <c r="BJ171" s="18" t="s">
        <v>78</v>
      </c>
      <c r="BK171" s="250">
        <f>ROUND(I171*H171,2)</f>
        <v>0</v>
      </c>
      <c r="BL171" s="18" t="s">
        <v>88</v>
      </c>
      <c r="BM171" s="249" t="s">
        <v>167</v>
      </c>
    </row>
    <row r="172" spans="1:47" s="2" customFormat="1" ht="12">
      <c r="A172" s="39"/>
      <c r="B172" s="40"/>
      <c r="C172" s="41"/>
      <c r="D172" s="251" t="s">
        <v>132</v>
      </c>
      <c r="E172" s="41"/>
      <c r="F172" s="252" t="s">
        <v>284</v>
      </c>
      <c r="G172" s="41"/>
      <c r="H172" s="41"/>
      <c r="I172" s="145"/>
      <c r="J172" s="41"/>
      <c r="K172" s="41"/>
      <c r="L172" s="45"/>
      <c r="M172" s="253"/>
      <c r="N172" s="254"/>
      <c r="O172" s="92"/>
      <c r="P172" s="92"/>
      <c r="Q172" s="92"/>
      <c r="R172" s="92"/>
      <c r="S172" s="92"/>
      <c r="T172" s="93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132</v>
      </c>
      <c r="AU172" s="18" t="s">
        <v>82</v>
      </c>
    </row>
    <row r="173" spans="1:65" s="2" customFormat="1" ht="24" customHeight="1">
      <c r="A173" s="39"/>
      <c r="B173" s="40"/>
      <c r="C173" s="237" t="s">
        <v>189</v>
      </c>
      <c r="D173" s="237" t="s">
        <v>128</v>
      </c>
      <c r="E173" s="238" t="s">
        <v>285</v>
      </c>
      <c r="F173" s="239" t="s">
        <v>286</v>
      </c>
      <c r="G173" s="240" t="s">
        <v>166</v>
      </c>
      <c r="H173" s="241">
        <v>335.86</v>
      </c>
      <c r="I173" s="242"/>
      <c r="J173" s="243">
        <f>ROUND(I173*H173,2)</f>
        <v>0</v>
      </c>
      <c r="K173" s="244"/>
      <c r="L173" s="45"/>
      <c r="M173" s="245" t="s">
        <v>1</v>
      </c>
      <c r="N173" s="246" t="s">
        <v>38</v>
      </c>
      <c r="O173" s="92"/>
      <c r="P173" s="247">
        <f>O173*H173</f>
        <v>0</v>
      </c>
      <c r="Q173" s="247">
        <v>0</v>
      </c>
      <c r="R173" s="247">
        <f>Q173*H173</f>
        <v>0</v>
      </c>
      <c r="S173" s="247">
        <v>0</v>
      </c>
      <c r="T173" s="248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9" t="s">
        <v>88</v>
      </c>
      <c r="AT173" s="249" t="s">
        <v>128</v>
      </c>
      <c r="AU173" s="249" t="s">
        <v>82</v>
      </c>
      <c r="AY173" s="18" t="s">
        <v>126</v>
      </c>
      <c r="BE173" s="250">
        <f>IF(N173="základní",J173,0)</f>
        <v>0</v>
      </c>
      <c r="BF173" s="250">
        <f>IF(N173="snížená",J173,0)</f>
        <v>0</v>
      </c>
      <c r="BG173" s="250">
        <f>IF(N173="zákl. přenesená",J173,0)</f>
        <v>0</v>
      </c>
      <c r="BH173" s="250">
        <f>IF(N173="sníž. přenesená",J173,0)</f>
        <v>0</v>
      </c>
      <c r="BI173" s="250">
        <f>IF(N173="nulová",J173,0)</f>
        <v>0</v>
      </c>
      <c r="BJ173" s="18" t="s">
        <v>78</v>
      </c>
      <c r="BK173" s="250">
        <f>ROUND(I173*H173,2)</f>
        <v>0</v>
      </c>
      <c r="BL173" s="18" t="s">
        <v>88</v>
      </c>
      <c r="BM173" s="249" t="s">
        <v>172</v>
      </c>
    </row>
    <row r="174" spans="1:47" s="2" customFormat="1" ht="12">
      <c r="A174" s="39"/>
      <c r="B174" s="40"/>
      <c r="C174" s="41"/>
      <c r="D174" s="251" t="s">
        <v>132</v>
      </c>
      <c r="E174" s="41"/>
      <c r="F174" s="252" t="s">
        <v>286</v>
      </c>
      <c r="G174" s="41"/>
      <c r="H174" s="41"/>
      <c r="I174" s="145"/>
      <c r="J174" s="41"/>
      <c r="K174" s="41"/>
      <c r="L174" s="45"/>
      <c r="M174" s="253"/>
      <c r="N174" s="254"/>
      <c r="O174" s="92"/>
      <c r="P174" s="92"/>
      <c r="Q174" s="92"/>
      <c r="R174" s="92"/>
      <c r="S174" s="92"/>
      <c r="T174" s="93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132</v>
      </c>
      <c r="AU174" s="18" t="s">
        <v>82</v>
      </c>
    </row>
    <row r="175" spans="1:65" s="2" customFormat="1" ht="24" customHeight="1">
      <c r="A175" s="39"/>
      <c r="B175" s="40"/>
      <c r="C175" s="237" t="s">
        <v>193</v>
      </c>
      <c r="D175" s="237" t="s">
        <v>128</v>
      </c>
      <c r="E175" s="238" t="s">
        <v>315</v>
      </c>
      <c r="F175" s="239" t="s">
        <v>316</v>
      </c>
      <c r="G175" s="240" t="s">
        <v>166</v>
      </c>
      <c r="H175" s="241">
        <v>250.096</v>
      </c>
      <c r="I175" s="242"/>
      <c r="J175" s="243">
        <f>ROUND(I175*H175,2)</f>
        <v>0</v>
      </c>
      <c r="K175" s="244"/>
      <c r="L175" s="45"/>
      <c r="M175" s="245" t="s">
        <v>1</v>
      </c>
      <c r="N175" s="246" t="s">
        <v>38</v>
      </c>
      <c r="O175" s="92"/>
      <c r="P175" s="247">
        <f>O175*H175</f>
        <v>0</v>
      </c>
      <c r="Q175" s="247">
        <v>0</v>
      </c>
      <c r="R175" s="247">
        <f>Q175*H175</f>
        <v>0</v>
      </c>
      <c r="S175" s="247">
        <v>0</v>
      </c>
      <c r="T175" s="248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9" t="s">
        <v>88</v>
      </c>
      <c r="AT175" s="249" t="s">
        <v>128</v>
      </c>
      <c r="AU175" s="249" t="s">
        <v>82</v>
      </c>
      <c r="AY175" s="18" t="s">
        <v>126</v>
      </c>
      <c r="BE175" s="250">
        <f>IF(N175="základní",J175,0)</f>
        <v>0</v>
      </c>
      <c r="BF175" s="250">
        <f>IF(N175="snížená",J175,0)</f>
        <v>0</v>
      </c>
      <c r="BG175" s="250">
        <f>IF(N175="zákl. přenesená",J175,0)</f>
        <v>0</v>
      </c>
      <c r="BH175" s="250">
        <f>IF(N175="sníž. přenesená",J175,0)</f>
        <v>0</v>
      </c>
      <c r="BI175" s="250">
        <f>IF(N175="nulová",J175,0)</f>
        <v>0</v>
      </c>
      <c r="BJ175" s="18" t="s">
        <v>78</v>
      </c>
      <c r="BK175" s="250">
        <f>ROUND(I175*H175,2)</f>
        <v>0</v>
      </c>
      <c r="BL175" s="18" t="s">
        <v>88</v>
      </c>
      <c r="BM175" s="249" t="s">
        <v>291</v>
      </c>
    </row>
    <row r="176" spans="1:47" s="2" customFormat="1" ht="12">
      <c r="A176" s="39"/>
      <c r="B176" s="40"/>
      <c r="C176" s="41"/>
      <c r="D176" s="251" t="s">
        <v>132</v>
      </c>
      <c r="E176" s="41"/>
      <c r="F176" s="252" t="s">
        <v>316</v>
      </c>
      <c r="G176" s="41"/>
      <c r="H176" s="41"/>
      <c r="I176" s="145"/>
      <c r="J176" s="41"/>
      <c r="K176" s="41"/>
      <c r="L176" s="45"/>
      <c r="M176" s="253"/>
      <c r="N176" s="254"/>
      <c r="O176" s="92"/>
      <c r="P176" s="92"/>
      <c r="Q176" s="92"/>
      <c r="R176" s="92"/>
      <c r="S176" s="92"/>
      <c r="T176" s="93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132</v>
      </c>
      <c r="AU176" s="18" t="s">
        <v>82</v>
      </c>
    </row>
    <row r="177" spans="1:63" s="12" customFormat="1" ht="22.8" customHeight="1">
      <c r="A177" s="12"/>
      <c r="B177" s="221"/>
      <c r="C177" s="222"/>
      <c r="D177" s="223" t="s">
        <v>72</v>
      </c>
      <c r="E177" s="235" t="s">
        <v>85</v>
      </c>
      <c r="F177" s="235" t="s">
        <v>568</v>
      </c>
      <c r="G177" s="222"/>
      <c r="H177" s="222"/>
      <c r="I177" s="225"/>
      <c r="J177" s="236">
        <f>BK177</f>
        <v>0</v>
      </c>
      <c r="K177" s="222"/>
      <c r="L177" s="227"/>
      <c r="M177" s="228"/>
      <c r="N177" s="229"/>
      <c r="O177" s="229"/>
      <c r="P177" s="230">
        <f>SUM(P178:P222)</f>
        <v>0</v>
      </c>
      <c r="Q177" s="229"/>
      <c r="R177" s="230">
        <f>SUM(R178:R222)</f>
        <v>0</v>
      </c>
      <c r="S177" s="229"/>
      <c r="T177" s="231">
        <f>SUM(T178:T222)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32" t="s">
        <v>78</v>
      </c>
      <c r="AT177" s="233" t="s">
        <v>72</v>
      </c>
      <c r="AU177" s="233" t="s">
        <v>78</v>
      </c>
      <c r="AY177" s="232" t="s">
        <v>126</v>
      </c>
      <c r="BK177" s="234">
        <f>SUM(BK178:BK222)</f>
        <v>0</v>
      </c>
    </row>
    <row r="178" spans="1:65" s="2" customFormat="1" ht="24" customHeight="1">
      <c r="A178" s="39"/>
      <c r="B178" s="40"/>
      <c r="C178" s="237" t="s">
        <v>143</v>
      </c>
      <c r="D178" s="237" t="s">
        <v>128</v>
      </c>
      <c r="E178" s="238" t="s">
        <v>363</v>
      </c>
      <c r="F178" s="239" t="s">
        <v>569</v>
      </c>
      <c r="G178" s="240" t="s">
        <v>570</v>
      </c>
      <c r="H178" s="241">
        <v>1</v>
      </c>
      <c r="I178" s="242"/>
      <c r="J178" s="243">
        <f>ROUND(I178*H178,2)</f>
        <v>0</v>
      </c>
      <c r="K178" s="244"/>
      <c r="L178" s="45"/>
      <c r="M178" s="245" t="s">
        <v>1</v>
      </c>
      <c r="N178" s="246" t="s">
        <v>38</v>
      </c>
      <c r="O178" s="92"/>
      <c r="P178" s="247">
        <f>O178*H178</f>
        <v>0</v>
      </c>
      <c r="Q178" s="247">
        <v>0</v>
      </c>
      <c r="R178" s="247">
        <f>Q178*H178</f>
        <v>0</v>
      </c>
      <c r="S178" s="247">
        <v>0</v>
      </c>
      <c r="T178" s="248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9" t="s">
        <v>88</v>
      </c>
      <c r="AT178" s="249" t="s">
        <v>128</v>
      </c>
      <c r="AU178" s="249" t="s">
        <v>82</v>
      </c>
      <c r="AY178" s="18" t="s">
        <v>126</v>
      </c>
      <c r="BE178" s="250">
        <f>IF(N178="základní",J178,0)</f>
        <v>0</v>
      </c>
      <c r="BF178" s="250">
        <f>IF(N178="snížená",J178,0)</f>
        <v>0</v>
      </c>
      <c r="BG178" s="250">
        <f>IF(N178="zákl. přenesená",J178,0)</f>
        <v>0</v>
      </c>
      <c r="BH178" s="250">
        <f>IF(N178="sníž. přenesená",J178,0)</f>
        <v>0</v>
      </c>
      <c r="BI178" s="250">
        <f>IF(N178="nulová",J178,0)</f>
        <v>0</v>
      </c>
      <c r="BJ178" s="18" t="s">
        <v>78</v>
      </c>
      <c r="BK178" s="250">
        <f>ROUND(I178*H178,2)</f>
        <v>0</v>
      </c>
      <c r="BL178" s="18" t="s">
        <v>88</v>
      </c>
      <c r="BM178" s="249" t="s">
        <v>295</v>
      </c>
    </row>
    <row r="179" spans="1:47" s="2" customFormat="1" ht="12">
      <c r="A179" s="39"/>
      <c r="B179" s="40"/>
      <c r="C179" s="41"/>
      <c r="D179" s="251" t="s">
        <v>132</v>
      </c>
      <c r="E179" s="41"/>
      <c r="F179" s="252" t="s">
        <v>569</v>
      </c>
      <c r="G179" s="41"/>
      <c r="H179" s="41"/>
      <c r="I179" s="145"/>
      <c r="J179" s="41"/>
      <c r="K179" s="41"/>
      <c r="L179" s="45"/>
      <c r="M179" s="253"/>
      <c r="N179" s="254"/>
      <c r="O179" s="92"/>
      <c r="P179" s="92"/>
      <c r="Q179" s="92"/>
      <c r="R179" s="92"/>
      <c r="S179" s="92"/>
      <c r="T179" s="93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132</v>
      </c>
      <c r="AU179" s="18" t="s">
        <v>82</v>
      </c>
    </row>
    <row r="180" spans="1:51" s="13" customFormat="1" ht="12">
      <c r="A180" s="13"/>
      <c r="B180" s="255"/>
      <c r="C180" s="256"/>
      <c r="D180" s="251" t="s">
        <v>133</v>
      </c>
      <c r="E180" s="257" t="s">
        <v>1</v>
      </c>
      <c r="F180" s="258" t="s">
        <v>571</v>
      </c>
      <c r="G180" s="256"/>
      <c r="H180" s="259">
        <v>1</v>
      </c>
      <c r="I180" s="260"/>
      <c r="J180" s="256"/>
      <c r="K180" s="256"/>
      <c r="L180" s="261"/>
      <c r="M180" s="262"/>
      <c r="N180" s="263"/>
      <c r="O180" s="263"/>
      <c r="P180" s="263"/>
      <c r="Q180" s="263"/>
      <c r="R180" s="263"/>
      <c r="S180" s="263"/>
      <c r="T180" s="26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5" t="s">
        <v>133</v>
      </c>
      <c r="AU180" s="265" t="s">
        <v>82</v>
      </c>
      <c r="AV180" s="13" t="s">
        <v>82</v>
      </c>
      <c r="AW180" s="13" t="s">
        <v>30</v>
      </c>
      <c r="AX180" s="13" t="s">
        <v>73</v>
      </c>
      <c r="AY180" s="265" t="s">
        <v>126</v>
      </c>
    </row>
    <row r="181" spans="1:51" s="14" customFormat="1" ht="12">
      <c r="A181" s="14"/>
      <c r="B181" s="266"/>
      <c r="C181" s="267"/>
      <c r="D181" s="251" t="s">
        <v>133</v>
      </c>
      <c r="E181" s="268" t="s">
        <v>1</v>
      </c>
      <c r="F181" s="269" t="s">
        <v>135</v>
      </c>
      <c r="G181" s="267"/>
      <c r="H181" s="270">
        <v>1</v>
      </c>
      <c r="I181" s="271"/>
      <c r="J181" s="267"/>
      <c r="K181" s="267"/>
      <c r="L181" s="272"/>
      <c r="M181" s="273"/>
      <c r="N181" s="274"/>
      <c r="O181" s="274"/>
      <c r="P181" s="274"/>
      <c r="Q181" s="274"/>
      <c r="R181" s="274"/>
      <c r="S181" s="274"/>
      <c r="T181" s="275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76" t="s">
        <v>133</v>
      </c>
      <c r="AU181" s="276" t="s">
        <v>82</v>
      </c>
      <c r="AV181" s="14" t="s">
        <v>88</v>
      </c>
      <c r="AW181" s="14" t="s">
        <v>30</v>
      </c>
      <c r="AX181" s="14" t="s">
        <v>78</v>
      </c>
      <c r="AY181" s="276" t="s">
        <v>126</v>
      </c>
    </row>
    <row r="182" spans="1:65" s="2" customFormat="1" ht="24" customHeight="1">
      <c r="A182" s="39"/>
      <c r="B182" s="40"/>
      <c r="C182" s="237" t="s">
        <v>8</v>
      </c>
      <c r="D182" s="237" t="s">
        <v>128</v>
      </c>
      <c r="E182" s="238" t="s">
        <v>572</v>
      </c>
      <c r="F182" s="239" t="s">
        <v>573</v>
      </c>
      <c r="G182" s="240" t="s">
        <v>166</v>
      </c>
      <c r="H182" s="241">
        <v>204.099</v>
      </c>
      <c r="I182" s="242"/>
      <c r="J182" s="243">
        <f>ROUND(I182*H182,2)</f>
        <v>0</v>
      </c>
      <c r="K182" s="244"/>
      <c r="L182" s="45"/>
      <c r="M182" s="245" t="s">
        <v>1</v>
      </c>
      <c r="N182" s="246" t="s">
        <v>38</v>
      </c>
      <c r="O182" s="92"/>
      <c r="P182" s="247">
        <f>O182*H182</f>
        <v>0</v>
      </c>
      <c r="Q182" s="247">
        <v>0</v>
      </c>
      <c r="R182" s="247">
        <f>Q182*H182</f>
        <v>0</v>
      </c>
      <c r="S182" s="247">
        <v>0</v>
      </c>
      <c r="T182" s="248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9" t="s">
        <v>88</v>
      </c>
      <c r="AT182" s="249" t="s">
        <v>128</v>
      </c>
      <c r="AU182" s="249" t="s">
        <v>82</v>
      </c>
      <c r="AY182" s="18" t="s">
        <v>126</v>
      </c>
      <c r="BE182" s="250">
        <f>IF(N182="základní",J182,0)</f>
        <v>0</v>
      </c>
      <c r="BF182" s="250">
        <f>IF(N182="snížená",J182,0)</f>
        <v>0</v>
      </c>
      <c r="BG182" s="250">
        <f>IF(N182="zákl. přenesená",J182,0)</f>
        <v>0</v>
      </c>
      <c r="BH182" s="250">
        <f>IF(N182="sníž. přenesená",J182,0)</f>
        <v>0</v>
      </c>
      <c r="BI182" s="250">
        <f>IF(N182="nulová",J182,0)</f>
        <v>0</v>
      </c>
      <c r="BJ182" s="18" t="s">
        <v>78</v>
      </c>
      <c r="BK182" s="250">
        <f>ROUND(I182*H182,2)</f>
        <v>0</v>
      </c>
      <c r="BL182" s="18" t="s">
        <v>88</v>
      </c>
      <c r="BM182" s="249" t="s">
        <v>299</v>
      </c>
    </row>
    <row r="183" spans="1:47" s="2" customFormat="1" ht="12">
      <c r="A183" s="39"/>
      <c r="B183" s="40"/>
      <c r="C183" s="41"/>
      <c r="D183" s="251" t="s">
        <v>132</v>
      </c>
      <c r="E183" s="41"/>
      <c r="F183" s="252" t="s">
        <v>573</v>
      </c>
      <c r="G183" s="41"/>
      <c r="H183" s="41"/>
      <c r="I183" s="145"/>
      <c r="J183" s="41"/>
      <c r="K183" s="41"/>
      <c r="L183" s="45"/>
      <c r="M183" s="253"/>
      <c r="N183" s="254"/>
      <c r="O183" s="92"/>
      <c r="P183" s="92"/>
      <c r="Q183" s="92"/>
      <c r="R183" s="92"/>
      <c r="S183" s="92"/>
      <c r="T183" s="93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132</v>
      </c>
      <c r="AU183" s="18" t="s">
        <v>82</v>
      </c>
    </row>
    <row r="184" spans="1:51" s="15" customFormat="1" ht="12">
      <c r="A184" s="15"/>
      <c r="B184" s="292"/>
      <c r="C184" s="293"/>
      <c r="D184" s="251" t="s">
        <v>133</v>
      </c>
      <c r="E184" s="294" t="s">
        <v>1</v>
      </c>
      <c r="F184" s="295" t="s">
        <v>574</v>
      </c>
      <c r="G184" s="293"/>
      <c r="H184" s="294" t="s">
        <v>1</v>
      </c>
      <c r="I184" s="296"/>
      <c r="J184" s="293"/>
      <c r="K184" s="293"/>
      <c r="L184" s="297"/>
      <c r="M184" s="298"/>
      <c r="N184" s="299"/>
      <c r="O184" s="299"/>
      <c r="P184" s="299"/>
      <c r="Q184" s="299"/>
      <c r="R184" s="299"/>
      <c r="S184" s="299"/>
      <c r="T184" s="300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301" t="s">
        <v>133</v>
      </c>
      <c r="AU184" s="301" t="s">
        <v>82</v>
      </c>
      <c r="AV184" s="15" t="s">
        <v>78</v>
      </c>
      <c r="AW184" s="15" t="s">
        <v>30</v>
      </c>
      <c r="AX184" s="15" t="s">
        <v>73</v>
      </c>
      <c r="AY184" s="301" t="s">
        <v>126</v>
      </c>
    </row>
    <row r="185" spans="1:51" s="13" customFormat="1" ht="12">
      <c r="A185" s="13"/>
      <c r="B185" s="255"/>
      <c r="C185" s="256"/>
      <c r="D185" s="251" t="s">
        <v>133</v>
      </c>
      <c r="E185" s="257" t="s">
        <v>1</v>
      </c>
      <c r="F185" s="258" t="s">
        <v>575</v>
      </c>
      <c r="G185" s="256"/>
      <c r="H185" s="259">
        <v>54.219</v>
      </c>
      <c r="I185" s="260"/>
      <c r="J185" s="256"/>
      <c r="K185" s="256"/>
      <c r="L185" s="261"/>
      <c r="M185" s="262"/>
      <c r="N185" s="263"/>
      <c r="O185" s="263"/>
      <c r="P185" s="263"/>
      <c r="Q185" s="263"/>
      <c r="R185" s="263"/>
      <c r="S185" s="263"/>
      <c r="T185" s="26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5" t="s">
        <v>133</v>
      </c>
      <c r="AU185" s="265" t="s">
        <v>82</v>
      </c>
      <c r="AV185" s="13" t="s">
        <v>82</v>
      </c>
      <c r="AW185" s="13" t="s">
        <v>30</v>
      </c>
      <c r="AX185" s="13" t="s">
        <v>73</v>
      </c>
      <c r="AY185" s="265" t="s">
        <v>126</v>
      </c>
    </row>
    <row r="186" spans="1:51" s="13" customFormat="1" ht="12">
      <c r="A186" s="13"/>
      <c r="B186" s="255"/>
      <c r="C186" s="256"/>
      <c r="D186" s="251" t="s">
        <v>133</v>
      </c>
      <c r="E186" s="257" t="s">
        <v>1</v>
      </c>
      <c r="F186" s="258" t="s">
        <v>576</v>
      </c>
      <c r="G186" s="256"/>
      <c r="H186" s="259">
        <v>65.28</v>
      </c>
      <c r="I186" s="260"/>
      <c r="J186" s="256"/>
      <c r="K186" s="256"/>
      <c r="L186" s="261"/>
      <c r="M186" s="262"/>
      <c r="N186" s="263"/>
      <c r="O186" s="263"/>
      <c r="P186" s="263"/>
      <c r="Q186" s="263"/>
      <c r="R186" s="263"/>
      <c r="S186" s="263"/>
      <c r="T186" s="26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5" t="s">
        <v>133</v>
      </c>
      <c r="AU186" s="265" t="s">
        <v>82</v>
      </c>
      <c r="AV186" s="13" t="s">
        <v>82</v>
      </c>
      <c r="AW186" s="13" t="s">
        <v>30</v>
      </c>
      <c r="AX186" s="13" t="s">
        <v>73</v>
      </c>
      <c r="AY186" s="265" t="s">
        <v>126</v>
      </c>
    </row>
    <row r="187" spans="1:51" s="13" customFormat="1" ht="12">
      <c r="A187" s="13"/>
      <c r="B187" s="255"/>
      <c r="C187" s="256"/>
      <c r="D187" s="251" t="s">
        <v>133</v>
      </c>
      <c r="E187" s="257" t="s">
        <v>1</v>
      </c>
      <c r="F187" s="258" t="s">
        <v>577</v>
      </c>
      <c r="G187" s="256"/>
      <c r="H187" s="259">
        <v>65.888</v>
      </c>
      <c r="I187" s="260"/>
      <c r="J187" s="256"/>
      <c r="K187" s="256"/>
      <c r="L187" s="261"/>
      <c r="M187" s="262"/>
      <c r="N187" s="263"/>
      <c r="O187" s="263"/>
      <c r="P187" s="263"/>
      <c r="Q187" s="263"/>
      <c r="R187" s="263"/>
      <c r="S187" s="263"/>
      <c r="T187" s="26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5" t="s">
        <v>133</v>
      </c>
      <c r="AU187" s="265" t="s">
        <v>82</v>
      </c>
      <c r="AV187" s="13" t="s">
        <v>82</v>
      </c>
      <c r="AW187" s="13" t="s">
        <v>30</v>
      </c>
      <c r="AX187" s="13" t="s">
        <v>73</v>
      </c>
      <c r="AY187" s="265" t="s">
        <v>126</v>
      </c>
    </row>
    <row r="188" spans="1:51" s="13" customFormat="1" ht="12">
      <c r="A188" s="13"/>
      <c r="B188" s="255"/>
      <c r="C188" s="256"/>
      <c r="D188" s="251" t="s">
        <v>133</v>
      </c>
      <c r="E188" s="257" t="s">
        <v>1</v>
      </c>
      <c r="F188" s="258" t="s">
        <v>578</v>
      </c>
      <c r="G188" s="256"/>
      <c r="H188" s="259">
        <v>4.96</v>
      </c>
      <c r="I188" s="260"/>
      <c r="J188" s="256"/>
      <c r="K188" s="256"/>
      <c r="L188" s="261"/>
      <c r="M188" s="262"/>
      <c r="N188" s="263"/>
      <c r="O188" s="263"/>
      <c r="P188" s="263"/>
      <c r="Q188" s="263"/>
      <c r="R188" s="263"/>
      <c r="S188" s="263"/>
      <c r="T188" s="26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5" t="s">
        <v>133</v>
      </c>
      <c r="AU188" s="265" t="s">
        <v>82</v>
      </c>
      <c r="AV188" s="13" t="s">
        <v>82</v>
      </c>
      <c r="AW188" s="13" t="s">
        <v>30</v>
      </c>
      <c r="AX188" s="13" t="s">
        <v>73</v>
      </c>
      <c r="AY188" s="265" t="s">
        <v>126</v>
      </c>
    </row>
    <row r="189" spans="1:51" s="13" customFormat="1" ht="12">
      <c r="A189" s="13"/>
      <c r="B189" s="255"/>
      <c r="C189" s="256"/>
      <c r="D189" s="251" t="s">
        <v>133</v>
      </c>
      <c r="E189" s="257" t="s">
        <v>1</v>
      </c>
      <c r="F189" s="258" t="s">
        <v>579</v>
      </c>
      <c r="G189" s="256"/>
      <c r="H189" s="259">
        <v>1.416</v>
      </c>
      <c r="I189" s="260"/>
      <c r="J189" s="256"/>
      <c r="K189" s="256"/>
      <c r="L189" s="261"/>
      <c r="M189" s="262"/>
      <c r="N189" s="263"/>
      <c r="O189" s="263"/>
      <c r="P189" s="263"/>
      <c r="Q189" s="263"/>
      <c r="R189" s="263"/>
      <c r="S189" s="263"/>
      <c r="T189" s="26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5" t="s">
        <v>133</v>
      </c>
      <c r="AU189" s="265" t="s">
        <v>82</v>
      </c>
      <c r="AV189" s="13" t="s">
        <v>82</v>
      </c>
      <c r="AW189" s="13" t="s">
        <v>30</v>
      </c>
      <c r="AX189" s="13" t="s">
        <v>73</v>
      </c>
      <c r="AY189" s="265" t="s">
        <v>126</v>
      </c>
    </row>
    <row r="190" spans="1:51" s="13" customFormat="1" ht="12">
      <c r="A190" s="13"/>
      <c r="B190" s="255"/>
      <c r="C190" s="256"/>
      <c r="D190" s="251" t="s">
        <v>133</v>
      </c>
      <c r="E190" s="257" t="s">
        <v>1</v>
      </c>
      <c r="F190" s="258" t="s">
        <v>580</v>
      </c>
      <c r="G190" s="256"/>
      <c r="H190" s="259">
        <v>-3.424</v>
      </c>
      <c r="I190" s="260"/>
      <c r="J190" s="256"/>
      <c r="K190" s="256"/>
      <c r="L190" s="261"/>
      <c r="M190" s="262"/>
      <c r="N190" s="263"/>
      <c r="O190" s="263"/>
      <c r="P190" s="263"/>
      <c r="Q190" s="263"/>
      <c r="R190" s="263"/>
      <c r="S190" s="263"/>
      <c r="T190" s="26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5" t="s">
        <v>133</v>
      </c>
      <c r="AU190" s="265" t="s">
        <v>82</v>
      </c>
      <c r="AV190" s="13" t="s">
        <v>82</v>
      </c>
      <c r="AW190" s="13" t="s">
        <v>30</v>
      </c>
      <c r="AX190" s="13" t="s">
        <v>73</v>
      </c>
      <c r="AY190" s="265" t="s">
        <v>126</v>
      </c>
    </row>
    <row r="191" spans="1:51" s="13" customFormat="1" ht="12">
      <c r="A191" s="13"/>
      <c r="B191" s="255"/>
      <c r="C191" s="256"/>
      <c r="D191" s="251" t="s">
        <v>133</v>
      </c>
      <c r="E191" s="257" t="s">
        <v>1</v>
      </c>
      <c r="F191" s="258" t="s">
        <v>581</v>
      </c>
      <c r="G191" s="256"/>
      <c r="H191" s="259">
        <v>3.36</v>
      </c>
      <c r="I191" s="260"/>
      <c r="J191" s="256"/>
      <c r="K191" s="256"/>
      <c r="L191" s="261"/>
      <c r="M191" s="262"/>
      <c r="N191" s="263"/>
      <c r="O191" s="263"/>
      <c r="P191" s="263"/>
      <c r="Q191" s="263"/>
      <c r="R191" s="263"/>
      <c r="S191" s="263"/>
      <c r="T191" s="26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5" t="s">
        <v>133</v>
      </c>
      <c r="AU191" s="265" t="s">
        <v>82</v>
      </c>
      <c r="AV191" s="13" t="s">
        <v>82</v>
      </c>
      <c r="AW191" s="13" t="s">
        <v>30</v>
      </c>
      <c r="AX191" s="13" t="s">
        <v>73</v>
      </c>
      <c r="AY191" s="265" t="s">
        <v>126</v>
      </c>
    </row>
    <row r="192" spans="1:51" s="13" customFormat="1" ht="12">
      <c r="A192" s="13"/>
      <c r="B192" s="255"/>
      <c r="C192" s="256"/>
      <c r="D192" s="251" t="s">
        <v>133</v>
      </c>
      <c r="E192" s="257" t="s">
        <v>1</v>
      </c>
      <c r="F192" s="258" t="s">
        <v>582</v>
      </c>
      <c r="G192" s="256"/>
      <c r="H192" s="259">
        <v>1.6</v>
      </c>
      <c r="I192" s="260"/>
      <c r="J192" s="256"/>
      <c r="K192" s="256"/>
      <c r="L192" s="261"/>
      <c r="M192" s="262"/>
      <c r="N192" s="263"/>
      <c r="O192" s="263"/>
      <c r="P192" s="263"/>
      <c r="Q192" s="263"/>
      <c r="R192" s="263"/>
      <c r="S192" s="263"/>
      <c r="T192" s="26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5" t="s">
        <v>133</v>
      </c>
      <c r="AU192" s="265" t="s">
        <v>82</v>
      </c>
      <c r="AV192" s="13" t="s">
        <v>82</v>
      </c>
      <c r="AW192" s="13" t="s">
        <v>30</v>
      </c>
      <c r="AX192" s="13" t="s">
        <v>73</v>
      </c>
      <c r="AY192" s="265" t="s">
        <v>126</v>
      </c>
    </row>
    <row r="193" spans="1:51" s="13" customFormat="1" ht="12">
      <c r="A193" s="13"/>
      <c r="B193" s="255"/>
      <c r="C193" s="256"/>
      <c r="D193" s="251" t="s">
        <v>133</v>
      </c>
      <c r="E193" s="257" t="s">
        <v>1</v>
      </c>
      <c r="F193" s="258" t="s">
        <v>583</v>
      </c>
      <c r="G193" s="256"/>
      <c r="H193" s="259">
        <v>2.52</v>
      </c>
      <c r="I193" s="260"/>
      <c r="J193" s="256"/>
      <c r="K193" s="256"/>
      <c r="L193" s="261"/>
      <c r="M193" s="262"/>
      <c r="N193" s="263"/>
      <c r="O193" s="263"/>
      <c r="P193" s="263"/>
      <c r="Q193" s="263"/>
      <c r="R193" s="263"/>
      <c r="S193" s="263"/>
      <c r="T193" s="26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5" t="s">
        <v>133</v>
      </c>
      <c r="AU193" s="265" t="s">
        <v>82</v>
      </c>
      <c r="AV193" s="13" t="s">
        <v>82</v>
      </c>
      <c r="AW193" s="13" t="s">
        <v>30</v>
      </c>
      <c r="AX193" s="13" t="s">
        <v>73</v>
      </c>
      <c r="AY193" s="265" t="s">
        <v>126</v>
      </c>
    </row>
    <row r="194" spans="1:51" s="13" customFormat="1" ht="12">
      <c r="A194" s="13"/>
      <c r="B194" s="255"/>
      <c r="C194" s="256"/>
      <c r="D194" s="251" t="s">
        <v>133</v>
      </c>
      <c r="E194" s="257" t="s">
        <v>1</v>
      </c>
      <c r="F194" s="258" t="s">
        <v>584</v>
      </c>
      <c r="G194" s="256"/>
      <c r="H194" s="259">
        <v>8.28</v>
      </c>
      <c r="I194" s="260"/>
      <c r="J194" s="256"/>
      <c r="K194" s="256"/>
      <c r="L194" s="261"/>
      <c r="M194" s="262"/>
      <c r="N194" s="263"/>
      <c r="O194" s="263"/>
      <c r="P194" s="263"/>
      <c r="Q194" s="263"/>
      <c r="R194" s="263"/>
      <c r="S194" s="263"/>
      <c r="T194" s="26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5" t="s">
        <v>133</v>
      </c>
      <c r="AU194" s="265" t="s">
        <v>82</v>
      </c>
      <c r="AV194" s="13" t="s">
        <v>82</v>
      </c>
      <c r="AW194" s="13" t="s">
        <v>30</v>
      </c>
      <c r="AX194" s="13" t="s">
        <v>73</v>
      </c>
      <c r="AY194" s="265" t="s">
        <v>126</v>
      </c>
    </row>
    <row r="195" spans="1:51" s="14" customFormat="1" ht="12">
      <c r="A195" s="14"/>
      <c r="B195" s="266"/>
      <c r="C195" s="267"/>
      <c r="D195" s="251" t="s">
        <v>133</v>
      </c>
      <c r="E195" s="268" t="s">
        <v>1</v>
      </c>
      <c r="F195" s="269" t="s">
        <v>135</v>
      </c>
      <c r="G195" s="267"/>
      <c r="H195" s="270">
        <v>204.09900000000002</v>
      </c>
      <c r="I195" s="271"/>
      <c r="J195" s="267"/>
      <c r="K195" s="267"/>
      <c r="L195" s="272"/>
      <c r="M195" s="273"/>
      <c r="N195" s="274"/>
      <c r="O195" s="274"/>
      <c r="P195" s="274"/>
      <c r="Q195" s="274"/>
      <c r="R195" s="274"/>
      <c r="S195" s="274"/>
      <c r="T195" s="275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76" t="s">
        <v>133</v>
      </c>
      <c r="AU195" s="276" t="s">
        <v>82</v>
      </c>
      <c r="AV195" s="14" t="s">
        <v>88</v>
      </c>
      <c r="AW195" s="14" t="s">
        <v>30</v>
      </c>
      <c r="AX195" s="14" t="s">
        <v>78</v>
      </c>
      <c r="AY195" s="276" t="s">
        <v>126</v>
      </c>
    </row>
    <row r="196" spans="1:65" s="2" customFormat="1" ht="16.5" customHeight="1">
      <c r="A196" s="39"/>
      <c r="B196" s="40"/>
      <c r="C196" s="237" t="s">
        <v>149</v>
      </c>
      <c r="D196" s="237" t="s">
        <v>128</v>
      </c>
      <c r="E196" s="238" t="s">
        <v>585</v>
      </c>
      <c r="F196" s="239" t="s">
        <v>586</v>
      </c>
      <c r="G196" s="240" t="s">
        <v>138</v>
      </c>
      <c r="H196" s="241">
        <v>578.62</v>
      </c>
      <c r="I196" s="242"/>
      <c r="J196" s="243">
        <f>ROUND(I196*H196,2)</f>
        <v>0</v>
      </c>
      <c r="K196" s="244"/>
      <c r="L196" s="45"/>
      <c r="M196" s="245" t="s">
        <v>1</v>
      </c>
      <c r="N196" s="246" t="s">
        <v>38</v>
      </c>
      <c r="O196" s="92"/>
      <c r="P196" s="247">
        <f>O196*H196</f>
        <v>0</v>
      </c>
      <c r="Q196" s="247">
        <v>0</v>
      </c>
      <c r="R196" s="247">
        <f>Q196*H196</f>
        <v>0</v>
      </c>
      <c r="S196" s="247">
        <v>0</v>
      </c>
      <c r="T196" s="248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9" t="s">
        <v>88</v>
      </c>
      <c r="AT196" s="249" t="s">
        <v>128</v>
      </c>
      <c r="AU196" s="249" t="s">
        <v>82</v>
      </c>
      <c r="AY196" s="18" t="s">
        <v>126</v>
      </c>
      <c r="BE196" s="250">
        <f>IF(N196="základní",J196,0)</f>
        <v>0</v>
      </c>
      <c r="BF196" s="250">
        <f>IF(N196="snížená",J196,0)</f>
        <v>0</v>
      </c>
      <c r="BG196" s="250">
        <f>IF(N196="zákl. přenesená",J196,0)</f>
        <v>0</v>
      </c>
      <c r="BH196" s="250">
        <f>IF(N196="sníž. přenesená",J196,0)</f>
        <v>0</v>
      </c>
      <c r="BI196" s="250">
        <f>IF(N196="nulová",J196,0)</f>
        <v>0</v>
      </c>
      <c r="BJ196" s="18" t="s">
        <v>78</v>
      </c>
      <c r="BK196" s="250">
        <f>ROUND(I196*H196,2)</f>
        <v>0</v>
      </c>
      <c r="BL196" s="18" t="s">
        <v>88</v>
      </c>
      <c r="BM196" s="249" t="s">
        <v>303</v>
      </c>
    </row>
    <row r="197" spans="1:47" s="2" customFormat="1" ht="12">
      <c r="A197" s="39"/>
      <c r="B197" s="40"/>
      <c r="C197" s="41"/>
      <c r="D197" s="251" t="s">
        <v>132</v>
      </c>
      <c r="E197" s="41"/>
      <c r="F197" s="252" t="s">
        <v>586</v>
      </c>
      <c r="G197" s="41"/>
      <c r="H197" s="41"/>
      <c r="I197" s="145"/>
      <c r="J197" s="41"/>
      <c r="K197" s="41"/>
      <c r="L197" s="45"/>
      <c r="M197" s="253"/>
      <c r="N197" s="254"/>
      <c r="O197" s="92"/>
      <c r="P197" s="92"/>
      <c r="Q197" s="92"/>
      <c r="R197" s="92"/>
      <c r="S197" s="92"/>
      <c r="T197" s="93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132</v>
      </c>
      <c r="AU197" s="18" t="s">
        <v>82</v>
      </c>
    </row>
    <row r="198" spans="1:51" s="13" customFormat="1" ht="12">
      <c r="A198" s="13"/>
      <c r="B198" s="255"/>
      <c r="C198" s="256"/>
      <c r="D198" s="251" t="s">
        <v>133</v>
      </c>
      <c r="E198" s="257" t="s">
        <v>1</v>
      </c>
      <c r="F198" s="258" t="s">
        <v>587</v>
      </c>
      <c r="G198" s="256"/>
      <c r="H198" s="259">
        <v>571.02</v>
      </c>
      <c r="I198" s="260"/>
      <c r="J198" s="256"/>
      <c r="K198" s="256"/>
      <c r="L198" s="261"/>
      <c r="M198" s="262"/>
      <c r="N198" s="263"/>
      <c r="O198" s="263"/>
      <c r="P198" s="263"/>
      <c r="Q198" s="263"/>
      <c r="R198" s="263"/>
      <c r="S198" s="263"/>
      <c r="T198" s="26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5" t="s">
        <v>133</v>
      </c>
      <c r="AU198" s="265" t="s">
        <v>82</v>
      </c>
      <c r="AV198" s="13" t="s">
        <v>82</v>
      </c>
      <c r="AW198" s="13" t="s">
        <v>30</v>
      </c>
      <c r="AX198" s="13" t="s">
        <v>73</v>
      </c>
      <c r="AY198" s="265" t="s">
        <v>126</v>
      </c>
    </row>
    <row r="199" spans="1:51" s="13" customFormat="1" ht="12">
      <c r="A199" s="13"/>
      <c r="B199" s="255"/>
      <c r="C199" s="256"/>
      <c r="D199" s="251" t="s">
        <v>133</v>
      </c>
      <c r="E199" s="257" t="s">
        <v>1</v>
      </c>
      <c r="F199" s="258" t="s">
        <v>588</v>
      </c>
      <c r="G199" s="256"/>
      <c r="H199" s="259">
        <v>7.6</v>
      </c>
      <c r="I199" s="260"/>
      <c r="J199" s="256"/>
      <c r="K199" s="256"/>
      <c r="L199" s="261"/>
      <c r="M199" s="262"/>
      <c r="N199" s="263"/>
      <c r="O199" s="263"/>
      <c r="P199" s="263"/>
      <c r="Q199" s="263"/>
      <c r="R199" s="263"/>
      <c r="S199" s="263"/>
      <c r="T199" s="26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5" t="s">
        <v>133</v>
      </c>
      <c r="AU199" s="265" t="s">
        <v>82</v>
      </c>
      <c r="AV199" s="13" t="s">
        <v>82</v>
      </c>
      <c r="AW199" s="13" t="s">
        <v>30</v>
      </c>
      <c r="AX199" s="13" t="s">
        <v>73</v>
      </c>
      <c r="AY199" s="265" t="s">
        <v>126</v>
      </c>
    </row>
    <row r="200" spans="1:51" s="14" customFormat="1" ht="12">
      <c r="A200" s="14"/>
      <c r="B200" s="266"/>
      <c r="C200" s="267"/>
      <c r="D200" s="251" t="s">
        <v>133</v>
      </c>
      <c r="E200" s="268" t="s">
        <v>1</v>
      </c>
      <c r="F200" s="269" t="s">
        <v>135</v>
      </c>
      <c r="G200" s="267"/>
      <c r="H200" s="270">
        <v>578.62</v>
      </c>
      <c r="I200" s="271"/>
      <c r="J200" s="267"/>
      <c r="K200" s="267"/>
      <c r="L200" s="272"/>
      <c r="M200" s="273"/>
      <c r="N200" s="274"/>
      <c r="O200" s="274"/>
      <c r="P200" s="274"/>
      <c r="Q200" s="274"/>
      <c r="R200" s="274"/>
      <c r="S200" s="274"/>
      <c r="T200" s="275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76" t="s">
        <v>133</v>
      </c>
      <c r="AU200" s="276" t="s">
        <v>82</v>
      </c>
      <c r="AV200" s="14" t="s">
        <v>88</v>
      </c>
      <c r="AW200" s="14" t="s">
        <v>30</v>
      </c>
      <c r="AX200" s="14" t="s">
        <v>78</v>
      </c>
      <c r="AY200" s="276" t="s">
        <v>126</v>
      </c>
    </row>
    <row r="201" spans="1:65" s="2" customFormat="1" ht="24" customHeight="1">
      <c r="A201" s="39"/>
      <c r="B201" s="40"/>
      <c r="C201" s="237" t="s">
        <v>209</v>
      </c>
      <c r="D201" s="237" t="s">
        <v>128</v>
      </c>
      <c r="E201" s="238" t="s">
        <v>589</v>
      </c>
      <c r="F201" s="239" t="s">
        <v>590</v>
      </c>
      <c r="G201" s="240" t="s">
        <v>138</v>
      </c>
      <c r="H201" s="241">
        <v>578.62</v>
      </c>
      <c r="I201" s="242"/>
      <c r="J201" s="243">
        <f>ROUND(I201*H201,2)</f>
        <v>0</v>
      </c>
      <c r="K201" s="244"/>
      <c r="L201" s="45"/>
      <c r="M201" s="245" t="s">
        <v>1</v>
      </c>
      <c r="N201" s="246" t="s">
        <v>38</v>
      </c>
      <c r="O201" s="92"/>
      <c r="P201" s="247">
        <f>O201*H201</f>
        <v>0</v>
      </c>
      <c r="Q201" s="247">
        <v>0</v>
      </c>
      <c r="R201" s="247">
        <f>Q201*H201</f>
        <v>0</v>
      </c>
      <c r="S201" s="247">
        <v>0</v>
      </c>
      <c r="T201" s="248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9" t="s">
        <v>88</v>
      </c>
      <c r="AT201" s="249" t="s">
        <v>128</v>
      </c>
      <c r="AU201" s="249" t="s">
        <v>82</v>
      </c>
      <c r="AY201" s="18" t="s">
        <v>126</v>
      </c>
      <c r="BE201" s="250">
        <f>IF(N201="základní",J201,0)</f>
        <v>0</v>
      </c>
      <c r="BF201" s="250">
        <f>IF(N201="snížená",J201,0)</f>
        <v>0</v>
      </c>
      <c r="BG201" s="250">
        <f>IF(N201="zákl. přenesená",J201,0)</f>
        <v>0</v>
      </c>
      <c r="BH201" s="250">
        <f>IF(N201="sníž. přenesená",J201,0)</f>
        <v>0</v>
      </c>
      <c r="BI201" s="250">
        <f>IF(N201="nulová",J201,0)</f>
        <v>0</v>
      </c>
      <c r="BJ201" s="18" t="s">
        <v>78</v>
      </c>
      <c r="BK201" s="250">
        <f>ROUND(I201*H201,2)</f>
        <v>0</v>
      </c>
      <c r="BL201" s="18" t="s">
        <v>88</v>
      </c>
      <c r="BM201" s="249" t="s">
        <v>307</v>
      </c>
    </row>
    <row r="202" spans="1:47" s="2" customFormat="1" ht="12">
      <c r="A202" s="39"/>
      <c r="B202" s="40"/>
      <c r="C202" s="41"/>
      <c r="D202" s="251" t="s">
        <v>132</v>
      </c>
      <c r="E202" s="41"/>
      <c r="F202" s="252" t="s">
        <v>590</v>
      </c>
      <c r="G202" s="41"/>
      <c r="H202" s="41"/>
      <c r="I202" s="145"/>
      <c r="J202" s="41"/>
      <c r="K202" s="41"/>
      <c r="L202" s="45"/>
      <c r="M202" s="253"/>
      <c r="N202" s="254"/>
      <c r="O202" s="92"/>
      <c r="P202" s="92"/>
      <c r="Q202" s="92"/>
      <c r="R202" s="92"/>
      <c r="S202" s="92"/>
      <c r="T202" s="93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132</v>
      </c>
      <c r="AU202" s="18" t="s">
        <v>82</v>
      </c>
    </row>
    <row r="203" spans="1:51" s="13" customFormat="1" ht="12">
      <c r="A203" s="13"/>
      <c r="B203" s="255"/>
      <c r="C203" s="256"/>
      <c r="D203" s="251" t="s">
        <v>133</v>
      </c>
      <c r="E203" s="257" t="s">
        <v>1</v>
      </c>
      <c r="F203" s="258" t="s">
        <v>591</v>
      </c>
      <c r="G203" s="256"/>
      <c r="H203" s="259">
        <v>578.62</v>
      </c>
      <c r="I203" s="260"/>
      <c r="J203" s="256"/>
      <c r="K203" s="256"/>
      <c r="L203" s="261"/>
      <c r="M203" s="262"/>
      <c r="N203" s="263"/>
      <c r="O203" s="263"/>
      <c r="P203" s="263"/>
      <c r="Q203" s="263"/>
      <c r="R203" s="263"/>
      <c r="S203" s="263"/>
      <c r="T203" s="26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5" t="s">
        <v>133</v>
      </c>
      <c r="AU203" s="265" t="s">
        <v>82</v>
      </c>
      <c r="AV203" s="13" t="s">
        <v>82</v>
      </c>
      <c r="AW203" s="13" t="s">
        <v>30</v>
      </c>
      <c r="AX203" s="13" t="s">
        <v>73</v>
      </c>
      <c r="AY203" s="265" t="s">
        <v>126</v>
      </c>
    </row>
    <row r="204" spans="1:51" s="14" customFormat="1" ht="12">
      <c r="A204" s="14"/>
      <c r="B204" s="266"/>
      <c r="C204" s="267"/>
      <c r="D204" s="251" t="s">
        <v>133</v>
      </c>
      <c r="E204" s="268" t="s">
        <v>1</v>
      </c>
      <c r="F204" s="269" t="s">
        <v>135</v>
      </c>
      <c r="G204" s="267"/>
      <c r="H204" s="270">
        <v>578.62</v>
      </c>
      <c r="I204" s="271"/>
      <c r="J204" s="267"/>
      <c r="K204" s="267"/>
      <c r="L204" s="272"/>
      <c r="M204" s="273"/>
      <c r="N204" s="274"/>
      <c r="O204" s="274"/>
      <c r="P204" s="274"/>
      <c r="Q204" s="274"/>
      <c r="R204" s="274"/>
      <c r="S204" s="274"/>
      <c r="T204" s="275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76" t="s">
        <v>133</v>
      </c>
      <c r="AU204" s="276" t="s">
        <v>82</v>
      </c>
      <c r="AV204" s="14" t="s">
        <v>88</v>
      </c>
      <c r="AW204" s="14" t="s">
        <v>30</v>
      </c>
      <c r="AX204" s="14" t="s">
        <v>78</v>
      </c>
      <c r="AY204" s="276" t="s">
        <v>126</v>
      </c>
    </row>
    <row r="205" spans="1:65" s="2" customFormat="1" ht="24" customHeight="1">
      <c r="A205" s="39"/>
      <c r="B205" s="40"/>
      <c r="C205" s="237" t="s">
        <v>155</v>
      </c>
      <c r="D205" s="237" t="s">
        <v>128</v>
      </c>
      <c r="E205" s="238" t="s">
        <v>592</v>
      </c>
      <c r="F205" s="239" t="s">
        <v>593</v>
      </c>
      <c r="G205" s="240" t="s">
        <v>237</v>
      </c>
      <c r="H205" s="241">
        <v>8.741</v>
      </c>
      <c r="I205" s="242"/>
      <c r="J205" s="243">
        <f>ROUND(I205*H205,2)</f>
        <v>0</v>
      </c>
      <c r="K205" s="244"/>
      <c r="L205" s="45"/>
      <c r="M205" s="245" t="s">
        <v>1</v>
      </c>
      <c r="N205" s="246" t="s">
        <v>38</v>
      </c>
      <c r="O205" s="92"/>
      <c r="P205" s="247">
        <f>O205*H205</f>
        <v>0</v>
      </c>
      <c r="Q205" s="247">
        <v>0</v>
      </c>
      <c r="R205" s="247">
        <f>Q205*H205</f>
        <v>0</v>
      </c>
      <c r="S205" s="247">
        <v>0</v>
      </c>
      <c r="T205" s="248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9" t="s">
        <v>88</v>
      </c>
      <c r="AT205" s="249" t="s">
        <v>128</v>
      </c>
      <c r="AU205" s="249" t="s">
        <v>82</v>
      </c>
      <c r="AY205" s="18" t="s">
        <v>126</v>
      </c>
      <c r="BE205" s="250">
        <f>IF(N205="základní",J205,0)</f>
        <v>0</v>
      </c>
      <c r="BF205" s="250">
        <f>IF(N205="snížená",J205,0)</f>
        <v>0</v>
      </c>
      <c r="BG205" s="250">
        <f>IF(N205="zákl. přenesená",J205,0)</f>
        <v>0</v>
      </c>
      <c r="BH205" s="250">
        <f>IF(N205="sníž. přenesená",J205,0)</f>
        <v>0</v>
      </c>
      <c r="BI205" s="250">
        <f>IF(N205="nulová",J205,0)</f>
        <v>0</v>
      </c>
      <c r="BJ205" s="18" t="s">
        <v>78</v>
      </c>
      <c r="BK205" s="250">
        <f>ROUND(I205*H205,2)</f>
        <v>0</v>
      </c>
      <c r="BL205" s="18" t="s">
        <v>88</v>
      </c>
      <c r="BM205" s="249" t="s">
        <v>311</v>
      </c>
    </row>
    <row r="206" spans="1:47" s="2" customFormat="1" ht="12">
      <c r="A206" s="39"/>
      <c r="B206" s="40"/>
      <c r="C206" s="41"/>
      <c r="D206" s="251" t="s">
        <v>132</v>
      </c>
      <c r="E206" s="41"/>
      <c r="F206" s="252" t="s">
        <v>593</v>
      </c>
      <c r="G206" s="41"/>
      <c r="H206" s="41"/>
      <c r="I206" s="145"/>
      <c r="J206" s="41"/>
      <c r="K206" s="41"/>
      <c r="L206" s="45"/>
      <c r="M206" s="253"/>
      <c r="N206" s="254"/>
      <c r="O206" s="92"/>
      <c r="P206" s="92"/>
      <c r="Q206" s="92"/>
      <c r="R206" s="92"/>
      <c r="S206" s="92"/>
      <c r="T206" s="93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132</v>
      </c>
      <c r="AU206" s="18" t="s">
        <v>82</v>
      </c>
    </row>
    <row r="207" spans="1:51" s="13" customFormat="1" ht="12">
      <c r="A207" s="13"/>
      <c r="B207" s="255"/>
      <c r="C207" s="256"/>
      <c r="D207" s="251" t="s">
        <v>133</v>
      </c>
      <c r="E207" s="257" t="s">
        <v>1</v>
      </c>
      <c r="F207" s="258" t="s">
        <v>594</v>
      </c>
      <c r="G207" s="256"/>
      <c r="H207" s="259">
        <v>7.991</v>
      </c>
      <c r="I207" s="260"/>
      <c r="J207" s="256"/>
      <c r="K207" s="256"/>
      <c r="L207" s="261"/>
      <c r="M207" s="262"/>
      <c r="N207" s="263"/>
      <c r="O207" s="263"/>
      <c r="P207" s="263"/>
      <c r="Q207" s="263"/>
      <c r="R207" s="263"/>
      <c r="S207" s="263"/>
      <c r="T207" s="26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5" t="s">
        <v>133</v>
      </c>
      <c r="AU207" s="265" t="s">
        <v>82</v>
      </c>
      <c r="AV207" s="13" t="s">
        <v>82</v>
      </c>
      <c r="AW207" s="13" t="s">
        <v>30</v>
      </c>
      <c r="AX207" s="13" t="s">
        <v>73</v>
      </c>
      <c r="AY207" s="265" t="s">
        <v>126</v>
      </c>
    </row>
    <row r="208" spans="1:51" s="13" customFormat="1" ht="12">
      <c r="A208" s="13"/>
      <c r="B208" s="255"/>
      <c r="C208" s="256"/>
      <c r="D208" s="251" t="s">
        <v>133</v>
      </c>
      <c r="E208" s="257" t="s">
        <v>1</v>
      </c>
      <c r="F208" s="258" t="s">
        <v>595</v>
      </c>
      <c r="G208" s="256"/>
      <c r="H208" s="259">
        <v>0.75</v>
      </c>
      <c r="I208" s="260"/>
      <c r="J208" s="256"/>
      <c r="K208" s="256"/>
      <c r="L208" s="261"/>
      <c r="M208" s="262"/>
      <c r="N208" s="263"/>
      <c r="O208" s="263"/>
      <c r="P208" s="263"/>
      <c r="Q208" s="263"/>
      <c r="R208" s="263"/>
      <c r="S208" s="263"/>
      <c r="T208" s="26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5" t="s">
        <v>133</v>
      </c>
      <c r="AU208" s="265" t="s">
        <v>82</v>
      </c>
      <c r="AV208" s="13" t="s">
        <v>82</v>
      </c>
      <c r="AW208" s="13" t="s">
        <v>30</v>
      </c>
      <c r="AX208" s="13" t="s">
        <v>73</v>
      </c>
      <c r="AY208" s="265" t="s">
        <v>126</v>
      </c>
    </row>
    <row r="209" spans="1:51" s="14" customFormat="1" ht="12">
      <c r="A209" s="14"/>
      <c r="B209" s="266"/>
      <c r="C209" s="267"/>
      <c r="D209" s="251" t="s">
        <v>133</v>
      </c>
      <c r="E209" s="268" t="s">
        <v>1</v>
      </c>
      <c r="F209" s="269" t="s">
        <v>135</v>
      </c>
      <c r="G209" s="267"/>
      <c r="H209" s="270">
        <v>8.741</v>
      </c>
      <c r="I209" s="271"/>
      <c r="J209" s="267"/>
      <c r="K209" s="267"/>
      <c r="L209" s="272"/>
      <c r="M209" s="273"/>
      <c r="N209" s="274"/>
      <c r="O209" s="274"/>
      <c r="P209" s="274"/>
      <c r="Q209" s="274"/>
      <c r="R209" s="274"/>
      <c r="S209" s="274"/>
      <c r="T209" s="275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76" t="s">
        <v>133</v>
      </c>
      <c r="AU209" s="276" t="s">
        <v>82</v>
      </c>
      <c r="AV209" s="14" t="s">
        <v>88</v>
      </c>
      <c r="AW209" s="14" t="s">
        <v>30</v>
      </c>
      <c r="AX209" s="14" t="s">
        <v>78</v>
      </c>
      <c r="AY209" s="276" t="s">
        <v>126</v>
      </c>
    </row>
    <row r="210" spans="1:65" s="2" customFormat="1" ht="24" customHeight="1">
      <c r="A210" s="39"/>
      <c r="B210" s="40"/>
      <c r="C210" s="237" t="s">
        <v>216</v>
      </c>
      <c r="D210" s="237" t="s">
        <v>128</v>
      </c>
      <c r="E210" s="238" t="s">
        <v>596</v>
      </c>
      <c r="F210" s="239" t="s">
        <v>597</v>
      </c>
      <c r="G210" s="240" t="s">
        <v>237</v>
      </c>
      <c r="H210" s="241">
        <v>10.861</v>
      </c>
      <c r="I210" s="242"/>
      <c r="J210" s="243">
        <f>ROUND(I210*H210,2)</f>
        <v>0</v>
      </c>
      <c r="K210" s="244"/>
      <c r="L210" s="45"/>
      <c r="M210" s="245" t="s">
        <v>1</v>
      </c>
      <c r="N210" s="246" t="s">
        <v>38</v>
      </c>
      <c r="O210" s="92"/>
      <c r="P210" s="247">
        <f>O210*H210</f>
        <v>0</v>
      </c>
      <c r="Q210" s="247">
        <v>0</v>
      </c>
      <c r="R210" s="247">
        <f>Q210*H210</f>
        <v>0</v>
      </c>
      <c r="S210" s="247">
        <v>0</v>
      </c>
      <c r="T210" s="248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49" t="s">
        <v>88</v>
      </c>
      <c r="AT210" s="249" t="s">
        <v>128</v>
      </c>
      <c r="AU210" s="249" t="s">
        <v>82</v>
      </c>
      <c r="AY210" s="18" t="s">
        <v>126</v>
      </c>
      <c r="BE210" s="250">
        <f>IF(N210="základní",J210,0)</f>
        <v>0</v>
      </c>
      <c r="BF210" s="250">
        <f>IF(N210="snížená",J210,0)</f>
        <v>0</v>
      </c>
      <c r="BG210" s="250">
        <f>IF(N210="zákl. přenesená",J210,0)</f>
        <v>0</v>
      </c>
      <c r="BH210" s="250">
        <f>IF(N210="sníž. přenesená",J210,0)</f>
        <v>0</v>
      </c>
      <c r="BI210" s="250">
        <f>IF(N210="nulová",J210,0)</f>
        <v>0</v>
      </c>
      <c r="BJ210" s="18" t="s">
        <v>78</v>
      </c>
      <c r="BK210" s="250">
        <f>ROUND(I210*H210,2)</f>
        <v>0</v>
      </c>
      <c r="BL210" s="18" t="s">
        <v>88</v>
      </c>
      <c r="BM210" s="249" t="s">
        <v>177</v>
      </c>
    </row>
    <row r="211" spans="1:47" s="2" customFormat="1" ht="12">
      <c r="A211" s="39"/>
      <c r="B211" s="40"/>
      <c r="C211" s="41"/>
      <c r="D211" s="251" t="s">
        <v>132</v>
      </c>
      <c r="E211" s="41"/>
      <c r="F211" s="252" t="s">
        <v>597</v>
      </c>
      <c r="G211" s="41"/>
      <c r="H211" s="41"/>
      <c r="I211" s="145"/>
      <c r="J211" s="41"/>
      <c r="K211" s="41"/>
      <c r="L211" s="45"/>
      <c r="M211" s="253"/>
      <c r="N211" s="254"/>
      <c r="O211" s="92"/>
      <c r="P211" s="92"/>
      <c r="Q211" s="92"/>
      <c r="R211" s="92"/>
      <c r="S211" s="92"/>
      <c r="T211" s="93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132</v>
      </c>
      <c r="AU211" s="18" t="s">
        <v>82</v>
      </c>
    </row>
    <row r="212" spans="1:51" s="13" customFormat="1" ht="12">
      <c r="A212" s="13"/>
      <c r="B212" s="255"/>
      <c r="C212" s="256"/>
      <c r="D212" s="251" t="s">
        <v>133</v>
      </c>
      <c r="E212" s="257" t="s">
        <v>1</v>
      </c>
      <c r="F212" s="258" t="s">
        <v>598</v>
      </c>
      <c r="G212" s="256"/>
      <c r="H212" s="259">
        <v>10.414</v>
      </c>
      <c r="I212" s="260"/>
      <c r="J212" s="256"/>
      <c r="K212" s="256"/>
      <c r="L212" s="261"/>
      <c r="M212" s="262"/>
      <c r="N212" s="263"/>
      <c r="O212" s="263"/>
      <c r="P212" s="263"/>
      <c r="Q212" s="263"/>
      <c r="R212" s="263"/>
      <c r="S212" s="263"/>
      <c r="T212" s="26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5" t="s">
        <v>133</v>
      </c>
      <c r="AU212" s="265" t="s">
        <v>82</v>
      </c>
      <c r="AV212" s="13" t="s">
        <v>82</v>
      </c>
      <c r="AW212" s="13" t="s">
        <v>30</v>
      </c>
      <c r="AX212" s="13" t="s">
        <v>73</v>
      </c>
      <c r="AY212" s="265" t="s">
        <v>126</v>
      </c>
    </row>
    <row r="213" spans="1:51" s="13" customFormat="1" ht="12">
      <c r="A213" s="13"/>
      <c r="B213" s="255"/>
      <c r="C213" s="256"/>
      <c r="D213" s="251" t="s">
        <v>133</v>
      </c>
      <c r="E213" s="257" t="s">
        <v>1</v>
      </c>
      <c r="F213" s="258" t="s">
        <v>599</v>
      </c>
      <c r="G213" s="256"/>
      <c r="H213" s="259">
        <v>0.447</v>
      </c>
      <c r="I213" s="260"/>
      <c r="J213" s="256"/>
      <c r="K213" s="256"/>
      <c r="L213" s="261"/>
      <c r="M213" s="262"/>
      <c r="N213" s="263"/>
      <c r="O213" s="263"/>
      <c r="P213" s="263"/>
      <c r="Q213" s="263"/>
      <c r="R213" s="263"/>
      <c r="S213" s="263"/>
      <c r="T213" s="26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5" t="s">
        <v>133</v>
      </c>
      <c r="AU213" s="265" t="s">
        <v>82</v>
      </c>
      <c r="AV213" s="13" t="s">
        <v>82</v>
      </c>
      <c r="AW213" s="13" t="s">
        <v>30</v>
      </c>
      <c r="AX213" s="13" t="s">
        <v>73</v>
      </c>
      <c r="AY213" s="265" t="s">
        <v>126</v>
      </c>
    </row>
    <row r="214" spans="1:51" s="14" customFormat="1" ht="12">
      <c r="A214" s="14"/>
      <c r="B214" s="266"/>
      <c r="C214" s="267"/>
      <c r="D214" s="251" t="s">
        <v>133</v>
      </c>
      <c r="E214" s="268" t="s">
        <v>1</v>
      </c>
      <c r="F214" s="269" t="s">
        <v>135</v>
      </c>
      <c r="G214" s="267"/>
      <c r="H214" s="270">
        <v>10.860999999999999</v>
      </c>
      <c r="I214" s="271"/>
      <c r="J214" s="267"/>
      <c r="K214" s="267"/>
      <c r="L214" s="272"/>
      <c r="M214" s="273"/>
      <c r="N214" s="274"/>
      <c r="O214" s="274"/>
      <c r="P214" s="274"/>
      <c r="Q214" s="274"/>
      <c r="R214" s="274"/>
      <c r="S214" s="274"/>
      <c r="T214" s="275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76" t="s">
        <v>133</v>
      </c>
      <c r="AU214" s="276" t="s">
        <v>82</v>
      </c>
      <c r="AV214" s="14" t="s">
        <v>88</v>
      </c>
      <c r="AW214" s="14" t="s">
        <v>30</v>
      </c>
      <c r="AX214" s="14" t="s">
        <v>78</v>
      </c>
      <c r="AY214" s="276" t="s">
        <v>126</v>
      </c>
    </row>
    <row r="215" spans="1:65" s="2" customFormat="1" ht="24" customHeight="1">
      <c r="A215" s="39"/>
      <c r="B215" s="40"/>
      <c r="C215" s="237" t="s">
        <v>161</v>
      </c>
      <c r="D215" s="237" t="s">
        <v>128</v>
      </c>
      <c r="E215" s="238" t="s">
        <v>600</v>
      </c>
      <c r="F215" s="239" t="s">
        <v>601</v>
      </c>
      <c r="G215" s="240" t="s">
        <v>237</v>
      </c>
      <c r="H215" s="241">
        <v>0.222</v>
      </c>
      <c r="I215" s="242"/>
      <c r="J215" s="243">
        <f>ROUND(I215*H215,2)</f>
        <v>0</v>
      </c>
      <c r="K215" s="244"/>
      <c r="L215" s="45"/>
      <c r="M215" s="245" t="s">
        <v>1</v>
      </c>
      <c r="N215" s="246" t="s">
        <v>38</v>
      </c>
      <c r="O215" s="92"/>
      <c r="P215" s="247">
        <f>O215*H215</f>
        <v>0</v>
      </c>
      <c r="Q215" s="247">
        <v>0</v>
      </c>
      <c r="R215" s="247">
        <f>Q215*H215</f>
        <v>0</v>
      </c>
      <c r="S215" s="247">
        <v>0</v>
      </c>
      <c r="T215" s="248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49" t="s">
        <v>88</v>
      </c>
      <c r="AT215" s="249" t="s">
        <v>128</v>
      </c>
      <c r="AU215" s="249" t="s">
        <v>82</v>
      </c>
      <c r="AY215" s="18" t="s">
        <v>126</v>
      </c>
      <c r="BE215" s="250">
        <f>IF(N215="základní",J215,0)</f>
        <v>0</v>
      </c>
      <c r="BF215" s="250">
        <f>IF(N215="snížená",J215,0)</f>
        <v>0</v>
      </c>
      <c r="BG215" s="250">
        <f>IF(N215="zákl. přenesená",J215,0)</f>
        <v>0</v>
      </c>
      <c r="BH215" s="250">
        <f>IF(N215="sníž. přenesená",J215,0)</f>
        <v>0</v>
      </c>
      <c r="BI215" s="250">
        <f>IF(N215="nulová",J215,0)</f>
        <v>0</v>
      </c>
      <c r="BJ215" s="18" t="s">
        <v>78</v>
      </c>
      <c r="BK215" s="250">
        <f>ROUND(I215*H215,2)</f>
        <v>0</v>
      </c>
      <c r="BL215" s="18" t="s">
        <v>88</v>
      </c>
      <c r="BM215" s="249" t="s">
        <v>182</v>
      </c>
    </row>
    <row r="216" spans="1:47" s="2" customFormat="1" ht="12">
      <c r="A216" s="39"/>
      <c r="B216" s="40"/>
      <c r="C216" s="41"/>
      <c r="D216" s="251" t="s">
        <v>132</v>
      </c>
      <c r="E216" s="41"/>
      <c r="F216" s="252" t="s">
        <v>601</v>
      </c>
      <c r="G216" s="41"/>
      <c r="H216" s="41"/>
      <c r="I216" s="145"/>
      <c r="J216" s="41"/>
      <c r="K216" s="41"/>
      <c r="L216" s="45"/>
      <c r="M216" s="253"/>
      <c r="N216" s="254"/>
      <c r="O216" s="92"/>
      <c r="P216" s="92"/>
      <c r="Q216" s="92"/>
      <c r="R216" s="92"/>
      <c r="S216" s="92"/>
      <c r="T216" s="93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132</v>
      </c>
      <c r="AU216" s="18" t="s">
        <v>82</v>
      </c>
    </row>
    <row r="217" spans="1:51" s="13" customFormat="1" ht="12">
      <c r="A217" s="13"/>
      <c r="B217" s="255"/>
      <c r="C217" s="256"/>
      <c r="D217" s="251" t="s">
        <v>133</v>
      </c>
      <c r="E217" s="257" t="s">
        <v>1</v>
      </c>
      <c r="F217" s="258" t="s">
        <v>602</v>
      </c>
      <c r="G217" s="256"/>
      <c r="H217" s="259">
        <v>0.222</v>
      </c>
      <c r="I217" s="260"/>
      <c r="J217" s="256"/>
      <c r="K217" s="256"/>
      <c r="L217" s="261"/>
      <c r="M217" s="262"/>
      <c r="N217" s="263"/>
      <c r="O217" s="263"/>
      <c r="P217" s="263"/>
      <c r="Q217" s="263"/>
      <c r="R217" s="263"/>
      <c r="S217" s="263"/>
      <c r="T217" s="26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5" t="s">
        <v>133</v>
      </c>
      <c r="AU217" s="265" t="s">
        <v>82</v>
      </c>
      <c r="AV217" s="13" t="s">
        <v>82</v>
      </c>
      <c r="AW217" s="13" t="s">
        <v>30</v>
      </c>
      <c r="AX217" s="13" t="s">
        <v>73</v>
      </c>
      <c r="AY217" s="265" t="s">
        <v>126</v>
      </c>
    </row>
    <row r="218" spans="1:51" s="14" customFormat="1" ht="12">
      <c r="A218" s="14"/>
      <c r="B218" s="266"/>
      <c r="C218" s="267"/>
      <c r="D218" s="251" t="s">
        <v>133</v>
      </c>
      <c r="E218" s="268" t="s">
        <v>1</v>
      </c>
      <c r="F218" s="269" t="s">
        <v>135</v>
      </c>
      <c r="G218" s="267"/>
      <c r="H218" s="270">
        <v>0.222</v>
      </c>
      <c r="I218" s="271"/>
      <c r="J218" s="267"/>
      <c r="K218" s="267"/>
      <c r="L218" s="272"/>
      <c r="M218" s="273"/>
      <c r="N218" s="274"/>
      <c r="O218" s="274"/>
      <c r="P218" s="274"/>
      <c r="Q218" s="274"/>
      <c r="R218" s="274"/>
      <c r="S218" s="274"/>
      <c r="T218" s="275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76" t="s">
        <v>133</v>
      </c>
      <c r="AU218" s="276" t="s">
        <v>82</v>
      </c>
      <c r="AV218" s="14" t="s">
        <v>88</v>
      </c>
      <c r="AW218" s="14" t="s">
        <v>30</v>
      </c>
      <c r="AX218" s="14" t="s">
        <v>78</v>
      </c>
      <c r="AY218" s="276" t="s">
        <v>126</v>
      </c>
    </row>
    <row r="219" spans="1:65" s="2" customFormat="1" ht="24" customHeight="1">
      <c r="A219" s="39"/>
      <c r="B219" s="40"/>
      <c r="C219" s="237" t="s">
        <v>228</v>
      </c>
      <c r="D219" s="237" t="s">
        <v>128</v>
      </c>
      <c r="E219" s="238" t="s">
        <v>603</v>
      </c>
      <c r="F219" s="239" t="s">
        <v>604</v>
      </c>
      <c r="G219" s="240" t="s">
        <v>166</v>
      </c>
      <c r="H219" s="241">
        <v>24.012</v>
      </c>
      <c r="I219" s="242"/>
      <c r="J219" s="243">
        <f>ROUND(I219*H219,2)</f>
        <v>0</v>
      </c>
      <c r="K219" s="244"/>
      <c r="L219" s="45"/>
      <c r="M219" s="245" t="s">
        <v>1</v>
      </c>
      <c r="N219" s="246" t="s">
        <v>38</v>
      </c>
      <c r="O219" s="92"/>
      <c r="P219" s="247">
        <f>O219*H219</f>
        <v>0</v>
      </c>
      <c r="Q219" s="247">
        <v>0</v>
      </c>
      <c r="R219" s="247">
        <f>Q219*H219</f>
        <v>0</v>
      </c>
      <c r="S219" s="247">
        <v>0</v>
      </c>
      <c r="T219" s="248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49" t="s">
        <v>88</v>
      </c>
      <c r="AT219" s="249" t="s">
        <v>128</v>
      </c>
      <c r="AU219" s="249" t="s">
        <v>82</v>
      </c>
      <c r="AY219" s="18" t="s">
        <v>126</v>
      </c>
      <c r="BE219" s="250">
        <f>IF(N219="základní",J219,0)</f>
        <v>0</v>
      </c>
      <c r="BF219" s="250">
        <f>IF(N219="snížená",J219,0)</f>
        <v>0</v>
      </c>
      <c r="BG219" s="250">
        <f>IF(N219="zákl. přenesená",J219,0)</f>
        <v>0</v>
      </c>
      <c r="BH219" s="250">
        <f>IF(N219="sníž. přenesená",J219,0)</f>
        <v>0</v>
      </c>
      <c r="BI219" s="250">
        <f>IF(N219="nulová",J219,0)</f>
        <v>0</v>
      </c>
      <c r="BJ219" s="18" t="s">
        <v>78</v>
      </c>
      <c r="BK219" s="250">
        <f>ROUND(I219*H219,2)</f>
        <v>0</v>
      </c>
      <c r="BL219" s="18" t="s">
        <v>88</v>
      </c>
      <c r="BM219" s="249" t="s">
        <v>187</v>
      </c>
    </row>
    <row r="220" spans="1:47" s="2" customFormat="1" ht="12">
      <c r="A220" s="39"/>
      <c r="B220" s="40"/>
      <c r="C220" s="41"/>
      <c r="D220" s="251" t="s">
        <v>132</v>
      </c>
      <c r="E220" s="41"/>
      <c r="F220" s="252" t="s">
        <v>604</v>
      </c>
      <c r="G220" s="41"/>
      <c r="H220" s="41"/>
      <c r="I220" s="145"/>
      <c r="J220" s="41"/>
      <c r="K220" s="41"/>
      <c r="L220" s="45"/>
      <c r="M220" s="253"/>
      <c r="N220" s="254"/>
      <c r="O220" s="92"/>
      <c r="P220" s="92"/>
      <c r="Q220" s="92"/>
      <c r="R220" s="92"/>
      <c r="S220" s="92"/>
      <c r="T220" s="93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132</v>
      </c>
      <c r="AU220" s="18" t="s">
        <v>82</v>
      </c>
    </row>
    <row r="221" spans="1:51" s="13" customFormat="1" ht="12">
      <c r="A221" s="13"/>
      <c r="B221" s="255"/>
      <c r="C221" s="256"/>
      <c r="D221" s="251" t="s">
        <v>133</v>
      </c>
      <c r="E221" s="257" t="s">
        <v>1</v>
      </c>
      <c r="F221" s="258" t="s">
        <v>605</v>
      </c>
      <c r="G221" s="256"/>
      <c r="H221" s="259">
        <v>24.012</v>
      </c>
      <c r="I221" s="260"/>
      <c r="J221" s="256"/>
      <c r="K221" s="256"/>
      <c r="L221" s="261"/>
      <c r="M221" s="262"/>
      <c r="N221" s="263"/>
      <c r="O221" s="263"/>
      <c r="P221" s="263"/>
      <c r="Q221" s="263"/>
      <c r="R221" s="263"/>
      <c r="S221" s="263"/>
      <c r="T221" s="26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5" t="s">
        <v>133</v>
      </c>
      <c r="AU221" s="265" t="s">
        <v>82</v>
      </c>
      <c r="AV221" s="13" t="s">
        <v>82</v>
      </c>
      <c r="AW221" s="13" t="s">
        <v>30</v>
      </c>
      <c r="AX221" s="13" t="s">
        <v>73</v>
      </c>
      <c r="AY221" s="265" t="s">
        <v>126</v>
      </c>
    </row>
    <row r="222" spans="1:51" s="14" customFormat="1" ht="12">
      <c r="A222" s="14"/>
      <c r="B222" s="266"/>
      <c r="C222" s="267"/>
      <c r="D222" s="251" t="s">
        <v>133</v>
      </c>
      <c r="E222" s="268" t="s">
        <v>1</v>
      </c>
      <c r="F222" s="269" t="s">
        <v>135</v>
      </c>
      <c r="G222" s="267"/>
      <c r="H222" s="270">
        <v>24.012</v>
      </c>
      <c r="I222" s="271"/>
      <c r="J222" s="267"/>
      <c r="K222" s="267"/>
      <c r="L222" s="272"/>
      <c r="M222" s="273"/>
      <c r="N222" s="274"/>
      <c r="O222" s="274"/>
      <c r="P222" s="274"/>
      <c r="Q222" s="274"/>
      <c r="R222" s="274"/>
      <c r="S222" s="274"/>
      <c r="T222" s="275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76" t="s">
        <v>133</v>
      </c>
      <c r="AU222" s="276" t="s">
        <v>82</v>
      </c>
      <c r="AV222" s="14" t="s">
        <v>88</v>
      </c>
      <c r="AW222" s="14" t="s">
        <v>30</v>
      </c>
      <c r="AX222" s="14" t="s">
        <v>78</v>
      </c>
      <c r="AY222" s="276" t="s">
        <v>126</v>
      </c>
    </row>
    <row r="223" spans="1:63" s="12" customFormat="1" ht="22.8" customHeight="1">
      <c r="A223" s="12"/>
      <c r="B223" s="221"/>
      <c r="C223" s="222"/>
      <c r="D223" s="223" t="s">
        <v>72</v>
      </c>
      <c r="E223" s="235" t="s">
        <v>88</v>
      </c>
      <c r="F223" s="235" t="s">
        <v>373</v>
      </c>
      <c r="G223" s="222"/>
      <c r="H223" s="222"/>
      <c r="I223" s="225"/>
      <c r="J223" s="236">
        <f>BK223</f>
        <v>0</v>
      </c>
      <c r="K223" s="222"/>
      <c r="L223" s="227"/>
      <c r="M223" s="228"/>
      <c r="N223" s="229"/>
      <c r="O223" s="229"/>
      <c r="P223" s="230">
        <f>SUM(P224:P240)</f>
        <v>0</v>
      </c>
      <c r="Q223" s="229"/>
      <c r="R223" s="230">
        <f>SUM(R224:R240)</f>
        <v>0</v>
      </c>
      <c r="S223" s="229"/>
      <c r="T223" s="231">
        <f>SUM(T224:T240)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32" t="s">
        <v>78</v>
      </c>
      <c r="AT223" s="233" t="s">
        <v>72</v>
      </c>
      <c r="AU223" s="233" t="s">
        <v>78</v>
      </c>
      <c r="AY223" s="232" t="s">
        <v>126</v>
      </c>
      <c r="BK223" s="234">
        <f>SUM(BK224:BK240)</f>
        <v>0</v>
      </c>
    </row>
    <row r="224" spans="1:65" s="2" customFormat="1" ht="24" customHeight="1">
      <c r="A224" s="39"/>
      <c r="B224" s="40"/>
      <c r="C224" s="237" t="s">
        <v>167</v>
      </c>
      <c r="D224" s="237" t="s">
        <v>128</v>
      </c>
      <c r="E224" s="238" t="s">
        <v>606</v>
      </c>
      <c r="F224" s="239" t="s">
        <v>607</v>
      </c>
      <c r="G224" s="240" t="s">
        <v>166</v>
      </c>
      <c r="H224" s="241">
        <v>20.945</v>
      </c>
      <c r="I224" s="242"/>
      <c r="J224" s="243">
        <f>ROUND(I224*H224,2)</f>
        <v>0</v>
      </c>
      <c r="K224" s="244"/>
      <c r="L224" s="45"/>
      <c r="M224" s="245" t="s">
        <v>1</v>
      </c>
      <c r="N224" s="246" t="s">
        <v>38</v>
      </c>
      <c r="O224" s="92"/>
      <c r="P224" s="247">
        <f>O224*H224</f>
        <v>0</v>
      </c>
      <c r="Q224" s="247">
        <v>0</v>
      </c>
      <c r="R224" s="247">
        <f>Q224*H224</f>
        <v>0</v>
      </c>
      <c r="S224" s="247">
        <v>0</v>
      </c>
      <c r="T224" s="248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49" t="s">
        <v>88</v>
      </c>
      <c r="AT224" s="249" t="s">
        <v>128</v>
      </c>
      <c r="AU224" s="249" t="s">
        <v>82</v>
      </c>
      <c r="AY224" s="18" t="s">
        <v>126</v>
      </c>
      <c r="BE224" s="250">
        <f>IF(N224="základní",J224,0)</f>
        <v>0</v>
      </c>
      <c r="BF224" s="250">
        <f>IF(N224="snížená",J224,0)</f>
        <v>0</v>
      </c>
      <c r="BG224" s="250">
        <f>IF(N224="zákl. přenesená",J224,0)</f>
        <v>0</v>
      </c>
      <c r="BH224" s="250">
        <f>IF(N224="sníž. přenesená",J224,0)</f>
        <v>0</v>
      </c>
      <c r="BI224" s="250">
        <f>IF(N224="nulová",J224,0)</f>
        <v>0</v>
      </c>
      <c r="BJ224" s="18" t="s">
        <v>78</v>
      </c>
      <c r="BK224" s="250">
        <f>ROUND(I224*H224,2)</f>
        <v>0</v>
      </c>
      <c r="BL224" s="18" t="s">
        <v>88</v>
      </c>
      <c r="BM224" s="249" t="s">
        <v>322</v>
      </c>
    </row>
    <row r="225" spans="1:47" s="2" customFormat="1" ht="12">
      <c r="A225" s="39"/>
      <c r="B225" s="40"/>
      <c r="C225" s="41"/>
      <c r="D225" s="251" t="s">
        <v>132</v>
      </c>
      <c r="E225" s="41"/>
      <c r="F225" s="252" t="s">
        <v>607</v>
      </c>
      <c r="G225" s="41"/>
      <c r="H225" s="41"/>
      <c r="I225" s="145"/>
      <c r="J225" s="41"/>
      <c r="K225" s="41"/>
      <c r="L225" s="45"/>
      <c r="M225" s="253"/>
      <c r="N225" s="254"/>
      <c r="O225" s="92"/>
      <c r="P225" s="92"/>
      <c r="Q225" s="92"/>
      <c r="R225" s="92"/>
      <c r="S225" s="92"/>
      <c r="T225" s="93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132</v>
      </c>
      <c r="AU225" s="18" t="s">
        <v>82</v>
      </c>
    </row>
    <row r="226" spans="1:51" s="13" customFormat="1" ht="12">
      <c r="A226" s="13"/>
      <c r="B226" s="255"/>
      <c r="C226" s="256"/>
      <c r="D226" s="251" t="s">
        <v>133</v>
      </c>
      <c r="E226" s="257" t="s">
        <v>1</v>
      </c>
      <c r="F226" s="258" t="s">
        <v>608</v>
      </c>
      <c r="G226" s="256"/>
      <c r="H226" s="259">
        <v>14.414</v>
      </c>
      <c r="I226" s="260"/>
      <c r="J226" s="256"/>
      <c r="K226" s="256"/>
      <c r="L226" s="261"/>
      <c r="M226" s="262"/>
      <c r="N226" s="263"/>
      <c r="O226" s="263"/>
      <c r="P226" s="263"/>
      <c r="Q226" s="263"/>
      <c r="R226" s="263"/>
      <c r="S226" s="263"/>
      <c r="T226" s="26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5" t="s">
        <v>133</v>
      </c>
      <c r="AU226" s="265" t="s">
        <v>82</v>
      </c>
      <c r="AV226" s="13" t="s">
        <v>82</v>
      </c>
      <c r="AW226" s="13" t="s">
        <v>30</v>
      </c>
      <c r="AX226" s="13" t="s">
        <v>73</v>
      </c>
      <c r="AY226" s="265" t="s">
        <v>126</v>
      </c>
    </row>
    <row r="227" spans="1:51" s="13" customFormat="1" ht="12">
      <c r="A227" s="13"/>
      <c r="B227" s="255"/>
      <c r="C227" s="256"/>
      <c r="D227" s="251" t="s">
        <v>133</v>
      </c>
      <c r="E227" s="257" t="s">
        <v>1</v>
      </c>
      <c r="F227" s="258" t="s">
        <v>609</v>
      </c>
      <c r="G227" s="256"/>
      <c r="H227" s="259">
        <v>6.531</v>
      </c>
      <c r="I227" s="260"/>
      <c r="J227" s="256"/>
      <c r="K227" s="256"/>
      <c r="L227" s="261"/>
      <c r="M227" s="262"/>
      <c r="N227" s="263"/>
      <c r="O227" s="263"/>
      <c r="P227" s="263"/>
      <c r="Q227" s="263"/>
      <c r="R227" s="263"/>
      <c r="S227" s="263"/>
      <c r="T227" s="26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5" t="s">
        <v>133</v>
      </c>
      <c r="AU227" s="265" t="s">
        <v>82</v>
      </c>
      <c r="AV227" s="13" t="s">
        <v>82</v>
      </c>
      <c r="AW227" s="13" t="s">
        <v>30</v>
      </c>
      <c r="AX227" s="13" t="s">
        <v>73</v>
      </c>
      <c r="AY227" s="265" t="s">
        <v>126</v>
      </c>
    </row>
    <row r="228" spans="1:51" s="14" customFormat="1" ht="12">
      <c r="A228" s="14"/>
      <c r="B228" s="266"/>
      <c r="C228" s="267"/>
      <c r="D228" s="251" t="s">
        <v>133</v>
      </c>
      <c r="E228" s="268" t="s">
        <v>1</v>
      </c>
      <c r="F228" s="269" t="s">
        <v>135</v>
      </c>
      <c r="G228" s="267"/>
      <c r="H228" s="270">
        <v>20.945</v>
      </c>
      <c r="I228" s="271"/>
      <c r="J228" s="267"/>
      <c r="K228" s="267"/>
      <c r="L228" s="272"/>
      <c r="M228" s="273"/>
      <c r="N228" s="274"/>
      <c r="O228" s="274"/>
      <c r="P228" s="274"/>
      <c r="Q228" s="274"/>
      <c r="R228" s="274"/>
      <c r="S228" s="274"/>
      <c r="T228" s="275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76" t="s">
        <v>133</v>
      </c>
      <c r="AU228" s="276" t="s">
        <v>82</v>
      </c>
      <c r="AV228" s="14" t="s">
        <v>88</v>
      </c>
      <c r="AW228" s="14" t="s">
        <v>30</v>
      </c>
      <c r="AX228" s="14" t="s">
        <v>78</v>
      </c>
      <c r="AY228" s="276" t="s">
        <v>126</v>
      </c>
    </row>
    <row r="229" spans="1:65" s="2" customFormat="1" ht="24" customHeight="1">
      <c r="A229" s="39"/>
      <c r="B229" s="40"/>
      <c r="C229" s="237" t="s">
        <v>7</v>
      </c>
      <c r="D229" s="237" t="s">
        <v>128</v>
      </c>
      <c r="E229" s="238" t="s">
        <v>610</v>
      </c>
      <c r="F229" s="239" t="s">
        <v>611</v>
      </c>
      <c r="G229" s="240" t="s">
        <v>166</v>
      </c>
      <c r="H229" s="241">
        <v>35.834</v>
      </c>
      <c r="I229" s="242"/>
      <c r="J229" s="243">
        <f>ROUND(I229*H229,2)</f>
        <v>0</v>
      </c>
      <c r="K229" s="244"/>
      <c r="L229" s="45"/>
      <c r="M229" s="245" t="s">
        <v>1</v>
      </c>
      <c r="N229" s="246" t="s">
        <v>38</v>
      </c>
      <c r="O229" s="92"/>
      <c r="P229" s="247">
        <f>O229*H229</f>
        <v>0</v>
      </c>
      <c r="Q229" s="247">
        <v>0</v>
      </c>
      <c r="R229" s="247">
        <f>Q229*H229</f>
        <v>0</v>
      </c>
      <c r="S229" s="247">
        <v>0</v>
      </c>
      <c r="T229" s="248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49" t="s">
        <v>88</v>
      </c>
      <c r="AT229" s="249" t="s">
        <v>128</v>
      </c>
      <c r="AU229" s="249" t="s">
        <v>82</v>
      </c>
      <c r="AY229" s="18" t="s">
        <v>126</v>
      </c>
      <c r="BE229" s="250">
        <f>IF(N229="základní",J229,0)</f>
        <v>0</v>
      </c>
      <c r="BF229" s="250">
        <f>IF(N229="snížená",J229,0)</f>
        <v>0</v>
      </c>
      <c r="BG229" s="250">
        <f>IF(N229="zákl. přenesená",J229,0)</f>
        <v>0</v>
      </c>
      <c r="BH229" s="250">
        <f>IF(N229="sníž. přenesená",J229,0)</f>
        <v>0</v>
      </c>
      <c r="BI229" s="250">
        <f>IF(N229="nulová",J229,0)</f>
        <v>0</v>
      </c>
      <c r="BJ229" s="18" t="s">
        <v>78</v>
      </c>
      <c r="BK229" s="250">
        <f>ROUND(I229*H229,2)</f>
        <v>0</v>
      </c>
      <c r="BL229" s="18" t="s">
        <v>88</v>
      </c>
      <c r="BM229" s="249" t="s">
        <v>192</v>
      </c>
    </row>
    <row r="230" spans="1:47" s="2" customFormat="1" ht="12">
      <c r="A230" s="39"/>
      <c r="B230" s="40"/>
      <c r="C230" s="41"/>
      <c r="D230" s="251" t="s">
        <v>132</v>
      </c>
      <c r="E230" s="41"/>
      <c r="F230" s="252" t="s">
        <v>611</v>
      </c>
      <c r="G230" s="41"/>
      <c r="H230" s="41"/>
      <c r="I230" s="145"/>
      <c r="J230" s="41"/>
      <c r="K230" s="41"/>
      <c r="L230" s="45"/>
      <c r="M230" s="253"/>
      <c r="N230" s="254"/>
      <c r="O230" s="92"/>
      <c r="P230" s="92"/>
      <c r="Q230" s="92"/>
      <c r="R230" s="92"/>
      <c r="S230" s="92"/>
      <c r="T230" s="93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132</v>
      </c>
      <c r="AU230" s="18" t="s">
        <v>82</v>
      </c>
    </row>
    <row r="231" spans="1:51" s="13" customFormat="1" ht="12">
      <c r="A231" s="13"/>
      <c r="B231" s="255"/>
      <c r="C231" s="256"/>
      <c r="D231" s="251" t="s">
        <v>133</v>
      </c>
      <c r="E231" s="257" t="s">
        <v>1</v>
      </c>
      <c r="F231" s="258" t="s">
        <v>612</v>
      </c>
      <c r="G231" s="256"/>
      <c r="H231" s="259">
        <v>35.834</v>
      </c>
      <c r="I231" s="260"/>
      <c r="J231" s="256"/>
      <c r="K231" s="256"/>
      <c r="L231" s="261"/>
      <c r="M231" s="262"/>
      <c r="N231" s="263"/>
      <c r="O231" s="263"/>
      <c r="P231" s="263"/>
      <c r="Q231" s="263"/>
      <c r="R231" s="263"/>
      <c r="S231" s="263"/>
      <c r="T231" s="26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5" t="s">
        <v>133</v>
      </c>
      <c r="AU231" s="265" t="s">
        <v>82</v>
      </c>
      <c r="AV231" s="13" t="s">
        <v>82</v>
      </c>
      <c r="AW231" s="13" t="s">
        <v>30</v>
      </c>
      <c r="AX231" s="13" t="s">
        <v>73</v>
      </c>
      <c r="AY231" s="265" t="s">
        <v>126</v>
      </c>
    </row>
    <row r="232" spans="1:51" s="14" customFormat="1" ht="12">
      <c r="A232" s="14"/>
      <c r="B232" s="266"/>
      <c r="C232" s="267"/>
      <c r="D232" s="251" t="s">
        <v>133</v>
      </c>
      <c r="E232" s="268" t="s">
        <v>1</v>
      </c>
      <c r="F232" s="269" t="s">
        <v>135</v>
      </c>
      <c r="G232" s="267"/>
      <c r="H232" s="270">
        <v>35.834</v>
      </c>
      <c r="I232" s="271"/>
      <c r="J232" s="267"/>
      <c r="K232" s="267"/>
      <c r="L232" s="272"/>
      <c r="M232" s="273"/>
      <c r="N232" s="274"/>
      <c r="O232" s="274"/>
      <c r="P232" s="274"/>
      <c r="Q232" s="274"/>
      <c r="R232" s="274"/>
      <c r="S232" s="274"/>
      <c r="T232" s="275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76" t="s">
        <v>133</v>
      </c>
      <c r="AU232" s="276" t="s">
        <v>82</v>
      </c>
      <c r="AV232" s="14" t="s">
        <v>88</v>
      </c>
      <c r="AW232" s="14" t="s">
        <v>30</v>
      </c>
      <c r="AX232" s="14" t="s">
        <v>78</v>
      </c>
      <c r="AY232" s="276" t="s">
        <v>126</v>
      </c>
    </row>
    <row r="233" spans="1:65" s="2" customFormat="1" ht="24" customHeight="1">
      <c r="A233" s="39"/>
      <c r="B233" s="40"/>
      <c r="C233" s="237" t="s">
        <v>172</v>
      </c>
      <c r="D233" s="237" t="s">
        <v>128</v>
      </c>
      <c r="E233" s="238" t="s">
        <v>393</v>
      </c>
      <c r="F233" s="239" t="s">
        <v>394</v>
      </c>
      <c r="G233" s="240" t="s">
        <v>166</v>
      </c>
      <c r="H233" s="241">
        <v>40.9</v>
      </c>
      <c r="I233" s="242"/>
      <c r="J233" s="243">
        <f>ROUND(I233*H233,2)</f>
        <v>0</v>
      </c>
      <c r="K233" s="244"/>
      <c r="L233" s="45"/>
      <c r="M233" s="245" t="s">
        <v>1</v>
      </c>
      <c r="N233" s="246" t="s">
        <v>38</v>
      </c>
      <c r="O233" s="92"/>
      <c r="P233" s="247">
        <f>O233*H233</f>
        <v>0</v>
      </c>
      <c r="Q233" s="247">
        <v>0</v>
      </c>
      <c r="R233" s="247">
        <f>Q233*H233</f>
        <v>0</v>
      </c>
      <c r="S233" s="247">
        <v>0</v>
      </c>
      <c r="T233" s="248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49" t="s">
        <v>88</v>
      </c>
      <c r="AT233" s="249" t="s">
        <v>128</v>
      </c>
      <c r="AU233" s="249" t="s">
        <v>82</v>
      </c>
      <c r="AY233" s="18" t="s">
        <v>126</v>
      </c>
      <c r="BE233" s="250">
        <f>IF(N233="základní",J233,0)</f>
        <v>0</v>
      </c>
      <c r="BF233" s="250">
        <f>IF(N233="snížená",J233,0)</f>
        <v>0</v>
      </c>
      <c r="BG233" s="250">
        <f>IF(N233="zákl. přenesená",J233,0)</f>
        <v>0</v>
      </c>
      <c r="BH233" s="250">
        <f>IF(N233="sníž. přenesená",J233,0)</f>
        <v>0</v>
      </c>
      <c r="BI233" s="250">
        <f>IF(N233="nulová",J233,0)</f>
        <v>0</v>
      </c>
      <c r="BJ233" s="18" t="s">
        <v>78</v>
      </c>
      <c r="BK233" s="250">
        <f>ROUND(I233*H233,2)</f>
        <v>0</v>
      </c>
      <c r="BL233" s="18" t="s">
        <v>88</v>
      </c>
      <c r="BM233" s="249" t="s">
        <v>196</v>
      </c>
    </row>
    <row r="234" spans="1:47" s="2" customFormat="1" ht="12">
      <c r="A234" s="39"/>
      <c r="B234" s="40"/>
      <c r="C234" s="41"/>
      <c r="D234" s="251" t="s">
        <v>132</v>
      </c>
      <c r="E234" s="41"/>
      <c r="F234" s="252" t="s">
        <v>394</v>
      </c>
      <c r="G234" s="41"/>
      <c r="H234" s="41"/>
      <c r="I234" s="145"/>
      <c r="J234" s="41"/>
      <c r="K234" s="41"/>
      <c r="L234" s="45"/>
      <c r="M234" s="253"/>
      <c r="N234" s="254"/>
      <c r="O234" s="92"/>
      <c r="P234" s="92"/>
      <c r="Q234" s="92"/>
      <c r="R234" s="92"/>
      <c r="S234" s="92"/>
      <c r="T234" s="93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132</v>
      </c>
      <c r="AU234" s="18" t="s">
        <v>82</v>
      </c>
    </row>
    <row r="235" spans="1:51" s="13" customFormat="1" ht="12">
      <c r="A235" s="13"/>
      <c r="B235" s="255"/>
      <c r="C235" s="256"/>
      <c r="D235" s="251" t="s">
        <v>133</v>
      </c>
      <c r="E235" s="257" t="s">
        <v>1</v>
      </c>
      <c r="F235" s="258" t="s">
        <v>613</v>
      </c>
      <c r="G235" s="256"/>
      <c r="H235" s="259">
        <v>40.9</v>
      </c>
      <c r="I235" s="260"/>
      <c r="J235" s="256"/>
      <c r="K235" s="256"/>
      <c r="L235" s="261"/>
      <c r="M235" s="262"/>
      <c r="N235" s="263"/>
      <c r="O235" s="263"/>
      <c r="P235" s="263"/>
      <c r="Q235" s="263"/>
      <c r="R235" s="263"/>
      <c r="S235" s="263"/>
      <c r="T235" s="26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5" t="s">
        <v>133</v>
      </c>
      <c r="AU235" s="265" t="s">
        <v>82</v>
      </c>
      <c r="AV235" s="13" t="s">
        <v>82</v>
      </c>
      <c r="AW235" s="13" t="s">
        <v>30</v>
      </c>
      <c r="AX235" s="13" t="s">
        <v>73</v>
      </c>
      <c r="AY235" s="265" t="s">
        <v>126</v>
      </c>
    </row>
    <row r="236" spans="1:51" s="14" customFormat="1" ht="12">
      <c r="A236" s="14"/>
      <c r="B236" s="266"/>
      <c r="C236" s="267"/>
      <c r="D236" s="251" t="s">
        <v>133</v>
      </c>
      <c r="E236" s="268" t="s">
        <v>1</v>
      </c>
      <c r="F236" s="269" t="s">
        <v>135</v>
      </c>
      <c r="G236" s="267"/>
      <c r="H236" s="270">
        <v>40.9</v>
      </c>
      <c r="I236" s="271"/>
      <c r="J236" s="267"/>
      <c r="K236" s="267"/>
      <c r="L236" s="272"/>
      <c r="M236" s="273"/>
      <c r="N236" s="274"/>
      <c r="O236" s="274"/>
      <c r="P236" s="274"/>
      <c r="Q236" s="274"/>
      <c r="R236" s="274"/>
      <c r="S236" s="274"/>
      <c r="T236" s="275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76" t="s">
        <v>133</v>
      </c>
      <c r="AU236" s="276" t="s">
        <v>82</v>
      </c>
      <c r="AV236" s="14" t="s">
        <v>88</v>
      </c>
      <c r="AW236" s="14" t="s">
        <v>30</v>
      </c>
      <c r="AX236" s="14" t="s">
        <v>78</v>
      </c>
      <c r="AY236" s="276" t="s">
        <v>126</v>
      </c>
    </row>
    <row r="237" spans="1:65" s="2" customFormat="1" ht="24" customHeight="1">
      <c r="A237" s="39"/>
      <c r="B237" s="40"/>
      <c r="C237" s="237" t="s">
        <v>249</v>
      </c>
      <c r="D237" s="237" t="s">
        <v>128</v>
      </c>
      <c r="E237" s="238" t="s">
        <v>367</v>
      </c>
      <c r="F237" s="239" t="s">
        <v>614</v>
      </c>
      <c r="G237" s="240" t="s">
        <v>420</v>
      </c>
      <c r="H237" s="241">
        <v>20</v>
      </c>
      <c r="I237" s="242"/>
      <c r="J237" s="243">
        <f>ROUND(I237*H237,2)</f>
        <v>0</v>
      </c>
      <c r="K237" s="244"/>
      <c r="L237" s="45"/>
      <c r="M237" s="245" t="s">
        <v>1</v>
      </c>
      <c r="N237" s="246" t="s">
        <v>38</v>
      </c>
      <c r="O237" s="92"/>
      <c r="P237" s="247">
        <f>O237*H237</f>
        <v>0</v>
      </c>
      <c r="Q237" s="247">
        <v>0</v>
      </c>
      <c r="R237" s="247">
        <f>Q237*H237</f>
        <v>0</v>
      </c>
      <c r="S237" s="247">
        <v>0</v>
      </c>
      <c r="T237" s="248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49" t="s">
        <v>88</v>
      </c>
      <c r="AT237" s="249" t="s">
        <v>128</v>
      </c>
      <c r="AU237" s="249" t="s">
        <v>82</v>
      </c>
      <c r="AY237" s="18" t="s">
        <v>126</v>
      </c>
      <c r="BE237" s="250">
        <f>IF(N237="základní",J237,0)</f>
        <v>0</v>
      </c>
      <c r="BF237" s="250">
        <f>IF(N237="snížená",J237,0)</f>
        <v>0</v>
      </c>
      <c r="BG237" s="250">
        <f>IF(N237="zákl. přenesená",J237,0)</f>
        <v>0</v>
      </c>
      <c r="BH237" s="250">
        <f>IF(N237="sníž. přenesená",J237,0)</f>
        <v>0</v>
      </c>
      <c r="BI237" s="250">
        <f>IF(N237="nulová",J237,0)</f>
        <v>0</v>
      </c>
      <c r="BJ237" s="18" t="s">
        <v>78</v>
      </c>
      <c r="BK237" s="250">
        <f>ROUND(I237*H237,2)</f>
        <v>0</v>
      </c>
      <c r="BL237" s="18" t="s">
        <v>88</v>
      </c>
      <c r="BM237" s="249" t="s">
        <v>199</v>
      </c>
    </row>
    <row r="238" spans="1:47" s="2" customFormat="1" ht="12">
      <c r="A238" s="39"/>
      <c r="B238" s="40"/>
      <c r="C238" s="41"/>
      <c r="D238" s="251" t="s">
        <v>132</v>
      </c>
      <c r="E238" s="41"/>
      <c r="F238" s="252" t="s">
        <v>614</v>
      </c>
      <c r="G238" s="41"/>
      <c r="H238" s="41"/>
      <c r="I238" s="145"/>
      <c r="J238" s="41"/>
      <c r="K238" s="41"/>
      <c r="L238" s="45"/>
      <c r="M238" s="253"/>
      <c r="N238" s="254"/>
      <c r="O238" s="92"/>
      <c r="P238" s="92"/>
      <c r="Q238" s="92"/>
      <c r="R238" s="92"/>
      <c r="S238" s="92"/>
      <c r="T238" s="93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132</v>
      </c>
      <c r="AU238" s="18" t="s">
        <v>82</v>
      </c>
    </row>
    <row r="239" spans="1:51" s="13" customFormat="1" ht="12">
      <c r="A239" s="13"/>
      <c r="B239" s="255"/>
      <c r="C239" s="256"/>
      <c r="D239" s="251" t="s">
        <v>133</v>
      </c>
      <c r="E239" s="257" t="s">
        <v>1</v>
      </c>
      <c r="F239" s="258" t="s">
        <v>615</v>
      </c>
      <c r="G239" s="256"/>
      <c r="H239" s="259">
        <v>20</v>
      </c>
      <c r="I239" s="260"/>
      <c r="J239" s="256"/>
      <c r="K239" s="256"/>
      <c r="L239" s="261"/>
      <c r="M239" s="262"/>
      <c r="N239" s="263"/>
      <c r="O239" s="263"/>
      <c r="P239" s="263"/>
      <c r="Q239" s="263"/>
      <c r="R239" s="263"/>
      <c r="S239" s="263"/>
      <c r="T239" s="264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5" t="s">
        <v>133</v>
      </c>
      <c r="AU239" s="265" t="s">
        <v>82</v>
      </c>
      <c r="AV239" s="13" t="s">
        <v>82</v>
      </c>
      <c r="AW239" s="13" t="s">
        <v>30</v>
      </c>
      <c r="AX239" s="13" t="s">
        <v>73</v>
      </c>
      <c r="AY239" s="265" t="s">
        <v>126</v>
      </c>
    </row>
    <row r="240" spans="1:51" s="14" customFormat="1" ht="12">
      <c r="A240" s="14"/>
      <c r="B240" s="266"/>
      <c r="C240" s="267"/>
      <c r="D240" s="251" t="s">
        <v>133</v>
      </c>
      <c r="E240" s="268" t="s">
        <v>1</v>
      </c>
      <c r="F240" s="269" t="s">
        <v>135</v>
      </c>
      <c r="G240" s="267"/>
      <c r="H240" s="270">
        <v>20</v>
      </c>
      <c r="I240" s="271"/>
      <c r="J240" s="267"/>
      <c r="K240" s="267"/>
      <c r="L240" s="272"/>
      <c r="M240" s="273"/>
      <c r="N240" s="274"/>
      <c r="O240" s="274"/>
      <c r="P240" s="274"/>
      <c r="Q240" s="274"/>
      <c r="R240" s="274"/>
      <c r="S240" s="274"/>
      <c r="T240" s="275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76" t="s">
        <v>133</v>
      </c>
      <c r="AU240" s="276" t="s">
        <v>82</v>
      </c>
      <c r="AV240" s="14" t="s">
        <v>88</v>
      </c>
      <c r="AW240" s="14" t="s">
        <v>30</v>
      </c>
      <c r="AX240" s="14" t="s">
        <v>78</v>
      </c>
      <c r="AY240" s="276" t="s">
        <v>126</v>
      </c>
    </row>
    <row r="241" spans="1:63" s="12" customFormat="1" ht="22.8" customHeight="1">
      <c r="A241" s="12"/>
      <c r="B241" s="221"/>
      <c r="C241" s="222"/>
      <c r="D241" s="223" t="s">
        <v>72</v>
      </c>
      <c r="E241" s="235" t="s">
        <v>174</v>
      </c>
      <c r="F241" s="235" t="s">
        <v>224</v>
      </c>
      <c r="G241" s="222"/>
      <c r="H241" s="222"/>
      <c r="I241" s="225"/>
      <c r="J241" s="236">
        <f>BK241</f>
        <v>0</v>
      </c>
      <c r="K241" s="222"/>
      <c r="L241" s="227"/>
      <c r="M241" s="228"/>
      <c r="N241" s="229"/>
      <c r="O241" s="229"/>
      <c r="P241" s="230">
        <f>SUM(P242:P274)</f>
        <v>0</v>
      </c>
      <c r="Q241" s="229"/>
      <c r="R241" s="230">
        <f>SUM(R242:R274)</f>
        <v>0</v>
      </c>
      <c r="S241" s="229"/>
      <c r="T241" s="231">
        <f>SUM(T242:T274)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32" t="s">
        <v>78</v>
      </c>
      <c r="AT241" s="233" t="s">
        <v>72</v>
      </c>
      <c r="AU241" s="233" t="s">
        <v>78</v>
      </c>
      <c r="AY241" s="232" t="s">
        <v>126</v>
      </c>
      <c r="BK241" s="234">
        <f>SUM(BK242:BK274)</f>
        <v>0</v>
      </c>
    </row>
    <row r="242" spans="1:65" s="2" customFormat="1" ht="24" customHeight="1">
      <c r="A242" s="39"/>
      <c r="B242" s="40"/>
      <c r="C242" s="237" t="s">
        <v>291</v>
      </c>
      <c r="D242" s="237" t="s">
        <v>128</v>
      </c>
      <c r="E242" s="238" t="s">
        <v>616</v>
      </c>
      <c r="F242" s="239" t="s">
        <v>617</v>
      </c>
      <c r="G242" s="240" t="s">
        <v>142</v>
      </c>
      <c r="H242" s="241">
        <v>96</v>
      </c>
      <c r="I242" s="242"/>
      <c r="J242" s="243">
        <f>ROUND(I242*H242,2)</f>
        <v>0</v>
      </c>
      <c r="K242" s="244"/>
      <c r="L242" s="45"/>
      <c r="M242" s="245" t="s">
        <v>1</v>
      </c>
      <c r="N242" s="246" t="s">
        <v>38</v>
      </c>
      <c r="O242" s="92"/>
      <c r="P242" s="247">
        <f>O242*H242</f>
        <v>0</v>
      </c>
      <c r="Q242" s="247">
        <v>0</v>
      </c>
      <c r="R242" s="247">
        <f>Q242*H242</f>
        <v>0</v>
      </c>
      <c r="S242" s="247">
        <v>0</v>
      </c>
      <c r="T242" s="248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49" t="s">
        <v>88</v>
      </c>
      <c r="AT242" s="249" t="s">
        <v>128</v>
      </c>
      <c r="AU242" s="249" t="s">
        <v>82</v>
      </c>
      <c r="AY242" s="18" t="s">
        <v>126</v>
      </c>
      <c r="BE242" s="250">
        <f>IF(N242="základní",J242,0)</f>
        <v>0</v>
      </c>
      <c r="BF242" s="250">
        <f>IF(N242="snížená",J242,0)</f>
        <v>0</v>
      </c>
      <c r="BG242" s="250">
        <f>IF(N242="zákl. přenesená",J242,0)</f>
        <v>0</v>
      </c>
      <c r="BH242" s="250">
        <f>IF(N242="sníž. přenesená",J242,0)</f>
        <v>0</v>
      </c>
      <c r="BI242" s="250">
        <f>IF(N242="nulová",J242,0)</f>
        <v>0</v>
      </c>
      <c r="BJ242" s="18" t="s">
        <v>78</v>
      </c>
      <c r="BK242" s="250">
        <f>ROUND(I242*H242,2)</f>
        <v>0</v>
      </c>
      <c r="BL242" s="18" t="s">
        <v>88</v>
      </c>
      <c r="BM242" s="249" t="s">
        <v>202</v>
      </c>
    </row>
    <row r="243" spans="1:47" s="2" customFormat="1" ht="12">
      <c r="A243" s="39"/>
      <c r="B243" s="40"/>
      <c r="C243" s="41"/>
      <c r="D243" s="251" t="s">
        <v>132</v>
      </c>
      <c r="E243" s="41"/>
      <c r="F243" s="252" t="s">
        <v>617</v>
      </c>
      <c r="G243" s="41"/>
      <c r="H243" s="41"/>
      <c r="I243" s="145"/>
      <c r="J243" s="41"/>
      <c r="K243" s="41"/>
      <c r="L243" s="45"/>
      <c r="M243" s="253"/>
      <c r="N243" s="254"/>
      <c r="O243" s="92"/>
      <c r="P243" s="92"/>
      <c r="Q243" s="92"/>
      <c r="R243" s="92"/>
      <c r="S243" s="92"/>
      <c r="T243" s="93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132</v>
      </c>
      <c r="AU243" s="18" t="s">
        <v>82</v>
      </c>
    </row>
    <row r="244" spans="1:51" s="13" customFormat="1" ht="12">
      <c r="A244" s="13"/>
      <c r="B244" s="255"/>
      <c r="C244" s="256"/>
      <c r="D244" s="251" t="s">
        <v>133</v>
      </c>
      <c r="E244" s="257" t="s">
        <v>1</v>
      </c>
      <c r="F244" s="258" t="s">
        <v>618</v>
      </c>
      <c r="G244" s="256"/>
      <c r="H244" s="259">
        <v>96</v>
      </c>
      <c r="I244" s="260"/>
      <c r="J244" s="256"/>
      <c r="K244" s="256"/>
      <c r="L244" s="261"/>
      <c r="M244" s="262"/>
      <c r="N244" s="263"/>
      <c r="O244" s="263"/>
      <c r="P244" s="263"/>
      <c r="Q244" s="263"/>
      <c r="R244" s="263"/>
      <c r="S244" s="263"/>
      <c r="T244" s="26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5" t="s">
        <v>133</v>
      </c>
      <c r="AU244" s="265" t="s">
        <v>82</v>
      </c>
      <c r="AV244" s="13" t="s">
        <v>82</v>
      </c>
      <c r="AW244" s="13" t="s">
        <v>30</v>
      </c>
      <c r="AX244" s="13" t="s">
        <v>73</v>
      </c>
      <c r="AY244" s="265" t="s">
        <v>126</v>
      </c>
    </row>
    <row r="245" spans="1:51" s="14" customFormat="1" ht="12">
      <c r="A245" s="14"/>
      <c r="B245" s="266"/>
      <c r="C245" s="267"/>
      <c r="D245" s="251" t="s">
        <v>133</v>
      </c>
      <c r="E245" s="268" t="s">
        <v>1</v>
      </c>
      <c r="F245" s="269" t="s">
        <v>135</v>
      </c>
      <c r="G245" s="267"/>
      <c r="H245" s="270">
        <v>96</v>
      </c>
      <c r="I245" s="271"/>
      <c r="J245" s="267"/>
      <c r="K245" s="267"/>
      <c r="L245" s="272"/>
      <c r="M245" s="273"/>
      <c r="N245" s="274"/>
      <c r="O245" s="274"/>
      <c r="P245" s="274"/>
      <c r="Q245" s="274"/>
      <c r="R245" s="274"/>
      <c r="S245" s="274"/>
      <c r="T245" s="275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76" t="s">
        <v>133</v>
      </c>
      <c r="AU245" s="276" t="s">
        <v>82</v>
      </c>
      <c r="AV245" s="14" t="s">
        <v>88</v>
      </c>
      <c r="AW245" s="14" t="s">
        <v>30</v>
      </c>
      <c r="AX245" s="14" t="s">
        <v>78</v>
      </c>
      <c r="AY245" s="276" t="s">
        <v>126</v>
      </c>
    </row>
    <row r="246" spans="1:65" s="2" customFormat="1" ht="16.5" customHeight="1">
      <c r="A246" s="39"/>
      <c r="B246" s="40"/>
      <c r="C246" s="237" t="s">
        <v>336</v>
      </c>
      <c r="D246" s="237" t="s">
        <v>128</v>
      </c>
      <c r="E246" s="238" t="s">
        <v>619</v>
      </c>
      <c r="F246" s="239" t="s">
        <v>620</v>
      </c>
      <c r="G246" s="240" t="s">
        <v>142</v>
      </c>
      <c r="H246" s="241">
        <v>96</v>
      </c>
      <c r="I246" s="242"/>
      <c r="J246" s="243">
        <f>ROUND(I246*H246,2)</f>
        <v>0</v>
      </c>
      <c r="K246" s="244"/>
      <c r="L246" s="45"/>
      <c r="M246" s="245" t="s">
        <v>1</v>
      </c>
      <c r="N246" s="246" t="s">
        <v>38</v>
      </c>
      <c r="O246" s="92"/>
      <c r="P246" s="247">
        <f>O246*H246</f>
        <v>0</v>
      </c>
      <c r="Q246" s="247">
        <v>0</v>
      </c>
      <c r="R246" s="247">
        <f>Q246*H246</f>
        <v>0</v>
      </c>
      <c r="S246" s="247">
        <v>0</v>
      </c>
      <c r="T246" s="248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49" t="s">
        <v>88</v>
      </c>
      <c r="AT246" s="249" t="s">
        <v>128</v>
      </c>
      <c r="AU246" s="249" t="s">
        <v>82</v>
      </c>
      <c r="AY246" s="18" t="s">
        <v>126</v>
      </c>
      <c r="BE246" s="250">
        <f>IF(N246="základní",J246,0)</f>
        <v>0</v>
      </c>
      <c r="BF246" s="250">
        <f>IF(N246="snížená",J246,0)</f>
        <v>0</v>
      </c>
      <c r="BG246" s="250">
        <f>IF(N246="zákl. přenesená",J246,0)</f>
        <v>0</v>
      </c>
      <c r="BH246" s="250">
        <f>IF(N246="sníž. přenesená",J246,0)</f>
        <v>0</v>
      </c>
      <c r="BI246" s="250">
        <f>IF(N246="nulová",J246,0)</f>
        <v>0</v>
      </c>
      <c r="BJ246" s="18" t="s">
        <v>78</v>
      </c>
      <c r="BK246" s="250">
        <f>ROUND(I246*H246,2)</f>
        <v>0</v>
      </c>
      <c r="BL246" s="18" t="s">
        <v>88</v>
      </c>
      <c r="BM246" s="249" t="s">
        <v>207</v>
      </c>
    </row>
    <row r="247" spans="1:47" s="2" customFormat="1" ht="12">
      <c r="A247" s="39"/>
      <c r="B247" s="40"/>
      <c r="C247" s="41"/>
      <c r="D247" s="251" t="s">
        <v>132</v>
      </c>
      <c r="E247" s="41"/>
      <c r="F247" s="252" t="s">
        <v>620</v>
      </c>
      <c r="G247" s="41"/>
      <c r="H247" s="41"/>
      <c r="I247" s="145"/>
      <c r="J247" s="41"/>
      <c r="K247" s="41"/>
      <c r="L247" s="45"/>
      <c r="M247" s="253"/>
      <c r="N247" s="254"/>
      <c r="O247" s="92"/>
      <c r="P247" s="92"/>
      <c r="Q247" s="92"/>
      <c r="R247" s="92"/>
      <c r="S247" s="92"/>
      <c r="T247" s="93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132</v>
      </c>
      <c r="AU247" s="18" t="s">
        <v>82</v>
      </c>
    </row>
    <row r="248" spans="1:51" s="13" customFormat="1" ht="12">
      <c r="A248" s="13"/>
      <c r="B248" s="255"/>
      <c r="C248" s="256"/>
      <c r="D248" s="251" t="s">
        <v>133</v>
      </c>
      <c r="E248" s="257" t="s">
        <v>1</v>
      </c>
      <c r="F248" s="258" t="s">
        <v>621</v>
      </c>
      <c r="G248" s="256"/>
      <c r="H248" s="259">
        <v>96</v>
      </c>
      <c r="I248" s="260"/>
      <c r="J248" s="256"/>
      <c r="K248" s="256"/>
      <c r="L248" s="261"/>
      <c r="M248" s="262"/>
      <c r="N248" s="263"/>
      <c r="O248" s="263"/>
      <c r="P248" s="263"/>
      <c r="Q248" s="263"/>
      <c r="R248" s="263"/>
      <c r="S248" s="263"/>
      <c r="T248" s="26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5" t="s">
        <v>133</v>
      </c>
      <c r="AU248" s="265" t="s">
        <v>82</v>
      </c>
      <c r="AV248" s="13" t="s">
        <v>82</v>
      </c>
      <c r="AW248" s="13" t="s">
        <v>30</v>
      </c>
      <c r="AX248" s="13" t="s">
        <v>73</v>
      </c>
      <c r="AY248" s="265" t="s">
        <v>126</v>
      </c>
    </row>
    <row r="249" spans="1:51" s="14" customFormat="1" ht="12">
      <c r="A249" s="14"/>
      <c r="B249" s="266"/>
      <c r="C249" s="267"/>
      <c r="D249" s="251" t="s">
        <v>133</v>
      </c>
      <c r="E249" s="268" t="s">
        <v>1</v>
      </c>
      <c r="F249" s="269" t="s">
        <v>135</v>
      </c>
      <c r="G249" s="267"/>
      <c r="H249" s="270">
        <v>96</v>
      </c>
      <c r="I249" s="271"/>
      <c r="J249" s="267"/>
      <c r="K249" s="267"/>
      <c r="L249" s="272"/>
      <c r="M249" s="273"/>
      <c r="N249" s="274"/>
      <c r="O249" s="274"/>
      <c r="P249" s="274"/>
      <c r="Q249" s="274"/>
      <c r="R249" s="274"/>
      <c r="S249" s="274"/>
      <c r="T249" s="275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76" t="s">
        <v>133</v>
      </c>
      <c r="AU249" s="276" t="s">
        <v>82</v>
      </c>
      <c r="AV249" s="14" t="s">
        <v>88</v>
      </c>
      <c r="AW249" s="14" t="s">
        <v>30</v>
      </c>
      <c r="AX249" s="14" t="s">
        <v>78</v>
      </c>
      <c r="AY249" s="276" t="s">
        <v>126</v>
      </c>
    </row>
    <row r="250" spans="1:65" s="2" customFormat="1" ht="36" customHeight="1">
      <c r="A250" s="39"/>
      <c r="B250" s="40"/>
      <c r="C250" s="237" t="s">
        <v>295</v>
      </c>
      <c r="D250" s="237" t="s">
        <v>128</v>
      </c>
      <c r="E250" s="238" t="s">
        <v>370</v>
      </c>
      <c r="F250" s="239" t="s">
        <v>622</v>
      </c>
      <c r="G250" s="240" t="s">
        <v>142</v>
      </c>
      <c r="H250" s="241">
        <v>4</v>
      </c>
      <c r="I250" s="242"/>
      <c r="J250" s="243">
        <f>ROUND(I250*H250,2)</f>
        <v>0</v>
      </c>
      <c r="K250" s="244"/>
      <c r="L250" s="45"/>
      <c r="M250" s="245" t="s">
        <v>1</v>
      </c>
      <c r="N250" s="246" t="s">
        <v>38</v>
      </c>
      <c r="O250" s="92"/>
      <c r="P250" s="247">
        <f>O250*H250</f>
        <v>0</v>
      </c>
      <c r="Q250" s="247">
        <v>0</v>
      </c>
      <c r="R250" s="247">
        <f>Q250*H250</f>
        <v>0</v>
      </c>
      <c r="S250" s="247">
        <v>0</v>
      </c>
      <c r="T250" s="248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49" t="s">
        <v>88</v>
      </c>
      <c r="AT250" s="249" t="s">
        <v>128</v>
      </c>
      <c r="AU250" s="249" t="s">
        <v>82</v>
      </c>
      <c r="AY250" s="18" t="s">
        <v>126</v>
      </c>
      <c r="BE250" s="250">
        <f>IF(N250="základní",J250,0)</f>
        <v>0</v>
      </c>
      <c r="BF250" s="250">
        <f>IF(N250="snížená",J250,0)</f>
        <v>0</v>
      </c>
      <c r="BG250" s="250">
        <f>IF(N250="zákl. přenesená",J250,0)</f>
        <v>0</v>
      </c>
      <c r="BH250" s="250">
        <f>IF(N250="sníž. přenesená",J250,0)</f>
        <v>0</v>
      </c>
      <c r="BI250" s="250">
        <f>IF(N250="nulová",J250,0)</f>
        <v>0</v>
      </c>
      <c r="BJ250" s="18" t="s">
        <v>78</v>
      </c>
      <c r="BK250" s="250">
        <f>ROUND(I250*H250,2)</f>
        <v>0</v>
      </c>
      <c r="BL250" s="18" t="s">
        <v>88</v>
      </c>
      <c r="BM250" s="249" t="s">
        <v>212</v>
      </c>
    </row>
    <row r="251" spans="1:47" s="2" customFormat="1" ht="12">
      <c r="A251" s="39"/>
      <c r="B251" s="40"/>
      <c r="C251" s="41"/>
      <c r="D251" s="251" t="s">
        <v>132</v>
      </c>
      <c r="E251" s="41"/>
      <c r="F251" s="252" t="s">
        <v>622</v>
      </c>
      <c r="G251" s="41"/>
      <c r="H251" s="41"/>
      <c r="I251" s="145"/>
      <c r="J251" s="41"/>
      <c r="K251" s="41"/>
      <c r="L251" s="45"/>
      <c r="M251" s="253"/>
      <c r="N251" s="254"/>
      <c r="O251" s="92"/>
      <c r="P251" s="92"/>
      <c r="Q251" s="92"/>
      <c r="R251" s="92"/>
      <c r="S251" s="92"/>
      <c r="T251" s="93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132</v>
      </c>
      <c r="AU251" s="18" t="s">
        <v>82</v>
      </c>
    </row>
    <row r="252" spans="1:65" s="2" customFormat="1" ht="24" customHeight="1">
      <c r="A252" s="39"/>
      <c r="B252" s="40"/>
      <c r="C252" s="237" t="s">
        <v>343</v>
      </c>
      <c r="D252" s="237" t="s">
        <v>128</v>
      </c>
      <c r="E252" s="238" t="s">
        <v>623</v>
      </c>
      <c r="F252" s="239" t="s">
        <v>624</v>
      </c>
      <c r="G252" s="240" t="s">
        <v>420</v>
      </c>
      <c r="H252" s="241">
        <v>20</v>
      </c>
      <c r="I252" s="242"/>
      <c r="J252" s="243">
        <f>ROUND(I252*H252,2)</f>
        <v>0</v>
      </c>
      <c r="K252" s="244"/>
      <c r="L252" s="45"/>
      <c r="M252" s="245" t="s">
        <v>1</v>
      </c>
      <c r="N252" s="246" t="s">
        <v>38</v>
      </c>
      <c r="O252" s="92"/>
      <c r="P252" s="247">
        <f>O252*H252</f>
        <v>0</v>
      </c>
      <c r="Q252" s="247">
        <v>0</v>
      </c>
      <c r="R252" s="247">
        <f>Q252*H252</f>
        <v>0</v>
      </c>
      <c r="S252" s="247">
        <v>0</v>
      </c>
      <c r="T252" s="248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49" t="s">
        <v>88</v>
      </c>
      <c r="AT252" s="249" t="s">
        <v>128</v>
      </c>
      <c r="AU252" s="249" t="s">
        <v>82</v>
      </c>
      <c r="AY252" s="18" t="s">
        <v>126</v>
      </c>
      <c r="BE252" s="250">
        <f>IF(N252="základní",J252,0)</f>
        <v>0</v>
      </c>
      <c r="BF252" s="250">
        <f>IF(N252="snížená",J252,0)</f>
        <v>0</v>
      </c>
      <c r="BG252" s="250">
        <f>IF(N252="zákl. přenesená",J252,0)</f>
        <v>0</v>
      </c>
      <c r="BH252" s="250">
        <f>IF(N252="sníž. přenesená",J252,0)</f>
        <v>0</v>
      </c>
      <c r="BI252" s="250">
        <f>IF(N252="nulová",J252,0)</f>
        <v>0</v>
      </c>
      <c r="BJ252" s="18" t="s">
        <v>78</v>
      </c>
      <c r="BK252" s="250">
        <f>ROUND(I252*H252,2)</f>
        <v>0</v>
      </c>
      <c r="BL252" s="18" t="s">
        <v>88</v>
      </c>
      <c r="BM252" s="249" t="s">
        <v>215</v>
      </c>
    </row>
    <row r="253" spans="1:47" s="2" customFormat="1" ht="12">
      <c r="A253" s="39"/>
      <c r="B253" s="40"/>
      <c r="C253" s="41"/>
      <c r="D253" s="251" t="s">
        <v>132</v>
      </c>
      <c r="E253" s="41"/>
      <c r="F253" s="252" t="s">
        <v>624</v>
      </c>
      <c r="G253" s="41"/>
      <c r="H253" s="41"/>
      <c r="I253" s="145"/>
      <c r="J253" s="41"/>
      <c r="K253" s="41"/>
      <c r="L253" s="45"/>
      <c r="M253" s="253"/>
      <c r="N253" s="254"/>
      <c r="O253" s="92"/>
      <c r="P253" s="92"/>
      <c r="Q253" s="92"/>
      <c r="R253" s="92"/>
      <c r="S253" s="92"/>
      <c r="T253" s="93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132</v>
      </c>
      <c r="AU253" s="18" t="s">
        <v>82</v>
      </c>
    </row>
    <row r="254" spans="1:51" s="13" customFormat="1" ht="12">
      <c r="A254" s="13"/>
      <c r="B254" s="255"/>
      <c r="C254" s="256"/>
      <c r="D254" s="251" t="s">
        <v>133</v>
      </c>
      <c r="E254" s="257" t="s">
        <v>1</v>
      </c>
      <c r="F254" s="258" t="s">
        <v>625</v>
      </c>
      <c r="G254" s="256"/>
      <c r="H254" s="259">
        <v>20</v>
      </c>
      <c r="I254" s="260"/>
      <c r="J254" s="256"/>
      <c r="K254" s="256"/>
      <c r="L254" s="261"/>
      <c r="M254" s="262"/>
      <c r="N254" s="263"/>
      <c r="O254" s="263"/>
      <c r="P254" s="263"/>
      <c r="Q254" s="263"/>
      <c r="R254" s="263"/>
      <c r="S254" s="263"/>
      <c r="T254" s="264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5" t="s">
        <v>133</v>
      </c>
      <c r="AU254" s="265" t="s">
        <v>82</v>
      </c>
      <c r="AV254" s="13" t="s">
        <v>82</v>
      </c>
      <c r="AW254" s="13" t="s">
        <v>30</v>
      </c>
      <c r="AX254" s="13" t="s">
        <v>73</v>
      </c>
      <c r="AY254" s="265" t="s">
        <v>126</v>
      </c>
    </row>
    <row r="255" spans="1:51" s="14" customFormat="1" ht="12">
      <c r="A255" s="14"/>
      <c r="B255" s="266"/>
      <c r="C255" s="267"/>
      <c r="D255" s="251" t="s">
        <v>133</v>
      </c>
      <c r="E255" s="268" t="s">
        <v>1</v>
      </c>
      <c r="F255" s="269" t="s">
        <v>135</v>
      </c>
      <c r="G255" s="267"/>
      <c r="H255" s="270">
        <v>20</v>
      </c>
      <c r="I255" s="271"/>
      <c r="J255" s="267"/>
      <c r="K255" s="267"/>
      <c r="L255" s="272"/>
      <c r="M255" s="273"/>
      <c r="N255" s="274"/>
      <c r="O255" s="274"/>
      <c r="P255" s="274"/>
      <c r="Q255" s="274"/>
      <c r="R255" s="274"/>
      <c r="S255" s="274"/>
      <c r="T255" s="275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76" t="s">
        <v>133</v>
      </c>
      <c r="AU255" s="276" t="s">
        <v>82</v>
      </c>
      <c r="AV255" s="14" t="s">
        <v>88</v>
      </c>
      <c r="AW255" s="14" t="s">
        <v>30</v>
      </c>
      <c r="AX255" s="14" t="s">
        <v>78</v>
      </c>
      <c r="AY255" s="276" t="s">
        <v>126</v>
      </c>
    </row>
    <row r="256" spans="1:65" s="2" customFormat="1" ht="16.5" customHeight="1">
      <c r="A256" s="39"/>
      <c r="B256" s="40"/>
      <c r="C256" s="277" t="s">
        <v>299</v>
      </c>
      <c r="D256" s="277" t="s">
        <v>217</v>
      </c>
      <c r="E256" s="278" t="s">
        <v>626</v>
      </c>
      <c r="F256" s="279" t="s">
        <v>627</v>
      </c>
      <c r="G256" s="280" t="s">
        <v>331</v>
      </c>
      <c r="H256" s="281">
        <v>466</v>
      </c>
      <c r="I256" s="282"/>
      <c r="J256" s="283">
        <f>ROUND(I256*H256,2)</f>
        <v>0</v>
      </c>
      <c r="K256" s="284"/>
      <c r="L256" s="285"/>
      <c r="M256" s="286" t="s">
        <v>1</v>
      </c>
      <c r="N256" s="287" t="s">
        <v>38</v>
      </c>
      <c r="O256" s="92"/>
      <c r="P256" s="247">
        <f>O256*H256</f>
        <v>0</v>
      </c>
      <c r="Q256" s="247">
        <v>0</v>
      </c>
      <c r="R256" s="247">
        <f>Q256*H256</f>
        <v>0</v>
      </c>
      <c r="S256" s="247">
        <v>0</v>
      </c>
      <c r="T256" s="248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49" t="s">
        <v>169</v>
      </c>
      <c r="AT256" s="249" t="s">
        <v>217</v>
      </c>
      <c r="AU256" s="249" t="s">
        <v>82</v>
      </c>
      <c r="AY256" s="18" t="s">
        <v>126</v>
      </c>
      <c r="BE256" s="250">
        <f>IF(N256="základní",J256,0)</f>
        <v>0</v>
      </c>
      <c r="BF256" s="250">
        <f>IF(N256="snížená",J256,0)</f>
        <v>0</v>
      </c>
      <c r="BG256" s="250">
        <f>IF(N256="zákl. přenesená",J256,0)</f>
        <v>0</v>
      </c>
      <c r="BH256" s="250">
        <f>IF(N256="sníž. přenesená",J256,0)</f>
        <v>0</v>
      </c>
      <c r="BI256" s="250">
        <f>IF(N256="nulová",J256,0)</f>
        <v>0</v>
      </c>
      <c r="BJ256" s="18" t="s">
        <v>78</v>
      </c>
      <c r="BK256" s="250">
        <f>ROUND(I256*H256,2)</f>
        <v>0</v>
      </c>
      <c r="BL256" s="18" t="s">
        <v>88</v>
      </c>
      <c r="BM256" s="249" t="s">
        <v>220</v>
      </c>
    </row>
    <row r="257" spans="1:47" s="2" customFormat="1" ht="12">
      <c r="A257" s="39"/>
      <c r="B257" s="40"/>
      <c r="C257" s="41"/>
      <c r="D257" s="251" t="s">
        <v>132</v>
      </c>
      <c r="E257" s="41"/>
      <c r="F257" s="252" t="s">
        <v>627</v>
      </c>
      <c r="G257" s="41"/>
      <c r="H257" s="41"/>
      <c r="I257" s="145"/>
      <c r="J257" s="41"/>
      <c r="K257" s="41"/>
      <c r="L257" s="45"/>
      <c r="M257" s="253"/>
      <c r="N257" s="254"/>
      <c r="O257" s="92"/>
      <c r="P257" s="92"/>
      <c r="Q257" s="92"/>
      <c r="R257" s="92"/>
      <c r="S257" s="92"/>
      <c r="T257" s="93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132</v>
      </c>
      <c r="AU257" s="18" t="s">
        <v>82</v>
      </c>
    </row>
    <row r="258" spans="1:51" s="13" customFormat="1" ht="12">
      <c r="A258" s="13"/>
      <c r="B258" s="255"/>
      <c r="C258" s="256"/>
      <c r="D258" s="251" t="s">
        <v>133</v>
      </c>
      <c r="E258" s="257" t="s">
        <v>1</v>
      </c>
      <c r="F258" s="258" t="s">
        <v>628</v>
      </c>
      <c r="G258" s="256"/>
      <c r="H258" s="259">
        <v>466</v>
      </c>
      <c r="I258" s="260"/>
      <c r="J258" s="256"/>
      <c r="K258" s="256"/>
      <c r="L258" s="261"/>
      <c r="M258" s="262"/>
      <c r="N258" s="263"/>
      <c r="O258" s="263"/>
      <c r="P258" s="263"/>
      <c r="Q258" s="263"/>
      <c r="R258" s="263"/>
      <c r="S258" s="263"/>
      <c r="T258" s="264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5" t="s">
        <v>133</v>
      </c>
      <c r="AU258" s="265" t="s">
        <v>82</v>
      </c>
      <c r="AV258" s="13" t="s">
        <v>82</v>
      </c>
      <c r="AW258" s="13" t="s">
        <v>30</v>
      </c>
      <c r="AX258" s="13" t="s">
        <v>73</v>
      </c>
      <c r="AY258" s="265" t="s">
        <v>126</v>
      </c>
    </row>
    <row r="259" spans="1:51" s="14" customFormat="1" ht="12">
      <c r="A259" s="14"/>
      <c r="B259" s="266"/>
      <c r="C259" s="267"/>
      <c r="D259" s="251" t="s">
        <v>133</v>
      </c>
      <c r="E259" s="268" t="s">
        <v>1</v>
      </c>
      <c r="F259" s="269" t="s">
        <v>135</v>
      </c>
      <c r="G259" s="267"/>
      <c r="H259" s="270">
        <v>466</v>
      </c>
      <c r="I259" s="271"/>
      <c r="J259" s="267"/>
      <c r="K259" s="267"/>
      <c r="L259" s="272"/>
      <c r="M259" s="273"/>
      <c r="N259" s="274"/>
      <c r="O259" s="274"/>
      <c r="P259" s="274"/>
      <c r="Q259" s="274"/>
      <c r="R259" s="274"/>
      <c r="S259" s="274"/>
      <c r="T259" s="275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76" t="s">
        <v>133</v>
      </c>
      <c r="AU259" s="276" t="s">
        <v>82</v>
      </c>
      <c r="AV259" s="14" t="s">
        <v>88</v>
      </c>
      <c r="AW259" s="14" t="s">
        <v>30</v>
      </c>
      <c r="AX259" s="14" t="s">
        <v>78</v>
      </c>
      <c r="AY259" s="276" t="s">
        <v>126</v>
      </c>
    </row>
    <row r="260" spans="1:65" s="2" customFormat="1" ht="16.5" customHeight="1">
      <c r="A260" s="39"/>
      <c r="B260" s="40"/>
      <c r="C260" s="237" t="s">
        <v>352</v>
      </c>
      <c r="D260" s="237" t="s">
        <v>128</v>
      </c>
      <c r="E260" s="238" t="s">
        <v>629</v>
      </c>
      <c r="F260" s="239" t="s">
        <v>630</v>
      </c>
      <c r="G260" s="240" t="s">
        <v>166</v>
      </c>
      <c r="H260" s="241">
        <v>160.02</v>
      </c>
      <c r="I260" s="242"/>
      <c r="J260" s="243">
        <f>ROUND(I260*H260,2)</f>
        <v>0</v>
      </c>
      <c r="K260" s="244"/>
      <c r="L260" s="45"/>
      <c r="M260" s="245" t="s">
        <v>1</v>
      </c>
      <c r="N260" s="246" t="s">
        <v>38</v>
      </c>
      <c r="O260" s="92"/>
      <c r="P260" s="247">
        <f>O260*H260</f>
        <v>0</v>
      </c>
      <c r="Q260" s="247">
        <v>0</v>
      </c>
      <c r="R260" s="247">
        <f>Q260*H260</f>
        <v>0</v>
      </c>
      <c r="S260" s="247">
        <v>0</v>
      </c>
      <c r="T260" s="248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49" t="s">
        <v>88</v>
      </c>
      <c r="AT260" s="249" t="s">
        <v>128</v>
      </c>
      <c r="AU260" s="249" t="s">
        <v>82</v>
      </c>
      <c r="AY260" s="18" t="s">
        <v>126</v>
      </c>
      <c r="BE260" s="250">
        <f>IF(N260="základní",J260,0)</f>
        <v>0</v>
      </c>
      <c r="BF260" s="250">
        <f>IF(N260="snížená",J260,0)</f>
        <v>0</v>
      </c>
      <c r="BG260" s="250">
        <f>IF(N260="zákl. přenesená",J260,0)</f>
        <v>0</v>
      </c>
      <c r="BH260" s="250">
        <f>IF(N260="sníž. přenesená",J260,0)</f>
        <v>0</v>
      </c>
      <c r="BI260" s="250">
        <f>IF(N260="nulová",J260,0)</f>
        <v>0</v>
      </c>
      <c r="BJ260" s="18" t="s">
        <v>78</v>
      </c>
      <c r="BK260" s="250">
        <f>ROUND(I260*H260,2)</f>
        <v>0</v>
      </c>
      <c r="BL260" s="18" t="s">
        <v>88</v>
      </c>
      <c r="BM260" s="249" t="s">
        <v>227</v>
      </c>
    </row>
    <row r="261" spans="1:47" s="2" customFormat="1" ht="12">
      <c r="A261" s="39"/>
      <c r="B261" s="40"/>
      <c r="C261" s="41"/>
      <c r="D261" s="251" t="s">
        <v>132</v>
      </c>
      <c r="E261" s="41"/>
      <c r="F261" s="252" t="s">
        <v>630</v>
      </c>
      <c r="G261" s="41"/>
      <c r="H261" s="41"/>
      <c r="I261" s="145"/>
      <c r="J261" s="41"/>
      <c r="K261" s="41"/>
      <c r="L261" s="45"/>
      <c r="M261" s="253"/>
      <c r="N261" s="254"/>
      <c r="O261" s="92"/>
      <c r="P261" s="92"/>
      <c r="Q261" s="92"/>
      <c r="R261" s="92"/>
      <c r="S261" s="92"/>
      <c r="T261" s="93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132</v>
      </c>
      <c r="AU261" s="18" t="s">
        <v>82</v>
      </c>
    </row>
    <row r="262" spans="1:51" s="13" customFormat="1" ht="12">
      <c r="A262" s="13"/>
      <c r="B262" s="255"/>
      <c r="C262" s="256"/>
      <c r="D262" s="251" t="s">
        <v>133</v>
      </c>
      <c r="E262" s="257" t="s">
        <v>1</v>
      </c>
      <c r="F262" s="258" t="s">
        <v>631</v>
      </c>
      <c r="G262" s="256"/>
      <c r="H262" s="259">
        <v>160.02</v>
      </c>
      <c r="I262" s="260"/>
      <c r="J262" s="256"/>
      <c r="K262" s="256"/>
      <c r="L262" s="261"/>
      <c r="M262" s="262"/>
      <c r="N262" s="263"/>
      <c r="O262" s="263"/>
      <c r="P262" s="263"/>
      <c r="Q262" s="263"/>
      <c r="R262" s="263"/>
      <c r="S262" s="263"/>
      <c r="T262" s="264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5" t="s">
        <v>133</v>
      </c>
      <c r="AU262" s="265" t="s">
        <v>82</v>
      </c>
      <c r="AV262" s="13" t="s">
        <v>82</v>
      </c>
      <c r="AW262" s="13" t="s">
        <v>30</v>
      </c>
      <c r="AX262" s="13" t="s">
        <v>73</v>
      </c>
      <c r="AY262" s="265" t="s">
        <v>126</v>
      </c>
    </row>
    <row r="263" spans="1:51" s="14" customFormat="1" ht="12">
      <c r="A263" s="14"/>
      <c r="B263" s="266"/>
      <c r="C263" s="267"/>
      <c r="D263" s="251" t="s">
        <v>133</v>
      </c>
      <c r="E263" s="268" t="s">
        <v>1</v>
      </c>
      <c r="F263" s="269" t="s">
        <v>135</v>
      </c>
      <c r="G263" s="267"/>
      <c r="H263" s="270">
        <v>160.02</v>
      </c>
      <c r="I263" s="271"/>
      <c r="J263" s="267"/>
      <c r="K263" s="267"/>
      <c r="L263" s="272"/>
      <c r="M263" s="273"/>
      <c r="N263" s="274"/>
      <c r="O263" s="274"/>
      <c r="P263" s="274"/>
      <c r="Q263" s="274"/>
      <c r="R263" s="274"/>
      <c r="S263" s="274"/>
      <c r="T263" s="275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76" t="s">
        <v>133</v>
      </c>
      <c r="AU263" s="276" t="s">
        <v>82</v>
      </c>
      <c r="AV263" s="14" t="s">
        <v>88</v>
      </c>
      <c r="AW263" s="14" t="s">
        <v>30</v>
      </c>
      <c r="AX263" s="14" t="s">
        <v>78</v>
      </c>
      <c r="AY263" s="276" t="s">
        <v>126</v>
      </c>
    </row>
    <row r="264" spans="1:65" s="2" customFormat="1" ht="16.5" customHeight="1">
      <c r="A264" s="39"/>
      <c r="B264" s="40"/>
      <c r="C264" s="237" t="s">
        <v>303</v>
      </c>
      <c r="D264" s="237" t="s">
        <v>128</v>
      </c>
      <c r="E264" s="238" t="s">
        <v>632</v>
      </c>
      <c r="F264" s="239" t="s">
        <v>633</v>
      </c>
      <c r="G264" s="240" t="s">
        <v>138</v>
      </c>
      <c r="H264" s="241">
        <v>320.54</v>
      </c>
      <c r="I264" s="242"/>
      <c r="J264" s="243">
        <f>ROUND(I264*H264,2)</f>
        <v>0</v>
      </c>
      <c r="K264" s="244"/>
      <c r="L264" s="45"/>
      <c r="M264" s="245" t="s">
        <v>1</v>
      </c>
      <c r="N264" s="246" t="s">
        <v>38</v>
      </c>
      <c r="O264" s="92"/>
      <c r="P264" s="247">
        <f>O264*H264</f>
        <v>0</v>
      </c>
      <c r="Q264" s="247">
        <v>0</v>
      </c>
      <c r="R264" s="247">
        <f>Q264*H264</f>
        <v>0</v>
      </c>
      <c r="S264" s="247">
        <v>0</v>
      </c>
      <c r="T264" s="248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49" t="s">
        <v>88</v>
      </c>
      <c r="AT264" s="249" t="s">
        <v>128</v>
      </c>
      <c r="AU264" s="249" t="s">
        <v>82</v>
      </c>
      <c r="AY264" s="18" t="s">
        <v>126</v>
      </c>
      <c r="BE264" s="250">
        <f>IF(N264="základní",J264,0)</f>
        <v>0</v>
      </c>
      <c r="BF264" s="250">
        <f>IF(N264="snížená",J264,0)</f>
        <v>0</v>
      </c>
      <c r="BG264" s="250">
        <f>IF(N264="zákl. přenesená",J264,0)</f>
        <v>0</v>
      </c>
      <c r="BH264" s="250">
        <f>IF(N264="sníž. přenesená",J264,0)</f>
        <v>0</v>
      </c>
      <c r="BI264" s="250">
        <f>IF(N264="nulová",J264,0)</f>
        <v>0</v>
      </c>
      <c r="BJ264" s="18" t="s">
        <v>78</v>
      </c>
      <c r="BK264" s="250">
        <f>ROUND(I264*H264,2)</f>
        <v>0</v>
      </c>
      <c r="BL264" s="18" t="s">
        <v>88</v>
      </c>
      <c r="BM264" s="249" t="s">
        <v>231</v>
      </c>
    </row>
    <row r="265" spans="1:47" s="2" customFormat="1" ht="12">
      <c r="A265" s="39"/>
      <c r="B265" s="40"/>
      <c r="C265" s="41"/>
      <c r="D265" s="251" t="s">
        <v>132</v>
      </c>
      <c r="E265" s="41"/>
      <c r="F265" s="252" t="s">
        <v>633</v>
      </c>
      <c r="G265" s="41"/>
      <c r="H265" s="41"/>
      <c r="I265" s="145"/>
      <c r="J265" s="41"/>
      <c r="K265" s="41"/>
      <c r="L265" s="45"/>
      <c r="M265" s="253"/>
      <c r="N265" s="254"/>
      <c r="O265" s="92"/>
      <c r="P265" s="92"/>
      <c r="Q265" s="92"/>
      <c r="R265" s="92"/>
      <c r="S265" s="92"/>
      <c r="T265" s="93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132</v>
      </c>
      <c r="AU265" s="18" t="s">
        <v>82</v>
      </c>
    </row>
    <row r="266" spans="1:51" s="13" customFormat="1" ht="12">
      <c r="A266" s="13"/>
      <c r="B266" s="255"/>
      <c r="C266" s="256"/>
      <c r="D266" s="251" t="s">
        <v>133</v>
      </c>
      <c r="E266" s="257" t="s">
        <v>1</v>
      </c>
      <c r="F266" s="258" t="s">
        <v>634</v>
      </c>
      <c r="G266" s="256"/>
      <c r="H266" s="259">
        <v>30.08</v>
      </c>
      <c r="I266" s="260"/>
      <c r="J266" s="256"/>
      <c r="K266" s="256"/>
      <c r="L266" s="261"/>
      <c r="M266" s="262"/>
      <c r="N266" s="263"/>
      <c r="O266" s="263"/>
      <c r="P266" s="263"/>
      <c r="Q266" s="263"/>
      <c r="R266" s="263"/>
      <c r="S266" s="263"/>
      <c r="T266" s="264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5" t="s">
        <v>133</v>
      </c>
      <c r="AU266" s="265" t="s">
        <v>82</v>
      </c>
      <c r="AV266" s="13" t="s">
        <v>82</v>
      </c>
      <c r="AW266" s="13" t="s">
        <v>30</v>
      </c>
      <c r="AX266" s="13" t="s">
        <v>73</v>
      </c>
      <c r="AY266" s="265" t="s">
        <v>126</v>
      </c>
    </row>
    <row r="267" spans="1:51" s="13" customFormat="1" ht="12">
      <c r="A267" s="13"/>
      <c r="B267" s="255"/>
      <c r="C267" s="256"/>
      <c r="D267" s="251" t="s">
        <v>133</v>
      </c>
      <c r="E267" s="257" t="s">
        <v>1</v>
      </c>
      <c r="F267" s="258" t="s">
        <v>635</v>
      </c>
      <c r="G267" s="256"/>
      <c r="H267" s="259">
        <v>23.04</v>
      </c>
      <c r="I267" s="260"/>
      <c r="J267" s="256"/>
      <c r="K267" s="256"/>
      <c r="L267" s="261"/>
      <c r="M267" s="262"/>
      <c r="N267" s="263"/>
      <c r="O267" s="263"/>
      <c r="P267" s="263"/>
      <c r="Q267" s="263"/>
      <c r="R267" s="263"/>
      <c r="S267" s="263"/>
      <c r="T267" s="264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5" t="s">
        <v>133</v>
      </c>
      <c r="AU267" s="265" t="s">
        <v>82</v>
      </c>
      <c r="AV267" s="13" t="s">
        <v>82</v>
      </c>
      <c r="AW267" s="13" t="s">
        <v>30</v>
      </c>
      <c r="AX267" s="13" t="s">
        <v>73</v>
      </c>
      <c r="AY267" s="265" t="s">
        <v>126</v>
      </c>
    </row>
    <row r="268" spans="1:51" s="13" customFormat="1" ht="12">
      <c r="A268" s="13"/>
      <c r="B268" s="255"/>
      <c r="C268" s="256"/>
      <c r="D268" s="251" t="s">
        <v>133</v>
      </c>
      <c r="E268" s="257" t="s">
        <v>1</v>
      </c>
      <c r="F268" s="258" t="s">
        <v>636</v>
      </c>
      <c r="G268" s="256"/>
      <c r="H268" s="259">
        <v>247.52</v>
      </c>
      <c r="I268" s="260"/>
      <c r="J268" s="256"/>
      <c r="K268" s="256"/>
      <c r="L268" s="261"/>
      <c r="M268" s="262"/>
      <c r="N268" s="263"/>
      <c r="O268" s="263"/>
      <c r="P268" s="263"/>
      <c r="Q268" s="263"/>
      <c r="R268" s="263"/>
      <c r="S268" s="263"/>
      <c r="T268" s="264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5" t="s">
        <v>133</v>
      </c>
      <c r="AU268" s="265" t="s">
        <v>82</v>
      </c>
      <c r="AV268" s="13" t="s">
        <v>82</v>
      </c>
      <c r="AW268" s="13" t="s">
        <v>30</v>
      </c>
      <c r="AX268" s="13" t="s">
        <v>73</v>
      </c>
      <c r="AY268" s="265" t="s">
        <v>126</v>
      </c>
    </row>
    <row r="269" spans="1:51" s="13" customFormat="1" ht="12">
      <c r="A269" s="13"/>
      <c r="B269" s="255"/>
      <c r="C269" s="256"/>
      <c r="D269" s="251" t="s">
        <v>133</v>
      </c>
      <c r="E269" s="257" t="s">
        <v>1</v>
      </c>
      <c r="F269" s="258" t="s">
        <v>637</v>
      </c>
      <c r="G269" s="256"/>
      <c r="H269" s="259">
        <v>19.9</v>
      </c>
      <c r="I269" s="260"/>
      <c r="J269" s="256"/>
      <c r="K269" s="256"/>
      <c r="L269" s="261"/>
      <c r="M269" s="262"/>
      <c r="N269" s="263"/>
      <c r="O269" s="263"/>
      <c r="P269" s="263"/>
      <c r="Q269" s="263"/>
      <c r="R269" s="263"/>
      <c r="S269" s="263"/>
      <c r="T269" s="264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5" t="s">
        <v>133</v>
      </c>
      <c r="AU269" s="265" t="s">
        <v>82</v>
      </c>
      <c r="AV269" s="13" t="s">
        <v>82</v>
      </c>
      <c r="AW269" s="13" t="s">
        <v>30</v>
      </c>
      <c r="AX269" s="13" t="s">
        <v>73</v>
      </c>
      <c r="AY269" s="265" t="s">
        <v>126</v>
      </c>
    </row>
    <row r="270" spans="1:51" s="14" customFormat="1" ht="12">
      <c r="A270" s="14"/>
      <c r="B270" s="266"/>
      <c r="C270" s="267"/>
      <c r="D270" s="251" t="s">
        <v>133</v>
      </c>
      <c r="E270" s="268" t="s">
        <v>1</v>
      </c>
      <c r="F270" s="269" t="s">
        <v>135</v>
      </c>
      <c r="G270" s="267"/>
      <c r="H270" s="270">
        <v>320.53999999999996</v>
      </c>
      <c r="I270" s="271"/>
      <c r="J270" s="267"/>
      <c r="K270" s="267"/>
      <c r="L270" s="272"/>
      <c r="M270" s="273"/>
      <c r="N270" s="274"/>
      <c r="O270" s="274"/>
      <c r="P270" s="274"/>
      <c r="Q270" s="274"/>
      <c r="R270" s="274"/>
      <c r="S270" s="274"/>
      <c r="T270" s="275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76" t="s">
        <v>133</v>
      </c>
      <c r="AU270" s="276" t="s">
        <v>82</v>
      </c>
      <c r="AV270" s="14" t="s">
        <v>88</v>
      </c>
      <c r="AW270" s="14" t="s">
        <v>30</v>
      </c>
      <c r="AX270" s="14" t="s">
        <v>78</v>
      </c>
      <c r="AY270" s="276" t="s">
        <v>126</v>
      </c>
    </row>
    <row r="271" spans="1:65" s="2" customFormat="1" ht="16.5" customHeight="1">
      <c r="A271" s="39"/>
      <c r="B271" s="40"/>
      <c r="C271" s="237" t="s">
        <v>359</v>
      </c>
      <c r="D271" s="237" t="s">
        <v>128</v>
      </c>
      <c r="E271" s="238" t="s">
        <v>638</v>
      </c>
      <c r="F271" s="239" t="s">
        <v>639</v>
      </c>
      <c r="G271" s="240" t="s">
        <v>142</v>
      </c>
      <c r="H271" s="241">
        <v>2</v>
      </c>
      <c r="I271" s="242"/>
      <c r="J271" s="243">
        <f>ROUND(I271*H271,2)</f>
        <v>0</v>
      </c>
      <c r="K271" s="244"/>
      <c r="L271" s="45"/>
      <c r="M271" s="245" t="s">
        <v>1</v>
      </c>
      <c r="N271" s="246" t="s">
        <v>38</v>
      </c>
      <c r="O271" s="92"/>
      <c r="P271" s="247">
        <f>O271*H271</f>
        <v>0</v>
      </c>
      <c r="Q271" s="247">
        <v>0</v>
      </c>
      <c r="R271" s="247">
        <f>Q271*H271</f>
        <v>0</v>
      </c>
      <c r="S271" s="247">
        <v>0</v>
      </c>
      <c r="T271" s="248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49" t="s">
        <v>88</v>
      </c>
      <c r="AT271" s="249" t="s">
        <v>128</v>
      </c>
      <c r="AU271" s="249" t="s">
        <v>82</v>
      </c>
      <c r="AY271" s="18" t="s">
        <v>126</v>
      </c>
      <c r="BE271" s="250">
        <f>IF(N271="základní",J271,0)</f>
        <v>0</v>
      </c>
      <c r="BF271" s="250">
        <f>IF(N271="snížená",J271,0)</f>
        <v>0</v>
      </c>
      <c r="BG271" s="250">
        <f>IF(N271="zákl. přenesená",J271,0)</f>
        <v>0</v>
      </c>
      <c r="BH271" s="250">
        <f>IF(N271="sníž. přenesená",J271,0)</f>
        <v>0</v>
      </c>
      <c r="BI271" s="250">
        <f>IF(N271="nulová",J271,0)</f>
        <v>0</v>
      </c>
      <c r="BJ271" s="18" t="s">
        <v>78</v>
      </c>
      <c r="BK271" s="250">
        <f>ROUND(I271*H271,2)</f>
        <v>0</v>
      </c>
      <c r="BL271" s="18" t="s">
        <v>88</v>
      </c>
      <c r="BM271" s="249" t="s">
        <v>238</v>
      </c>
    </row>
    <row r="272" spans="1:47" s="2" customFormat="1" ht="12">
      <c r="A272" s="39"/>
      <c r="B272" s="40"/>
      <c r="C272" s="41"/>
      <c r="D272" s="251" t="s">
        <v>132</v>
      </c>
      <c r="E272" s="41"/>
      <c r="F272" s="252" t="s">
        <v>639</v>
      </c>
      <c r="G272" s="41"/>
      <c r="H272" s="41"/>
      <c r="I272" s="145"/>
      <c r="J272" s="41"/>
      <c r="K272" s="41"/>
      <c r="L272" s="45"/>
      <c r="M272" s="253"/>
      <c r="N272" s="254"/>
      <c r="O272" s="92"/>
      <c r="P272" s="92"/>
      <c r="Q272" s="92"/>
      <c r="R272" s="92"/>
      <c r="S272" s="92"/>
      <c r="T272" s="93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132</v>
      </c>
      <c r="AU272" s="18" t="s">
        <v>82</v>
      </c>
    </row>
    <row r="273" spans="1:65" s="2" customFormat="1" ht="24" customHeight="1">
      <c r="A273" s="39"/>
      <c r="B273" s="40"/>
      <c r="C273" s="237" t="s">
        <v>307</v>
      </c>
      <c r="D273" s="237" t="s">
        <v>128</v>
      </c>
      <c r="E273" s="238" t="s">
        <v>640</v>
      </c>
      <c r="F273" s="239" t="s">
        <v>641</v>
      </c>
      <c r="G273" s="240" t="s">
        <v>142</v>
      </c>
      <c r="H273" s="241">
        <v>2</v>
      </c>
      <c r="I273" s="242"/>
      <c r="J273" s="243">
        <f>ROUND(I273*H273,2)</f>
        <v>0</v>
      </c>
      <c r="K273" s="244"/>
      <c r="L273" s="45"/>
      <c r="M273" s="245" t="s">
        <v>1</v>
      </c>
      <c r="N273" s="246" t="s">
        <v>38</v>
      </c>
      <c r="O273" s="92"/>
      <c r="P273" s="247">
        <f>O273*H273</f>
        <v>0</v>
      </c>
      <c r="Q273" s="247">
        <v>0</v>
      </c>
      <c r="R273" s="247">
        <f>Q273*H273</f>
        <v>0</v>
      </c>
      <c r="S273" s="247">
        <v>0</v>
      </c>
      <c r="T273" s="248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49" t="s">
        <v>88</v>
      </c>
      <c r="AT273" s="249" t="s">
        <v>128</v>
      </c>
      <c r="AU273" s="249" t="s">
        <v>82</v>
      </c>
      <c r="AY273" s="18" t="s">
        <v>126</v>
      </c>
      <c r="BE273" s="250">
        <f>IF(N273="základní",J273,0)</f>
        <v>0</v>
      </c>
      <c r="BF273" s="250">
        <f>IF(N273="snížená",J273,0)</f>
        <v>0</v>
      </c>
      <c r="BG273" s="250">
        <f>IF(N273="zákl. přenesená",J273,0)</f>
        <v>0</v>
      </c>
      <c r="BH273" s="250">
        <f>IF(N273="sníž. přenesená",J273,0)</f>
        <v>0</v>
      </c>
      <c r="BI273" s="250">
        <f>IF(N273="nulová",J273,0)</f>
        <v>0</v>
      </c>
      <c r="BJ273" s="18" t="s">
        <v>78</v>
      </c>
      <c r="BK273" s="250">
        <f>ROUND(I273*H273,2)</f>
        <v>0</v>
      </c>
      <c r="BL273" s="18" t="s">
        <v>88</v>
      </c>
      <c r="BM273" s="249" t="s">
        <v>242</v>
      </c>
    </row>
    <row r="274" spans="1:47" s="2" customFormat="1" ht="12">
      <c r="A274" s="39"/>
      <c r="B274" s="40"/>
      <c r="C274" s="41"/>
      <c r="D274" s="251" t="s">
        <v>132</v>
      </c>
      <c r="E274" s="41"/>
      <c r="F274" s="252" t="s">
        <v>641</v>
      </c>
      <c r="G274" s="41"/>
      <c r="H274" s="41"/>
      <c r="I274" s="145"/>
      <c r="J274" s="41"/>
      <c r="K274" s="41"/>
      <c r="L274" s="45"/>
      <c r="M274" s="253"/>
      <c r="N274" s="254"/>
      <c r="O274" s="92"/>
      <c r="P274" s="92"/>
      <c r="Q274" s="92"/>
      <c r="R274" s="92"/>
      <c r="S274" s="92"/>
      <c r="T274" s="93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132</v>
      </c>
      <c r="AU274" s="18" t="s">
        <v>82</v>
      </c>
    </row>
    <row r="275" spans="1:63" s="12" customFormat="1" ht="22.8" customHeight="1">
      <c r="A275" s="12"/>
      <c r="B275" s="221"/>
      <c r="C275" s="222"/>
      <c r="D275" s="223" t="s">
        <v>72</v>
      </c>
      <c r="E275" s="235" t="s">
        <v>233</v>
      </c>
      <c r="F275" s="235" t="s">
        <v>234</v>
      </c>
      <c r="G275" s="222"/>
      <c r="H275" s="222"/>
      <c r="I275" s="225"/>
      <c r="J275" s="236">
        <f>BK275</f>
        <v>0</v>
      </c>
      <c r="K275" s="222"/>
      <c r="L275" s="227"/>
      <c r="M275" s="228"/>
      <c r="N275" s="229"/>
      <c r="O275" s="229"/>
      <c r="P275" s="230">
        <f>SUM(P276:P283)</f>
        <v>0</v>
      </c>
      <c r="Q275" s="229"/>
      <c r="R275" s="230">
        <f>SUM(R276:R283)</f>
        <v>0</v>
      </c>
      <c r="S275" s="229"/>
      <c r="T275" s="231">
        <f>SUM(T276:T283)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32" t="s">
        <v>78</v>
      </c>
      <c r="AT275" s="233" t="s">
        <v>72</v>
      </c>
      <c r="AU275" s="233" t="s">
        <v>78</v>
      </c>
      <c r="AY275" s="232" t="s">
        <v>126</v>
      </c>
      <c r="BK275" s="234">
        <f>SUM(BK276:BK283)</f>
        <v>0</v>
      </c>
    </row>
    <row r="276" spans="1:65" s="2" customFormat="1" ht="24" customHeight="1">
      <c r="A276" s="39"/>
      <c r="B276" s="40"/>
      <c r="C276" s="237" t="s">
        <v>366</v>
      </c>
      <c r="D276" s="237" t="s">
        <v>128</v>
      </c>
      <c r="E276" s="238" t="s">
        <v>642</v>
      </c>
      <c r="F276" s="239" t="s">
        <v>643</v>
      </c>
      <c r="G276" s="240" t="s">
        <v>237</v>
      </c>
      <c r="H276" s="241">
        <v>389.608</v>
      </c>
      <c r="I276" s="242"/>
      <c r="J276" s="243">
        <f>ROUND(I276*H276,2)</f>
        <v>0</v>
      </c>
      <c r="K276" s="244"/>
      <c r="L276" s="45"/>
      <c r="M276" s="245" t="s">
        <v>1</v>
      </c>
      <c r="N276" s="246" t="s">
        <v>38</v>
      </c>
      <c r="O276" s="92"/>
      <c r="P276" s="247">
        <f>O276*H276</f>
        <v>0</v>
      </c>
      <c r="Q276" s="247">
        <v>0</v>
      </c>
      <c r="R276" s="247">
        <f>Q276*H276</f>
        <v>0</v>
      </c>
      <c r="S276" s="247">
        <v>0</v>
      </c>
      <c r="T276" s="248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49" t="s">
        <v>88</v>
      </c>
      <c r="AT276" s="249" t="s">
        <v>128</v>
      </c>
      <c r="AU276" s="249" t="s">
        <v>82</v>
      </c>
      <c r="AY276" s="18" t="s">
        <v>126</v>
      </c>
      <c r="BE276" s="250">
        <f>IF(N276="základní",J276,0)</f>
        <v>0</v>
      </c>
      <c r="BF276" s="250">
        <f>IF(N276="snížená",J276,0)</f>
        <v>0</v>
      </c>
      <c r="BG276" s="250">
        <f>IF(N276="zákl. přenesená",J276,0)</f>
        <v>0</v>
      </c>
      <c r="BH276" s="250">
        <f>IF(N276="sníž. přenesená",J276,0)</f>
        <v>0</v>
      </c>
      <c r="BI276" s="250">
        <f>IF(N276="nulová",J276,0)</f>
        <v>0</v>
      </c>
      <c r="BJ276" s="18" t="s">
        <v>78</v>
      </c>
      <c r="BK276" s="250">
        <f>ROUND(I276*H276,2)</f>
        <v>0</v>
      </c>
      <c r="BL276" s="18" t="s">
        <v>88</v>
      </c>
      <c r="BM276" s="249" t="s">
        <v>246</v>
      </c>
    </row>
    <row r="277" spans="1:47" s="2" customFormat="1" ht="12">
      <c r="A277" s="39"/>
      <c r="B277" s="40"/>
      <c r="C277" s="41"/>
      <c r="D277" s="251" t="s">
        <v>132</v>
      </c>
      <c r="E277" s="41"/>
      <c r="F277" s="252" t="s">
        <v>643</v>
      </c>
      <c r="G277" s="41"/>
      <c r="H277" s="41"/>
      <c r="I277" s="145"/>
      <c r="J277" s="41"/>
      <c r="K277" s="41"/>
      <c r="L277" s="45"/>
      <c r="M277" s="253"/>
      <c r="N277" s="254"/>
      <c r="O277" s="92"/>
      <c r="P277" s="92"/>
      <c r="Q277" s="92"/>
      <c r="R277" s="92"/>
      <c r="S277" s="92"/>
      <c r="T277" s="93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132</v>
      </c>
      <c r="AU277" s="18" t="s">
        <v>82</v>
      </c>
    </row>
    <row r="278" spans="1:65" s="2" customFormat="1" ht="24" customHeight="1">
      <c r="A278" s="39"/>
      <c r="B278" s="40"/>
      <c r="C278" s="237" t="s">
        <v>311</v>
      </c>
      <c r="D278" s="237" t="s">
        <v>128</v>
      </c>
      <c r="E278" s="238" t="s">
        <v>644</v>
      </c>
      <c r="F278" s="239" t="s">
        <v>645</v>
      </c>
      <c r="G278" s="240" t="s">
        <v>237</v>
      </c>
      <c r="H278" s="241">
        <v>3506.472</v>
      </c>
      <c r="I278" s="242"/>
      <c r="J278" s="243">
        <f>ROUND(I278*H278,2)</f>
        <v>0</v>
      </c>
      <c r="K278" s="244"/>
      <c r="L278" s="45"/>
      <c r="M278" s="245" t="s">
        <v>1</v>
      </c>
      <c r="N278" s="246" t="s">
        <v>38</v>
      </c>
      <c r="O278" s="92"/>
      <c r="P278" s="247">
        <f>O278*H278</f>
        <v>0</v>
      </c>
      <c r="Q278" s="247">
        <v>0</v>
      </c>
      <c r="R278" s="247">
        <f>Q278*H278</f>
        <v>0</v>
      </c>
      <c r="S278" s="247">
        <v>0</v>
      </c>
      <c r="T278" s="248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49" t="s">
        <v>88</v>
      </c>
      <c r="AT278" s="249" t="s">
        <v>128</v>
      </c>
      <c r="AU278" s="249" t="s">
        <v>82</v>
      </c>
      <c r="AY278" s="18" t="s">
        <v>126</v>
      </c>
      <c r="BE278" s="250">
        <f>IF(N278="základní",J278,0)</f>
        <v>0</v>
      </c>
      <c r="BF278" s="250">
        <f>IF(N278="snížená",J278,0)</f>
        <v>0</v>
      </c>
      <c r="BG278" s="250">
        <f>IF(N278="zákl. přenesená",J278,0)</f>
        <v>0</v>
      </c>
      <c r="BH278" s="250">
        <f>IF(N278="sníž. přenesená",J278,0)</f>
        <v>0</v>
      </c>
      <c r="BI278" s="250">
        <f>IF(N278="nulová",J278,0)</f>
        <v>0</v>
      </c>
      <c r="BJ278" s="18" t="s">
        <v>78</v>
      </c>
      <c r="BK278" s="250">
        <f>ROUND(I278*H278,2)</f>
        <v>0</v>
      </c>
      <c r="BL278" s="18" t="s">
        <v>88</v>
      </c>
      <c r="BM278" s="249" t="s">
        <v>252</v>
      </c>
    </row>
    <row r="279" spans="1:47" s="2" customFormat="1" ht="12">
      <c r="A279" s="39"/>
      <c r="B279" s="40"/>
      <c r="C279" s="41"/>
      <c r="D279" s="251" t="s">
        <v>132</v>
      </c>
      <c r="E279" s="41"/>
      <c r="F279" s="252" t="s">
        <v>645</v>
      </c>
      <c r="G279" s="41"/>
      <c r="H279" s="41"/>
      <c r="I279" s="145"/>
      <c r="J279" s="41"/>
      <c r="K279" s="41"/>
      <c r="L279" s="45"/>
      <c r="M279" s="253"/>
      <c r="N279" s="254"/>
      <c r="O279" s="92"/>
      <c r="P279" s="92"/>
      <c r="Q279" s="92"/>
      <c r="R279" s="92"/>
      <c r="S279" s="92"/>
      <c r="T279" s="93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132</v>
      </c>
      <c r="AU279" s="18" t="s">
        <v>82</v>
      </c>
    </row>
    <row r="280" spans="1:51" s="13" customFormat="1" ht="12">
      <c r="A280" s="13"/>
      <c r="B280" s="255"/>
      <c r="C280" s="256"/>
      <c r="D280" s="251" t="s">
        <v>133</v>
      </c>
      <c r="E280" s="257" t="s">
        <v>1</v>
      </c>
      <c r="F280" s="258" t="s">
        <v>646</v>
      </c>
      <c r="G280" s="256"/>
      <c r="H280" s="259">
        <v>3506.472</v>
      </c>
      <c r="I280" s="260"/>
      <c r="J280" s="256"/>
      <c r="K280" s="256"/>
      <c r="L280" s="261"/>
      <c r="M280" s="262"/>
      <c r="N280" s="263"/>
      <c r="O280" s="263"/>
      <c r="P280" s="263"/>
      <c r="Q280" s="263"/>
      <c r="R280" s="263"/>
      <c r="S280" s="263"/>
      <c r="T280" s="264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65" t="s">
        <v>133</v>
      </c>
      <c r="AU280" s="265" t="s">
        <v>82</v>
      </c>
      <c r="AV280" s="13" t="s">
        <v>82</v>
      </c>
      <c r="AW280" s="13" t="s">
        <v>30</v>
      </c>
      <c r="AX280" s="13" t="s">
        <v>73</v>
      </c>
      <c r="AY280" s="265" t="s">
        <v>126</v>
      </c>
    </row>
    <row r="281" spans="1:51" s="14" customFormat="1" ht="12">
      <c r="A281" s="14"/>
      <c r="B281" s="266"/>
      <c r="C281" s="267"/>
      <c r="D281" s="251" t="s">
        <v>133</v>
      </c>
      <c r="E281" s="268" t="s">
        <v>1</v>
      </c>
      <c r="F281" s="269" t="s">
        <v>135</v>
      </c>
      <c r="G281" s="267"/>
      <c r="H281" s="270">
        <v>3506.472</v>
      </c>
      <c r="I281" s="271"/>
      <c r="J281" s="267"/>
      <c r="K281" s="267"/>
      <c r="L281" s="272"/>
      <c r="M281" s="273"/>
      <c r="N281" s="274"/>
      <c r="O281" s="274"/>
      <c r="P281" s="274"/>
      <c r="Q281" s="274"/>
      <c r="R281" s="274"/>
      <c r="S281" s="274"/>
      <c r="T281" s="275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76" t="s">
        <v>133</v>
      </c>
      <c r="AU281" s="276" t="s">
        <v>82</v>
      </c>
      <c r="AV281" s="14" t="s">
        <v>88</v>
      </c>
      <c r="AW281" s="14" t="s">
        <v>30</v>
      </c>
      <c r="AX281" s="14" t="s">
        <v>78</v>
      </c>
      <c r="AY281" s="276" t="s">
        <v>126</v>
      </c>
    </row>
    <row r="282" spans="1:65" s="2" customFormat="1" ht="36" customHeight="1">
      <c r="A282" s="39"/>
      <c r="B282" s="40"/>
      <c r="C282" s="237" t="s">
        <v>374</v>
      </c>
      <c r="D282" s="237" t="s">
        <v>128</v>
      </c>
      <c r="E282" s="238" t="s">
        <v>647</v>
      </c>
      <c r="F282" s="239" t="s">
        <v>648</v>
      </c>
      <c r="G282" s="240" t="s">
        <v>237</v>
      </c>
      <c r="H282" s="241">
        <v>389.608</v>
      </c>
      <c r="I282" s="242"/>
      <c r="J282" s="243">
        <f>ROUND(I282*H282,2)</f>
        <v>0</v>
      </c>
      <c r="K282" s="244"/>
      <c r="L282" s="45"/>
      <c r="M282" s="245" t="s">
        <v>1</v>
      </c>
      <c r="N282" s="246" t="s">
        <v>38</v>
      </c>
      <c r="O282" s="92"/>
      <c r="P282" s="247">
        <f>O282*H282</f>
        <v>0</v>
      </c>
      <c r="Q282" s="247">
        <v>0</v>
      </c>
      <c r="R282" s="247">
        <f>Q282*H282</f>
        <v>0</v>
      </c>
      <c r="S282" s="247">
        <v>0</v>
      </c>
      <c r="T282" s="248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49" t="s">
        <v>88</v>
      </c>
      <c r="AT282" s="249" t="s">
        <v>128</v>
      </c>
      <c r="AU282" s="249" t="s">
        <v>82</v>
      </c>
      <c r="AY282" s="18" t="s">
        <v>126</v>
      </c>
      <c r="BE282" s="250">
        <f>IF(N282="základní",J282,0)</f>
        <v>0</v>
      </c>
      <c r="BF282" s="250">
        <f>IF(N282="snížená",J282,0)</f>
        <v>0</v>
      </c>
      <c r="BG282" s="250">
        <f>IF(N282="zákl. přenesená",J282,0)</f>
        <v>0</v>
      </c>
      <c r="BH282" s="250">
        <f>IF(N282="sníž. přenesená",J282,0)</f>
        <v>0</v>
      </c>
      <c r="BI282" s="250">
        <f>IF(N282="nulová",J282,0)</f>
        <v>0</v>
      </c>
      <c r="BJ282" s="18" t="s">
        <v>78</v>
      </c>
      <c r="BK282" s="250">
        <f>ROUND(I282*H282,2)</f>
        <v>0</v>
      </c>
      <c r="BL282" s="18" t="s">
        <v>88</v>
      </c>
      <c r="BM282" s="249" t="s">
        <v>377</v>
      </c>
    </row>
    <row r="283" spans="1:47" s="2" customFormat="1" ht="12">
      <c r="A283" s="39"/>
      <c r="B283" s="40"/>
      <c r="C283" s="41"/>
      <c r="D283" s="251" t="s">
        <v>132</v>
      </c>
      <c r="E283" s="41"/>
      <c r="F283" s="252" t="s">
        <v>648</v>
      </c>
      <c r="G283" s="41"/>
      <c r="H283" s="41"/>
      <c r="I283" s="145"/>
      <c r="J283" s="41"/>
      <c r="K283" s="41"/>
      <c r="L283" s="45"/>
      <c r="M283" s="253"/>
      <c r="N283" s="254"/>
      <c r="O283" s="92"/>
      <c r="P283" s="92"/>
      <c r="Q283" s="92"/>
      <c r="R283" s="92"/>
      <c r="S283" s="92"/>
      <c r="T283" s="93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132</v>
      </c>
      <c r="AU283" s="18" t="s">
        <v>82</v>
      </c>
    </row>
    <row r="284" spans="1:63" s="12" customFormat="1" ht="22.8" customHeight="1">
      <c r="A284" s="12"/>
      <c r="B284" s="221"/>
      <c r="C284" s="222"/>
      <c r="D284" s="223" t="s">
        <v>72</v>
      </c>
      <c r="E284" s="235" t="s">
        <v>247</v>
      </c>
      <c r="F284" s="235" t="s">
        <v>248</v>
      </c>
      <c r="G284" s="222"/>
      <c r="H284" s="222"/>
      <c r="I284" s="225"/>
      <c r="J284" s="236">
        <f>BK284</f>
        <v>0</v>
      </c>
      <c r="K284" s="222"/>
      <c r="L284" s="227"/>
      <c r="M284" s="228"/>
      <c r="N284" s="229"/>
      <c r="O284" s="229"/>
      <c r="P284" s="230">
        <f>SUM(P285:P286)</f>
        <v>0</v>
      </c>
      <c r="Q284" s="229"/>
      <c r="R284" s="230">
        <f>SUM(R285:R286)</f>
        <v>0</v>
      </c>
      <c r="S284" s="229"/>
      <c r="T284" s="231">
        <f>SUM(T285:T286)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32" t="s">
        <v>78</v>
      </c>
      <c r="AT284" s="233" t="s">
        <v>72</v>
      </c>
      <c r="AU284" s="233" t="s">
        <v>78</v>
      </c>
      <c r="AY284" s="232" t="s">
        <v>126</v>
      </c>
      <c r="BK284" s="234">
        <f>SUM(BK285:BK286)</f>
        <v>0</v>
      </c>
    </row>
    <row r="285" spans="1:65" s="2" customFormat="1" ht="24" customHeight="1">
      <c r="A285" s="39"/>
      <c r="B285" s="40"/>
      <c r="C285" s="237" t="s">
        <v>177</v>
      </c>
      <c r="D285" s="237" t="s">
        <v>128</v>
      </c>
      <c r="E285" s="238" t="s">
        <v>649</v>
      </c>
      <c r="F285" s="239" t="s">
        <v>650</v>
      </c>
      <c r="G285" s="240" t="s">
        <v>237</v>
      </c>
      <c r="H285" s="241">
        <v>910.214</v>
      </c>
      <c r="I285" s="242"/>
      <c r="J285" s="243">
        <f>ROUND(I285*H285,2)</f>
        <v>0</v>
      </c>
      <c r="K285" s="244"/>
      <c r="L285" s="45"/>
      <c r="M285" s="245" t="s">
        <v>1</v>
      </c>
      <c r="N285" s="246" t="s">
        <v>38</v>
      </c>
      <c r="O285" s="92"/>
      <c r="P285" s="247">
        <f>O285*H285</f>
        <v>0</v>
      </c>
      <c r="Q285" s="247">
        <v>0</v>
      </c>
      <c r="R285" s="247">
        <f>Q285*H285</f>
        <v>0</v>
      </c>
      <c r="S285" s="247">
        <v>0</v>
      </c>
      <c r="T285" s="248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49" t="s">
        <v>88</v>
      </c>
      <c r="AT285" s="249" t="s">
        <v>128</v>
      </c>
      <c r="AU285" s="249" t="s">
        <v>82</v>
      </c>
      <c r="AY285" s="18" t="s">
        <v>126</v>
      </c>
      <c r="BE285" s="250">
        <f>IF(N285="základní",J285,0)</f>
        <v>0</v>
      </c>
      <c r="BF285" s="250">
        <f>IF(N285="snížená",J285,0)</f>
        <v>0</v>
      </c>
      <c r="BG285" s="250">
        <f>IF(N285="zákl. přenesená",J285,0)</f>
        <v>0</v>
      </c>
      <c r="BH285" s="250">
        <f>IF(N285="sníž. přenesená",J285,0)</f>
        <v>0</v>
      </c>
      <c r="BI285" s="250">
        <f>IF(N285="nulová",J285,0)</f>
        <v>0</v>
      </c>
      <c r="BJ285" s="18" t="s">
        <v>78</v>
      </c>
      <c r="BK285" s="250">
        <f>ROUND(I285*H285,2)</f>
        <v>0</v>
      </c>
      <c r="BL285" s="18" t="s">
        <v>88</v>
      </c>
      <c r="BM285" s="249" t="s">
        <v>381</v>
      </c>
    </row>
    <row r="286" spans="1:47" s="2" customFormat="1" ht="12">
      <c r="A286" s="39"/>
      <c r="B286" s="40"/>
      <c r="C286" s="41"/>
      <c r="D286" s="251" t="s">
        <v>132</v>
      </c>
      <c r="E286" s="41"/>
      <c r="F286" s="252" t="s">
        <v>650</v>
      </c>
      <c r="G286" s="41"/>
      <c r="H286" s="41"/>
      <c r="I286" s="145"/>
      <c r="J286" s="41"/>
      <c r="K286" s="41"/>
      <c r="L286" s="45"/>
      <c r="M286" s="253"/>
      <c r="N286" s="254"/>
      <c r="O286" s="92"/>
      <c r="P286" s="92"/>
      <c r="Q286" s="92"/>
      <c r="R286" s="92"/>
      <c r="S286" s="92"/>
      <c r="T286" s="93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132</v>
      </c>
      <c r="AU286" s="18" t="s">
        <v>82</v>
      </c>
    </row>
    <row r="287" spans="1:63" s="12" customFormat="1" ht="25.9" customHeight="1">
      <c r="A287" s="12"/>
      <c r="B287" s="221"/>
      <c r="C287" s="222"/>
      <c r="D287" s="223" t="s">
        <v>72</v>
      </c>
      <c r="E287" s="224" t="s">
        <v>651</v>
      </c>
      <c r="F287" s="224" t="s">
        <v>652</v>
      </c>
      <c r="G287" s="222"/>
      <c r="H287" s="222"/>
      <c r="I287" s="225"/>
      <c r="J287" s="226">
        <f>BK287</f>
        <v>0</v>
      </c>
      <c r="K287" s="222"/>
      <c r="L287" s="227"/>
      <c r="M287" s="228"/>
      <c r="N287" s="229"/>
      <c r="O287" s="229"/>
      <c r="P287" s="230">
        <f>P288+P307</f>
        <v>0</v>
      </c>
      <c r="Q287" s="229"/>
      <c r="R287" s="230">
        <f>R288+R307</f>
        <v>0</v>
      </c>
      <c r="S287" s="229"/>
      <c r="T287" s="231">
        <f>T288+T307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32" t="s">
        <v>82</v>
      </c>
      <c r="AT287" s="233" t="s">
        <v>72</v>
      </c>
      <c r="AU287" s="233" t="s">
        <v>73</v>
      </c>
      <c r="AY287" s="232" t="s">
        <v>126</v>
      </c>
      <c r="BK287" s="234">
        <f>BK288+BK307</f>
        <v>0</v>
      </c>
    </row>
    <row r="288" spans="1:63" s="12" customFormat="1" ht="22.8" customHeight="1">
      <c r="A288" s="12"/>
      <c r="B288" s="221"/>
      <c r="C288" s="222"/>
      <c r="D288" s="223" t="s">
        <v>72</v>
      </c>
      <c r="E288" s="235" t="s">
        <v>653</v>
      </c>
      <c r="F288" s="235" t="s">
        <v>654</v>
      </c>
      <c r="G288" s="222"/>
      <c r="H288" s="222"/>
      <c r="I288" s="225"/>
      <c r="J288" s="236">
        <f>BK288</f>
        <v>0</v>
      </c>
      <c r="K288" s="222"/>
      <c r="L288" s="227"/>
      <c r="M288" s="228"/>
      <c r="N288" s="229"/>
      <c r="O288" s="229"/>
      <c r="P288" s="230">
        <f>SUM(P289:P306)</f>
        <v>0</v>
      </c>
      <c r="Q288" s="229"/>
      <c r="R288" s="230">
        <f>SUM(R289:R306)</f>
        <v>0</v>
      </c>
      <c r="S288" s="229"/>
      <c r="T288" s="231">
        <f>SUM(T289:T306)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32" t="s">
        <v>82</v>
      </c>
      <c r="AT288" s="233" t="s">
        <v>72</v>
      </c>
      <c r="AU288" s="233" t="s">
        <v>78</v>
      </c>
      <c r="AY288" s="232" t="s">
        <v>126</v>
      </c>
      <c r="BK288" s="234">
        <f>SUM(BK289:BK306)</f>
        <v>0</v>
      </c>
    </row>
    <row r="289" spans="1:65" s="2" customFormat="1" ht="24" customHeight="1">
      <c r="A289" s="39"/>
      <c r="B289" s="40"/>
      <c r="C289" s="237" t="s">
        <v>383</v>
      </c>
      <c r="D289" s="237" t="s">
        <v>128</v>
      </c>
      <c r="E289" s="238" t="s">
        <v>655</v>
      </c>
      <c r="F289" s="239" t="s">
        <v>656</v>
      </c>
      <c r="G289" s="240" t="s">
        <v>138</v>
      </c>
      <c r="H289" s="241">
        <v>263.296</v>
      </c>
      <c r="I289" s="242"/>
      <c r="J289" s="243">
        <f>ROUND(I289*H289,2)</f>
        <v>0</v>
      </c>
      <c r="K289" s="244"/>
      <c r="L289" s="45"/>
      <c r="M289" s="245" t="s">
        <v>1</v>
      </c>
      <c r="N289" s="246" t="s">
        <v>38</v>
      </c>
      <c r="O289" s="92"/>
      <c r="P289" s="247">
        <f>O289*H289</f>
        <v>0</v>
      </c>
      <c r="Q289" s="247">
        <v>0</v>
      </c>
      <c r="R289" s="247">
        <f>Q289*H289</f>
        <v>0</v>
      </c>
      <c r="S289" s="247">
        <v>0</v>
      </c>
      <c r="T289" s="248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49" t="s">
        <v>149</v>
      </c>
      <c r="AT289" s="249" t="s">
        <v>128</v>
      </c>
      <c r="AU289" s="249" t="s">
        <v>82</v>
      </c>
      <c r="AY289" s="18" t="s">
        <v>126</v>
      </c>
      <c r="BE289" s="250">
        <f>IF(N289="základní",J289,0)</f>
        <v>0</v>
      </c>
      <c r="BF289" s="250">
        <f>IF(N289="snížená",J289,0)</f>
        <v>0</v>
      </c>
      <c r="BG289" s="250">
        <f>IF(N289="zákl. přenesená",J289,0)</f>
        <v>0</v>
      </c>
      <c r="BH289" s="250">
        <f>IF(N289="sníž. přenesená",J289,0)</f>
        <v>0</v>
      </c>
      <c r="BI289" s="250">
        <f>IF(N289="nulová",J289,0)</f>
        <v>0</v>
      </c>
      <c r="BJ289" s="18" t="s">
        <v>78</v>
      </c>
      <c r="BK289" s="250">
        <f>ROUND(I289*H289,2)</f>
        <v>0</v>
      </c>
      <c r="BL289" s="18" t="s">
        <v>149</v>
      </c>
      <c r="BM289" s="249" t="s">
        <v>386</v>
      </c>
    </row>
    <row r="290" spans="1:47" s="2" customFormat="1" ht="12">
      <c r="A290" s="39"/>
      <c r="B290" s="40"/>
      <c r="C290" s="41"/>
      <c r="D290" s="251" t="s">
        <v>132</v>
      </c>
      <c r="E290" s="41"/>
      <c r="F290" s="252" t="s">
        <v>656</v>
      </c>
      <c r="G290" s="41"/>
      <c r="H290" s="41"/>
      <c r="I290" s="145"/>
      <c r="J290" s="41"/>
      <c r="K290" s="41"/>
      <c r="L290" s="45"/>
      <c r="M290" s="253"/>
      <c r="N290" s="254"/>
      <c r="O290" s="92"/>
      <c r="P290" s="92"/>
      <c r="Q290" s="92"/>
      <c r="R290" s="92"/>
      <c r="S290" s="92"/>
      <c r="T290" s="93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132</v>
      </c>
      <c r="AU290" s="18" t="s">
        <v>82</v>
      </c>
    </row>
    <row r="291" spans="1:51" s="15" customFormat="1" ht="12">
      <c r="A291" s="15"/>
      <c r="B291" s="292"/>
      <c r="C291" s="293"/>
      <c r="D291" s="251" t="s">
        <v>133</v>
      </c>
      <c r="E291" s="294" t="s">
        <v>1</v>
      </c>
      <c r="F291" s="295" t="s">
        <v>657</v>
      </c>
      <c r="G291" s="293"/>
      <c r="H291" s="294" t="s">
        <v>1</v>
      </c>
      <c r="I291" s="296"/>
      <c r="J291" s="293"/>
      <c r="K291" s="293"/>
      <c r="L291" s="297"/>
      <c r="M291" s="298"/>
      <c r="N291" s="299"/>
      <c r="O291" s="299"/>
      <c r="P291" s="299"/>
      <c r="Q291" s="299"/>
      <c r="R291" s="299"/>
      <c r="S291" s="299"/>
      <c r="T291" s="300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301" t="s">
        <v>133</v>
      </c>
      <c r="AU291" s="301" t="s">
        <v>82</v>
      </c>
      <c r="AV291" s="15" t="s">
        <v>78</v>
      </c>
      <c r="AW291" s="15" t="s">
        <v>30</v>
      </c>
      <c r="AX291" s="15" t="s">
        <v>73</v>
      </c>
      <c r="AY291" s="301" t="s">
        <v>126</v>
      </c>
    </row>
    <row r="292" spans="1:51" s="13" customFormat="1" ht="12">
      <c r="A292" s="13"/>
      <c r="B292" s="255"/>
      <c r="C292" s="256"/>
      <c r="D292" s="251" t="s">
        <v>133</v>
      </c>
      <c r="E292" s="257" t="s">
        <v>1</v>
      </c>
      <c r="F292" s="258" t="s">
        <v>658</v>
      </c>
      <c r="G292" s="256"/>
      <c r="H292" s="259">
        <v>42.874</v>
      </c>
      <c r="I292" s="260"/>
      <c r="J292" s="256"/>
      <c r="K292" s="256"/>
      <c r="L292" s="261"/>
      <c r="M292" s="262"/>
      <c r="N292" s="263"/>
      <c r="O292" s="263"/>
      <c r="P292" s="263"/>
      <c r="Q292" s="263"/>
      <c r="R292" s="263"/>
      <c r="S292" s="263"/>
      <c r="T292" s="264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5" t="s">
        <v>133</v>
      </c>
      <c r="AU292" s="265" t="s">
        <v>82</v>
      </c>
      <c r="AV292" s="13" t="s">
        <v>82</v>
      </c>
      <c r="AW292" s="13" t="s">
        <v>30</v>
      </c>
      <c r="AX292" s="13" t="s">
        <v>73</v>
      </c>
      <c r="AY292" s="265" t="s">
        <v>126</v>
      </c>
    </row>
    <row r="293" spans="1:51" s="13" customFormat="1" ht="12">
      <c r="A293" s="13"/>
      <c r="B293" s="255"/>
      <c r="C293" s="256"/>
      <c r="D293" s="251" t="s">
        <v>133</v>
      </c>
      <c r="E293" s="257" t="s">
        <v>1</v>
      </c>
      <c r="F293" s="258" t="s">
        <v>659</v>
      </c>
      <c r="G293" s="256"/>
      <c r="H293" s="259">
        <v>38.352</v>
      </c>
      <c r="I293" s="260"/>
      <c r="J293" s="256"/>
      <c r="K293" s="256"/>
      <c r="L293" s="261"/>
      <c r="M293" s="262"/>
      <c r="N293" s="263"/>
      <c r="O293" s="263"/>
      <c r="P293" s="263"/>
      <c r="Q293" s="263"/>
      <c r="R293" s="263"/>
      <c r="S293" s="263"/>
      <c r="T293" s="264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65" t="s">
        <v>133</v>
      </c>
      <c r="AU293" s="265" t="s">
        <v>82</v>
      </c>
      <c r="AV293" s="13" t="s">
        <v>82</v>
      </c>
      <c r="AW293" s="13" t="s">
        <v>30</v>
      </c>
      <c r="AX293" s="13" t="s">
        <v>73</v>
      </c>
      <c r="AY293" s="265" t="s">
        <v>126</v>
      </c>
    </row>
    <row r="294" spans="1:51" s="13" customFormat="1" ht="12">
      <c r="A294" s="13"/>
      <c r="B294" s="255"/>
      <c r="C294" s="256"/>
      <c r="D294" s="251" t="s">
        <v>133</v>
      </c>
      <c r="E294" s="257" t="s">
        <v>1</v>
      </c>
      <c r="F294" s="258" t="s">
        <v>660</v>
      </c>
      <c r="G294" s="256"/>
      <c r="H294" s="259">
        <v>26.13</v>
      </c>
      <c r="I294" s="260"/>
      <c r="J294" s="256"/>
      <c r="K294" s="256"/>
      <c r="L294" s="261"/>
      <c r="M294" s="262"/>
      <c r="N294" s="263"/>
      <c r="O294" s="263"/>
      <c r="P294" s="263"/>
      <c r="Q294" s="263"/>
      <c r="R294" s="263"/>
      <c r="S294" s="263"/>
      <c r="T294" s="264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65" t="s">
        <v>133</v>
      </c>
      <c r="AU294" s="265" t="s">
        <v>82</v>
      </c>
      <c r="AV294" s="13" t="s">
        <v>82</v>
      </c>
      <c r="AW294" s="13" t="s">
        <v>30</v>
      </c>
      <c r="AX294" s="13" t="s">
        <v>73</v>
      </c>
      <c r="AY294" s="265" t="s">
        <v>126</v>
      </c>
    </row>
    <row r="295" spans="1:51" s="13" customFormat="1" ht="12">
      <c r="A295" s="13"/>
      <c r="B295" s="255"/>
      <c r="C295" s="256"/>
      <c r="D295" s="251" t="s">
        <v>133</v>
      </c>
      <c r="E295" s="257" t="s">
        <v>1</v>
      </c>
      <c r="F295" s="258" t="s">
        <v>661</v>
      </c>
      <c r="G295" s="256"/>
      <c r="H295" s="259">
        <v>10.88</v>
      </c>
      <c r="I295" s="260"/>
      <c r="J295" s="256"/>
      <c r="K295" s="256"/>
      <c r="L295" s="261"/>
      <c r="M295" s="262"/>
      <c r="N295" s="263"/>
      <c r="O295" s="263"/>
      <c r="P295" s="263"/>
      <c r="Q295" s="263"/>
      <c r="R295" s="263"/>
      <c r="S295" s="263"/>
      <c r="T295" s="264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5" t="s">
        <v>133</v>
      </c>
      <c r="AU295" s="265" t="s">
        <v>82</v>
      </c>
      <c r="AV295" s="13" t="s">
        <v>82</v>
      </c>
      <c r="AW295" s="13" t="s">
        <v>30</v>
      </c>
      <c r="AX295" s="13" t="s">
        <v>73</v>
      </c>
      <c r="AY295" s="265" t="s">
        <v>126</v>
      </c>
    </row>
    <row r="296" spans="1:51" s="13" customFormat="1" ht="12">
      <c r="A296" s="13"/>
      <c r="B296" s="255"/>
      <c r="C296" s="256"/>
      <c r="D296" s="251" t="s">
        <v>133</v>
      </c>
      <c r="E296" s="257" t="s">
        <v>1</v>
      </c>
      <c r="F296" s="258" t="s">
        <v>662</v>
      </c>
      <c r="G296" s="256"/>
      <c r="H296" s="259">
        <v>59</v>
      </c>
      <c r="I296" s="260"/>
      <c r="J296" s="256"/>
      <c r="K296" s="256"/>
      <c r="L296" s="261"/>
      <c r="M296" s="262"/>
      <c r="N296" s="263"/>
      <c r="O296" s="263"/>
      <c r="P296" s="263"/>
      <c r="Q296" s="263"/>
      <c r="R296" s="263"/>
      <c r="S296" s="263"/>
      <c r="T296" s="264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65" t="s">
        <v>133</v>
      </c>
      <c r="AU296" s="265" t="s">
        <v>82</v>
      </c>
      <c r="AV296" s="13" t="s">
        <v>82</v>
      </c>
      <c r="AW296" s="13" t="s">
        <v>30</v>
      </c>
      <c r="AX296" s="13" t="s">
        <v>73</v>
      </c>
      <c r="AY296" s="265" t="s">
        <v>126</v>
      </c>
    </row>
    <row r="297" spans="1:51" s="13" customFormat="1" ht="12">
      <c r="A297" s="13"/>
      <c r="B297" s="255"/>
      <c r="C297" s="256"/>
      <c r="D297" s="251" t="s">
        <v>133</v>
      </c>
      <c r="E297" s="257" t="s">
        <v>1</v>
      </c>
      <c r="F297" s="258" t="s">
        <v>663</v>
      </c>
      <c r="G297" s="256"/>
      <c r="H297" s="259">
        <v>74.66</v>
      </c>
      <c r="I297" s="260"/>
      <c r="J297" s="256"/>
      <c r="K297" s="256"/>
      <c r="L297" s="261"/>
      <c r="M297" s="262"/>
      <c r="N297" s="263"/>
      <c r="O297" s="263"/>
      <c r="P297" s="263"/>
      <c r="Q297" s="263"/>
      <c r="R297" s="263"/>
      <c r="S297" s="263"/>
      <c r="T297" s="264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65" t="s">
        <v>133</v>
      </c>
      <c r="AU297" s="265" t="s">
        <v>82</v>
      </c>
      <c r="AV297" s="13" t="s">
        <v>82</v>
      </c>
      <c r="AW297" s="13" t="s">
        <v>30</v>
      </c>
      <c r="AX297" s="13" t="s">
        <v>73</v>
      </c>
      <c r="AY297" s="265" t="s">
        <v>126</v>
      </c>
    </row>
    <row r="298" spans="1:51" s="13" customFormat="1" ht="12">
      <c r="A298" s="13"/>
      <c r="B298" s="255"/>
      <c r="C298" s="256"/>
      <c r="D298" s="251" t="s">
        <v>133</v>
      </c>
      <c r="E298" s="257" t="s">
        <v>1</v>
      </c>
      <c r="F298" s="258" t="s">
        <v>664</v>
      </c>
      <c r="G298" s="256"/>
      <c r="H298" s="259">
        <v>11.4</v>
      </c>
      <c r="I298" s="260"/>
      <c r="J298" s="256"/>
      <c r="K298" s="256"/>
      <c r="L298" s="261"/>
      <c r="M298" s="262"/>
      <c r="N298" s="263"/>
      <c r="O298" s="263"/>
      <c r="P298" s="263"/>
      <c r="Q298" s="263"/>
      <c r="R298" s="263"/>
      <c r="S298" s="263"/>
      <c r="T298" s="264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65" t="s">
        <v>133</v>
      </c>
      <c r="AU298" s="265" t="s">
        <v>82</v>
      </c>
      <c r="AV298" s="13" t="s">
        <v>82</v>
      </c>
      <c r="AW298" s="13" t="s">
        <v>30</v>
      </c>
      <c r="AX298" s="13" t="s">
        <v>73</v>
      </c>
      <c r="AY298" s="265" t="s">
        <v>126</v>
      </c>
    </row>
    <row r="299" spans="1:51" s="14" customFormat="1" ht="12">
      <c r="A299" s="14"/>
      <c r="B299" s="266"/>
      <c r="C299" s="267"/>
      <c r="D299" s="251" t="s">
        <v>133</v>
      </c>
      <c r="E299" s="268" t="s">
        <v>1</v>
      </c>
      <c r="F299" s="269" t="s">
        <v>135</v>
      </c>
      <c r="G299" s="267"/>
      <c r="H299" s="270">
        <v>263.296</v>
      </c>
      <c r="I299" s="271"/>
      <c r="J299" s="267"/>
      <c r="K299" s="267"/>
      <c r="L299" s="272"/>
      <c r="M299" s="273"/>
      <c r="N299" s="274"/>
      <c r="O299" s="274"/>
      <c r="P299" s="274"/>
      <c r="Q299" s="274"/>
      <c r="R299" s="274"/>
      <c r="S299" s="274"/>
      <c r="T299" s="275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76" t="s">
        <v>133</v>
      </c>
      <c r="AU299" s="276" t="s">
        <v>82</v>
      </c>
      <c r="AV299" s="14" t="s">
        <v>88</v>
      </c>
      <c r="AW299" s="14" t="s">
        <v>30</v>
      </c>
      <c r="AX299" s="14" t="s">
        <v>78</v>
      </c>
      <c r="AY299" s="276" t="s">
        <v>126</v>
      </c>
    </row>
    <row r="300" spans="1:65" s="2" customFormat="1" ht="24" customHeight="1">
      <c r="A300" s="39"/>
      <c r="B300" s="40"/>
      <c r="C300" s="237" t="s">
        <v>182</v>
      </c>
      <c r="D300" s="237" t="s">
        <v>128</v>
      </c>
      <c r="E300" s="238" t="s">
        <v>665</v>
      </c>
      <c r="F300" s="239" t="s">
        <v>666</v>
      </c>
      <c r="G300" s="240" t="s">
        <v>138</v>
      </c>
      <c r="H300" s="241">
        <v>130.806</v>
      </c>
      <c r="I300" s="242"/>
      <c r="J300" s="243">
        <f>ROUND(I300*H300,2)</f>
        <v>0</v>
      </c>
      <c r="K300" s="244"/>
      <c r="L300" s="45"/>
      <c r="M300" s="245" t="s">
        <v>1</v>
      </c>
      <c r="N300" s="246" t="s">
        <v>38</v>
      </c>
      <c r="O300" s="92"/>
      <c r="P300" s="247">
        <f>O300*H300</f>
        <v>0</v>
      </c>
      <c r="Q300" s="247">
        <v>0</v>
      </c>
      <c r="R300" s="247">
        <f>Q300*H300</f>
        <v>0</v>
      </c>
      <c r="S300" s="247">
        <v>0</v>
      </c>
      <c r="T300" s="248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49" t="s">
        <v>149</v>
      </c>
      <c r="AT300" s="249" t="s">
        <v>128</v>
      </c>
      <c r="AU300" s="249" t="s">
        <v>82</v>
      </c>
      <c r="AY300" s="18" t="s">
        <v>126</v>
      </c>
      <c r="BE300" s="250">
        <f>IF(N300="základní",J300,0)</f>
        <v>0</v>
      </c>
      <c r="BF300" s="250">
        <f>IF(N300="snížená",J300,0)</f>
        <v>0</v>
      </c>
      <c r="BG300" s="250">
        <f>IF(N300="zákl. přenesená",J300,0)</f>
        <v>0</v>
      </c>
      <c r="BH300" s="250">
        <f>IF(N300="sníž. přenesená",J300,0)</f>
        <v>0</v>
      </c>
      <c r="BI300" s="250">
        <f>IF(N300="nulová",J300,0)</f>
        <v>0</v>
      </c>
      <c r="BJ300" s="18" t="s">
        <v>78</v>
      </c>
      <c r="BK300" s="250">
        <f>ROUND(I300*H300,2)</f>
        <v>0</v>
      </c>
      <c r="BL300" s="18" t="s">
        <v>149</v>
      </c>
      <c r="BM300" s="249" t="s">
        <v>390</v>
      </c>
    </row>
    <row r="301" spans="1:47" s="2" customFormat="1" ht="12">
      <c r="A301" s="39"/>
      <c r="B301" s="40"/>
      <c r="C301" s="41"/>
      <c r="D301" s="251" t="s">
        <v>132</v>
      </c>
      <c r="E301" s="41"/>
      <c r="F301" s="252" t="s">
        <v>666</v>
      </c>
      <c r="G301" s="41"/>
      <c r="H301" s="41"/>
      <c r="I301" s="145"/>
      <c r="J301" s="41"/>
      <c r="K301" s="41"/>
      <c r="L301" s="45"/>
      <c r="M301" s="253"/>
      <c r="N301" s="254"/>
      <c r="O301" s="92"/>
      <c r="P301" s="92"/>
      <c r="Q301" s="92"/>
      <c r="R301" s="92"/>
      <c r="S301" s="92"/>
      <c r="T301" s="93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132</v>
      </c>
      <c r="AU301" s="18" t="s">
        <v>82</v>
      </c>
    </row>
    <row r="302" spans="1:51" s="13" customFormat="1" ht="12">
      <c r="A302" s="13"/>
      <c r="B302" s="255"/>
      <c r="C302" s="256"/>
      <c r="D302" s="251" t="s">
        <v>133</v>
      </c>
      <c r="E302" s="257" t="s">
        <v>1</v>
      </c>
      <c r="F302" s="258" t="s">
        <v>667</v>
      </c>
      <c r="G302" s="256"/>
      <c r="H302" s="259">
        <v>87.966</v>
      </c>
      <c r="I302" s="260"/>
      <c r="J302" s="256"/>
      <c r="K302" s="256"/>
      <c r="L302" s="261"/>
      <c r="M302" s="262"/>
      <c r="N302" s="263"/>
      <c r="O302" s="263"/>
      <c r="P302" s="263"/>
      <c r="Q302" s="263"/>
      <c r="R302" s="263"/>
      <c r="S302" s="263"/>
      <c r="T302" s="264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65" t="s">
        <v>133</v>
      </c>
      <c r="AU302" s="265" t="s">
        <v>82</v>
      </c>
      <c r="AV302" s="13" t="s">
        <v>82</v>
      </c>
      <c r="AW302" s="13" t="s">
        <v>30</v>
      </c>
      <c r="AX302" s="13" t="s">
        <v>73</v>
      </c>
      <c r="AY302" s="265" t="s">
        <v>126</v>
      </c>
    </row>
    <row r="303" spans="1:51" s="13" customFormat="1" ht="12">
      <c r="A303" s="13"/>
      <c r="B303" s="255"/>
      <c r="C303" s="256"/>
      <c r="D303" s="251" t="s">
        <v>133</v>
      </c>
      <c r="E303" s="257" t="s">
        <v>1</v>
      </c>
      <c r="F303" s="258" t="s">
        <v>668</v>
      </c>
      <c r="G303" s="256"/>
      <c r="H303" s="259">
        <v>42.84</v>
      </c>
      <c r="I303" s="260"/>
      <c r="J303" s="256"/>
      <c r="K303" s="256"/>
      <c r="L303" s="261"/>
      <c r="M303" s="262"/>
      <c r="N303" s="263"/>
      <c r="O303" s="263"/>
      <c r="P303" s="263"/>
      <c r="Q303" s="263"/>
      <c r="R303" s="263"/>
      <c r="S303" s="263"/>
      <c r="T303" s="264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65" t="s">
        <v>133</v>
      </c>
      <c r="AU303" s="265" t="s">
        <v>82</v>
      </c>
      <c r="AV303" s="13" t="s">
        <v>82</v>
      </c>
      <c r="AW303" s="13" t="s">
        <v>30</v>
      </c>
      <c r="AX303" s="13" t="s">
        <v>73</v>
      </c>
      <c r="AY303" s="265" t="s">
        <v>126</v>
      </c>
    </row>
    <row r="304" spans="1:51" s="14" customFormat="1" ht="12">
      <c r="A304" s="14"/>
      <c r="B304" s="266"/>
      <c r="C304" s="267"/>
      <c r="D304" s="251" t="s">
        <v>133</v>
      </c>
      <c r="E304" s="268" t="s">
        <v>1</v>
      </c>
      <c r="F304" s="269" t="s">
        <v>135</v>
      </c>
      <c r="G304" s="267"/>
      <c r="H304" s="270">
        <v>130.80599999999998</v>
      </c>
      <c r="I304" s="271"/>
      <c r="J304" s="267"/>
      <c r="K304" s="267"/>
      <c r="L304" s="272"/>
      <c r="M304" s="273"/>
      <c r="N304" s="274"/>
      <c r="O304" s="274"/>
      <c r="P304" s="274"/>
      <c r="Q304" s="274"/>
      <c r="R304" s="274"/>
      <c r="S304" s="274"/>
      <c r="T304" s="275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76" t="s">
        <v>133</v>
      </c>
      <c r="AU304" s="276" t="s">
        <v>82</v>
      </c>
      <c r="AV304" s="14" t="s">
        <v>88</v>
      </c>
      <c r="AW304" s="14" t="s">
        <v>30</v>
      </c>
      <c r="AX304" s="14" t="s">
        <v>78</v>
      </c>
      <c r="AY304" s="276" t="s">
        <v>126</v>
      </c>
    </row>
    <row r="305" spans="1:65" s="2" customFormat="1" ht="24" customHeight="1">
      <c r="A305" s="39"/>
      <c r="B305" s="40"/>
      <c r="C305" s="237" t="s">
        <v>392</v>
      </c>
      <c r="D305" s="237" t="s">
        <v>128</v>
      </c>
      <c r="E305" s="238" t="s">
        <v>669</v>
      </c>
      <c r="F305" s="239" t="s">
        <v>670</v>
      </c>
      <c r="G305" s="240" t="s">
        <v>671</v>
      </c>
      <c r="H305" s="313"/>
      <c r="I305" s="242"/>
      <c r="J305" s="243">
        <f>ROUND(I305*H305,2)</f>
        <v>0</v>
      </c>
      <c r="K305" s="244"/>
      <c r="L305" s="45"/>
      <c r="M305" s="245" t="s">
        <v>1</v>
      </c>
      <c r="N305" s="246" t="s">
        <v>38</v>
      </c>
      <c r="O305" s="92"/>
      <c r="P305" s="247">
        <f>O305*H305</f>
        <v>0</v>
      </c>
      <c r="Q305" s="247">
        <v>0</v>
      </c>
      <c r="R305" s="247">
        <f>Q305*H305</f>
        <v>0</v>
      </c>
      <c r="S305" s="247">
        <v>0</v>
      </c>
      <c r="T305" s="248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49" t="s">
        <v>149</v>
      </c>
      <c r="AT305" s="249" t="s">
        <v>128</v>
      </c>
      <c r="AU305" s="249" t="s">
        <v>82</v>
      </c>
      <c r="AY305" s="18" t="s">
        <v>126</v>
      </c>
      <c r="BE305" s="250">
        <f>IF(N305="základní",J305,0)</f>
        <v>0</v>
      </c>
      <c r="BF305" s="250">
        <f>IF(N305="snížená",J305,0)</f>
        <v>0</v>
      </c>
      <c r="BG305" s="250">
        <f>IF(N305="zákl. přenesená",J305,0)</f>
        <v>0</v>
      </c>
      <c r="BH305" s="250">
        <f>IF(N305="sníž. přenesená",J305,0)</f>
        <v>0</v>
      </c>
      <c r="BI305" s="250">
        <f>IF(N305="nulová",J305,0)</f>
        <v>0</v>
      </c>
      <c r="BJ305" s="18" t="s">
        <v>78</v>
      </c>
      <c r="BK305" s="250">
        <f>ROUND(I305*H305,2)</f>
        <v>0</v>
      </c>
      <c r="BL305" s="18" t="s">
        <v>149</v>
      </c>
      <c r="BM305" s="249" t="s">
        <v>395</v>
      </c>
    </row>
    <row r="306" spans="1:47" s="2" customFormat="1" ht="12">
      <c r="A306" s="39"/>
      <c r="B306" s="40"/>
      <c r="C306" s="41"/>
      <c r="D306" s="251" t="s">
        <v>132</v>
      </c>
      <c r="E306" s="41"/>
      <c r="F306" s="252" t="s">
        <v>670</v>
      </c>
      <c r="G306" s="41"/>
      <c r="H306" s="41"/>
      <c r="I306" s="145"/>
      <c r="J306" s="41"/>
      <c r="K306" s="41"/>
      <c r="L306" s="45"/>
      <c r="M306" s="253"/>
      <c r="N306" s="254"/>
      <c r="O306" s="92"/>
      <c r="P306" s="92"/>
      <c r="Q306" s="92"/>
      <c r="R306" s="92"/>
      <c r="S306" s="92"/>
      <c r="T306" s="93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132</v>
      </c>
      <c r="AU306" s="18" t="s">
        <v>82</v>
      </c>
    </row>
    <row r="307" spans="1:63" s="12" customFormat="1" ht="22.8" customHeight="1">
      <c r="A307" s="12"/>
      <c r="B307" s="221"/>
      <c r="C307" s="222"/>
      <c r="D307" s="223" t="s">
        <v>72</v>
      </c>
      <c r="E307" s="235" t="s">
        <v>672</v>
      </c>
      <c r="F307" s="235" t="s">
        <v>673</v>
      </c>
      <c r="G307" s="222"/>
      <c r="H307" s="222"/>
      <c r="I307" s="225"/>
      <c r="J307" s="236">
        <f>BK307</f>
        <v>0</v>
      </c>
      <c r="K307" s="222"/>
      <c r="L307" s="227"/>
      <c r="M307" s="228"/>
      <c r="N307" s="229"/>
      <c r="O307" s="229"/>
      <c r="P307" s="230">
        <f>SUM(P308:P317)</f>
        <v>0</v>
      </c>
      <c r="Q307" s="229"/>
      <c r="R307" s="230">
        <f>SUM(R308:R317)</f>
        <v>0</v>
      </c>
      <c r="S307" s="229"/>
      <c r="T307" s="231">
        <f>SUM(T308:T317)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32" t="s">
        <v>82</v>
      </c>
      <c r="AT307" s="233" t="s">
        <v>72</v>
      </c>
      <c r="AU307" s="233" t="s">
        <v>78</v>
      </c>
      <c r="AY307" s="232" t="s">
        <v>126</v>
      </c>
      <c r="BK307" s="234">
        <f>SUM(BK308:BK317)</f>
        <v>0</v>
      </c>
    </row>
    <row r="308" spans="1:65" s="2" customFormat="1" ht="24" customHeight="1">
      <c r="A308" s="39"/>
      <c r="B308" s="40"/>
      <c r="C308" s="237" t="s">
        <v>187</v>
      </c>
      <c r="D308" s="237" t="s">
        <v>128</v>
      </c>
      <c r="E308" s="238" t="s">
        <v>674</v>
      </c>
      <c r="F308" s="239" t="s">
        <v>675</v>
      </c>
      <c r="G308" s="240" t="s">
        <v>331</v>
      </c>
      <c r="H308" s="241">
        <v>70.9</v>
      </c>
      <c r="I308" s="242"/>
      <c r="J308" s="243">
        <f>ROUND(I308*H308,2)</f>
        <v>0</v>
      </c>
      <c r="K308" s="244"/>
      <c r="L308" s="45"/>
      <c r="M308" s="245" t="s">
        <v>1</v>
      </c>
      <c r="N308" s="246" t="s">
        <v>38</v>
      </c>
      <c r="O308" s="92"/>
      <c r="P308" s="247">
        <f>O308*H308</f>
        <v>0</v>
      </c>
      <c r="Q308" s="247">
        <v>0</v>
      </c>
      <c r="R308" s="247">
        <f>Q308*H308</f>
        <v>0</v>
      </c>
      <c r="S308" s="247">
        <v>0</v>
      </c>
      <c r="T308" s="248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49" t="s">
        <v>149</v>
      </c>
      <c r="AT308" s="249" t="s">
        <v>128</v>
      </c>
      <c r="AU308" s="249" t="s">
        <v>82</v>
      </c>
      <c r="AY308" s="18" t="s">
        <v>126</v>
      </c>
      <c r="BE308" s="250">
        <f>IF(N308="základní",J308,0)</f>
        <v>0</v>
      </c>
      <c r="BF308" s="250">
        <f>IF(N308="snížená",J308,0)</f>
        <v>0</v>
      </c>
      <c r="BG308" s="250">
        <f>IF(N308="zákl. přenesená",J308,0)</f>
        <v>0</v>
      </c>
      <c r="BH308" s="250">
        <f>IF(N308="sníž. přenesená",J308,0)</f>
        <v>0</v>
      </c>
      <c r="BI308" s="250">
        <f>IF(N308="nulová",J308,0)</f>
        <v>0</v>
      </c>
      <c r="BJ308" s="18" t="s">
        <v>78</v>
      </c>
      <c r="BK308" s="250">
        <f>ROUND(I308*H308,2)</f>
        <v>0</v>
      </c>
      <c r="BL308" s="18" t="s">
        <v>149</v>
      </c>
      <c r="BM308" s="249" t="s">
        <v>399</v>
      </c>
    </row>
    <row r="309" spans="1:47" s="2" customFormat="1" ht="12">
      <c r="A309" s="39"/>
      <c r="B309" s="40"/>
      <c r="C309" s="41"/>
      <c r="D309" s="251" t="s">
        <v>132</v>
      </c>
      <c r="E309" s="41"/>
      <c r="F309" s="252" t="s">
        <v>675</v>
      </c>
      <c r="G309" s="41"/>
      <c r="H309" s="41"/>
      <c r="I309" s="145"/>
      <c r="J309" s="41"/>
      <c r="K309" s="41"/>
      <c r="L309" s="45"/>
      <c r="M309" s="253"/>
      <c r="N309" s="254"/>
      <c r="O309" s="92"/>
      <c r="P309" s="92"/>
      <c r="Q309" s="92"/>
      <c r="R309" s="92"/>
      <c r="S309" s="92"/>
      <c r="T309" s="93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132</v>
      </c>
      <c r="AU309" s="18" t="s">
        <v>82</v>
      </c>
    </row>
    <row r="310" spans="1:51" s="13" customFormat="1" ht="12">
      <c r="A310" s="13"/>
      <c r="B310" s="255"/>
      <c r="C310" s="256"/>
      <c r="D310" s="251" t="s">
        <v>133</v>
      </c>
      <c r="E310" s="257" t="s">
        <v>1</v>
      </c>
      <c r="F310" s="258" t="s">
        <v>676</v>
      </c>
      <c r="G310" s="256"/>
      <c r="H310" s="259">
        <v>70.9</v>
      </c>
      <c r="I310" s="260"/>
      <c r="J310" s="256"/>
      <c r="K310" s="256"/>
      <c r="L310" s="261"/>
      <c r="M310" s="262"/>
      <c r="N310" s="263"/>
      <c r="O310" s="263"/>
      <c r="P310" s="263"/>
      <c r="Q310" s="263"/>
      <c r="R310" s="263"/>
      <c r="S310" s="263"/>
      <c r="T310" s="264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65" t="s">
        <v>133</v>
      </c>
      <c r="AU310" s="265" t="s">
        <v>82</v>
      </c>
      <c r="AV310" s="13" t="s">
        <v>82</v>
      </c>
      <c r="AW310" s="13" t="s">
        <v>30</v>
      </c>
      <c r="AX310" s="13" t="s">
        <v>73</v>
      </c>
      <c r="AY310" s="265" t="s">
        <v>126</v>
      </c>
    </row>
    <row r="311" spans="1:51" s="14" customFormat="1" ht="12">
      <c r="A311" s="14"/>
      <c r="B311" s="266"/>
      <c r="C311" s="267"/>
      <c r="D311" s="251" t="s">
        <v>133</v>
      </c>
      <c r="E311" s="268" t="s">
        <v>1</v>
      </c>
      <c r="F311" s="269" t="s">
        <v>135</v>
      </c>
      <c r="G311" s="267"/>
      <c r="H311" s="270">
        <v>70.9</v>
      </c>
      <c r="I311" s="271"/>
      <c r="J311" s="267"/>
      <c r="K311" s="267"/>
      <c r="L311" s="272"/>
      <c r="M311" s="273"/>
      <c r="N311" s="274"/>
      <c r="O311" s="274"/>
      <c r="P311" s="274"/>
      <c r="Q311" s="274"/>
      <c r="R311" s="274"/>
      <c r="S311" s="274"/>
      <c r="T311" s="275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76" t="s">
        <v>133</v>
      </c>
      <c r="AU311" s="276" t="s">
        <v>82</v>
      </c>
      <c r="AV311" s="14" t="s">
        <v>88</v>
      </c>
      <c r="AW311" s="14" t="s">
        <v>30</v>
      </c>
      <c r="AX311" s="14" t="s">
        <v>78</v>
      </c>
      <c r="AY311" s="276" t="s">
        <v>126</v>
      </c>
    </row>
    <row r="312" spans="1:65" s="2" customFormat="1" ht="16.5" customHeight="1">
      <c r="A312" s="39"/>
      <c r="B312" s="40"/>
      <c r="C312" s="277" t="s">
        <v>401</v>
      </c>
      <c r="D312" s="277" t="s">
        <v>217</v>
      </c>
      <c r="E312" s="278" t="s">
        <v>677</v>
      </c>
      <c r="F312" s="279" t="s">
        <v>678</v>
      </c>
      <c r="G312" s="280" t="s">
        <v>237</v>
      </c>
      <c r="H312" s="281">
        <v>0.078</v>
      </c>
      <c r="I312" s="282"/>
      <c r="J312" s="283">
        <f>ROUND(I312*H312,2)</f>
        <v>0</v>
      </c>
      <c r="K312" s="284"/>
      <c r="L312" s="285"/>
      <c r="M312" s="286" t="s">
        <v>1</v>
      </c>
      <c r="N312" s="287" t="s">
        <v>38</v>
      </c>
      <c r="O312" s="92"/>
      <c r="P312" s="247">
        <f>O312*H312</f>
        <v>0</v>
      </c>
      <c r="Q312" s="247">
        <v>0</v>
      </c>
      <c r="R312" s="247">
        <f>Q312*H312</f>
        <v>0</v>
      </c>
      <c r="S312" s="247">
        <v>0</v>
      </c>
      <c r="T312" s="248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49" t="s">
        <v>303</v>
      </c>
      <c r="AT312" s="249" t="s">
        <v>217</v>
      </c>
      <c r="AU312" s="249" t="s">
        <v>82</v>
      </c>
      <c r="AY312" s="18" t="s">
        <v>126</v>
      </c>
      <c r="BE312" s="250">
        <f>IF(N312="základní",J312,0)</f>
        <v>0</v>
      </c>
      <c r="BF312" s="250">
        <f>IF(N312="snížená",J312,0)</f>
        <v>0</v>
      </c>
      <c r="BG312" s="250">
        <f>IF(N312="zákl. přenesená",J312,0)</f>
        <v>0</v>
      </c>
      <c r="BH312" s="250">
        <f>IF(N312="sníž. přenesená",J312,0)</f>
        <v>0</v>
      </c>
      <c r="BI312" s="250">
        <f>IF(N312="nulová",J312,0)</f>
        <v>0</v>
      </c>
      <c r="BJ312" s="18" t="s">
        <v>78</v>
      </c>
      <c r="BK312" s="250">
        <f>ROUND(I312*H312,2)</f>
        <v>0</v>
      </c>
      <c r="BL312" s="18" t="s">
        <v>149</v>
      </c>
      <c r="BM312" s="249" t="s">
        <v>402</v>
      </c>
    </row>
    <row r="313" spans="1:47" s="2" customFormat="1" ht="12">
      <c r="A313" s="39"/>
      <c r="B313" s="40"/>
      <c r="C313" s="41"/>
      <c r="D313" s="251" t="s">
        <v>132</v>
      </c>
      <c r="E313" s="41"/>
      <c r="F313" s="252" t="s">
        <v>678</v>
      </c>
      <c r="G313" s="41"/>
      <c r="H313" s="41"/>
      <c r="I313" s="145"/>
      <c r="J313" s="41"/>
      <c r="K313" s="41"/>
      <c r="L313" s="45"/>
      <c r="M313" s="253"/>
      <c r="N313" s="254"/>
      <c r="O313" s="92"/>
      <c r="P313" s="92"/>
      <c r="Q313" s="92"/>
      <c r="R313" s="92"/>
      <c r="S313" s="92"/>
      <c r="T313" s="93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132</v>
      </c>
      <c r="AU313" s="18" t="s">
        <v>82</v>
      </c>
    </row>
    <row r="314" spans="1:51" s="13" customFormat="1" ht="12">
      <c r="A314" s="13"/>
      <c r="B314" s="255"/>
      <c r="C314" s="256"/>
      <c r="D314" s="251" t="s">
        <v>133</v>
      </c>
      <c r="E314" s="257" t="s">
        <v>1</v>
      </c>
      <c r="F314" s="258" t="s">
        <v>679</v>
      </c>
      <c r="G314" s="256"/>
      <c r="H314" s="259">
        <v>0.078</v>
      </c>
      <c r="I314" s="260"/>
      <c r="J314" s="256"/>
      <c r="K314" s="256"/>
      <c r="L314" s="261"/>
      <c r="M314" s="262"/>
      <c r="N314" s="263"/>
      <c r="O314" s="263"/>
      <c r="P314" s="263"/>
      <c r="Q314" s="263"/>
      <c r="R314" s="263"/>
      <c r="S314" s="263"/>
      <c r="T314" s="264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65" t="s">
        <v>133</v>
      </c>
      <c r="AU314" s="265" t="s">
        <v>82</v>
      </c>
      <c r="AV314" s="13" t="s">
        <v>82</v>
      </c>
      <c r="AW314" s="13" t="s">
        <v>30</v>
      </c>
      <c r="AX314" s="13" t="s">
        <v>73</v>
      </c>
      <c r="AY314" s="265" t="s">
        <v>126</v>
      </c>
    </row>
    <row r="315" spans="1:51" s="14" customFormat="1" ht="12">
      <c r="A315" s="14"/>
      <c r="B315" s="266"/>
      <c r="C315" s="267"/>
      <c r="D315" s="251" t="s">
        <v>133</v>
      </c>
      <c r="E315" s="268" t="s">
        <v>1</v>
      </c>
      <c r="F315" s="269" t="s">
        <v>135</v>
      </c>
      <c r="G315" s="267"/>
      <c r="H315" s="270">
        <v>0.078</v>
      </c>
      <c r="I315" s="271"/>
      <c r="J315" s="267"/>
      <c r="K315" s="267"/>
      <c r="L315" s="272"/>
      <c r="M315" s="273"/>
      <c r="N315" s="274"/>
      <c r="O315" s="274"/>
      <c r="P315" s="274"/>
      <c r="Q315" s="274"/>
      <c r="R315" s="274"/>
      <c r="S315" s="274"/>
      <c r="T315" s="275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76" t="s">
        <v>133</v>
      </c>
      <c r="AU315" s="276" t="s">
        <v>82</v>
      </c>
      <c r="AV315" s="14" t="s">
        <v>88</v>
      </c>
      <c r="AW315" s="14" t="s">
        <v>30</v>
      </c>
      <c r="AX315" s="14" t="s">
        <v>78</v>
      </c>
      <c r="AY315" s="276" t="s">
        <v>126</v>
      </c>
    </row>
    <row r="316" spans="1:65" s="2" customFormat="1" ht="24" customHeight="1">
      <c r="A316" s="39"/>
      <c r="B316" s="40"/>
      <c r="C316" s="237" t="s">
        <v>322</v>
      </c>
      <c r="D316" s="237" t="s">
        <v>128</v>
      </c>
      <c r="E316" s="238" t="s">
        <v>680</v>
      </c>
      <c r="F316" s="239" t="s">
        <v>681</v>
      </c>
      <c r="G316" s="240" t="s">
        <v>671</v>
      </c>
      <c r="H316" s="313"/>
      <c r="I316" s="242"/>
      <c r="J316" s="243">
        <f>ROUND(I316*H316,2)</f>
        <v>0</v>
      </c>
      <c r="K316" s="244"/>
      <c r="L316" s="45"/>
      <c r="M316" s="245" t="s">
        <v>1</v>
      </c>
      <c r="N316" s="246" t="s">
        <v>38</v>
      </c>
      <c r="O316" s="92"/>
      <c r="P316" s="247">
        <f>O316*H316</f>
        <v>0</v>
      </c>
      <c r="Q316" s="247">
        <v>0</v>
      </c>
      <c r="R316" s="247">
        <f>Q316*H316</f>
        <v>0</v>
      </c>
      <c r="S316" s="247">
        <v>0</v>
      </c>
      <c r="T316" s="248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49" t="s">
        <v>149</v>
      </c>
      <c r="AT316" s="249" t="s">
        <v>128</v>
      </c>
      <c r="AU316" s="249" t="s">
        <v>82</v>
      </c>
      <c r="AY316" s="18" t="s">
        <v>126</v>
      </c>
      <c r="BE316" s="250">
        <f>IF(N316="základní",J316,0)</f>
        <v>0</v>
      </c>
      <c r="BF316" s="250">
        <f>IF(N316="snížená",J316,0)</f>
        <v>0</v>
      </c>
      <c r="BG316" s="250">
        <f>IF(N316="zákl. přenesená",J316,0)</f>
        <v>0</v>
      </c>
      <c r="BH316" s="250">
        <f>IF(N316="sníž. přenesená",J316,0)</f>
        <v>0</v>
      </c>
      <c r="BI316" s="250">
        <f>IF(N316="nulová",J316,0)</f>
        <v>0</v>
      </c>
      <c r="BJ316" s="18" t="s">
        <v>78</v>
      </c>
      <c r="BK316" s="250">
        <f>ROUND(I316*H316,2)</f>
        <v>0</v>
      </c>
      <c r="BL316" s="18" t="s">
        <v>149</v>
      </c>
      <c r="BM316" s="249" t="s">
        <v>404</v>
      </c>
    </row>
    <row r="317" spans="1:47" s="2" customFormat="1" ht="12">
      <c r="A317" s="39"/>
      <c r="B317" s="40"/>
      <c r="C317" s="41"/>
      <c r="D317" s="251" t="s">
        <v>132</v>
      </c>
      <c r="E317" s="41"/>
      <c r="F317" s="252" t="s">
        <v>681</v>
      </c>
      <c r="G317" s="41"/>
      <c r="H317" s="41"/>
      <c r="I317" s="145"/>
      <c r="J317" s="41"/>
      <c r="K317" s="41"/>
      <c r="L317" s="45"/>
      <c r="M317" s="288"/>
      <c r="N317" s="289"/>
      <c r="O317" s="290"/>
      <c r="P317" s="290"/>
      <c r="Q317" s="290"/>
      <c r="R317" s="290"/>
      <c r="S317" s="290"/>
      <c r="T317" s="291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132</v>
      </c>
      <c r="AU317" s="18" t="s">
        <v>82</v>
      </c>
    </row>
    <row r="318" spans="1:31" s="2" customFormat="1" ht="6.95" customHeight="1">
      <c r="A318" s="39"/>
      <c r="B318" s="67"/>
      <c r="C318" s="68"/>
      <c r="D318" s="68"/>
      <c r="E318" s="68"/>
      <c r="F318" s="68"/>
      <c r="G318" s="68"/>
      <c r="H318" s="68"/>
      <c r="I318" s="184"/>
      <c r="J318" s="68"/>
      <c r="K318" s="68"/>
      <c r="L318" s="45"/>
      <c r="M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</row>
  </sheetData>
  <sheetProtection password="CC35" sheet="1" objects="1" scenarios="1" formatColumns="0" formatRows="0" autoFilter="0"/>
  <autoFilter ref="C125:K317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82</v>
      </c>
    </row>
    <row r="4" spans="2:46" s="1" customFormat="1" ht="24.95" customHeight="1">
      <c r="B4" s="21"/>
      <c r="D4" s="141" t="s">
        <v>97</v>
      </c>
      <c r="I4" s="137"/>
      <c r="L4" s="21"/>
      <c r="M4" s="142" t="s">
        <v>10</v>
      </c>
      <c r="AT4" s="18" t="s">
        <v>4</v>
      </c>
    </row>
    <row r="5" spans="2:12" s="1" customFormat="1" ht="6.95" customHeight="1">
      <c r="B5" s="21"/>
      <c r="I5" s="137"/>
      <c r="L5" s="21"/>
    </row>
    <row r="6" spans="2:12" s="1" customFormat="1" ht="12" customHeight="1">
      <c r="B6" s="21"/>
      <c r="D6" s="143" t="s">
        <v>16</v>
      </c>
      <c r="I6" s="137"/>
      <c r="L6" s="21"/>
    </row>
    <row r="7" spans="2:12" s="1" customFormat="1" ht="25.5" customHeight="1">
      <c r="B7" s="21"/>
      <c r="E7" s="144" t="str">
        <f>'Rekapitulace stavby'!K6</f>
        <v>Přestavba povodňové hráze řeky Opavy na km 64,900-68,440 v místě Bliszczyce, obec Branice (otevřený)</v>
      </c>
      <c r="F7" s="143"/>
      <c r="G7" s="143"/>
      <c r="H7" s="143"/>
      <c r="I7" s="137"/>
      <c r="L7" s="21"/>
    </row>
    <row r="8" spans="1:31" s="2" customFormat="1" ht="12" customHeight="1">
      <c r="A8" s="39"/>
      <c r="B8" s="45"/>
      <c r="C8" s="39"/>
      <c r="D8" s="143" t="s">
        <v>98</v>
      </c>
      <c r="E8" s="39"/>
      <c r="F8" s="39"/>
      <c r="G8" s="39"/>
      <c r="H8" s="39"/>
      <c r="I8" s="145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6" t="s">
        <v>682</v>
      </c>
      <c r="F9" s="39"/>
      <c r="G9" s="39"/>
      <c r="H9" s="39"/>
      <c r="I9" s="145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45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3" t="s">
        <v>18</v>
      </c>
      <c r="E11" s="39"/>
      <c r="F11" s="147" t="s">
        <v>1</v>
      </c>
      <c r="G11" s="39"/>
      <c r="H11" s="39"/>
      <c r="I11" s="148" t="s">
        <v>19</v>
      </c>
      <c r="J11" s="147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3" t="s">
        <v>20</v>
      </c>
      <c r="E12" s="39"/>
      <c r="F12" s="147" t="s">
        <v>21</v>
      </c>
      <c r="G12" s="39"/>
      <c r="H12" s="39"/>
      <c r="I12" s="148" t="s">
        <v>22</v>
      </c>
      <c r="J12" s="149" t="str">
        <f>'Rekapitulace stavby'!AN8</f>
        <v>21. 8. 2019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45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24</v>
      </c>
      <c r="E14" s="39"/>
      <c r="F14" s="39"/>
      <c r="G14" s="39"/>
      <c r="H14" s="39"/>
      <c r="I14" s="148" t="s">
        <v>25</v>
      </c>
      <c r="J14" s="147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7" t="str">
        <f>IF('Rekapitulace stavby'!E11="","",'Rekapitulace stavby'!E11)</f>
        <v xml:space="preserve"> </v>
      </c>
      <c r="F15" s="39"/>
      <c r="G15" s="39"/>
      <c r="H15" s="39"/>
      <c r="I15" s="148" t="s">
        <v>26</v>
      </c>
      <c r="J15" s="147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45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3" t="s">
        <v>27</v>
      </c>
      <c r="E17" s="39"/>
      <c r="F17" s="39"/>
      <c r="G17" s="39"/>
      <c r="H17" s="39"/>
      <c r="I17" s="148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7"/>
      <c r="G18" s="147"/>
      <c r="H18" s="147"/>
      <c r="I18" s="148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45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3" t="s">
        <v>29</v>
      </c>
      <c r="E20" s="39"/>
      <c r="F20" s="39"/>
      <c r="G20" s="39"/>
      <c r="H20" s="39"/>
      <c r="I20" s="148" t="s">
        <v>25</v>
      </c>
      <c r="J20" s="147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7" t="str">
        <f>IF('Rekapitulace stavby'!E17="","",'Rekapitulace stavby'!E17)</f>
        <v xml:space="preserve"> </v>
      </c>
      <c r="F21" s="39"/>
      <c r="G21" s="39"/>
      <c r="H21" s="39"/>
      <c r="I21" s="148" t="s">
        <v>26</v>
      </c>
      <c r="J21" s="147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45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3" t="s">
        <v>31</v>
      </c>
      <c r="E23" s="39"/>
      <c r="F23" s="39"/>
      <c r="G23" s="39"/>
      <c r="H23" s="39"/>
      <c r="I23" s="148" t="s">
        <v>25</v>
      </c>
      <c r="J23" s="147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7" t="str">
        <f>IF('Rekapitulace stavby'!E20="","",'Rekapitulace stavby'!E20)</f>
        <v xml:space="preserve"> </v>
      </c>
      <c r="F24" s="39"/>
      <c r="G24" s="39"/>
      <c r="H24" s="39"/>
      <c r="I24" s="148" t="s">
        <v>26</v>
      </c>
      <c r="J24" s="147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45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3" t="s">
        <v>32</v>
      </c>
      <c r="E26" s="39"/>
      <c r="F26" s="39"/>
      <c r="G26" s="39"/>
      <c r="H26" s="39"/>
      <c r="I26" s="145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0"/>
      <c r="B27" s="151"/>
      <c r="C27" s="150"/>
      <c r="D27" s="150"/>
      <c r="E27" s="152" t="s">
        <v>1</v>
      </c>
      <c r="F27" s="152"/>
      <c r="G27" s="152"/>
      <c r="H27" s="152"/>
      <c r="I27" s="153"/>
      <c r="J27" s="150"/>
      <c r="K27" s="150"/>
      <c r="L27" s="154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45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5"/>
      <c r="E29" s="155"/>
      <c r="F29" s="155"/>
      <c r="G29" s="155"/>
      <c r="H29" s="155"/>
      <c r="I29" s="156"/>
      <c r="J29" s="155"/>
      <c r="K29" s="155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7" t="s">
        <v>33</v>
      </c>
      <c r="E30" s="39"/>
      <c r="F30" s="39"/>
      <c r="G30" s="39"/>
      <c r="H30" s="39"/>
      <c r="I30" s="145"/>
      <c r="J30" s="158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5"/>
      <c r="E31" s="155"/>
      <c r="F31" s="155"/>
      <c r="G31" s="155"/>
      <c r="H31" s="155"/>
      <c r="I31" s="156"/>
      <c r="J31" s="155"/>
      <c r="K31" s="155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9" t="s">
        <v>35</v>
      </c>
      <c r="G32" s="39"/>
      <c r="H32" s="39"/>
      <c r="I32" s="160" t="s">
        <v>34</v>
      </c>
      <c r="J32" s="159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1" t="s">
        <v>37</v>
      </c>
      <c r="E33" s="143" t="s">
        <v>38</v>
      </c>
      <c r="F33" s="162">
        <f>ROUND((SUM(BE122:BE182)),2)</f>
        <v>0</v>
      </c>
      <c r="G33" s="39"/>
      <c r="H33" s="39"/>
      <c r="I33" s="163">
        <v>0.23</v>
      </c>
      <c r="J33" s="162">
        <f>ROUND(((SUM(BE122:BE182))*I33),2)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3" t="s">
        <v>39</v>
      </c>
      <c r="F34" s="162">
        <f>ROUND((SUM(BF122:BF182)),2)</f>
        <v>0</v>
      </c>
      <c r="G34" s="39"/>
      <c r="H34" s="39"/>
      <c r="I34" s="163">
        <v>0.15</v>
      </c>
      <c r="J34" s="162">
        <f>ROUND(((SUM(BF122:BF182))*I34),2)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3" t="s">
        <v>40</v>
      </c>
      <c r="F35" s="162">
        <f>ROUND((SUM(BG122:BG182)),2)</f>
        <v>0</v>
      </c>
      <c r="G35" s="39"/>
      <c r="H35" s="39"/>
      <c r="I35" s="163">
        <v>0.23</v>
      </c>
      <c r="J35" s="162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3" t="s">
        <v>41</v>
      </c>
      <c r="F36" s="162">
        <f>ROUND((SUM(BH122:BH182)),2)</f>
        <v>0</v>
      </c>
      <c r="G36" s="39"/>
      <c r="H36" s="39"/>
      <c r="I36" s="163">
        <v>0.15</v>
      </c>
      <c r="J36" s="162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42</v>
      </c>
      <c r="F37" s="162">
        <f>ROUND((SUM(BI122:BI182)),2)</f>
        <v>0</v>
      </c>
      <c r="G37" s="39"/>
      <c r="H37" s="39"/>
      <c r="I37" s="163">
        <v>0</v>
      </c>
      <c r="J37" s="16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45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4"/>
      <c r="D39" s="165" t="s">
        <v>43</v>
      </c>
      <c r="E39" s="166"/>
      <c r="F39" s="166"/>
      <c r="G39" s="167" t="s">
        <v>44</v>
      </c>
      <c r="H39" s="168" t="s">
        <v>45</v>
      </c>
      <c r="I39" s="169"/>
      <c r="J39" s="170">
        <f>SUM(J30:J37)</f>
        <v>0</v>
      </c>
      <c r="K39" s="171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145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I41" s="137"/>
      <c r="L41" s="21"/>
    </row>
    <row r="42" spans="2:12" s="1" customFormat="1" ht="14.4" customHeight="1">
      <c r="B42" s="21"/>
      <c r="I42" s="137"/>
      <c r="L42" s="21"/>
    </row>
    <row r="43" spans="2:12" s="1" customFormat="1" ht="14.4" customHeight="1">
      <c r="B43" s="21"/>
      <c r="I43" s="137"/>
      <c r="L43" s="21"/>
    </row>
    <row r="44" spans="2:12" s="1" customFormat="1" ht="14.4" customHeight="1">
      <c r="B44" s="21"/>
      <c r="I44" s="137"/>
      <c r="L44" s="21"/>
    </row>
    <row r="45" spans="2:12" s="1" customFormat="1" ht="14.4" customHeight="1">
      <c r="B45" s="21"/>
      <c r="I45" s="137"/>
      <c r="L45" s="21"/>
    </row>
    <row r="46" spans="2:12" s="1" customFormat="1" ht="14.4" customHeight="1">
      <c r="B46" s="21"/>
      <c r="I46" s="137"/>
      <c r="L46" s="21"/>
    </row>
    <row r="47" spans="2:12" s="1" customFormat="1" ht="14.4" customHeight="1">
      <c r="B47" s="21"/>
      <c r="I47" s="137"/>
      <c r="L47" s="21"/>
    </row>
    <row r="48" spans="2:12" s="1" customFormat="1" ht="14.4" customHeight="1">
      <c r="B48" s="21"/>
      <c r="I48" s="137"/>
      <c r="L48" s="21"/>
    </row>
    <row r="49" spans="2:12" s="1" customFormat="1" ht="14.4" customHeight="1">
      <c r="B49" s="21"/>
      <c r="I49" s="137"/>
      <c r="L49" s="21"/>
    </row>
    <row r="50" spans="2:12" s="2" customFormat="1" ht="14.4" customHeight="1">
      <c r="B50" s="64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2" t="s">
        <v>50</v>
      </c>
      <c r="E65" s="180"/>
      <c r="F65" s="180"/>
      <c r="G65" s="172" t="s">
        <v>51</v>
      </c>
      <c r="H65" s="180"/>
      <c r="I65" s="181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2"/>
      <c r="C77" s="183"/>
      <c r="D77" s="183"/>
      <c r="E77" s="183"/>
      <c r="F77" s="183"/>
      <c r="G77" s="183"/>
      <c r="H77" s="183"/>
      <c r="I77" s="184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5"/>
      <c r="C81" s="186"/>
      <c r="D81" s="186"/>
      <c r="E81" s="186"/>
      <c r="F81" s="186"/>
      <c r="G81" s="186"/>
      <c r="H81" s="186"/>
      <c r="I81" s="187"/>
      <c r="J81" s="186"/>
      <c r="K81" s="18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100</v>
      </c>
      <c r="D82" s="41"/>
      <c r="E82" s="41"/>
      <c r="F82" s="41"/>
      <c r="G82" s="41"/>
      <c r="H82" s="41"/>
      <c r="I82" s="145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45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45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5.5" customHeight="1">
      <c r="A85" s="39"/>
      <c r="B85" s="40"/>
      <c r="C85" s="41"/>
      <c r="D85" s="41"/>
      <c r="E85" s="188" t="str">
        <f>E7</f>
        <v>Přestavba povodňové hráze řeky Opavy na km 64,900-68,440 v místě Bliszczyce, obec Branice (otevřený)</v>
      </c>
      <c r="F85" s="33"/>
      <c r="G85" s="33"/>
      <c r="H85" s="33"/>
      <c r="I85" s="145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98</v>
      </c>
      <c r="D86" s="41"/>
      <c r="E86" s="41"/>
      <c r="F86" s="41"/>
      <c r="G86" s="41"/>
      <c r="H86" s="41"/>
      <c r="I86" s="145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5 - Dokončovací práce</v>
      </c>
      <c r="F87" s="41"/>
      <c r="G87" s="41"/>
      <c r="H87" s="41"/>
      <c r="I87" s="145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45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148" t="s">
        <v>22</v>
      </c>
      <c r="J89" s="80" t="str">
        <f>IF(J12="","",J12)</f>
        <v>21. 8. 2019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45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148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148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45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9" t="s">
        <v>101</v>
      </c>
      <c r="D94" s="190"/>
      <c r="E94" s="190"/>
      <c r="F94" s="190"/>
      <c r="G94" s="190"/>
      <c r="H94" s="190"/>
      <c r="I94" s="191"/>
      <c r="J94" s="192" t="s">
        <v>102</v>
      </c>
      <c r="K94" s="19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45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3" t="s">
        <v>103</v>
      </c>
      <c r="D96" s="41"/>
      <c r="E96" s="41"/>
      <c r="F96" s="41"/>
      <c r="G96" s="41"/>
      <c r="H96" s="41"/>
      <c r="I96" s="145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104</v>
      </c>
    </row>
    <row r="97" spans="1:31" s="9" customFormat="1" ht="24.95" customHeight="1">
      <c r="A97" s="9"/>
      <c r="B97" s="194"/>
      <c r="C97" s="195"/>
      <c r="D97" s="196" t="s">
        <v>105</v>
      </c>
      <c r="E97" s="197"/>
      <c r="F97" s="197"/>
      <c r="G97" s="197"/>
      <c r="H97" s="197"/>
      <c r="I97" s="198"/>
      <c r="J97" s="199">
        <f>J123</f>
        <v>0</v>
      </c>
      <c r="K97" s="195"/>
      <c r="L97" s="20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1"/>
      <c r="C98" s="202"/>
      <c r="D98" s="203" t="s">
        <v>106</v>
      </c>
      <c r="E98" s="204"/>
      <c r="F98" s="204"/>
      <c r="G98" s="204"/>
      <c r="H98" s="204"/>
      <c r="I98" s="205"/>
      <c r="J98" s="206">
        <f>J124</f>
        <v>0</v>
      </c>
      <c r="K98" s="202"/>
      <c r="L98" s="20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1"/>
      <c r="C99" s="202"/>
      <c r="D99" s="203" t="s">
        <v>107</v>
      </c>
      <c r="E99" s="204"/>
      <c r="F99" s="204"/>
      <c r="G99" s="204"/>
      <c r="H99" s="204"/>
      <c r="I99" s="205"/>
      <c r="J99" s="206">
        <f>J151</f>
        <v>0</v>
      </c>
      <c r="K99" s="202"/>
      <c r="L99" s="20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1"/>
      <c r="C100" s="202"/>
      <c r="D100" s="203" t="s">
        <v>108</v>
      </c>
      <c r="E100" s="204"/>
      <c r="F100" s="204"/>
      <c r="G100" s="204"/>
      <c r="H100" s="204"/>
      <c r="I100" s="205"/>
      <c r="J100" s="206">
        <f>J162</f>
        <v>0</v>
      </c>
      <c r="K100" s="202"/>
      <c r="L100" s="20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1"/>
      <c r="C101" s="202"/>
      <c r="D101" s="203" t="s">
        <v>109</v>
      </c>
      <c r="E101" s="204"/>
      <c r="F101" s="204"/>
      <c r="G101" s="204"/>
      <c r="H101" s="204"/>
      <c r="I101" s="205"/>
      <c r="J101" s="206">
        <f>J165</f>
        <v>0</v>
      </c>
      <c r="K101" s="202"/>
      <c r="L101" s="20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1"/>
      <c r="C102" s="202"/>
      <c r="D102" s="203" t="s">
        <v>110</v>
      </c>
      <c r="E102" s="204"/>
      <c r="F102" s="204"/>
      <c r="G102" s="204"/>
      <c r="H102" s="204"/>
      <c r="I102" s="205"/>
      <c r="J102" s="206">
        <f>J180</f>
        <v>0</v>
      </c>
      <c r="K102" s="202"/>
      <c r="L102" s="20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145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184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187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111</v>
      </c>
      <c r="D109" s="41"/>
      <c r="E109" s="41"/>
      <c r="F109" s="41"/>
      <c r="G109" s="41"/>
      <c r="H109" s="41"/>
      <c r="I109" s="145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145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145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5.5" customHeight="1">
      <c r="A112" s="39"/>
      <c r="B112" s="40"/>
      <c r="C112" s="41"/>
      <c r="D112" s="41"/>
      <c r="E112" s="188" t="str">
        <f>E7</f>
        <v>Přestavba povodňové hráze řeky Opavy na km 64,900-68,440 v místě Bliszczyce, obec Branice (otevřený)</v>
      </c>
      <c r="F112" s="33"/>
      <c r="G112" s="33"/>
      <c r="H112" s="33"/>
      <c r="I112" s="145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98</v>
      </c>
      <c r="D113" s="41"/>
      <c r="E113" s="41"/>
      <c r="F113" s="41"/>
      <c r="G113" s="41"/>
      <c r="H113" s="41"/>
      <c r="I113" s="145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>5 - Dokončovací práce</v>
      </c>
      <c r="F114" s="41"/>
      <c r="G114" s="41"/>
      <c r="H114" s="41"/>
      <c r="I114" s="145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145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 xml:space="preserve"> </v>
      </c>
      <c r="G116" s="41"/>
      <c r="H116" s="41"/>
      <c r="I116" s="148" t="s">
        <v>22</v>
      </c>
      <c r="J116" s="80" t="str">
        <f>IF(J12="","",J12)</f>
        <v>21. 8. 2019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145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24</v>
      </c>
      <c r="D118" s="41"/>
      <c r="E118" s="41"/>
      <c r="F118" s="28" t="str">
        <f>E15</f>
        <v xml:space="preserve"> </v>
      </c>
      <c r="G118" s="41"/>
      <c r="H118" s="41"/>
      <c r="I118" s="148" t="s">
        <v>29</v>
      </c>
      <c r="J118" s="37" t="str">
        <f>E21</f>
        <v xml:space="preserve">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27</v>
      </c>
      <c r="D119" s="41"/>
      <c r="E119" s="41"/>
      <c r="F119" s="28" t="str">
        <f>IF(E18="","",E18)</f>
        <v>Vyplň údaj</v>
      </c>
      <c r="G119" s="41"/>
      <c r="H119" s="41"/>
      <c r="I119" s="148" t="s">
        <v>31</v>
      </c>
      <c r="J119" s="37" t="str">
        <f>E24</f>
        <v xml:space="preserve">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145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08"/>
      <c r="B121" s="209"/>
      <c r="C121" s="210" t="s">
        <v>112</v>
      </c>
      <c r="D121" s="211" t="s">
        <v>58</v>
      </c>
      <c r="E121" s="211" t="s">
        <v>54</v>
      </c>
      <c r="F121" s="211" t="s">
        <v>55</v>
      </c>
      <c r="G121" s="211" t="s">
        <v>113</v>
      </c>
      <c r="H121" s="211" t="s">
        <v>114</v>
      </c>
      <c r="I121" s="212" t="s">
        <v>115</v>
      </c>
      <c r="J121" s="213" t="s">
        <v>102</v>
      </c>
      <c r="K121" s="214" t="s">
        <v>116</v>
      </c>
      <c r="L121" s="215"/>
      <c r="M121" s="101" t="s">
        <v>1</v>
      </c>
      <c r="N121" s="102" t="s">
        <v>37</v>
      </c>
      <c r="O121" s="102" t="s">
        <v>117</v>
      </c>
      <c r="P121" s="102" t="s">
        <v>118</v>
      </c>
      <c r="Q121" s="102" t="s">
        <v>119</v>
      </c>
      <c r="R121" s="102" t="s">
        <v>120</v>
      </c>
      <c r="S121" s="102" t="s">
        <v>121</v>
      </c>
      <c r="T121" s="103" t="s">
        <v>122</v>
      </c>
      <c r="U121" s="208"/>
      <c r="V121" s="208"/>
      <c r="W121" s="208"/>
      <c r="X121" s="208"/>
      <c r="Y121" s="208"/>
      <c r="Z121" s="208"/>
      <c r="AA121" s="208"/>
      <c r="AB121" s="208"/>
      <c r="AC121" s="208"/>
      <c r="AD121" s="208"/>
      <c r="AE121" s="208"/>
    </row>
    <row r="122" spans="1:63" s="2" customFormat="1" ht="22.8" customHeight="1">
      <c r="A122" s="39"/>
      <c r="B122" s="40"/>
      <c r="C122" s="108" t="s">
        <v>123</v>
      </c>
      <c r="D122" s="41"/>
      <c r="E122" s="41"/>
      <c r="F122" s="41"/>
      <c r="G122" s="41"/>
      <c r="H122" s="41"/>
      <c r="I122" s="145"/>
      <c r="J122" s="216">
        <f>BK122</f>
        <v>0</v>
      </c>
      <c r="K122" s="41"/>
      <c r="L122" s="45"/>
      <c r="M122" s="104"/>
      <c r="N122" s="217"/>
      <c r="O122" s="105"/>
      <c r="P122" s="218">
        <f>P123</f>
        <v>0</v>
      </c>
      <c r="Q122" s="105"/>
      <c r="R122" s="218">
        <f>R123</f>
        <v>0</v>
      </c>
      <c r="S122" s="105"/>
      <c r="T122" s="219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72</v>
      </c>
      <c r="AU122" s="18" t="s">
        <v>104</v>
      </c>
      <c r="BK122" s="220">
        <f>BK123</f>
        <v>0</v>
      </c>
    </row>
    <row r="123" spans="1:63" s="12" customFormat="1" ht="25.9" customHeight="1">
      <c r="A123" s="12"/>
      <c r="B123" s="221"/>
      <c r="C123" s="222"/>
      <c r="D123" s="223" t="s">
        <v>72</v>
      </c>
      <c r="E123" s="224" t="s">
        <v>124</v>
      </c>
      <c r="F123" s="224" t="s">
        <v>125</v>
      </c>
      <c r="G123" s="222"/>
      <c r="H123" s="222"/>
      <c r="I123" s="225"/>
      <c r="J123" s="226">
        <f>BK123</f>
        <v>0</v>
      </c>
      <c r="K123" s="222"/>
      <c r="L123" s="227"/>
      <c r="M123" s="228"/>
      <c r="N123" s="229"/>
      <c r="O123" s="229"/>
      <c r="P123" s="230">
        <f>P124+P151+P162+P165+P180</f>
        <v>0</v>
      </c>
      <c r="Q123" s="229"/>
      <c r="R123" s="230">
        <f>R124+R151+R162+R165+R180</f>
        <v>0</v>
      </c>
      <c r="S123" s="229"/>
      <c r="T123" s="231">
        <f>T124+T151+T162+T165+T180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2" t="s">
        <v>78</v>
      </c>
      <c r="AT123" s="233" t="s">
        <v>72</v>
      </c>
      <c r="AU123" s="233" t="s">
        <v>73</v>
      </c>
      <c r="AY123" s="232" t="s">
        <v>126</v>
      </c>
      <c r="BK123" s="234">
        <f>BK124+BK151+BK162+BK165+BK180</f>
        <v>0</v>
      </c>
    </row>
    <row r="124" spans="1:63" s="12" customFormat="1" ht="22.8" customHeight="1">
      <c r="A124" s="12"/>
      <c r="B124" s="221"/>
      <c r="C124" s="222"/>
      <c r="D124" s="223" t="s">
        <v>72</v>
      </c>
      <c r="E124" s="235" t="s">
        <v>78</v>
      </c>
      <c r="F124" s="235" t="s">
        <v>127</v>
      </c>
      <c r="G124" s="222"/>
      <c r="H124" s="222"/>
      <c r="I124" s="225"/>
      <c r="J124" s="236">
        <f>BK124</f>
        <v>0</v>
      </c>
      <c r="K124" s="222"/>
      <c r="L124" s="227"/>
      <c r="M124" s="228"/>
      <c r="N124" s="229"/>
      <c r="O124" s="229"/>
      <c r="P124" s="230">
        <f>SUM(P125:P150)</f>
        <v>0</v>
      </c>
      <c r="Q124" s="229"/>
      <c r="R124" s="230">
        <f>SUM(R125:R150)</f>
        <v>0</v>
      </c>
      <c r="S124" s="229"/>
      <c r="T124" s="231">
        <f>SUM(T125:T150)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2" t="s">
        <v>78</v>
      </c>
      <c r="AT124" s="233" t="s">
        <v>72</v>
      </c>
      <c r="AU124" s="233" t="s">
        <v>78</v>
      </c>
      <c r="AY124" s="232" t="s">
        <v>126</v>
      </c>
      <c r="BK124" s="234">
        <f>SUM(BK125:BK150)</f>
        <v>0</v>
      </c>
    </row>
    <row r="125" spans="1:65" s="2" customFormat="1" ht="24" customHeight="1">
      <c r="A125" s="39"/>
      <c r="B125" s="40"/>
      <c r="C125" s="237" t="s">
        <v>78</v>
      </c>
      <c r="D125" s="237" t="s">
        <v>128</v>
      </c>
      <c r="E125" s="238" t="s">
        <v>683</v>
      </c>
      <c r="F125" s="239" t="s">
        <v>684</v>
      </c>
      <c r="G125" s="240" t="s">
        <v>138</v>
      </c>
      <c r="H125" s="241">
        <v>11400</v>
      </c>
      <c r="I125" s="242"/>
      <c r="J125" s="243">
        <f>ROUND(I125*H125,2)</f>
        <v>0</v>
      </c>
      <c r="K125" s="244"/>
      <c r="L125" s="45"/>
      <c r="M125" s="245" t="s">
        <v>1</v>
      </c>
      <c r="N125" s="246" t="s">
        <v>38</v>
      </c>
      <c r="O125" s="92"/>
      <c r="P125" s="247">
        <f>O125*H125</f>
        <v>0</v>
      </c>
      <c r="Q125" s="247">
        <v>0</v>
      </c>
      <c r="R125" s="247">
        <f>Q125*H125</f>
        <v>0</v>
      </c>
      <c r="S125" s="247">
        <v>0</v>
      </c>
      <c r="T125" s="248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9" t="s">
        <v>88</v>
      </c>
      <c r="AT125" s="249" t="s">
        <v>128</v>
      </c>
      <c r="AU125" s="249" t="s">
        <v>82</v>
      </c>
      <c r="AY125" s="18" t="s">
        <v>126</v>
      </c>
      <c r="BE125" s="250">
        <f>IF(N125="základní",J125,0)</f>
        <v>0</v>
      </c>
      <c r="BF125" s="250">
        <f>IF(N125="snížená",J125,0)</f>
        <v>0</v>
      </c>
      <c r="BG125" s="250">
        <f>IF(N125="zákl. přenesená",J125,0)</f>
        <v>0</v>
      </c>
      <c r="BH125" s="250">
        <f>IF(N125="sníž. přenesená",J125,0)</f>
        <v>0</v>
      </c>
      <c r="BI125" s="250">
        <f>IF(N125="nulová",J125,0)</f>
        <v>0</v>
      </c>
      <c r="BJ125" s="18" t="s">
        <v>78</v>
      </c>
      <c r="BK125" s="250">
        <f>ROUND(I125*H125,2)</f>
        <v>0</v>
      </c>
      <c r="BL125" s="18" t="s">
        <v>88</v>
      </c>
      <c r="BM125" s="249" t="s">
        <v>82</v>
      </c>
    </row>
    <row r="126" spans="1:47" s="2" customFormat="1" ht="12">
      <c r="A126" s="39"/>
      <c r="B126" s="40"/>
      <c r="C126" s="41"/>
      <c r="D126" s="251" t="s">
        <v>132</v>
      </c>
      <c r="E126" s="41"/>
      <c r="F126" s="252" t="s">
        <v>684</v>
      </c>
      <c r="G126" s="41"/>
      <c r="H126" s="41"/>
      <c r="I126" s="145"/>
      <c r="J126" s="41"/>
      <c r="K126" s="41"/>
      <c r="L126" s="45"/>
      <c r="M126" s="253"/>
      <c r="N126" s="254"/>
      <c r="O126" s="92"/>
      <c r="P126" s="92"/>
      <c r="Q126" s="92"/>
      <c r="R126" s="92"/>
      <c r="S126" s="92"/>
      <c r="T126" s="93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132</v>
      </c>
      <c r="AU126" s="18" t="s">
        <v>82</v>
      </c>
    </row>
    <row r="127" spans="1:65" s="2" customFormat="1" ht="24" customHeight="1">
      <c r="A127" s="39"/>
      <c r="B127" s="40"/>
      <c r="C127" s="237" t="s">
        <v>82</v>
      </c>
      <c r="D127" s="237" t="s">
        <v>128</v>
      </c>
      <c r="E127" s="238" t="s">
        <v>685</v>
      </c>
      <c r="F127" s="239" t="s">
        <v>686</v>
      </c>
      <c r="G127" s="240" t="s">
        <v>138</v>
      </c>
      <c r="H127" s="241">
        <v>4700</v>
      </c>
      <c r="I127" s="242"/>
      <c r="J127" s="243">
        <f>ROUND(I127*H127,2)</f>
        <v>0</v>
      </c>
      <c r="K127" s="244"/>
      <c r="L127" s="45"/>
      <c r="M127" s="245" t="s">
        <v>1</v>
      </c>
      <c r="N127" s="246" t="s">
        <v>38</v>
      </c>
      <c r="O127" s="92"/>
      <c r="P127" s="247">
        <f>O127*H127</f>
        <v>0</v>
      </c>
      <c r="Q127" s="247">
        <v>0</v>
      </c>
      <c r="R127" s="247">
        <f>Q127*H127</f>
        <v>0</v>
      </c>
      <c r="S127" s="247">
        <v>0</v>
      </c>
      <c r="T127" s="248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9" t="s">
        <v>88</v>
      </c>
      <c r="AT127" s="249" t="s">
        <v>128</v>
      </c>
      <c r="AU127" s="249" t="s">
        <v>82</v>
      </c>
      <c r="AY127" s="18" t="s">
        <v>126</v>
      </c>
      <c r="BE127" s="250">
        <f>IF(N127="základní",J127,0)</f>
        <v>0</v>
      </c>
      <c r="BF127" s="250">
        <f>IF(N127="snížená",J127,0)</f>
        <v>0</v>
      </c>
      <c r="BG127" s="250">
        <f>IF(N127="zákl. přenesená",J127,0)</f>
        <v>0</v>
      </c>
      <c r="BH127" s="250">
        <f>IF(N127="sníž. přenesená",J127,0)</f>
        <v>0</v>
      </c>
      <c r="BI127" s="250">
        <f>IF(N127="nulová",J127,0)</f>
        <v>0</v>
      </c>
      <c r="BJ127" s="18" t="s">
        <v>78</v>
      </c>
      <c r="BK127" s="250">
        <f>ROUND(I127*H127,2)</f>
        <v>0</v>
      </c>
      <c r="BL127" s="18" t="s">
        <v>88</v>
      </c>
      <c r="BM127" s="249" t="s">
        <v>88</v>
      </c>
    </row>
    <row r="128" spans="1:47" s="2" customFormat="1" ht="12">
      <c r="A128" s="39"/>
      <c r="B128" s="40"/>
      <c r="C128" s="41"/>
      <c r="D128" s="251" t="s">
        <v>132</v>
      </c>
      <c r="E128" s="41"/>
      <c r="F128" s="252" t="s">
        <v>686</v>
      </c>
      <c r="G128" s="41"/>
      <c r="H128" s="41"/>
      <c r="I128" s="145"/>
      <c r="J128" s="41"/>
      <c r="K128" s="41"/>
      <c r="L128" s="45"/>
      <c r="M128" s="253"/>
      <c r="N128" s="254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132</v>
      </c>
      <c r="AU128" s="18" t="s">
        <v>82</v>
      </c>
    </row>
    <row r="129" spans="1:51" s="13" customFormat="1" ht="12">
      <c r="A129" s="13"/>
      <c r="B129" s="255"/>
      <c r="C129" s="256"/>
      <c r="D129" s="251" t="s">
        <v>133</v>
      </c>
      <c r="E129" s="257" t="s">
        <v>1</v>
      </c>
      <c r="F129" s="258" t="s">
        <v>687</v>
      </c>
      <c r="G129" s="256"/>
      <c r="H129" s="259">
        <v>4700</v>
      </c>
      <c r="I129" s="260"/>
      <c r="J129" s="256"/>
      <c r="K129" s="256"/>
      <c r="L129" s="261"/>
      <c r="M129" s="262"/>
      <c r="N129" s="263"/>
      <c r="O129" s="263"/>
      <c r="P129" s="263"/>
      <c r="Q129" s="263"/>
      <c r="R129" s="263"/>
      <c r="S129" s="263"/>
      <c r="T129" s="26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5" t="s">
        <v>133</v>
      </c>
      <c r="AU129" s="265" t="s">
        <v>82</v>
      </c>
      <c r="AV129" s="13" t="s">
        <v>82</v>
      </c>
      <c r="AW129" s="13" t="s">
        <v>30</v>
      </c>
      <c r="AX129" s="13" t="s">
        <v>73</v>
      </c>
      <c r="AY129" s="265" t="s">
        <v>126</v>
      </c>
    </row>
    <row r="130" spans="1:51" s="14" customFormat="1" ht="12">
      <c r="A130" s="14"/>
      <c r="B130" s="266"/>
      <c r="C130" s="267"/>
      <c r="D130" s="251" t="s">
        <v>133</v>
      </c>
      <c r="E130" s="268" t="s">
        <v>1</v>
      </c>
      <c r="F130" s="269" t="s">
        <v>135</v>
      </c>
      <c r="G130" s="267"/>
      <c r="H130" s="270">
        <v>4700</v>
      </c>
      <c r="I130" s="271"/>
      <c r="J130" s="267"/>
      <c r="K130" s="267"/>
      <c r="L130" s="272"/>
      <c r="M130" s="273"/>
      <c r="N130" s="274"/>
      <c r="O130" s="274"/>
      <c r="P130" s="274"/>
      <c r="Q130" s="274"/>
      <c r="R130" s="274"/>
      <c r="S130" s="274"/>
      <c r="T130" s="27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76" t="s">
        <v>133</v>
      </c>
      <c r="AU130" s="276" t="s">
        <v>82</v>
      </c>
      <c r="AV130" s="14" t="s">
        <v>88</v>
      </c>
      <c r="AW130" s="14" t="s">
        <v>30</v>
      </c>
      <c r="AX130" s="14" t="s">
        <v>78</v>
      </c>
      <c r="AY130" s="276" t="s">
        <v>126</v>
      </c>
    </row>
    <row r="131" spans="1:65" s="2" customFormat="1" ht="24" customHeight="1">
      <c r="A131" s="39"/>
      <c r="B131" s="40"/>
      <c r="C131" s="237" t="s">
        <v>85</v>
      </c>
      <c r="D131" s="237" t="s">
        <v>128</v>
      </c>
      <c r="E131" s="238" t="s">
        <v>688</v>
      </c>
      <c r="F131" s="239" t="s">
        <v>689</v>
      </c>
      <c r="G131" s="240" t="s">
        <v>138</v>
      </c>
      <c r="H131" s="241">
        <v>11400</v>
      </c>
      <c r="I131" s="242"/>
      <c r="J131" s="243">
        <f>ROUND(I131*H131,2)</f>
        <v>0</v>
      </c>
      <c r="K131" s="244"/>
      <c r="L131" s="45"/>
      <c r="M131" s="245" t="s">
        <v>1</v>
      </c>
      <c r="N131" s="246" t="s">
        <v>38</v>
      </c>
      <c r="O131" s="92"/>
      <c r="P131" s="247">
        <f>O131*H131</f>
        <v>0</v>
      </c>
      <c r="Q131" s="247">
        <v>0</v>
      </c>
      <c r="R131" s="247">
        <f>Q131*H131</f>
        <v>0</v>
      </c>
      <c r="S131" s="247">
        <v>0</v>
      </c>
      <c r="T131" s="248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9" t="s">
        <v>88</v>
      </c>
      <c r="AT131" s="249" t="s">
        <v>128</v>
      </c>
      <c r="AU131" s="249" t="s">
        <v>82</v>
      </c>
      <c r="AY131" s="18" t="s">
        <v>126</v>
      </c>
      <c r="BE131" s="250">
        <f>IF(N131="základní",J131,0)</f>
        <v>0</v>
      </c>
      <c r="BF131" s="250">
        <f>IF(N131="snížená",J131,0)</f>
        <v>0</v>
      </c>
      <c r="BG131" s="250">
        <f>IF(N131="zákl. přenesená",J131,0)</f>
        <v>0</v>
      </c>
      <c r="BH131" s="250">
        <f>IF(N131="sníž. přenesená",J131,0)</f>
        <v>0</v>
      </c>
      <c r="BI131" s="250">
        <f>IF(N131="nulová",J131,0)</f>
        <v>0</v>
      </c>
      <c r="BJ131" s="18" t="s">
        <v>78</v>
      </c>
      <c r="BK131" s="250">
        <f>ROUND(I131*H131,2)</f>
        <v>0</v>
      </c>
      <c r="BL131" s="18" t="s">
        <v>88</v>
      </c>
      <c r="BM131" s="249" t="s">
        <v>94</v>
      </c>
    </row>
    <row r="132" spans="1:47" s="2" customFormat="1" ht="12">
      <c r="A132" s="39"/>
      <c r="B132" s="40"/>
      <c r="C132" s="41"/>
      <c r="D132" s="251" t="s">
        <v>132</v>
      </c>
      <c r="E132" s="41"/>
      <c r="F132" s="252" t="s">
        <v>689</v>
      </c>
      <c r="G132" s="41"/>
      <c r="H132" s="41"/>
      <c r="I132" s="145"/>
      <c r="J132" s="41"/>
      <c r="K132" s="41"/>
      <c r="L132" s="45"/>
      <c r="M132" s="253"/>
      <c r="N132" s="254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132</v>
      </c>
      <c r="AU132" s="18" t="s">
        <v>82</v>
      </c>
    </row>
    <row r="133" spans="1:65" s="2" customFormat="1" ht="24" customHeight="1">
      <c r="A133" s="39"/>
      <c r="B133" s="40"/>
      <c r="C133" s="237" t="s">
        <v>88</v>
      </c>
      <c r="D133" s="237" t="s">
        <v>128</v>
      </c>
      <c r="E133" s="238" t="s">
        <v>320</v>
      </c>
      <c r="F133" s="239" t="s">
        <v>321</v>
      </c>
      <c r="G133" s="240" t="s">
        <v>138</v>
      </c>
      <c r="H133" s="241">
        <v>11400</v>
      </c>
      <c r="I133" s="242"/>
      <c r="J133" s="243">
        <f>ROUND(I133*H133,2)</f>
        <v>0</v>
      </c>
      <c r="K133" s="244"/>
      <c r="L133" s="45"/>
      <c r="M133" s="245" t="s">
        <v>1</v>
      </c>
      <c r="N133" s="246" t="s">
        <v>38</v>
      </c>
      <c r="O133" s="92"/>
      <c r="P133" s="247">
        <f>O133*H133</f>
        <v>0</v>
      </c>
      <c r="Q133" s="247">
        <v>0</v>
      </c>
      <c r="R133" s="247">
        <f>Q133*H133</f>
        <v>0</v>
      </c>
      <c r="S133" s="247">
        <v>0</v>
      </c>
      <c r="T133" s="248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9" t="s">
        <v>88</v>
      </c>
      <c r="AT133" s="249" t="s">
        <v>128</v>
      </c>
      <c r="AU133" s="249" t="s">
        <v>82</v>
      </c>
      <c r="AY133" s="18" t="s">
        <v>126</v>
      </c>
      <c r="BE133" s="250">
        <f>IF(N133="základní",J133,0)</f>
        <v>0</v>
      </c>
      <c r="BF133" s="250">
        <f>IF(N133="snížená",J133,0)</f>
        <v>0</v>
      </c>
      <c r="BG133" s="250">
        <f>IF(N133="zákl. přenesená",J133,0)</f>
        <v>0</v>
      </c>
      <c r="BH133" s="250">
        <f>IF(N133="sníž. přenesená",J133,0)</f>
        <v>0</v>
      </c>
      <c r="BI133" s="250">
        <f>IF(N133="nulová",J133,0)</f>
        <v>0</v>
      </c>
      <c r="BJ133" s="18" t="s">
        <v>78</v>
      </c>
      <c r="BK133" s="250">
        <f>ROUND(I133*H133,2)</f>
        <v>0</v>
      </c>
      <c r="BL133" s="18" t="s">
        <v>88</v>
      </c>
      <c r="BM133" s="249" t="s">
        <v>169</v>
      </c>
    </row>
    <row r="134" spans="1:47" s="2" customFormat="1" ht="12">
      <c r="A134" s="39"/>
      <c r="B134" s="40"/>
      <c r="C134" s="41"/>
      <c r="D134" s="251" t="s">
        <v>132</v>
      </c>
      <c r="E134" s="41"/>
      <c r="F134" s="252" t="s">
        <v>321</v>
      </c>
      <c r="G134" s="41"/>
      <c r="H134" s="41"/>
      <c r="I134" s="145"/>
      <c r="J134" s="41"/>
      <c r="K134" s="41"/>
      <c r="L134" s="45"/>
      <c r="M134" s="253"/>
      <c r="N134" s="254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132</v>
      </c>
      <c r="AU134" s="18" t="s">
        <v>82</v>
      </c>
    </row>
    <row r="135" spans="1:51" s="13" customFormat="1" ht="12">
      <c r="A135" s="13"/>
      <c r="B135" s="255"/>
      <c r="C135" s="256"/>
      <c r="D135" s="251" t="s">
        <v>133</v>
      </c>
      <c r="E135" s="257" t="s">
        <v>1</v>
      </c>
      <c r="F135" s="258" t="s">
        <v>690</v>
      </c>
      <c r="G135" s="256"/>
      <c r="H135" s="259">
        <v>11400</v>
      </c>
      <c r="I135" s="260"/>
      <c r="J135" s="256"/>
      <c r="K135" s="256"/>
      <c r="L135" s="261"/>
      <c r="M135" s="262"/>
      <c r="N135" s="263"/>
      <c r="O135" s="263"/>
      <c r="P135" s="263"/>
      <c r="Q135" s="263"/>
      <c r="R135" s="263"/>
      <c r="S135" s="263"/>
      <c r="T135" s="26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5" t="s">
        <v>133</v>
      </c>
      <c r="AU135" s="265" t="s">
        <v>82</v>
      </c>
      <c r="AV135" s="13" t="s">
        <v>82</v>
      </c>
      <c r="AW135" s="13" t="s">
        <v>30</v>
      </c>
      <c r="AX135" s="13" t="s">
        <v>73</v>
      </c>
      <c r="AY135" s="265" t="s">
        <v>126</v>
      </c>
    </row>
    <row r="136" spans="1:51" s="14" customFormat="1" ht="12">
      <c r="A136" s="14"/>
      <c r="B136" s="266"/>
      <c r="C136" s="267"/>
      <c r="D136" s="251" t="s">
        <v>133</v>
      </c>
      <c r="E136" s="268" t="s">
        <v>1</v>
      </c>
      <c r="F136" s="269" t="s">
        <v>135</v>
      </c>
      <c r="G136" s="267"/>
      <c r="H136" s="270">
        <v>11400</v>
      </c>
      <c r="I136" s="271"/>
      <c r="J136" s="267"/>
      <c r="K136" s="267"/>
      <c r="L136" s="272"/>
      <c r="M136" s="273"/>
      <c r="N136" s="274"/>
      <c r="O136" s="274"/>
      <c r="P136" s="274"/>
      <c r="Q136" s="274"/>
      <c r="R136" s="274"/>
      <c r="S136" s="274"/>
      <c r="T136" s="27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76" t="s">
        <v>133</v>
      </c>
      <c r="AU136" s="276" t="s">
        <v>82</v>
      </c>
      <c r="AV136" s="14" t="s">
        <v>88</v>
      </c>
      <c r="AW136" s="14" t="s">
        <v>30</v>
      </c>
      <c r="AX136" s="14" t="s">
        <v>78</v>
      </c>
      <c r="AY136" s="276" t="s">
        <v>126</v>
      </c>
    </row>
    <row r="137" spans="1:65" s="2" customFormat="1" ht="24" customHeight="1">
      <c r="A137" s="39"/>
      <c r="B137" s="40"/>
      <c r="C137" s="237" t="s">
        <v>91</v>
      </c>
      <c r="D137" s="237" t="s">
        <v>128</v>
      </c>
      <c r="E137" s="238" t="s">
        <v>327</v>
      </c>
      <c r="F137" s="239" t="s">
        <v>328</v>
      </c>
      <c r="G137" s="240" t="s">
        <v>138</v>
      </c>
      <c r="H137" s="241">
        <v>11400</v>
      </c>
      <c r="I137" s="242"/>
      <c r="J137" s="243">
        <f>ROUND(I137*H137,2)</f>
        <v>0</v>
      </c>
      <c r="K137" s="244"/>
      <c r="L137" s="45"/>
      <c r="M137" s="245" t="s">
        <v>1</v>
      </c>
      <c r="N137" s="246" t="s">
        <v>38</v>
      </c>
      <c r="O137" s="92"/>
      <c r="P137" s="247">
        <f>O137*H137</f>
        <v>0</v>
      </c>
      <c r="Q137" s="247">
        <v>0</v>
      </c>
      <c r="R137" s="247">
        <f>Q137*H137</f>
        <v>0</v>
      </c>
      <c r="S137" s="247">
        <v>0</v>
      </c>
      <c r="T137" s="248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9" t="s">
        <v>88</v>
      </c>
      <c r="AT137" s="249" t="s">
        <v>128</v>
      </c>
      <c r="AU137" s="249" t="s">
        <v>82</v>
      </c>
      <c r="AY137" s="18" t="s">
        <v>126</v>
      </c>
      <c r="BE137" s="250">
        <f>IF(N137="základní",J137,0)</f>
        <v>0</v>
      </c>
      <c r="BF137" s="250">
        <f>IF(N137="snížená",J137,0)</f>
        <v>0</v>
      </c>
      <c r="BG137" s="250">
        <f>IF(N137="zákl. přenesená",J137,0)</f>
        <v>0</v>
      </c>
      <c r="BH137" s="250">
        <f>IF(N137="sníž. přenesená",J137,0)</f>
        <v>0</v>
      </c>
      <c r="BI137" s="250">
        <f>IF(N137="nulová",J137,0)</f>
        <v>0</v>
      </c>
      <c r="BJ137" s="18" t="s">
        <v>78</v>
      </c>
      <c r="BK137" s="250">
        <f>ROUND(I137*H137,2)</f>
        <v>0</v>
      </c>
      <c r="BL137" s="18" t="s">
        <v>88</v>
      </c>
      <c r="BM137" s="249" t="s">
        <v>179</v>
      </c>
    </row>
    <row r="138" spans="1:47" s="2" customFormat="1" ht="12">
      <c r="A138" s="39"/>
      <c r="B138" s="40"/>
      <c r="C138" s="41"/>
      <c r="D138" s="251" t="s">
        <v>132</v>
      </c>
      <c r="E138" s="41"/>
      <c r="F138" s="252" t="s">
        <v>328</v>
      </c>
      <c r="G138" s="41"/>
      <c r="H138" s="41"/>
      <c r="I138" s="145"/>
      <c r="J138" s="41"/>
      <c r="K138" s="41"/>
      <c r="L138" s="45"/>
      <c r="M138" s="253"/>
      <c r="N138" s="254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132</v>
      </c>
      <c r="AU138" s="18" t="s">
        <v>82</v>
      </c>
    </row>
    <row r="139" spans="1:65" s="2" customFormat="1" ht="16.5" customHeight="1">
      <c r="A139" s="39"/>
      <c r="B139" s="40"/>
      <c r="C139" s="277" t="s">
        <v>94</v>
      </c>
      <c r="D139" s="277" t="s">
        <v>217</v>
      </c>
      <c r="E139" s="278" t="s">
        <v>329</v>
      </c>
      <c r="F139" s="279" t="s">
        <v>330</v>
      </c>
      <c r="G139" s="280" t="s">
        <v>331</v>
      </c>
      <c r="H139" s="281">
        <v>171</v>
      </c>
      <c r="I139" s="282"/>
      <c r="J139" s="283">
        <f>ROUND(I139*H139,2)</f>
        <v>0</v>
      </c>
      <c r="K139" s="284"/>
      <c r="L139" s="285"/>
      <c r="M139" s="286" t="s">
        <v>1</v>
      </c>
      <c r="N139" s="287" t="s">
        <v>38</v>
      </c>
      <c r="O139" s="92"/>
      <c r="P139" s="247">
        <f>O139*H139</f>
        <v>0</v>
      </c>
      <c r="Q139" s="247">
        <v>0</v>
      </c>
      <c r="R139" s="247">
        <f>Q139*H139</f>
        <v>0</v>
      </c>
      <c r="S139" s="247">
        <v>0</v>
      </c>
      <c r="T139" s="248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9" t="s">
        <v>169</v>
      </c>
      <c r="AT139" s="249" t="s">
        <v>217</v>
      </c>
      <c r="AU139" s="249" t="s">
        <v>82</v>
      </c>
      <c r="AY139" s="18" t="s">
        <v>126</v>
      </c>
      <c r="BE139" s="250">
        <f>IF(N139="základní",J139,0)</f>
        <v>0</v>
      </c>
      <c r="BF139" s="250">
        <f>IF(N139="snížená",J139,0)</f>
        <v>0</v>
      </c>
      <c r="BG139" s="250">
        <f>IF(N139="zákl. přenesená",J139,0)</f>
        <v>0</v>
      </c>
      <c r="BH139" s="250">
        <f>IF(N139="sníž. přenesená",J139,0)</f>
        <v>0</v>
      </c>
      <c r="BI139" s="250">
        <f>IF(N139="nulová",J139,0)</f>
        <v>0</v>
      </c>
      <c r="BJ139" s="18" t="s">
        <v>78</v>
      </c>
      <c r="BK139" s="250">
        <f>ROUND(I139*H139,2)</f>
        <v>0</v>
      </c>
      <c r="BL139" s="18" t="s">
        <v>88</v>
      </c>
      <c r="BM139" s="249" t="s">
        <v>189</v>
      </c>
    </row>
    <row r="140" spans="1:47" s="2" customFormat="1" ht="12">
      <c r="A140" s="39"/>
      <c r="B140" s="40"/>
      <c r="C140" s="41"/>
      <c r="D140" s="251" t="s">
        <v>132</v>
      </c>
      <c r="E140" s="41"/>
      <c r="F140" s="252" t="s">
        <v>330</v>
      </c>
      <c r="G140" s="41"/>
      <c r="H140" s="41"/>
      <c r="I140" s="145"/>
      <c r="J140" s="41"/>
      <c r="K140" s="41"/>
      <c r="L140" s="45"/>
      <c r="M140" s="253"/>
      <c r="N140" s="254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132</v>
      </c>
      <c r="AU140" s="18" t="s">
        <v>82</v>
      </c>
    </row>
    <row r="141" spans="1:51" s="13" customFormat="1" ht="12">
      <c r="A141" s="13"/>
      <c r="B141" s="255"/>
      <c r="C141" s="256"/>
      <c r="D141" s="251" t="s">
        <v>133</v>
      </c>
      <c r="E141" s="257" t="s">
        <v>1</v>
      </c>
      <c r="F141" s="258" t="s">
        <v>691</v>
      </c>
      <c r="G141" s="256"/>
      <c r="H141" s="259">
        <v>171</v>
      </c>
      <c r="I141" s="260"/>
      <c r="J141" s="256"/>
      <c r="K141" s="256"/>
      <c r="L141" s="261"/>
      <c r="M141" s="262"/>
      <c r="N141" s="263"/>
      <c r="O141" s="263"/>
      <c r="P141" s="263"/>
      <c r="Q141" s="263"/>
      <c r="R141" s="263"/>
      <c r="S141" s="263"/>
      <c r="T141" s="26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5" t="s">
        <v>133</v>
      </c>
      <c r="AU141" s="265" t="s">
        <v>82</v>
      </c>
      <c r="AV141" s="13" t="s">
        <v>82</v>
      </c>
      <c r="AW141" s="13" t="s">
        <v>30</v>
      </c>
      <c r="AX141" s="13" t="s">
        <v>73</v>
      </c>
      <c r="AY141" s="265" t="s">
        <v>126</v>
      </c>
    </row>
    <row r="142" spans="1:51" s="14" customFormat="1" ht="12">
      <c r="A142" s="14"/>
      <c r="B142" s="266"/>
      <c r="C142" s="267"/>
      <c r="D142" s="251" t="s">
        <v>133</v>
      </c>
      <c r="E142" s="268" t="s">
        <v>1</v>
      </c>
      <c r="F142" s="269" t="s">
        <v>135</v>
      </c>
      <c r="G142" s="267"/>
      <c r="H142" s="270">
        <v>171</v>
      </c>
      <c r="I142" s="271"/>
      <c r="J142" s="267"/>
      <c r="K142" s="267"/>
      <c r="L142" s="272"/>
      <c r="M142" s="273"/>
      <c r="N142" s="274"/>
      <c r="O142" s="274"/>
      <c r="P142" s="274"/>
      <c r="Q142" s="274"/>
      <c r="R142" s="274"/>
      <c r="S142" s="274"/>
      <c r="T142" s="27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76" t="s">
        <v>133</v>
      </c>
      <c r="AU142" s="276" t="s">
        <v>82</v>
      </c>
      <c r="AV142" s="14" t="s">
        <v>88</v>
      </c>
      <c r="AW142" s="14" t="s">
        <v>30</v>
      </c>
      <c r="AX142" s="14" t="s">
        <v>78</v>
      </c>
      <c r="AY142" s="276" t="s">
        <v>126</v>
      </c>
    </row>
    <row r="143" spans="1:65" s="2" customFormat="1" ht="16.5" customHeight="1">
      <c r="A143" s="39"/>
      <c r="B143" s="40"/>
      <c r="C143" s="237" t="s">
        <v>163</v>
      </c>
      <c r="D143" s="237" t="s">
        <v>128</v>
      </c>
      <c r="E143" s="238" t="s">
        <v>516</v>
      </c>
      <c r="F143" s="239" t="s">
        <v>692</v>
      </c>
      <c r="G143" s="240" t="s">
        <v>131</v>
      </c>
      <c r="H143" s="241">
        <v>9</v>
      </c>
      <c r="I143" s="242"/>
      <c r="J143" s="243">
        <f>ROUND(I143*H143,2)</f>
        <v>0</v>
      </c>
      <c r="K143" s="244"/>
      <c r="L143" s="45"/>
      <c r="M143" s="245" t="s">
        <v>1</v>
      </c>
      <c r="N143" s="246" t="s">
        <v>38</v>
      </c>
      <c r="O143" s="92"/>
      <c r="P143" s="247">
        <f>O143*H143</f>
        <v>0</v>
      </c>
      <c r="Q143" s="247">
        <v>0</v>
      </c>
      <c r="R143" s="247">
        <f>Q143*H143</f>
        <v>0</v>
      </c>
      <c r="S143" s="247">
        <v>0</v>
      </c>
      <c r="T143" s="248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9" t="s">
        <v>88</v>
      </c>
      <c r="AT143" s="249" t="s">
        <v>128</v>
      </c>
      <c r="AU143" s="249" t="s">
        <v>82</v>
      </c>
      <c r="AY143" s="18" t="s">
        <v>126</v>
      </c>
      <c r="BE143" s="250">
        <f>IF(N143="základní",J143,0)</f>
        <v>0</v>
      </c>
      <c r="BF143" s="250">
        <f>IF(N143="snížená",J143,0)</f>
        <v>0</v>
      </c>
      <c r="BG143" s="250">
        <f>IF(N143="zákl. přenesená",J143,0)</f>
        <v>0</v>
      </c>
      <c r="BH143" s="250">
        <f>IF(N143="sníž. přenesená",J143,0)</f>
        <v>0</v>
      </c>
      <c r="BI143" s="250">
        <f>IF(N143="nulová",J143,0)</f>
        <v>0</v>
      </c>
      <c r="BJ143" s="18" t="s">
        <v>78</v>
      </c>
      <c r="BK143" s="250">
        <f>ROUND(I143*H143,2)</f>
        <v>0</v>
      </c>
      <c r="BL143" s="18" t="s">
        <v>88</v>
      </c>
      <c r="BM143" s="249" t="s">
        <v>143</v>
      </c>
    </row>
    <row r="144" spans="1:47" s="2" customFormat="1" ht="12">
      <c r="A144" s="39"/>
      <c r="B144" s="40"/>
      <c r="C144" s="41"/>
      <c r="D144" s="251" t="s">
        <v>132</v>
      </c>
      <c r="E144" s="41"/>
      <c r="F144" s="252" t="s">
        <v>692</v>
      </c>
      <c r="G144" s="41"/>
      <c r="H144" s="41"/>
      <c r="I144" s="145"/>
      <c r="J144" s="41"/>
      <c r="K144" s="41"/>
      <c r="L144" s="45"/>
      <c r="M144" s="253"/>
      <c r="N144" s="254"/>
      <c r="O144" s="92"/>
      <c r="P144" s="92"/>
      <c r="Q144" s="92"/>
      <c r="R144" s="92"/>
      <c r="S144" s="92"/>
      <c r="T144" s="93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132</v>
      </c>
      <c r="AU144" s="18" t="s">
        <v>82</v>
      </c>
    </row>
    <row r="145" spans="1:51" s="13" customFormat="1" ht="12">
      <c r="A145" s="13"/>
      <c r="B145" s="255"/>
      <c r="C145" s="256"/>
      <c r="D145" s="251" t="s">
        <v>133</v>
      </c>
      <c r="E145" s="257" t="s">
        <v>1</v>
      </c>
      <c r="F145" s="258" t="s">
        <v>693</v>
      </c>
      <c r="G145" s="256"/>
      <c r="H145" s="259">
        <v>9</v>
      </c>
      <c r="I145" s="260"/>
      <c r="J145" s="256"/>
      <c r="K145" s="256"/>
      <c r="L145" s="261"/>
      <c r="M145" s="262"/>
      <c r="N145" s="263"/>
      <c r="O145" s="263"/>
      <c r="P145" s="263"/>
      <c r="Q145" s="263"/>
      <c r="R145" s="263"/>
      <c r="S145" s="263"/>
      <c r="T145" s="26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5" t="s">
        <v>133</v>
      </c>
      <c r="AU145" s="265" t="s">
        <v>82</v>
      </c>
      <c r="AV145" s="13" t="s">
        <v>82</v>
      </c>
      <c r="AW145" s="13" t="s">
        <v>30</v>
      </c>
      <c r="AX145" s="13" t="s">
        <v>73</v>
      </c>
      <c r="AY145" s="265" t="s">
        <v>126</v>
      </c>
    </row>
    <row r="146" spans="1:51" s="15" customFormat="1" ht="12">
      <c r="A146" s="15"/>
      <c r="B146" s="292"/>
      <c r="C146" s="293"/>
      <c r="D146" s="251" t="s">
        <v>133</v>
      </c>
      <c r="E146" s="294" t="s">
        <v>1</v>
      </c>
      <c r="F146" s="295" t="s">
        <v>694</v>
      </c>
      <c r="G146" s="293"/>
      <c r="H146" s="294" t="s">
        <v>1</v>
      </c>
      <c r="I146" s="296"/>
      <c r="J146" s="293"/>
      <c r="K146" s="293"/>
      <c r="L146" s="297"/>
      <c r="M146" s="298"/>
      <c r="N146" s="299"/>
      <c r="O146" s="299"/>
      <c r="P146" s="299"/>
      <c r="Q146" s="299"/>
      <c r="R146" s="299"/>
      <c r="S146" s="299"/>
      <c r="T146" s="300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301" t="s">
        <v>133</v>
      </c>
      <c r="AU146" s="301" t="s">
        <v>82</v>
      </c>
      <c r="AV146" s="15" t="s">
        <v>78</v>
      </c>
      <c r="AW146" s="15" t="s">
        <v>30</v>
      </c>
      <c r="AX146" s="15" t="s">
        <v>73</v>
      </c>
      <c r="AY146" s="301" t="s">
        <v>126</v>
      </c>
    </row>
    <row r="147" spans="1:51" s="15" customFormat="1" ht="12">
      <c r="A147" s="15"/>
      <c r="B147" s="292"/>
      <c r="C147" s="293"/>
      <c r="D147" s="251" t="s">
        <v>133</v>
      </c>
      <c r="E147" s="294" t="s">
        <v>1</v>
      </c>
      <c r="F147" s="295" t="s">
        <v>695</v>
      </c>
      <c r="G147" s="293"/>
      <c r="H147" s="294" t="s">
        <v>1</v>
      </c>
      <c r="I147" s="296"/>
      <c r="J147" s="293"/>
      <c r="K147" s="293"/>
      <c r="L147" s="297"/>
      <c r="M147" s="298"/>
      <c r="N147" s="299"/>
      <c r="O147" s="299"/>
      <c r="P147" s="299"/>
      <c r="Q147" s="299"/>
      <c r="R147" s="299"/>
      <c r="S147" s="299"/>
      <c r="T147" s="300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301" t="s">
        <v>133</v>
      </c>
      <c r="AU147" s="301" t="s">
        <v>82</v>
      </c>
      <c r="AV147" s="15" t="s">
        <v>78</v>
      </c>
      <c r="AW147" s="15" t="s">
        <v>30</v>
      </c>
      <c r="AX147" s="15" t="s">
        <v>73</v>
      </c>
      <c r="AY147" s="301" t="s">
        <v>126</v>
      </c>
    </row>
    <row r="148" spans="1:51" s="15" customFormat="1" ht="12">
      <c r="A148" s="15"/>
      <c r="B148" s="292"/>
      <c r="C148" s="293"/>
      <c r="D148" s="251" t="s">
        <v>133</v>
      </c>
      <c r="E148" s="294" t="s">
        <v>1</v>
      </c>
      <c r="F148" s="295" t="s">
        <v>696</v>
      </c>
      <c r="G148" s="293"/>
      <c r="H148" s="294" t="s">
        <v>1</v>
      </c>
      <c r="I148" s="296"/>
      <c r="J148" s="293"/>
      <c r="K148" s="293"/>
      <c r="L148" s="297"/>
      <c r="M148" s="298"/>
      <c r="N148" s="299"/>
      <c r="O148" s="299"/>
      <c r="P148" s="299"/>
      <c r="Q148" s="299"/>
      <c r="R148" s="299"/>
      <c r="S148" s="299"/>
      <c r="T148" s="300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301" t="s">
        <v>133</v>
      </c>
      <c r="AU148" s="301" t="s">
        <v>82</v>
      </c>
      <c r="AV148" s="15" t="s">
        <v>78</v>
      </c>
      <c r="AW148" s="15" t="s">
        <v>30</v>
      </c>
      <c r="AX148" s="15" t="s">
        <v>73</v>
      </c>
      <c r="AY148" s="301" t="s">
        <v>126</v>
      </c>
    </row>
    <row r="149" spans="1:51" s="15" customFormat="1" ht="12">
      <c r="A149" s="15"/>
      <c r="B149" s="292"/>
      <c r="C149" s="293"/>
      <c r="D149" s="251" t="s">
        <v>133</v>
      </c>
      <c r="E149" s="294" t="s">
        <v>1</v>
      </c>
      <c r="F149" s="295" t="s">
        <v>697</v>
      </c>
      <c r="G149" s="293"/>
      <c r="H149" s="294" t="s">
        <v>1</v>
      </c>
      <c r="I149" s="296"/>
      <c r="J149" s="293"/>
      <c r="K149" s="293"/>
      <c r="L149" s="297"/>
      <c r="M149" s="298"/>
      <c r="N149" s="299"/>
      <c r="O149" s="299"/>
      <c r="P149" s="299"/>
      <c r="Q149" s="299"/>
      <c r="R149" s="299"/>
      <c r="S149" s="299"/>
      <c r="T149" s="300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301" t="s">
        <v>133</v>
      </c>
      <c r="AU149" s="301" t="s">
        <v>82</v>
      </c>
      <c r="AV149" s="15" t="s">
        <v>78</v>
      </c>
      <c r="AW149" s="15" t="s">
        <v>30</v>
      </c>
      <c r="AX149" s="15" t="s">
        <v>73</v>
      </c>
      <c r="AY149" s="301" t="s">
        <v>126</v>
      </c>
    </row>
    <row r="150" spans="1:51" s="14" customFormat="1" ht="12">
      <c r="A150" s="14"/>
      <c r="B150" s="266"/>
      <c r="C150" s="267"/>
      <c r="D150" s="251" t="s">
        <v>133</v>
      </c>
      <c r="E150" s="268" t="s">
        <v>1</v>
      </c>
      <c r="F150" s="269" t="s">
        <v>135</v>
      </c>
      <c r="G150" s="267"/>
      <c r="H150" s="270">
        <v>9</v>
      </c>
      <c r="I150" s="271"/>
      <c r="J150" s="267"/>
      <c r="K150" s="267"/>
      <c r="L150" s="272"/>
      <c r="M150" s="273"/>
      <c r="N150" s="274"/>
      <c r="O150" s="274"/>
      <c r="P150" s="274"/>
      <c r="Q150" s="274"/>
      <c r="R150" s="274"/>
      <c r="S150" s="274"/>
      <c r="T150" s="27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76" t="s">
        <v>133</v>
      </c>
      <c r="AU150" s="276" t="s">
        <v>82</v>
      </c>
      <c r="AV150" s="14" t="s">
        <v>88</v>
      </c>
      <c r="AW150" s="14" t="s">
        <v>30</v>
      </c>
      <c r="AX150" s="14" t="s">
        <v>78</v>
      </c>
      <c r="AY150" s="276" t="s">
        <v>126</v>
      </c>
    </row>
    <row r="151" spans="1:63" s="12" customFormat="1" ht="22.8" customHeight="1">
      <c r="A151" s="12"/>
      <c r="B151" s="221"/>
      <c r="C151" s="222"/>
      <c r="D151" s="223" t="s">
        <v>72</v>
      </c>
      <c r="E151" s="235" t="s">
        <v>91</v>
      </c>
      <c r="F151" s="235" t="s">
        <v>208</v>
      </c>
      <c r="G151" s="222"/>
      <c r="H151" s="222"/>
      <c r="I151" s="225"/>
      <c r="J151" s="236">
        <f>BK151</f>
        <v>0</v>
      </c>
      <c r="K151" s="222"/>
      <c r="L151" s="227"/>
      <c r="M151" s="228"/>
      <c r="N151" s="229"/>
      <c r="O151" s="229"/>
      <c r="P151" s="230">
        <f>SUM(P152:P161)</f>
        <v>0</v>
      </c>
      <c r="Q151" s="229"/>
      <c r="R151" s="230">
        <f>SUM(R152:R161)</f>
        <v>0</v>
      </c>
      <c r="S151" s="229"/>
      <c r="T151" s="231">
        <f>SUM(T152:T161)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32" t="s">
        <v>78</v>
      </c>
      <c r="AT151" s="233" t="s">
        <v>72</v>
      </c>
      <c r="AU151" s="233" t="s">
        <v>78</v>
      </c>
      <c r="AY151" s="232" t="s">
        <v>126</v>
      </c>
      <c r="BK151" s="234">
        <f>SUM(BK152:BK161)</f>
        <v>0</v>
      </c>
    </row>
    <row r="152" spans="1:65" s="2" customFormat="1" ht="24" customHeight="1">
      <c r="A152" s="39"/>
      <c r="B152" s="40"/>
      <c r="C152" s="237" t="s">
        <v>169</v>
      </c>
      <c r="D152" s="237" t="s">
        <v>128</v>
      </c>
      <c r="E152" s="238" t="s">
        <v>698</v>
      </c>
      <c r="F152" s="239" t="s">
        <v>699</v>
      </c>
      <c r="G152" s="240" t="s">
        <v>138</v>
      </c>
      <c r="H152" s="241">
        <v>4700</v>
      </c>
      <c r="I152" s="242"/>
      <c r="J152" s="243">
        <f>ROUND(I152*H152,2)</f>
        <v>0</v>
      </c>
      <c r="K152" s="244"/>
      <c r="L152" s="45"/>
      <c r="M152" s="245" t="s">
        <v>1</v>
      </c>
      <c r="N152" s="246" t="s">
        <v>38</v>
      </c>
      <c r="O152" s="92"/>
      <c r="P152" s="247">
        <f>O152*H152</f>
        <v>0</v>
      </c>
      <c r="Q152" s="247">
        <v>0</v>
      </c>
      <c r="R152" s="247">
        <f>Q152*H152</f>
        <v>0</v>
      </c>
      <c r="S152" s="247">
        <v>0</v>
      </c>
      <c r="T152" s="248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9" t="s">
        <v>88</v>
      </c>
      <c r="AT152" s="249" t="s">
        <v>128</v>
      </c>
      <c r="AU152" s="249" t="s">
        <v>82</v>
      </c>
      <c r="AY152" s="18" t="s">
        <v>126</v>
      </c>
      <c r="BE152" s="250">
        <f>IF(N152="základní",J152,0)</f>
        <v>0</v>
      </c>
      <c r="BF152" s="250">
        <f>IF(N152="snížená",J152,0)</f>
        <v>0</v>
      </c>
      <c r="BG152" s="250">
        <f>IF(N152="zákl. přenesená",J152,0)</f>
        <v>0</v>
      </c>
      <c r="BH152" s="250">
        <f>IF(N152="sníž. přenesená",J152,0)</f>
        <v>0</v>
      </c>
      <c r="BI152" s="250">
        <f>IF(N152="nulová",J152,0)</f>
        <v>0</v>
      </c>
      <c r="BJ152" s="18" t="s">
        <v>78</v>
      </c>
      <c r="BK152" s="250">
        <f>ROUND(I152*H152,2)</f>
        <v>0</v>
      </c>
      <c r="BL152" s="18" t="s">
        <v>88</v>
      </c>
      <c r="BM152" s="249" t="s">
        <v>149</v>
      </c>
    </row>
    <row r="153" spans="1:47" s="2" customFormat="1" ht="12">
      <c r="A153" s="39"/>
      <c r="B153" s="40"/>
      <c r="C153" s="41"/>
      <c r="D153" s="251" t="s">
        <v>132</v>
      </c>
      <c r="E153" s="41"/>
      <c r="F153" s="252" t="s">
        <v>699</v>
      </c>
      <c r="G153" s="41"/>
      <c r="H153" s="41"/>
      <c r="I153" s="145"/>
      <c r="J153" s="41"/>
      <c r="K153" s="41"/>
      <c r="L153" s="45"/>
      <c r="M153" s="253"/>
      <c r="N153" s="254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132</v>
      </c>
      <c r="AU153" s="18" t="s">
        <v>82</v>
      </c>
    </row>
    <row r="154" spans="1:65" s="2" customFormat="1" ht="24" customHeight="1">
      <c r="A154" s="39"/>
      <c r="B154" s="40"/>
      <c r="C154" s="237" t="s">
        <v>174</v>
      </c>
      <c r="D154" s="237" t="s">
        <v>128</v>
      </c>
      <c r="E154" s="238" t="s">
        <v>700</v>
      </c>
      <c r="F154" s="239" t="s">
        <v>701</v>
      </c>
      <c r="G154" s="240" t="s">
        <v>138</v>
      </c>
      <c r="H154" s="241">
        <v>4700</v>
      </c>
      <c r="I154" s="242"/>
      <c r="J154" s="243">
        <f>ROUND(I154*H154,2)</f>
        <v>0</v>
      </c>
      <c r="K154" s="244"/>
      <c r="L154" s="45"/>
      <c r="M154" s="245" t="s">
        <v>1</v>
      </c>
      <c r="N154" s="246" t="s">
        <v>38</v>
      </c>
      <c r="O154" s="92"/>
      <c r="P154" s="247">
        <f>O154*H154</f>
        <v>0</v>
      </c>
      <c r="Q154" s="247">
        <v>0</v>
      </c>
      <c r="R154" s="247">
        <f>Q154*H154</f>
        <v>0</v>
      </c>
      <c r="S154" s="247">
        <v>0</v>
      </c>
      <c r="T154" s="248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9" t="s">
        <v>88</v>
      </c>
      <c r="AT154" s="249" t="s">
        <v>128</v>
      </c>
      <c r="AU154" s="249" t="s">
        <v>82</v>
      </c>
      <c r="AY154" s="18" t="s">
        <v>126</v>
      </c>
      <c r="BE154" s="250">
        <f>IF(N154="základní",J154,0)</f>
        <v>0</v>
      </c>
      <c r="BF154" s="250">
        <f>IF(N154="snížená",J154,0)</f>
        <v>0</v>
      </c>
      <c r="BG154" s="250">
        <f>IF(N154="zákl. přenesená",J154,0)</f>
        <v>0</v>
      </c>
      <c r="BH154" s="250">
        <f>IF(N154="sníž. přenesená",J154,0)</f>
        <v>0</v>
      </c>
      <c r="BI154" s="250">
        <f>IF(N154="nulová",J154,0)</f>
        <v>0</v>
      </c>
      <c r="BJ154" s="18" t="s">
        <v>78</v>
      </c>
      <c r="BK154" s="250">
        <f>ROUND(I154*H154,2)</f>
        <v>0</v>
      </c>
      <c r="BL154" s="18" t="s">
        <v>88</v>
      </c>
      <c r="BM154" s="249" t="s">
        <v>155</v>
      </c>
    </row>
    <row r="155" spans="1:47" s="2" customFormat="1" ht="12">
      <c r="A155" s="39"/>
      <c r="B155" s="40"/>
      <c r="C155" s="41"/>
      <c r="D155" s="251" t="s">
        <v>132</v>
      </c>
      <c r="E155" s="41"/>
      <c r="F155" s="252" t="s">
        <v>701</v>
      </c>
      <c r="G155" s="41"/>
      <c r="H155" s="41"/>
      <c r="I155" s="145"/>
      <c r="J155" s="41"/>
      <c r="K155" s="41"/>
      <c r="L155" s="45"/>
      <c r="M155" s="253"/>
      <c r="N155" s="254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132</v>
      </c>
      <c r="AU155" s="18" t="s">
        <v>82</v>
      </c>
    </row>
    <row r="156" spans="1:65" s="2" customFormat="1" ht="24" customHeight="1">
      <c r="A156" s="39"/>
      <c r="B156" s="40"/>
      <c r="C156" s="237" t="s">
        <v>179</v>
      </c>
      <c r="D156" s="237" t="s">
        <v>128</v>
      </c>
      <c r="E156" s="238" t="s">
        <v>702</v>
      </c>
      <c r="F156" s="239" t="s">
        <v>703</v>
      </c>
      <c r="G156" s="240" t="s">
        <v>138</v>
      </c>
      <c r="H156" s="241">
        <v>4700</v>
      </c>
      <c r="I156" s="242"/>
      <c r="J156" s="243">
        <f>ROUND(I156*H156,2)</f>
        <v>0</v>
      </c>
      <c r="K156" s="244"/>
      <c r="L156" s="45"/>
      <c r="M156" s="245" t="s">
        <v>1</v>
      </c>
      <c r="N156" s="246" t="s">
        <v>38</v>
      </c>
      <c r="O156" s="92"/>
      <c r="P156" s="247">
        <f>O156*H156</f>
        <v>0</v>
      </c>
      <c r="Q156" s="247">
        <v>0</v>
      </c>
      <c r="R156" s="247">
        <f>Q156*H156</f>
        <v>0</v>
      </c>
      <c r="S156" s="247">
        <v>0</v>
      </c>
      <c r="T156" s="248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9" t="s">
        <v>88</v>
      </c>
      <c r="AT156" s="249" t="s">
        <v>128</v>
      </c>
      <c r="AU156" s="249" t="s">
        <v>82</v>
      </c>
      <c r="AY156" s="18" t="s">
        <v>126</v>
      </c>
      <c r="BE156" s="250">
        <f>IF(N156="základní",J156,0)</f>
        <v>0</v>
      </c>
      <c r="BF156" s="250">
        <f>IF(N156="snížená",J156,0)</f>
        <v>0</v>
      </c>
      <c r="BG156" s="250">
        <f>IF(N156="zákl. přenesená",J156,0)</f>
        <v>0</v>
      </c>
      <c r="BH156" s="250">
        <f>IF(N156="sníž. přenesená",J156,0)</f>
        <v>0</v>
      </c>
      <c r="BI156" s="250">
        <f>IF(N156="nulová",J156,0)</f>
        <v>0</v>
      </c>
      <c r="BJ156" s="18" t="s">
        <v>78</v>
      </c>
      <c r="BK156" s="250">
        <f>ROUND(I156*H156,2)</f>
        <v>0</v>
      </c>
      <c r="BL156" s="18" t="s">
        <v>88</v>
      </c>
      <c r="BM156" s="249" t="s">
        <v>161</v>
      </c>
    </row>
    <row r="157" spans="1:47" s="2" customFormat="1" ht="12">
      <c r="A157" s="39"/>
      <c r="B157" s="40"/>
      <c r="C157" s="41"/>
      <c r="D157" s="251" t="s">
        <v>132</v>
      </c>
      <c r="E157" s="41"/>
      <c r="F157" s="252" t="s">
        <v>703</v>
      </c>
      <c r="G157" s="41"/>
      <c r="H157" s="41"/>
      <c r="I157" s="145"/>
      <c r="J157" s="41"/>
      <c r="K157" s="41"/>
      <c r="L157" s="45"/>
      <c r="M157" s="253"/>
      <c r="N157" s="254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132</v>
      </c>
      <c r="AU157" s="18" t="s">
        <v>82</v>
      </c>
    </row>
    <row r="158" spans="1:65" s="2" customFormat="1" ht="24" customHeight="1">
      <c r="A158" s="39"/>
      <c r="B158" s="40"/>
      <c r="C158" s="237" t="s">
        <v>184</v>
      </c>
      <c r="D158" s="237" t="s">
        <v>128</v>
      </c>
      <c r="E158" s="238" t="s">
        <v>704</v>
      </c>
      <c r="F158" s="239" t="s">
        <v>705</v>
      </c>
      <c r="G158" s="240" t="s">
        <v>138</v>
      </c>
      <c r="H158" s="241">
        <v>4700</v>
      </c>
      <c r="I158" s="242"/>
      <c r="J158" s="243">
        <f>ROUND(I158*H158,2)</f>
        <v>0</v>
      </c>
      <c r="K158" s="244"/>
      <c r="L158" s="45"/>
      <c r="M158" s="245" t="s">
        <v>1</v>
      </c>
      <c r="N158" s="246" t="s">
        <v>38</v>
      </c>
      <c r="O158" s="92"/>
      <c r="P158" s="247">
        <f>O158*H158</f>
        <v>0</v>
      </c>
      <c r="Q158" s="247">
        <v>0</v>
      </c>
      <c r="R158" s="247">
        <f>Q158*H158</f>
        <v>0</v>
      </c>
      <c r="S158" s="247">
        <v>0</v>
      </c>
      <c r="T158" s="248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9" t="s">
        <v>88</v>
      </c>
      <c r="AT158" s="249" t="s">
        <v>128</v>
      </c>
      <c r="AU158" s="249" t="s">
        <v>82</v>
      </c>
      <c r="AY158" s="18" t="s">
        <v>126</v>
      </c>
      <c r="BE158" s="250">
        <f>IF(N158="základní",J158,0)</f>
        <v>0</v>
      </c>
      <c r="BF158" s="250">
        <f>IF(N158="snížená",J158,0)</f>
        <v>0</v>
      </c>
      <c r="BG158" s="250">
        <f>IF(N158="zákl. přenesená",J158,0)</f>
        <v>0</v>
      </c>
      <c r="BH158" s="250">
        <f>IF(N158="sníž. přenesená",J158,0)</f>
        <v>0</v>
      </c>
      <c r="BI158" s="250">
        <f>IF(N158="nulová",J158,0)</f>
        <v>0</v>
      </c>
      <c r="BJ158" s="18" t="s">
        <v>78</v>
      </c>
      <c r="BK158" s="250">
        <f>ROUND(I158*H158,2)</f>
        <v>0</v>
      </c>
      <c r="BL158" s="18" t="s">
        <v>88</v>
      </c>
      <c r="BM158" s="249" t="s">
        <v>167</v>
      </c>
    </row>
    <row r="159" spans="1:47" s="2" customFormat="1" ht="12">
      <c r="A159" s="39"/>
      <c r="B159" s="40"/>
      <c r="C159" s="41"/>
      <c r="D159" s="251" t="s">
        <v>132</v>
      </c>
      <c r="E159" s="41"/>
      <c r="F159" s="252" t="s">
        <v>705</v>
      </c>
      <c r="G159" s="41"/>
      <c r="H159" s="41"/>
      <c r="I159" s="145"/>
      <c r="J159" s="41"/>
      <c r="K159" s="41"/>
      <c r="L159" s="45"/>
      <c r="M159" s="253"/>
      <c r="N159" s="254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132</v>
      </c>
      <c r="AU159" s="18" t="s">
        <v>82</v>
      </c>
    </row>
    <row r="160" spans="1:65" s="2" customFormat="1" ht="24" customHeight="1">
      <c r="A160" s="39"/>
      <c r="B160" s="40"/>
      <c r="C160" s="237" t="s">
        <v>189</v>
      </c>
      <c r="D160" s="237" t="s">
        <v>128</v>
      </c>
      <c r="E160" s="238" t="s">
        <v>706</v>
      </c>
      <c r="F160" s="239" t="s">
        <v>707</v>
      </c>
      <c r="G160" s="240" t="s">
        <v>138</v>
      </c>
      <c r="H160" s="241">
        <v>4700</v>
      </c>
      <c r="I160" s="242"/>
      <c r="J160" s="243">
        <f>ROUND(I160*H160,2)</f>
        <v>0</v>
      </c>
      <c r="K160" s="244"/>
      <c r="L160" s="45"/>
      <c r="M160" s="245" t="s">
        <v>1</v>
      </c>
      <c r="N160" s="246" t="s">
        <v>38</v>
      </c>
      <c r="O160" s="92"/>
      <c r="P160" s="247">
        <f>O160*H160</f>
        <v>0</v>
      </c>
      <c r="Q160" s="247">
        <v>0</v>
      </c>
      <c r="R160" s="247">
        <f>Q160*H160</f>
        <v>0</v>
      </c>
      <c r="S160" s="247">
        <v>0</v>
      </c>
      <c r="T160" s="248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9" t="s">
        <v>88</v>
      </c>
      <c r="AT160" s="249" t="s">
        <v>128</v>
      </c>
      <c r="AU160" s="249" t="s">
        <v>82</v>
      </c>
      <c r="AY160" s="18" t="s">
        <v>126</v>
      </c>
      <c r="BE160" s="250">
        <f>IF(N160="základní",J160,0)</f>
        <v>0</v>
      </c>
      <c r="BF160" s="250">
        <f>IF(N160="snížená",J160,0)</f>
        <v>0</v>
      </c>
      <c r="BG160" s="250">
        <f>IF(N160="zákl. přenesená",J160,0)</f>
        <v>0</v>
      </c>
      <c r="BH160" s="250">
        <f>IF(N160="sníž. přenesená",J160,0)</f>
        <v>0</v>
      </c>
      <c r="BI160" s="250">
        <f>IF(N160="nulová",J160,0)</f>
        <v>0</v>
      </c>
      <c r="BJ160" s="18" t="s">
        <v>78</v>
      </c>
      <c r="BK160" s="250">
        <f>ROUND(I160*H160,2)</f>
        <v>0</v>
      </c>
      <c r="BL160" s="18" t="s">
        <v>88</v>
      </c>
      <c r="BM160" s="249" t="s">
        <v>172</v>
      </c>
    </row>
    <row r="161" spans="1:47" s="2" customFormat="1" ht="12">
      <c r="A161" s="39"/>
      <c r="B161" s="40"/>
      <c r="C161" s="41"/>
      <c r="D161" s="251" t="s">
        <v>132</v>
      </c>
      <c r="E161" s="41"/>
      <c r="F161" s="252" t="s">
        <v>707</v>
      </c>
      <c r="G161" s="41"/>
      <c r="H161" s="41"/>
      <c r="I161" s="145"/>
      <c r="J161" s="41"/>
      <c r="K161" s="41"/>
      <c r="L161" s="45"/>
      <c r="M161" s="253"/>
      <c r="N161" s="254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132</v>
      </c>
      <c r="AU161" s="18" t="s">
        <v>82</v>
      </c>
    </row>
    <row r="162" spans="1:63" s="12" customFormat="1" ht="22.8" customHeight="1">
      <c r="A162" s="12"/>
      <c r="B162" s="221"/>
      <c r="C162" s="222"/>
      <c r="D162" s="223" t="s">
        <v>72</v>
      </c>
      <c r="E162" s="235" t="s">
        <v>174</v>
      </c>
      <c r="F162" s="235" t="s">
        <v>224</v>
      </c>
      <c r="G162" s="222"/>
      <c r="H162" s="222"/>
      <c r="I162" s="225"/>
      <c r="J162" s="236">
        <f>BK162</f>
        <v>0</v>
      </c>
      <c r="K162" s="222"/>
      <c r="L162" s="227"/>
      <c r="M162" s="228"/>
      <c r="N162" s="229"/>
      <c r="O162" s="229"/>
      <c r="P162" s="230">
        <f>SUM(P163:P164)</f>
        <v>0</v>
      </c>
      <c r="Q162" s="229"/>
      <c r="R162" s="230">
        <f>SUM(R163:R164)</f>
        <v>0</v>
      </c>
      <c r="S162" s="229"/>
      <c r="T162" s="231">
        <f>SUM(T163:T164)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32" t="s">
        <v>78</v>
      </c>
      <c r="AT162" s="233" t="s">
        <v>72</v>
      </c>
      <c r="AU162" s="233" t="s">
        <v>78</v>
      </c>
      <c r="AY162" s="232" t="s">
        <v>126</v>
      </c>
      <c r="BK162" s="234">
        <f>SUM(BK163:BK164)</f>
        <v>0</v>
      </c>
    </row>
    <row r="163" spans="1:65" s="2" customFormat="1" ht="24" customHeight="1">
      <c r="A163" s="39"/>
      <c r="B163" s="40"/>
      <c r="C163" s="237" t="s">
        <v>193</v>
      </c>
      <c r="D163" s="237" t="s">
        <v>128</v>
      </c>
      <c r="E163" s="238" t="s">
        <v>708</v>
      </c>
      <c r="F163" s="239" t="s">
        <v>709</v>
      </c>
      <c r="G163" s="240" t="s">
        <v>138</v>
      </c>
      <c r="H163" s="241">
        <v>4700</v>
      </c>
      <c r="I163" s="242"/>
      <c r="J163" s="243">
        <f>ROUND(I163*H163,2)</f>
        <v>0</v>
      </c>
      <c r="K163" s="244"/>
      <c r="L163" s="45"/>
      <c r="M163" s="245" t="s">
        <v>1</v>
      </c>
      <c r="N163" s="246" t="s">
        <v>38</v>
      </c>
      <c r="O163" s="92"/>
      <c r="P163" s="247">
        <f>O163*H163</f>
        <v>0</v>
      </c>
      <c r="Q163" s="247">
        <v>0</v>
      </c>
      <c r="R163" s="247">
        <f>Q163*H163</f>
        <v>0</v>
      </c>
      <c r="S163" s="247">
        <v>0</v>
      </c>
      <c r="T163" s="248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9" t="s">
        <v>88</v>
      </c>
      <c r="AT163" s="249" t="s">
        <v>128</v>
      </c>
      <c r="AU163" s="249" t="s">
        <v>82</v>
      </c>
      <c r="AY163" s="18" t="s">
        <v>126</v>
      </c>
      <c r="BE163" s="250">
        <f>IF(N163="základní",J163,0)</f>
        <v>0</v>
      </c>
      <c r="BF163" s="250">
        <f>IF(N163="snížená",J163,0)</f>
        <v>0</v>
      </c>
      <c r="BG163" s="250">
        <f>IF(N163="zákl. přenesená",J163,0)</f>
        <v>0</v>
      </c>
      <c r="BH163" s="250">
        <f>IF(N163="sníž. přenesená",J163,0)</f>
        <v>0</v>
      </c>
      <c r="BI163" s="250">
        <f>IF(N163="nulová",J163,0)</f>
        <v>0</v>
      </c>
      <c r="BJ163" s="18" t="s">
        <v>78</v>
      </c>
      <c r="BK163" s="250">
        <f>ROUND(I163*H163,2)</f>
        <v>0</v>
      </c>
      <c r="BL163" s="18" t="s">
        <v>88</v>
      </c>
      <c r="BM163" s="249" t="s">
        <v>291</v>
      </c>
    </row>
    <row r="164" spans="1:47" s="2" customFormat="1" ht="12">
      <c r="A164" s="39"/>
      <c r="B164" s="40"/>
      <c r="C164" s="41"/>
      <c r="D164" s="251" t="s">
        <v>132</v>
      </c>
      <c r="E164" s="41"/>
      <c r="F164" s="252" t="s">
        <v>709</v>
      </c>
      <c r="G164" s="41"/>
      <c r="H164" s="41"/>
      <c r="I164" s="145"/>
      <c r="J164" s="41"/>
      <c r="K164" s="41"/>
      <c r="L164" s="45"/>
      <c r="M164" s="253"/>
      <c r="N164" s="254"/>
      <c r="O164" s="92"/>
      <c r="P164" s="92"/>
      <c r="Q164" s="92"/>
      <c r="R164" s="92"/>
      <c r="S164" s="92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132</v>
      </c>
      <c r="AU164" s="18" t="s">
        <v>82</v>
      </c>
    </row>
    <row r="165" spans="1:63" s="12" customFormat="1" ht="22.8" customHeight="1">
      <c r="A165" s="12"/>
      <c r="B165" s="221"/>
      <c r="C165" s="222"/>
      <c r="D165" s="223" t="s">
        <v>72</v>
      </c>
      <c r="E165" s="235" t="s">
        <v>233</v>
      </c>
      <c r="F165" s="235" t="s">
        <v>234</v>
      </c>
      <c r="G165" s="222"/>
      <c r="H165" s="222"/>
      <c r="I165" s="225"/>
      <c r="J165" s="236">
        <f>BK165</f>
        <v>0</v>
      </c>
      <c r="K165" s="222"/>
      <c r="L165" s="227"/>
      <c r="M165" s="228"/>
      <c r="N165" s="229"/>
      <c r="O165" s="229"/>
      <c r="P165" s="230">
        <f>SUM(P166:P179)</f>
        <v>0</v>
      </c>
      <c r="Q165" s="229"/>
      <c r="R165" s="230">
        <f>SUM(R166:R179)</f>
        <v>0</v>
      </c>
      <c r="S165" s="229"/>
      <c r="T165" s="231">
        <f>SUM(T166:T179)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32" t="s">
        <v>78</v>
      </c>
      <c r="AT165" s="233" t="s">
        <v>72</v>
      </c>
      <c r="AU165" s="233" t="s">
        <v>78</v>
      </c>
      <c r="AY165" s="232" t="s">
        <v>126</v>
      </c>
      <c r="BK165" s="234">
        <f>SUM(BK166:BK179)</f>
        <v>0</v>
      </c>
    </row>
    <row r="166" spans="1:65" s="2" customFormat="1" ht="24" customHeight="1">
      <c r="A166" s="39"/>
      <c r="B166" s="40"/>
      <c r="C166" s="237" t="s">
        <v>143</v>
      </c>
      <c r="D166" s="237" t="s">
        <v>128</v>
      </c>
      <c r="E166" s="238" t="s">
        <v>235</v>
      </c>
      <c r="F166" s="239" t="s">
        <v>236</v>
      </c>
      <c r="G166" s="240" t="s">
        <v>237</v>
      </c>
      <c r="H166" s="241">
        <v>68.4</v>
      </c>
      <c r="I166" s="242"/>
      <c r="J166" s="243">
        <f>ROUND(I166*H166,2)</f>
        <v>0</v>
      </c>
      <c r="K166" s="244"/>
      <c r="L166" s="45"/>
      <c r="M166" s="245" t="s">
        <v>1</v>
      </c>
      <c r="N166" s="246" t="s">
        <v>38</v>
      </c>
      <c r="O166" s="92"/>
      <c r="P166" s="247">
        <f>O166*H166</f>
        <v>0</v>
      </c>
      <c r="Q166" s="247">
        <v>0</v>
      </c>
      <c r="R166" s="247">
        <f>Q166*H166</f>
        <v>0</v>
      </c>
      <c r="S166" s="247">
        <v>0</v>
      </c>
      <c r="T166" s="248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9" t="s">
        <v>88</v>
      </c>
      <c r="AT166" s="249" t="s">
        <v>128</v>
      </c>
      <c r="AU166" s="249" t="s">
        <v>82</v>
      </c>
      <c r="AY166" s="18" t="s">
        <v>126</v>
      </c>
      <c r="BE166" s="250">
        <f>IF(N166="základní",J166,0)</f>
        <v>0</v>
      </c>
      <c r="BF166" s="250">
        <f>IF(N166="snížená",J166,0)</f>
        <v>0</v>
      </c>
      <c r="BG166" s="250">
        <f>IF(N166="zákl. přenesená",J166,0)</f>
        <v>0</v>
      </c>
      <c r="BH166" s="250">
        <f>IF(N166="sníž. přenesená",J166,0)</f>
        <v>0</v>
      </c>
      <c r="BI166" s="250">
        <f>IF(N166="nulová",J166,0)</f>
        <v>0</v>
      </c>
      <c r="BJ166" s="18" t="s">
        <v>78</v>
      </c>
      <c r="BK166" s="250">
        <f>ROUND(I166*H166,2)</f>
        <v>0</v>
      </c>
      <c r="BL166" s="18" t="s">
        <v>88</v>
      </c>
      <c r="BM166" s="249" t="s">
        <v>295</v>
      </c>
    </row>
    <row r="167" spans="1:47" s="2" customFormat="1" ht="12">
      <c r="A167" s="39"/>
      <c r="B167" s="40"/>
      <c r="C167" s="41"/>
      <c r="D167" s="251" t="s">
        <v>132</v>
      </c>
      <c r="E167" s="41"/>
      <c r="F167" s="252" t="s">
        <v>236</v>
      </c>
      <c r="G167" s="41"/>
      <c r="H167" s="41"/>
      <c r="I167" s="145"/>
      <c r="J167" s="41"/>
      <c r="K167" s="41"/>
      <c r="L167" s="45"/>
      <c r="M167" s="253"/>
      <c r="N167" s="254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132</v>
      </c>
      <c r="AU167" s="18" t="s">
        <v>82</v>
      </c>
    </row>
    <row r="168" spans="1:51" s="13" customFormat="1" ht="12">
      <c r="A168" s="13"/>
      <c r="B168" s="255"/>
      <c r="C168" s="256"/>
      <c r="D168" s="251" t="s">
        <v>133</v>
      </c>
      <c r="E168" s="257" t="s">
        <v>1</v>
      </c>
      <c r="F168" s="258" t="s">
        <v>710</v>
      </c>
      <c r="G168" s="256"/>
      <c r="H168" s="259">
        <v>68.4</v>
      </c>
      <c r="I168" s="260"/>
      <c r="J168" s="256"/>
      <c r="K168" s="256"/>
      <c r="L168" s="261"/>
      <c r="M168" s="262"/>
      <c r="N168" s="263"/>
      <c r="O168" s="263"/>
      <c r="P168" s="263"/>
      <c r="Q168" s="263"/>
      <c r="R168" s="263"/>
      <c r="S168" s="263"/>
      <c r="T168" s="26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5" t="s">
        <v>133</v>
      </c>
      <c r="AU168" s="265" t="s">
        <v>82</v>
      </c>
      <c r="AV168" s="13" t="s">
        <v>82</v>
      </c>
      <c r="AW168" s="13" t="s">
        <v>30</v>
      </c>
      <c r="AX168" s="13" t="s">
        <v>73</v>
      </c>
      <c r="AY168" s="265" t="s">
        <v>126</v>
      </c>
    </row>
    <row r="169" spans="1:51" s="14" customFormat="1" ht="12">
      <c r="A169" s="14"/>
      <c r="B169" s="266"/>
      <c r="C169" s="267"/>
      <c r="D169" s="251" t="s">
        <v>133</v>
      </c>
      <c r="E169" s="268" t="s">
        <v>1</v>
      </c>
      <c r="F169" s="269" t="s">
        <v>135</v>
      </c>
      <c r="G169" s="267"/>
      <c r="H169" s="270">
        <v>68.4</v>
      </c>
      <c r="I169" s="271"/>
      <c r="J169" s="267"/>
      <c r="K169" s="267"/>
      <c r="L169" s="272"/>
      <c r="M169" s="273"/>
      <c r="N169" s="274"/>
      <c r="O169" s="274"/>
      <c r="P169" s="274"/>
      <c r="Q169" s="274"/>
      <c r="R169" s="274"/>
      <c r="S169" s="274"/>
      <c r="T169" s="27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6" t="s">
        <v>133</v>
      </c>
      <c r="AU169" s="276" t="s">
        <v>82</v>
      </c>
      <c r="AV169" s="14" t="s">
        <v>88</v>
      </c>
      <c r="AW169" s="14" t="s">
        <v>30</v>
      </c>
      <c r="AX169" s="14" t="s">
        <v>78</v>
      </c>
      <c r="AY169" s="276" t="s">
        <v>126</v>
      </c>
    </row>
    <row r="170" spans="1:65" s="2" customFormat="1" ht="16.5" customHeight="1">
      <c r="A170" s="39"/>
      <c r="B170" s="40"/>
      <c r="C170" s="237" t="s">
        <v>8</v>
      </c>
      <c r="D170" s="237" t="s">
        <v>128</v>
      </c>
      <c r="E170" s="238" t="s">
        <v>711</v>
      </c>
      <c r="F170" s="239" t="s">
        <v>712</v>
      </c>
      <c r="G170" s="240" t="s">
        <v>237</v>
      </c>
      <c r="H170" s="241">
        <v>2500.4</v>
      </c>
      <c r="I170" s="242"/>
      <c r="J170" s="243">
        <f>ROUND(I170*H170,2)</f>
        <v>0</v>
      </c>
      <c r="K170" s="244"/>
      <c r="L170" s="45"/>
      <c r="M170" s="245" t="s">
        <v>1</v>
      </c>
      <c r="N170" s="246" t="s">
        <v>38</v>
      </c>
      <c r="O170" s="92"/>
      <c r="P170" s="247">
        <f>O170*H170</f>
        <v>0</v>
      </c>
      <c r="Q170" s="247">
        <v>0</v>
      </c>
      <c r="R170" s="247">
        <f>Q170*H170</f>
        <v>0</v>
      </c>
      <c r="S170" s="247">
        <v>0</v>
      </c>
      <c r="T170" s="248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9" t="s">
        <v>88</v>
      </c>
      <c r="AT170" s="249" t="s">
        <v>128</v>
      </c>
      <c r="AU170" s="249" t="s">
        <v>82</v>
      </c>
      <c r="AY170" s="18" t="s">
        <v>126</v>
      </c>
      <c r="BE170" s="250">
        <f>IF(N170="základní",J170,0)</f>
        <v>0</v>
      </c>
      <c r="BF170" s="250">
        <f>IF(N170="snížená",J170,0)</f>
        <v>0</v>
      </c>
      <c r="BG170" s="250">
        <f>IF(N170="zákl. přenesená",J170,0)</f>
        <v>0</v>
      </c>
      <c r="BH170" s="250">
        <f>IF(N170="sníž. přenesená",J170,0)</f>
        <v>0</v>
      </c>
      <c r="BI170" s="250">
        <f>IF(N170="nulová",J170,0)</f>
        <v>0</v>
      </c>
      <c r="BJ170" s="18" t="s">
        <v>78</v>
      </c>
      <c r="BK170" s="250">
        <f>ROUND(I170*H170,2)</f>
        <v>0</v>
      </c>
      <c r="BL170" s="18" t="s">
        <v>88</v>
      </c>
      <c r="BM170" s="249" t="s">
        <v>299</v>
      </c>
    </row>
    <row r="171" spans="1:47" s="2" customFormat="1" ht="12">
      <c r="A171" s="39"/>
      <c r="B171" s="40"/>
      <c r="C171" s="41"/>
      <c r="D171" s="251" t="s">
        <v>132</v>
      </c>
      <c r="E171" s="41"/>
      <c r="F171" s="252" t="s">
        <v>712</v>
      </c>
      <c r="G171" s="41"/>
      <c r="H171" s="41"/>
      <c r="I171" s="145"/>
      <c r="J171" s="41"/>
      <c r="K171" s="41"/>
      <c r="L171" s="45"/>
      <c r="M171" s="253"/>
      <c r="N171" s="254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132</v>
      </c>
      <c r="AU171" s="18" t="s">
        <v>82</v>
      </c>
    </row>
    <row r="172" spans="1:65" s="2" customFormat="1" ht="24" customHeight="1">
      <c r="A172" s="39"/>
      <c r="B172" s="40"/>
      <c r="C172" s="237" t="s">
        <v>149</v>
      </c>
      <c r="D172" s="237" t="s">
        <v>128</v>
      </c>
      <c r="E172" s="238" t="s">
        <v>713</v>
      </c>
      <c r="F172" s="239" t="s">
        <v>714</v>
      </c>
      <c r="G172" s="240" t="s">
        <v>237</v>
      </c>
      <c r="H172" s="241">
        <v>22503.6</v>
      </c>
      <c r="I172" s="242"/>
      <c r="J172" s="243">
        <f>ROUND(I172*H172,2)</f>
        <v>0</v>
      </c>
      <c r="K172" s="244"/>
      <c r="L172" s="45"/>
      <c r="M172" s="245" t="s">
        <v>1</v>
      </c>
      <c r="N172" s="246" t="s">
        <v>38</v>
      </c>
      <c r="O172" s="92"/>
      <c r="P172" s="247">
        <f>O172*H172</f>
        <v>0</v>
      </c>
      <c r="Q172" s="247">
        <v>0</v>
      </c>
      <c r="R172" s="247">
        <f>Q172*H172</f>
        <v>0</v>
      </c>
      <c r="S172" s="247">
        <v>0</v>
      </c>
      <c r="T172" s="248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9" t="s">
        <v>88</v>
      </c>
      <c r="AT172" s="249" t="s">
        <v>128</v>
      </c>
      <c r="AU172" s="249" t="s">
        <v>82</v>
      </c>
      <c r="AY172" s="18" t="s">
        <v>126</v>
      </c>
      <c r="BE172" s="250">
        <f>IF(N172="základní",J172,0)</f>
        <v>0</v>
      </c>
      <c r="BF172" s="250">
        <f>IF(N172="snížená",J172,0)</f>
        <v>0</v>
      </c>
      <c r="BG172" s="250">
        <f>IF(N172="zákl. přenesená",J172,0)</f>
        <v>0</v>
      </c>
      <c r="BH172" s="250">
        <f>IF(N172="sníž. přenesená",J172,0)</f>
        <v>0</v>
      </c>
      <c r="BI172" s="250">
        <f>IF(N172="nulová",J172,0)</f>
        <v>0</v>
      </c>
      <c r="BJ172" s="18" t="s">
        <v>78</v>
      </c>
      <c r="BK172" s="250">
        <f>ROUND(I172*H172,2)</f>
        <v>0</v>
      </c>
      <c r="BL172" s="18" t="s">
        <v>88</v>
      </c>
      <c r="BM172" s="249" t="s">
        <v>303</v>
      </c>
    </row>
    <row r="173" spans="1:47" s="2" customFormat="1" ht="12">
      <c r="A173" s="39"/>
      <c r="B173" s="40"/>
      <c r="C173" s="41"/>
      <c r="D173" s="251" t="s">
        <v>132</v>
      </c>
      <c r="E173" s="41"/>
      <c r="F173" s="252" t="s">
        <v>714</v>
      </c>
      <c r="G173" s="41"/>
      <c r="H173" s="41"/>
      <c r="I173" s="145"/>
      <c r="J173" s="41"/>
      <c r="K173" s="41"/>
      <c r="L173" s="45"/>
      <c r="M173" s="253"/>
      <c r="N173" s="254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132</v>
      </c>
      <c r="AU173" s="18" t="s">
        <v>82</v>
      </c>
    </row>
    <row r="174" spans="1:51" s="13" customFormat="1" ht="12">
      <c r="A174" s="13"/>
      <c r="B174" s="255"/>
      <c r="C174" s="256"/>
      <c r="D174" s="251" t="s">
        <v>133</v>
      </c>
      <c r="E174" s="257" t="s">
        <v>1</v>
      </c>
      <c r="F174" s="258" t="s">
        <v>715</v>
      </c>
      <c r="G174" s="256"/>
      <c r="H174" s="259">
        <v>22503.6</v>
      </c>
      <c r="I174" s="260"/>
      <c r="J174" s="256"/>
      <c r="K174" s="256"/>
      <c r="L174" s="261"/>
      <c r="M174" s="262"/>
      <c r="N174" s="263"/>
      <c r="O174" s="263"/>
      <c r="P174" s="263"/>
      <c r="Q174" s="263"/>
      <c r="R174" s="263"/>
      <c r="S174" s="263"/>
      <c r="T174" s="26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5" t="s">
        <v>133</v>
      </c>
      <c r="AU174" s="265" t="s">
        <v>82</v>
      </c>
      <c r="AV174" s="13" t="s">
        <v>82</v>
      </c>
      <c r="AW174" s="13" t="s">
        <v>30</v>
      </c>
      <c r="AX174" s="13" t="s">
        <v>73</v>
      </c>
      <c r="AY174" s="265" t="s">
        <v>126</v>
      </c>
    </row>
    <row r="175" spans="1:51" s="14" customFormat="1" ht="12">
      <c r="A175" s="14"/>
      <c r="B175" s="266"/>
      <c r="C175" s="267"/>
      <c r="D175" s="251" t="s">
        <v>133</v>
      </c>
      <c r="E175" s="268" t="s">
        <v>1</v>
      </c>
      <c r="F175" s="269" t="s">
        <v>135</v>
      </c>
      <c r="G175" s="267"/>
      <c r="H175" s="270">
        <v>22503.6</v>
      </c>
      <c r="I175" s="271"/>
      <c r="J175" s="267"/>
      <c r="K175" s="267"/>
      <c r="L175" s="272"/>
      <c r="M175" s="273"/>
      <c r="N175" s="274"/>
      <c r="O175" s="274"/>
      <c r="P175" s="274"/>
      <c r="Q175" s="274"/>
      <c r="R175" s="274"/>
      <c r="S175" s="274"/>
      <c r="T175" s="275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6" t="s">
        <v>133</v>
      </c>
      <c r="AU175" s="276" t="s">
        <v>82</v>
      </c>
      <c r="AV175" s="14" t="s">
        <v>88</v>
      </c>
      <c r="AW175" s="14" t="s">
        <v>30</v>
      </c>
      <c r="AX175" s="14" t="s">
        <v>78</v>
      </c>
      <c r="AY175" s="276" t="s">
        <v>126</v>
      </c>
    </row>
    <row r="176" spans="1:65" s="2" customFormat="1" ht="24" customHeight="1">
      <c r="A176" s="39"/>
      <c r="B176" s="40"/>
      <c r="C176" s="237" t="s">
        <v>209</v>
      </c>
      <c r="D176" s="237" t="s">
        <v>128</v>
      </c>
      <c r="E176" s="238" t="s">
        <v>454</v>
      </c>
      <c r="F176" s="239" t="s">
        <v>455</v>
      </c>
      <c r="G176" s="240" t="s">
        <v>237</v>
      </c>
      <c r="H176" s="241">
        <v>2500.4</v>
      </c>
      <c r="I176" s="242"/>
      <c r="J176" s="243">
        <f>ROUND(I176*H176,2)</f>
        <v>0</v>
      </c>
      <c r="K176" s="244"/>
      <c r="L176" s="45"/>
      <c r="M176" s="245" t="s">
        <v>1</v>
      </c>
      <c r="N176" s="246" t="s">
        <v>38</v>
      </c>
      <c r="O176" s="92"/>
      <c r="P176" s="247">
        <f>O176*H176</f>
        <v>0</v>
      </c>
      <c r="Q176" s="247">
        <v>0</v>
      </c>
      <c r="R176" s="247">
        <f>Q176*H176</f>
        <v>0</v>
      </c>
      <c r="S176" s="247">
        <v>0</v>
      </c>
      <c r="T176" s="248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9" t="s">
        <v>88</v>
      </c>
      <c r="AT176" s="249" t="s">
        <v>128</v>
      </c>
      <c r="AU176" s="249" t="s">
        <v>82</v>
      </c>
      <c r="AY176" s="18" t="s">
        <v>126</v>
      </c>
      <c r="BE176" s="250">
        <f>IF(N176="základní",J176,0)</f>
        <v>0</v>
      </c>
      <c r="BF176" s="250">
        <f>IF(N176="snížená",J176,0)</f>
        <v>0</v>
      </c>
      <c r="BG176" s="250">
        <f>IF(N176="zákl. přenesená",J176,0)</f>
        <v>0</v>
      </c>
      <c r="BH176" s="250">
        <f>IF(N176="sníž. přenesená",J176,0)</f>
        <v>0</v>
      </c>
      <c r="BI176" s="250">
        <f>IF(N176="nulová",J176,0)</f>
        <v>0</v>
      </c>
      <c r="BJ176" s="18" t="s">
        <v>78</v>
      </c>
      <c r="BK176" s="250">
        <f>ROUND(I176*H176,2)</f>
        <v>0</v>
      </c>
      <c r="BL176" s="18" t="s">
        <v>88</v>
      </c>
      <c r="BM176" s="249" t="s">
        <v>307</v>
      </c>
    </row>
    <row r="177" spans="1:47" s="2" customFormat="1" ht="12">
      <c r="A177" s="39"/>
      <c r="B177" s="40"/>
      <c r="C177" s="41"/>
      <c r="D177" s="251" t="s">
        <v>132</v>
      </c>
      <c r="E177" s="41"/>
      <c r="F177" s="252" t="s">
        <v>455</v>
      </c>
      <c r="G177" s="41"/>
      <c r="H177" s="41"/>
      <c r="I177" s="145"/>
      <c r="J177" s="41"/>
      <c r="K177" s="41"/>
      <c r="L177" s="45"/>
      <c r="M177" s="253"/>
      <c r="N177" s="254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132</v>
      </c>
      <c r="AU177" s="18" t="s">
        <v>82</v>
      </c>
    </row>
    <row r="178" spans="1:65" s="2" customFormat="1" ht="24" customHeight="1">
      <c r="A178" s="39"/>
      <c r="B178" s="40"/>
      <c r="C178" s="237" t="s">
        <v>155</v>
      </c>
      <c r="D178" s="237" t="s">
        <v>128</v>
      </c>
      <c r="E178" s="238" t="s">
        <v>716</v>
      </c>
      <c r="F178" s="239" t="s">
        <v>717</v>
      </c>
      <c r="G178" s="240" t="s">
        <v>237</v>
      </c>
      <c r="H178" s="241">
        <v>2500.4</v>
      </c>
      <c r="I178" s="242"/>
      <c r="J178" s="243">
        <f>ROUND(I178*H178,2)</f>
        <v>0</v>
      </c>
      <c r="K178" s="244"/>
      <c r="L178" s="45"/>
      <c r="M178" s="245" t="s">
        <v>1</v>
      </c>
      <c r="N178" s="246" t="s">
        <v>38</v>
      </c>
      <c r="O178" s="92"/>
      <c r="P178" s="247">
        <f>O178*H178</f>
        <v>0</v>
      </c>
      <c r="Q178" s="247">
        <v>0</v>
      </c>
      <c r="R178" s="247">
        <f>Q178*H178</f>
        <v>0</v>
      </c>
      <c r="S178" s="247">
        <v>0</v>
      </c>
      <c r="T178" s="248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9" t="s">
        <v>88</v>
      </c>
      <c r="AT178" s="249" t="s">
        <v>128</v>
      </c>
      <c r="AU178" s="249" t="s">
        <v>82</v>
      </c>
      <c r="AY178" s="18" t="s">
        <v>126</v>
      </c>
      <c r="BE178" s="250">
        <f>IF(N178="základní",J178,0)</f>
        <v>0</v>
      </c>
      <c r="BF178" s="250">
        <f>IF(N178="snížená",J178,0)</f>
        <v>0</v>
      </c>
      <c r="BG178" s="250">
        <f>IF(N178="zákl. přenesená",J178,0)</f>
        <v>0</v>
      </c>
      <c r="BH178" s="250">
        <f>IF(N178="sníž. přenesená",J178,0)</f>
        <v>0</v>
      </c>
      <c r="BI178" s="250">
        <f>IF(N178="nulová",J178,0)</f>
        <v>0</v>
      </c>
      <c r="BJ178" s="18" t="s">
        <v>78</v>
      </c>
      <c r="BK178" s="250">
        <f>ROUND(I178*H178,2)</f>
        <v>0</v>
      </c>
      <c r="BL178" s="18" t="s">
        <v>88</v>
      </c>
      <c r="BM178" s="249" t="s">
        <v>311</v>
      </c>
    </row>
    <row r="179" spans="1:47" s="2" customFormat="1" ht="12">
      <c r="A179" s="39"/>
      <c r="B179" s="40"/>
      <c r="C179" s="41"/>
      <c r="D179" s="251" t="s">
        <v>132</v>
      </c>
      <c r="E179" s="41"/>
      <c r="F179" s="252" t="s">
        <v>717</v>
      </c>
      <c r="G179" s="41"/>
      <c r="H179" s="41"/>
      <c r="I179" s="145"/>
      <c r="J179" s="41"/>
      <c r="K179" s="41"/>
      <c r="L179" s="45"/>
      <c r="M179" s="253"/>
      <c r="N179" s="254"/>
      <c r="O179" s="92"/>
      <c r="P179" s="92"/>
      <c r="Q179" s="92"/>
      <c r="R179" s="92"/>
      <c r="S179" s="92"/>
      <c r="T179" s="93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132</v>
      </c>
      <c r="AU179" s="18" t="s">
        <v>82</v>
      </c>
    </row>
    <row r="180" spans="1:63" s="12" customFormat="1" ht="22.8" customHeight="1">
      <c r="A180" s="12"/>
      <c r="B180" s="221"/>
      <c r="C180" s="222"/>
      <c r="D180" s="223" t="s">
        <v>72</v>
      </c>
      <c r="E180" s="235" t="s">
        <v>247</v>
      </c>
      <c r="F180" s="235" t="s">
        <v>248</v>
      </c>
      <c r="G180" s="222"/>
      <c r="H180" s="222"/>
      <c r="I180" s="225"/>
      <c r="J180" s="236">
        <f>BK180</f>
        <v>0</v>
      </c>
      <c r="K180" s="222"/>
      <c r="L180" s="227"/>
      <c r="M180" s="228"/>
      <c r="N180" s="229"/>
      <c r="O180" s="229"/>
      <c r="P180" s="230">
        <f>SUM(P181:P182)</f>
        <v>0</v>
      </c>
      <c r="Q180" s="229"/>
      <c r="R180" s="230">
        <f>SUM(R181:R182)</f>
        <v>0</v>
      </c>
      <c r="S180" s="229"/>
      <c r="T180" s="231">
        <f>SUM(T181:T182)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32" t="s">
        <v>78</v>
      </c>
      <c r="AT180" s="233" t="s">
        <v>72</v>
      </c>
      <c r="AU180" s="233" t="s">
        <v>78</v>
      </c>
      <c r="AY180" s="232" t="s">
        <v>126</v>
      </c>
      <c r="BK180" s="234">
        <f>SUM(BK181:BK182)</f>
        <v>0</v>
      </c>
    </row>
    <row r="181" spans="1:65" s="2" customFormat="1" ht="24" customHeight="1">
      <c r="A181" s="39"/>
      <c r="B181" s="40"/>
      <c r="C181" s="237" t="s">
        <v>216</v>
      </c>
      <c r="D181" s="237" t="s">
        <v>128</v>
      </c>
      <c r="E181" s="238" t="s">
        <v>718</v>
      </c>
      <c r="F181" s="239" t="s">
        <v>719</v>
      </c>
      <c r="G181" s="240" t="s">
        <v>237</v>
      </c>
      <c r="H181" s="241">
        <v>0.97</v>
      </c>
      <c r="I181" s="242"/>
      <c r="J181" s="243">
        <f>ROUND(I181*H181,2)</f>
        <v>0</v>
      </c>
      <c r="K181" s="244"/>
      <c r="L181" s="45"/>
      <c r="M181" s="245" t="s">
        <v>1</v>
      </c>
      <c r="N181" s="246" t="s">
        <v>38</v>
      </c>
      <c r="O181" s="92"/>
      <c r="P181" s="247">
        <f>O181*H181</f>
        <v>0</v>
      </c>
      <c r="Q181" s="247">
        <v>0</v>
      </c>
      <c r="R181" s="247">
        <f>Q181*H181</f>
        <v>0</v>
      </c>
      <c r="S181" s="247">
        <v>0</v>
      </c>
      <c r="T181" s="248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9" t="s">
        <v>88</v>
      </c>
      <c r="AT181" s="249" t="s">
        <v>128</v>
      </c>
      <c r="AU181" s="249" t="s">
        <v>82</v>
      </c>
      <c r="AY181" s="18" t="s">
        <v>126</v>
      </c>
      <c r="BE181" s="250">
        <f>IF(N181="základní",J181,0)</f>
        <v>0</v>
      </c>
      <c r="BF181" s="250">
        <f>IF(N181="snížená",J181,0)</f>
        <v>0</v>
      </c>
      <c r="BG181" s="250">
        <f>IF(N181="zákl. přenesená",J181,0)</f>
        <v>0</v>
      </c>
      <c r="BH181" s="250">
        <f>IF(N181="sníž. přenesená",J181,0)</f>
        <v>0</v>
      </c>
      <c r="BI181" s="250">
        <f>IF(N181="nulová",J181,0)</f>
        <v>0</v>
      </c>
      <c r="BJ181" s="18" t="s">
        <v>78</v>
      </c>
      <c r="BK181" s="250">
        <f>ROUND(I181*H181,2)</f>
        <v>0</v>
      </c>
      <c r="BL181" s="18" t="s">
        <v>88</v>
      </c>
      <c r="BM181" s="249" t="s">
        <v>177</v>
      </c>
    </row>
    <row r="182" spans="1:47" s="2" customFormat="1" ht="12">
      <c r="A182" s="39"/>
      <c r="B182" s="40"/>
      <c r="C182" s="41"/>
      <c r="D182" s="251" t="s">
        <v>132</v>
      </c>
      <c r="E182" s="41"/>
      <c r="F182" s="252" t="s">
        <v>719</v>
      </c>
      <c r="G182" s="41"/>
      <c r="H182" s="41"/>
      <c r="I182" s="145"/>
      <c r="J182" s="41"/>
      <c r="K182" s="41"/>
      <c r="L182" s="45"/>
      <c r="M182" s="288"/>
      <c r="N182" s="289"/>
      <c r="O182" s="290"/>
      <c r="P182" s="290"/>
      <c r="Q182" s="290"/>
      <c r="R182" s="290"/>
      <c r="S182" s="290"/>
      <c r="T182" s="291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132</v>
      </c>
      <c r="AU182" s="18" t="s">
        <v>82</v>
      </c>
    </row>
    <row r="183" spans="1:31" s="2" customFormat="1" ht="6.95" customHeight="1">
      <c r="A183" s="39"/>
      <c r="B183" s="67"/>
      <c r="C183" s="68"/>
      <c r="D183" s="68"/>
      <c r="E183" s="68"/>
      <c r="F183" s="68"/>
      <c r="G183" s="68"/>
      <c r="H183" s="68"/>
      <c r="I183" s="184"/>
      <c r="J183" s="68"/>
      <c r="K183" s="68"/>
      <c r="L183" s="45"/>
      <c r="M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</row>
  </sheetData>
  <sheetProtection password="CC35" sheet="1" objects="1" scenarios="1" formatColumns="0" formatRows="0" autoFilter="0"/>
  <autoFilter ref="C121:K182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96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82</v>
      </c>
    </row>
    <row r="4" spans="2:46" s="1" customFormat="1" ht="24.95" customHeight="1">
      <c r="B4" s="21"/>
      <c r="D4" s="141" t="s">
        <v>97</v>
      </c>
      <c r="I4" s="137"/>
      <c r="L4" s="21"/>
      <c r="M4" s="142" t="s">
        <v>10</v>
      </c>
      <c r="AT4" s="18" t="s">
        <v>4</v>
      </c>
    </row>
    <row r="5" spans="2:12" s="1" customFormat="1" ht="6.95" customHeight="1">
      <c r="B5" s="21"/>
      <c r="I5" s="137"/>
      <c r="L5" s="21"/>
    </row>
    <row r="6" spans="2:12" s="1" customFormat="1" ht="12" customHeight="1">
      <c r="B6" s="21"/>
      <c r="D6" s="143" t="s">
        <v>16</v>
      </c>
      <c r="I6" s="137"/>
      <c r="L6" s="21"/>
    </row>
    <row r="7" spans="2:12" s="1" customFormat="1" ht="25.5" customHeight="1">
      <c r="B7" s="21"/>
      <c r="E7" s="144" t="str">
        <f>'Rekapitulace stavby'!K6</f>
        <v>Přestavba povodňové hráze řeky Opavy na km 64,900-68,440 v místě Bliszczyce, obec Branice (otevřený)</v>
      </c>
      <c r="F7" s="143"/>
      <c r="G7" s="143"/>
      <c r="H7" s="143"/>
      <c r="I7" s="137"/>
      <c r="L7" s="21"/>
    </row>
    <row r="8" spans="1:31" s="2" customFormat="1" ht="12" customHeight="1">
      <c r="A8" s="39"/>
      <c r="B8" s="45"/>
      <c r="C8" s="39"/>
      <c r="D8" s="143" t="s">
        <v>98</v>
      </c>
      <c r="E8" s="39"/>
      <c r="F8" s="39"/>
      <c r="G8" s="39"/>
      <c r="H8" s="39"/>
      <c r="I8" s="145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6" t="s">
        <v>720</v>
      </c>
      <c r="F9" s="39"/>
      <c r="G9" s="39"/>
      <c r="H9" s="39"/>
      <c r="I9" s="145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45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3" t="s">
        <v>18</v>
      </c>
      <c r="E11" s="39"/>
      <c r="F11" s="147" t="s">
        <v>1</v>
      </c>
      <c r="G11" s="39"/>
      <c r="H11" s="39"/>
      <c r="I11" s="148" t="s">
        <v>19</v>
      </c>
      <c r="J11" s="147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3" t="s">
        <v>20</v>
      </c>
      <c r="E12" s="39"/>
      <c r="F12" s="147" t="s">
        <v>21</v>
      </c>
      <c r="G12" s="39"/>
      <c r="H12" s="39"/>
      <c r="I12" s="148" t="s">
        <v>22</v>
      </c>
      <c r="J12" s="149" t="str">
        <f>'Rekapitulace stavby'!AN8</f>
        <v>21. 8. 2019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45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24</v>
      </c>
      <c r="E14" s="39"/>
      <c r="F14" s="39"/>
      <c r="G14" s="39"/>
      <c r="H14" s="39"/>
      <c r="I14" s="148" t="s">
        <v>25</v>
      </c>
      <c r="J14" s="147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7" t="str">
        <f>IF('Rekapitulace stavby'!E11="","",'Rekapitulace stavby'!E11)</f>
        <v xml:space="preserve"> </v>
      </c>
      <c r="F15" s="39"/>
      <c r="G15" s="39"/>
      <c r="H15" s="39"/>
      <c r="I15" s="148" t="s">
        <v>26</v>
      </c>
      <c r="J15" s="147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45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3" t="s">
        <v>27</v>
      </c>
      <c r="E17" s="39"/>
      <c r="F17" s="39"/>
      <c r="G17" s="39"/>
      <c r="H17" s="39"/>
      <c r="I17" s="148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7"/>
      <c r="G18" s="147"/>
      <c r="H18" s="147"/>
      <c r="I18" s="148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45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3" t="s">
        <v>29</v>
      </c>
      <c r="E20" s="39"/>
      <c r="F20" s="39"/>
      <c r="G20" s="39"/>
      <c r="H20" s="39"/>
      <c r="I20" s="148" t="s">
        <v>25</v>
      </c>
      <c r="J20" s="147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7" t="str">
        <f>IF('Rekapitulace stavby'!E17="","",'Rekapitulace stavby'!E17)</f>
        <v xml:space="preserve"> </v>
      </c>
      <c r="F21" s="39"/>
      <c r="G21" s="39"/>
      <c r="H21" s="39"/>
      <c r="I21" s="148" t="s">
        <v>26</v>
      </c>
      <c r="J21" s="147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45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3" t="s">
        <v>31</v>
      </c>
      <c r="E23" s="39"/>
      <c r="F23" s="39"/>
      <c r="G23" s="39"/>
      <c r="H23" s="39"/>
      <c r="I23" s="148" t="s">
        <v>25</v>
      </c>
      <c r="J23" s="147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7" t="str">
        <f>IF('Rekapitulace stavby'!E20="","",'Rekapitulace stavby'!E20)</f>
        <v xml:space="preserve"> </v>
      </c>
      <c r="F24" s="39"/>
      <c r="G24" s="39"/>
      <c r="H24" s="39"/>
      <c r="I24" s="148" t="s">
        <v>26</v>
      </c>
      <c r="J24" s="147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45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3" t="s">
        <v>32</v>
      </c>
      <c r="E26" s="39"/>
      <c r="F26" s="39"/>
      <c r="G26" s="39"/>
      <c r="H26" s="39"/>
      <c r="I26" s="145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0"/>
      <c r="B27" s="151"/>
      <c r="C27" s="150"/>
      <c r="D27" s="150"/>
      <c r="E27" s="152" t="s">
        <v>1</v>
      </c>
      <c r="F27" s="152"/>
      <c r="G27" s="152"/>
      <c r="H27" s="152"/>
      <c r="I27" s="153"/>
      <c r="J27" s="150"/>
      <c r="K27" s="150"/>
      <c r="L27" s="154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45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5"/>
      <c r="E29" s="155"/>
      <c r="F29" s="155"/>
      <c r="G29" s="155"/>
      <c r="H29" s="155"/>
      <c r="I29" s="156"/>
      <c r="J29" s="155"/>
      <c r="K29" s="155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7" t="s">
        <v>33</v>
      </c>
      <c r="E30" s="39"/>
      <c r="F30" s="39"/>
      <c r="G30" s="39"/>
      <c r="H30" s="39"/>
      <c r="I30" s="145"/>
      <c r="J30" s="158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5"/>
      <c r="E31" s="155"/>
      <c r="F31" s="155"/>
      <c r="G31" s="155"/>
      <c r="H31" s="155"/>
      <c r="I31" s="156"/>
      <c r="J31" s="155"/>
      <c r="K31" s="155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9" t="s">
        <v>35</v>
      </c>
      <c r="G32" s="39"/>
      <c r="H32" s="39"/>
      <c r="I32" s="160" t="s">
        <v>34</v>
      </c>
      <c r="J32" s="159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1" t="s">
        <v>37</v>
      </c>
      <c r="E33" s="143" t="s">
        <v>38</v>
      </c>
      <c r="F33" s="162">
        <f>ROUND((SUM(BE121:BE179)),2)</f>
        <v>0</v>
      </c>
      <c r="G33" s="39"/>
      <c r="H33" s="39"/>
      <c r="I33" s="163">
        <v>0.23</v>
      </c>
      <c r="J33" s="162">
        <f>ROUND(((SUM(BE121:BE179))*I33),2)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3" t="s">
        <v>39</v>
      </c>
      <c r="F34" s="162">
        <f>ROUND((SUM(BF121:BF179)),2)</f>
        <v>0</v>
      </c>
      <c r="G34" s="39"/>
      <c r="H34" s="39"/>
      <c r="I34" s="163">
        <v>0.15</v>
      </c>
      <c r="J34" s="162">
        <f>ROUND(((SUM(BF121:BF179))*I34),2)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3" t="s">
        <v>40</v>
      </c>
      <c r="F35" s="162">
        <f>ROUND((SUM(BG121:BG179)),2)</f>
        <v>0</v>
      </c>
      <c r="G35" s="39"/>
      <c r="H35" s="39"/>
      <c r="I35" s="163">
        <v>0.23</v>
      </c>
      <c r="J35" s="162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3" t="s">
        <v>41</v>
      </c>
      <c r="F36" s="162">
        <f>ROUND((SUM(BH121:BH179)),2)</f>
        <v>0</v>
      </c>
      <c r="G36" s="39"/>
      <c r="H36" s="39"/>
      <c r="I36" s="163">
        <v>0.15</v>
      </c>
      <c r="J36" s="162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42</v>
      </c>
      <c r="F37" s="162">
        <f>ROUND((SUM(BI121:BI179)),2)</f>
        <v>0</v>
      </c>
      <c r="G37" s="39"/>
      <c r="H37" s="39"/>
      <c r="I37" s="163">
        <v>0</v>
      </c>
      <c r="J37" s="16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45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4"/>
      <c r="D39" s="165" t="s">
        <v>43</v>
      </c>
      <c r="E39" s="166"/>
      <c r="F39" s="166"/>
      <c r="G39" s="167" t="s">
        <v>44</v>
      </c>
      <c r="H39" s="168" t="s">
        <v>45</v>
      </c>
      <c r="I39" s="169"/>
      <c r="J39" s="170">
        <f>SUM(J30:J37)</f>
        <v>0</v>
      </c>
      <c r="K39" s="171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145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I41" s="137"/>
      <c r="L41" s="21"/>
    </row>
    <row r="42" spans="2:12" s="1" customFormat="1" ht="14.4" customHeight="1">
      <c r="B42" s="21"/>
      <c r="I42" s="137"/>
      <c r="L42" s="21"/>
    </row>
    <row r="43" spans="2:12" s="1" customFormat="1" ht="14.4" customHeight="1">
      <c r="B43" s="21"/>
      <c r="I43" s="137"/>
      <c r="L43" s="21"/>
    </row>
    <row r="44" spans="2:12" s="1" customFormat="1" ht="14.4" customHeight="1">
      <c r="B44" s="21"/>
      <c r="I44" s="137"/>
      <c r="L44" s="21"/>
    </row>
    <row r="45" spans="2:12" s="1" customFormat="1" ht="14.4" customHeight="1">
      <c r="B45" s="21"/>
      <c r="I45" s="137"/>
      <c r="L45" s="21"/>
    </row>
    <row r="46" spans="2:12" s="1" customFormat="1" ht="14.4" customHeight="1">
      <c r="B46" s="21"/>
      <c r="I46" s="137"/>
      <c r="L46" s="21"/>
    </row>
    <row r="47" spans="2:12" s="1" customFormat="1" ht="14.4" customHeight="1">
      <c r="B47" s="21"/>
      <c r="I47" s="137"/>
      <c r="L47" s="21"/>
    </row>
    <row r="48" spans="2:12" s="1" customFormat="1" ht="14.4" customHeight="1">
      <c r="B48" s="21"/>
      <c r="I48" s="137"/>
      <c r="L48" s="21"/>
    </row>
    <row r="49" spans="2:12" s="1" customFormat="1" ht="14.4" customHeight="1">
      <c r="B49" s="21"/>
      <c r="I49" s="137"/>
      <c r="L49" s="21"/>
    </row>
    <row r="50" spans="2:12" s="2" customFormat="1" ht="14.4" customHeight="1">
      <c r="B50" s="64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2" t="s">
        <v>50</v>
      </c>
      <c r="E65" s="180"/>
      <c r="F65" s="180"/>
      <c r="G65" s="172" t="s">
        <v>51</v>
      </c>
      <c r="H65" s="180"/>
      <c r="I65" s="181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2"/>
      <c r="C77" s="183"/>
      <c r="D77" s="183"/>
      <c r="E77" s="183"/>
      <c r="F77" s="183"/>
      <c r="G77" s="183"/>
      <c r="H77" s="183"/>
      <c r="I77" s="184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5"/>
      <c r="C81" s="186"/>
      <c r="D81" s="186"/>
      <c r="E81" s="186"/>
      <c r="F81" s="186"/>
      <c r="G81" s="186"/>
      <c r="H81" s="186"/>
      <c r="I81" s="187"/>
      <c r="J81" s="186"/>
      <c r="K81" s="18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100</v>
      </c>
      <c r="D82" s="41"/>
      <c r="E82" s="41"/>
      <c r="F82" s="41"/>
      <c r="G82" s="41"/>
      <c r="H82" s="41"/>
      <c r="I82" s="145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45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45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5.5" customHeight="1">
      <c r="A85" s="39"/>
      <c r="B85" s="40"/>
      <c r="C85" s="41"/>
      <c r="D85" s="41"/>
      <c r="E85" s="188" t="str">
        <f>E7</f>
        <v>Přestavba povodňové hráze řeky Opavy na km 64,900-68,440 v místě Bliszczyce, obec Branice (otevřený)</v>
      </c>
      <c r="F85" s="33"/>
      <c r="G85" s="33"/>
      <c r="H85" s="33"/>
      <c r="I85" s="145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98</v>
      </c>
      <c r="D86" s="41"/>
      <c r="E86" s="41"/>
      <c r="F86" s="41"/>
      <c r="G86" s="41"/>
      <c r="H86" s="41"/>
      <c r="I86" s="145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6 - VRN - vedlejší a osta...</v>
      </c>
      <c r="F87" s="41"/>
      <c r="G87" s="41"/>
      <c r="H87" s="41"/>
      <c r="I87" s="145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45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148" t="s">
        <v>22</v>
      </c>
      <c r="J89" s="80" t="str">
        <f>IF(J12="","",J12)</f>
        <v>21. 8. 2019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45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148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148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45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9" t="s">
        <v>101</v>
      </c>
      <c r="D94" s="190"/>
      <c r="E94" s="190"/>
      <c r="F94" s="190"/>
      <c r="G94" s="190"/>
      <c r="H94" s="190"/>
      <c r="I94" s="191"/>
      <c r="J94" s="192" t="s">
        <v>102</v>
      </c>
      <c r="K94" s="19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45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3" t="s">
        <v>103</v>
      </c>
      <c r="D96" s="41"/>
      <c r="E96" s="41"/>
      <c r="F96" s="41"/>
      <c r="G96" s="41"/>
      <c r="H96" s="41"/>
      <c r="I96" s="145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104</v>
      </c>
    </row>
    <row r="97" spans="1:31" s="9" customFormat="1" ht="24.95" customHeight="1">
      <c r="A97" s="9"/>
      <c r="B97" s="194"/>
      <c r="C97" s="195"/>
      <c r="D97" s="196" t="s">
        <v>721</v>
      </c>
      <c r="E97" s="197"/>
      <c r="F97" s="197"/>
      <c r="G97" s="197"/>
      <c r="H97" s="197"/>
      <c r="I97" s="198"/>
      <c r="J97" s="199">
        <f>J122</f>
        <v>0</v>
      </c>
      <c r="K97" s="195"/>
      <c r="L97" s="20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1"/>
      <c r="C98" s="202"/>
      <c r="D98" s="203" t="s">
        <v>722</v>
      </c>
      <c r="E98" s="204"/>
      <c r="F98" s="204"/>
      <c r="G98" s="204"/>
      <c r="H98" s="204"/>
      <c r="I98" s="205"/>
      <c r="J98" s="206">
        <f>J123</f>
        <v>0</v>
      </c>
      <c r="K98" s="202"/>
      <c r="L98" s="20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1"/>
      <c r="C99" s="202"/>
      <c r="D99" s="203" t="s">
        <v>723</v>
      </c>
      <c r="E99" s="204"/>
      <c r="F99" s="204"/>
      <c r="G99" s="204"/>
      <c r="H99" s="204"/>
      <c r="I99" s="205"/>
      <c r="J99" s="206">
        <f>J142</f>
        <v>0</v>
      </c>
      <c r="K99" s="202"/>
      <c r="L99" s="20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1"/>
      <c r="C100" s="202"/>
      <c r="D100" s="203" t="s">
        <v>724</v>
      </c>
      <c r="E100" s="204"/>
      <c r="F100" s="204"/>
      <c r="G100" s="204"/>
      <c r="H100" s="204"/>
      <c r="I100" s="205"/>
      <c r="J100" s="206">
        <f>J164</f>
        <v>0</v>
      </c>
      <c r="K100" s="202"/>
      <c r="L100" s="20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1"/>
      <c r="C101" s="202"/>
      <c r="D101" s="203" t="s">
        <v>725</v>
      </c>
      <c r="E101" s="204"/>
      <c r="F101" s="204"/>
      <c r="G101" s="204"/>
      <c r="H101" s="204"/>
      <c r="I101" s="205"/>
      <c r="J101" s="206">
        <f>J175</f>
        <v>0</v>
      </c>
      <c r="K101" s="202"/>
      <c r="L101" s="20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145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184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187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111</v>
      </c>
      <c r="D108" s="41"/>
      <c r="E108" s="41"/>
      <c r="F108" s="41"/>
      <c r="G108" s="41"/>
      <c r="H108" s="41"/>
      <c r="I108" s="145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145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145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5.5" customHeight="1">
      <c r="A111" s="39"/>
      <c r="B111" s="40"/>
      <c r="C111" s="41"/>
      <c r="D111" s="41"/>
      <c r="E111" s="188" t="str">
        <f>E7</f>
        <v>Přestavba povodňové hráze řeky Opavy na km 64,900-68,440 v místě Bliszczyce, obec Branice (otevřený)</v>
      </c>
      <c r="F111" s="33"/>
      <c r="G111" s="33"/>
      <c r="H111" s="33"/>
      <c r="I111" s="145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98</v>
      </c>
      <c r="D112" s="41"/>
      <c r="E112" s="41"/>
      <c r="F112" s="41"/>
      <c r="G112" s="41"/>
      <c r="H112" s="41"/>
      <c r="I112" s="145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77" t="str">
        <f>E9</f>
        <v>6 - VRN - vedlejší a osta...</v>
      </c>
      <c r="F113" s="41"/>
      <c r="G113" s="41"/>
      <c r="H113" s="41"/>
      <c r="I113" s="145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145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 xml:space="preserve"> </v>
      </c>
      <c r="G115" s="41"/>
      <c r="H115" s="41"/>
      <c r="I115" s="148" t="s">
        <v>22</v>
      </c>
      <c r="J115" s="80" t="str">
        <f>IF(J12="","",J12)</f>
        <v>21. 8. 2019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145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24</v>
      </c>
      <c r="D117" s="41"/>
      <c r="E117" s="41"/>
      <c r="F117" s="28" t="str">
        <f>E15</f>
        <v xml:space="preserve"> </v>
      </c>
      <c r="G117" s="41"/>
      <c r="H117" s="41"/>
      <c r="I117" s="148" t="s">
        <v>29</v>
      </c>
      <c r="J117" s="37" t="str">
        <f>E21</f>
        <v xml:space="preserve"> 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27</v>
      </c>
      <c r="D118" s="41"/>
      <c r="E118" s="41"/>
      <c r="F118" s="28" t="str">
        <f>IF(E18="","",E18)</f>
        <v>Vyplň údaj</v>
      </c>
      <c r="G118" s="41"/>
      <c r="H118" s="41"/>
      <c r="I118" s="148" t="s">
        <v>31</v>
      </c>
      <c r="J118" s="37" t="str">
        <f>E24</f>
        <v xml:space="preserve">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145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208"/>
      <c r="B120" s="209"/>
      <c r="C120" s="210" t="s">
        <v>112</v>
      </c>
      <c r="D120" s="211" t="s">
        <v>58</v>
      </c>
      <c r="E120" s="211" t="s">
        <v>54</v>
      </c>
      <c r="F120" s="211" t="s">
        <v>55</v>
      </c>
      <c r="G120" s="211" t="s">
        <v>113</v>
      </c>
      <c r="H120" s="211" t="s">
        <v>114</v>
      </c>
      <c r="I120" s="212" t="s">
        <v>115</v>
      </c>
      <c r="J120" s="213" t="s">
        <v>102</v>
      </c>
      <c r="K120" s="214" t="s">
        <v>116</v>
      </c>
      <c r="L120" s="215"/>
      <c r="M120" s="101" t="s">
        <v>1</v>
      </c>
      <c r="N120" s="102" t="s">
        <v>37</v>
      </c>
      <c r="O120" s="102" t="s">
        <v>117</v>
      </c>
      <c r="P120" s="102" t="s">
        <v>118</v>
      </c>
      <c r="Q120" s="102" t="s">
        <v>119</v>
      </c>
      <c r="R120" s="102" t="s">
        <v>120</v>
      </c>
      <c r="S120" s="102" t="s">
        <v>121</v>
      </c>
      <c r="T120" s="103" t="s">
        <v>122</v>
      </c>
      <c r="U120" s="208"/>
      <c r="V120" s="208"/>
      <c r="W120" s="208"/>
      <c r="X120" s="208"/>
      <c r="Y120" s="208"/>
      <c r="Z120" s="208"/>
      <c r="AA120" s="208"/>
      <c r="AB120" s="208"/>
      <c r="AC120" s="208"/>
      <c r="AD120" s="208"/>
      <c r="AE120" s="208"/>
    </row>
    <row r="121" spans="1:63" s="2" customFormat="1" ht="22.8" customHeight="1">
      <c r="A121" s="39"/>
      <c r="B121" s="40"/>
      <c r="C121" s="108" t="s">
        <v>123</v>
      </c>
      <c r="D121" s="41"/>
      <c r="E121" s="41"/>
      <c r="F121" s="41"/>
      <c r="G121" s="41"/>
      <c r="H121" s="41"/>
      <c r="I121" s="145"/>
      <c r="J121" s="216">
        <f>BK121</f>
        <v>0</v>
      </c>
      <c r="K121" s="41"/>
      <c r="L121" s="45"/>
      <c r="M121" s="104"/>
      <c r="N121" s="217"/>
      <c r="O121" s="105"/>
      <c r="P121" s="218">
        <f>P122</f>
        <v>0</v>
      </c>
      <c r="Q121" s="105"/>
      <c r="R121" s="218">
        <f>R122</f>
        <v>0</v>
      </c>
      <c r="S121" s="105"/>
      <c r="T121" s="219">
        <f>T122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72</v>
      </c>
      <c r="AU121" s="18" t="s">
        <v>104</v>
      </c>
      <c r="BK121" s="220">
        <f>BK122</f>
        <v>0</v>
      </c>
    </row>
    <row r="122" spans="1:63" s="12" customFormat="1" ht="25.9" customHeight="1">
      <c r="A122" s="12"/>
      <c r="B122" s="221"/>
      <c r="C122" s="222"/>
      <c r="D122" s="223" t="s">
        <v>72</v>
      </c>
      <c r="E122" s="224" t="s">
        <v>726</v>
      </c>
      <c r="F122" s="224" t="s">
        <v>727</v>
      </c>
      <c r="G122" s="222"/>
      <c r="H122" s="222"/>
      <c r="I122" s="225"/>
      <c r="J122" s="226">
        <f>BK122</f>
        <v>0</v>
      </c>
      <c r="K122" s="222"/>
      <c r="L122" s="227"/>
      <c r="M122" s="228"/>
      <c r="N122" s="229"/>
      <c r="O122" s="229"/>
      <c r="P122" s="230">
        <f>P123+P142+P164+P175</f>
        <v>0</v>
      </c>
      <c r="Q122" s="229"/>
      <c r="R122" s="230">
        <f>R123+R142+R164+R175</f>
        <v>0</v>
      </c>
      <c r="S122" s="229"/>
      <c r="T122" s="231">
        <f>T123+T142+T164+T175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2" t="s">
        <v>91</v>
      </c>
      <c r="AT122" s="233" t="s">
        <v>72</v>
      </c>
      <c r="AU122" s="233" t="s">
        <v>73</v>
      </c>
      <c r="AY122" s="232" t="s">
        <v>126</v>
      </c>
      <c r="BK122" s="234">
        <f>BK123+BK142+BK164+BK175</f>
        <v>0</v>
      </c>
    </row>
    <row r="123" spans="1:63" s="12" customFormat="1" ht="22.8" customHeight="1">
      <c r="A123" s="12"/>
      <c r="B123" s="221"/>
      <c r="C123" s="222"/>
      <c r="D123" s="223" t="s">
        <v>72</v>
      </c>
      <c r="E123" s="235" t="s">
        <v>728</v>
      </c>
      <c r="F123" s="235" t="s">
        <v>729</v>
      </c>
      <c r="G123" s="222"/>
      <c r="H123" s="222"/>
      <c r="I123" s="225"/>
      <c r="J123" s="236">
        <f>BK123</f>
        <v>0</v>
      </c>
      <c r="K123" s="222"/>
      <c r="L123" s="227"/>
      <c r="M123" s="228"/>
      <c r="N123" s="229"/>
      <c r="O123" s="229"/>
      <c r="P123" s="230">
        <f>SUM(P124:P141)</f>
        <v>0</v>
      </c>
      <c r="Q123" s="229"/>
      <c r="R123" s="230">
        <f>SUM(R124:R141)</f>
        <v>0</v>
      </c>
      <c r="S123" s="229"/>
      <c r="T123" s="231">
        <f>SUM(T124:T141)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2" t="s">
        <v>91</v>
      </c>
      <c r="AT123" s="233" t="s">
        <v>72</v>
      </c>
      <c r="AU123" s="233" t="s">
        <v>78</v>
      </c>
      <c r="AY123" s="232" t="s">
        <v>126</v>
      </c>
      <c r="BK123" s="234">
        <f>SUM(BK124:BK141)</f>
        <v>0</v>
      </c>
    </row>
    <row r="124" spans="1:65" s="2" customFormat="1" ht="16.5" customHeight="1">
      <c r="A124" s="39"/>
      <c r="B124" s="40"/>
      <c r="C124" s="237" t="s">
        <v>78</v>
      </c>
      <c r="D124" s="237" t="s">
        <v>128</v>
      </c>
      <c r="E124" s="238" t="s">
        <v>730</v>
      </c>
      <c r="F124" s="239" t="s">
        <v>729</v>
      </c>
      <c r="G124" s="240" t="s">
        <v>731</v>
      </c>
      <c r="H124" s="241">
        <v>1</v>
      </c>
      <c r="I124" s="242"/>
      <c r="J124" s="243">
        <f>ROUND(I124*H124,2)</f>
        <v>0</v>
      </c>
      <c r="K124" s="244"/>
      <c r="L124" s="45"/>
      <c r="M124" s="245" t="s">
        <v>1</v>
      </c>
      <c r="N124" s="246" t="s">
        <v>38</v>
      </c>
      <c r="O124" s="92"/>
      <c r="P124" s="247">
        <f>O124*H124</f>
        <v>0</v>
      </c>
      <c r="Q124" s="247">
        <v>0</v>
      </c>
      <c r="R124" s="247">
        <f>Q124*H124</f>
        <v>0</v>
      </c>
      <c r="S124" s="247">
        <v>0</v>
      </c>
      <c r="T124" s="248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49" t="s">
        <v>88</v>
      </c>
      <c r="AT124" s="249" t="s">
        <v>128</v>
      </c>
      <c r="AU124" s="249" t="s">
        <v>82</v>
      </c>
      <c r="AY124" s="18" t="s">
        <v>126</v>
      </c>
      <c r="BE124" s="250">
        <f>IF(N124="základní",J124,0)</f>
        <v>0</v>
      </c>
      <c r="BF124" s="250">
        <f>IF(N124="snížená",J124,0)</f>
        <v>0</v>
      </c>
      <c r="BG124" s="250">
        <f>IF(N124="zákl. přenesená",J124,0)</f>
        <v>0</v>
      </c>
      <c r="BH124" s="250">
        <f>IF(N124="sníž. přenesená",J124,0)</f>
        <v>0</v>
      </c>
      <c r="BI124" s="250">
        <f>IF(N124="nulová",J124,0)</f>
        <v>0</v>
      </c>
      <c r="BJ124" s="18" t="s">
        <v>78</v>
      </c>
      <c r="BK124" s="250">
        <f>ROUND(I124*H124,2)</f>
        <v>0</v>
      </c>
      <c r="BL124" s="18" t="s">
        <v>88</v>
      </c>
      <c r="BM124" s="249" t="s">
        <v>82</v>
      </c>
    </row>
    <row r="125" spans="1:47" s="2" customFormat="1" ht="12">
      <c r="A125" s="39"/>
      <c r="B125" s="40"/>
      <c r="C125" s="41"/>
      <c r="D125" s="251" t="s">
        <v>132</v>
      </c>
      <c r="E125" s="41"/>
      <c r="F125" s="252" t="s">
        <v>729</v>
      </c>
      <c r="G125" s="41"/>
      <c r="H125" s="41"/>
      <c r="I125" s="145"/>
      <c r="J125" s="41"/>
      <c r="K125" s="41"/>
      <c r="L125" s="45"/>
      <c r="M125" s="253"/>
      <c r="N125" s="254"/>
      <c r="O125" s="92"/>
      <c r="P125" s="92"/>
      <c r="Q125" s="92"/>
      <c r="R125" s="92"/>
      <c r="S125" s="92"/>
      <c r="T125" s="93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132</v>
      </c>
      <c r="AU125" s="18" t="s">
        <v>82</v>
      </c>
    </row>
    <row r="126" spans="1:51" s="15" customFormat="1" ht="12">
      <c r="A126" s="15"/>
      <c r="B126" s="292"/>
      <c r="C126" s="293"/>
      <c r="D126" s="251" t="s">
        <v>133</v>
      </c>
      <c r="E126" s="294" t="s">
        <v>1</v>
      </c>
      <c r="F126" s="295" t="s">
        <v>732</v>
      </c>
      <c r="G126" s="293"/>
      <c r="H126" s="294" t="s">
        <v>1</v>
      </c>
      <c r="I126" s="296"/>
      <c r="J126" s="293"/>
      <c r="K126" s="293"/>
      <c r="L126" s="297"/>
      <c r="M126" s="298"/>
      <c r="N126" s="299"/>
      <c r="O126" s="299"/>
      <c r="P126" s="299"/>
      <c r="Q126" s="299"/>
      <c r="R126" s="299"/>
      <c r="S126" s="299"/>
      <c r="T126" s="300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301" t="s">
        <v>133</v>
      </c>
      <c r="AU126" s="301" t="s">
        <v>82</v>
      </c>
      <c r="AV126" s="15" t="s">
        <v>78</v>
      </c>
      <c r="AW126" s="15" t="s">
        <v>30</v>
      </c>
      <c r="AX126" s="15" t="s">
        <v>73</v>
      </c>
      <c r="AY126" s="301" t="s">
        <v>126</v>
      </c>
    </row>
    <row r="127" spans="1:51" s="15" customFormat="1" ht="12">
      <c r="A127" s="15"/>
      <c r="B127" s="292"/>
      <c r="C127" s="293"/>
      <c r="D127" s="251" t="s">
        <v>133</v>
      </c>
      <c r="E127" s="294" t="s">
        <v>1</v>
      </c>
      <c r="F127" s="295" t="s">
        <v>733</v>
      </c>
      <c r="G127" s="293"/>
      <c r="H127" s="294" t="s">
        <v>1</v>
      </c>
      <c r="I127" s="296"/>
      <c r="J127" s="293"/>
      <c r="K127" s="293"/>
      <c r="L127" s="297"/>
      <c r="M127" s="298"/>
      <c r="N127" s="299"/>
      <c r="O127" s="299"/>
      <c r="P127" s="299"/>
      <c r="Q127" s="299"/>
      <c r="R127" s="299"/>
      <c r="S127" s="299"/>
      <c r="T127" s="300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301" t="s">
        <v>133</v>
      </c>
      <c r="AU127" s="301" t="s">
        <v>82</v>
      </c>
      <c r="AV127" s="15" t="s">
        <v>78</v>
      </c>
      <c r="AW127" s="15" t="s">
        <v>30</v>
      </c>
      <c r="AX127" s="15" t="s">
        <v>73</v>
      </c>
      <c r="AY127" s="301" t="s">
        <v>126</v>
      </c>
    </row>
    <row r="128" spans="1:51" s="15" customFormat="1" ht="12">
      <c r="A128" s="15"/>
      <c r="B128" s="292"/>
      <c r="C128" s="293"/>
      <c r="D128" s="251" t="s">
        <v>133</v>
      </c>
      <c r="E128" s="294" t="s">
        <v>1</v>
      </c>
      <c r="F128" s="295" t="s">
        <v>734</v>
      </c>
      <c r="G128" s="293"/>
      <c r="H128" s="294" t="s">
        <v>1</v>
      </c>
      <c r="I128" s="296"/>
      <c r="J128" s="293"/>
      <c r="K128" s="293"/>
      <c r="L128" s="297"/>
      <c r="M128" s="298"/>
      <c r="N128" s="299"/>
      <c r="O128" s="299"/>
      <c r="P128" s="299"/>
      <c r="Q128" s="299"/>
      <c r="R128" s="299"/>
      <c r="S128" s="299"/>
      <c r="T128" s="300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301" t="s">
        <v>133</v>
      </c>
      <c r="AU128" s="301" t="s">
        <v>82</v>
      </c>
      <c r="AV128" s="15" t="s">
        <v>78</v>
      </c>
      <c r="AW128" s="15" t="s">
        <v>30</v>
      </c>
      <c r="AX128" s="15" t="s">
        <v>73</v>
      </c>
      <c r="AY128" s="301" t="s">
        <v>126</v>
      </c>
    </row>
    <row r="129" spans="1:51" s="15" customFormat="1" ht="12">
      <c r="A129" s="15"/>
      <c r="B129" s="292"/>
      <c r="C129" s="293"/>
      <c r="D129" s="251" t="s">
        <v>133</v>
      </c>
      <c r="E129" s="294" t="s">
        <v>1</v>
      </c>
      <c r="F129" s="295" t="s">
        <v>735</v>
      </c>
      <c r="G129" s="293"/>
      <c r="H129" s="294" t="s">
        <v>1</v>
      </c>
      <c r="I129" s="296"/>
      <c r="J129" s="293"/>
      <c r="K129" s="293"/>
      <c r="L129" s="297"/>
      <c r="M129" s="298"/>
      <c r="N129" s="299"/>
      <c r="O129" s="299"/>
      <c r="P129" s="299"/>
      <c r="Q129" s="299"/>
      <c r="R129" s="299"/>
      <c r="S129" s="299"/>
      <c r="T129" s="300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301" t="s">
        <v>133</v>
      </c>
      <c r="AU129" s="301" t="s">
        <v>82</v>
      </c>
      <c r="AV129" s="15" t="s">
        <v>78</v>
      </c>
      <c r="AW129" s="15" t="s">
        <v>30</v>
      </c>
      <c r="AX129" s="15" t="s">
        <v>73</v>
      </c>
      <c r="AY129" s="301" t="s">
        <v>126</v>
      </c>
    </row>
    <row r="130" spans="1:51" s="15" customFormat="1" ht="12">
      <c r="A130" s="15"/>
      <c r="B130" s="292"/>
      <c r="C130" s="293"/>
      <c r="D130" s="251" t="s">
        <v>133</v>
      </c>
      <c r="E130" s="294" t="s">
        <v>1</v>
      </c>
      <c r="F130" s="295" t="s">
        <v>736</v>
      </c>
      <c r="G130" s="293"/>
      <c r="H130" s="294" t="s">
        <v>1</v>
      </c>
      <c r="I130" s="296"/>
      <c r="J130" s="293"/>
      <c r="K130" s="293"/>
      <c r="L130" s="297"/>
      <c r="M130" s="298"/>
      <c r="N130" s="299"/>
      <c r="O130" s="299"/>
      <c r="P130" s="299"/>
      <c r="Q130" s="299"/>
      <c r="R130" s="299"/>
      <c r="S130" s="299"/>
      <c r="T130" s="300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301" t="s">
        <v>133</v>
      </c>
      <c r="AU130" s="301" t="s">
        <v>82</v>
      </c>
      <c r="AV130" s="15" t="s">
        <v>78</v>
      </c>
      <c r="AW130" s="15" t="s">
        <v>30</v>
      </c>
      <c r="AX130" s="15" t="s">
        <v>73</v>
      </c>
      <c r="AY130" s="301" t="s">
        <v>126</v>
      </c>
    </row>
    <row r="131" spans="1:51" s="15" customFormat="1" ht="12">
      <c r="A131" s="15"/>
      <c r="B131" s="292"/>
      <c r="C131" s="293"/>
      <c r="D131" s="251" t="s">
        <v>133</v>
      </c>
      <c r="E131" s="294" t="s">
        <v>1</v>
      </c>
      <c r="F131" s="295" t="s">
        <v>737</v>
      </c>
      <c r="G131" s="293"/>
      <c r="H131" s="294" t="s">
        <v>1</v>
      </c>
      <c r="I131" s="296"/>
      <c r="J131" s="293"/>
      <c r="K131" s="293"/>
      <c r="L131" s="297"/>
      <c r="M131" s="298"/>
      <c r="N131" s="299"/>
      <c r="O131" s="299"/>
      <c r="P131" s="299"/>
      <c r="Q131" s="299"/>
      <c r="R131" s="299"/>
      <c r="S131" s="299"/>
      <c r="T131" s="300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301" t="s">
        <v>133</v>
      </c>
      <c r="AU131" s="301" t="s">
        <v>82</v>
      </c>
      <c r="AV131" s="15" t="s">
        <v>78</v>
      </c>
      <c r="AW131" s="15" t="s">
        <v>30</v>
      </c>
      <c r="AX131" s="15" t="s">
        <v>73</v>
      </c>
      <c r="AY131" s="301" t="s">
        <v>126</v>
      </c>
    </row>
    <row r="132" spans="1:51" s="13" customFormat="1" ht="12">
      <c r="A132" s="13"/>
      <c r="B132" s="255"/>
      <c r="C132" s="256"/>
      <c r="D132" s="251" t="s">
        <v>133</v>
      </c>
      <c r="E132" s="257" t="s">
        <v>1</v>
      </c>
      <c r="F132" s="258" t="s">
        <v>738</v>
      </c>
      <c r="G132" s="256"/>
      <c r="H132" s="259">
        <v>1</v>
      </c>
      <c r="I132" s="260"/>
      <c r="J132" s="256"/>
      <c r="K132" s="256"/>
      <c r="L132" s="261"/>
      <c r="M132" s="262"/>
      <c r="N132" s="263"/>
      <c r="O132" s="263"/>
      <c r="P132" s="263"/>
      <c r="Q132" s="263"/>
      <c r="R132" s="263"/>
      <c r="S132" s="263"/>
      <c r="T132" s="26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5" t="s">
        <v>133</v>
      </c>
      <c r="AU132" s="265" t="s">
        <v>82</v>
      </c>
      <c r="AV132" s="13" t="s">
        <v>82</v>
      </c>
      <c r="AW132" s="13" t="s">
        <v>30</v>
      </c>
      <c r="AX132" s="13" t="s">
        <v>73</v>
      </c>
      <c r="AY132" s="265" t="s">
        <v>126</v>
      </c>
    </row>
    <row r="133" spans="1:51" s="14" customFormat="1" ht="12">
      <c r="A133" s="14"/>
      <c r="B133" s="266"/>
      <c r="C133" s="267"/>
      <c r="D133" s="251" t="s">
        <v>133</v>
      </c>
      <c r="E133" s="268" t="s">
        <v>1</v>
      </c>
      <c r="F133" s="269" t="s">
        <v>135</v>
      </c>
      <c r="G133" s="267"/>
      <c r="H133" s="270">
        <v>1</v>
      </c>
      <c r="I133" s="271"/>
      <c r="J133" s="267"/>
      <c r="K133" s="267"/>
      <c r="L133" s="272"/>
      <c r="M133" s="273"/>
      <c r="N133" s="274"/>
      <c r="O133" s="274"/>
      <c r="P133" s="274"/>
      <c r="Q133" s="274"/>
      <c r="R133" s="274"/>
      <c r="S133" s="274"/>
      <c r="T133" s="27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76" t="s">
        <v>133</v>
      </c>
      <c r="AU133" s="276" t="s">
        <v>82</v>
      </c>
      <c r="AV133" s="14" t="s">
        <v>88</v>
      </c>
      <c r="AW133" s="14" t="s">
        <v>30</v>
      </c>
      <c r="AX133" s="14" t="s">
        <v>78</v>
      </c>
      <c r="AY133" s="276" t="s">
        <v>126</v>
      </c>
    </row>
    <row r="134" spans="1:65" s="2" customFormat="1" ht="16.5" customHeight="1">
      <c r="A134" s="39"/>
      <c r="B134" s="40"/>
      <c r="C134" s="237" t="s">
        <v>82</v>
      </c>
      <c r="D134" s="237" t="s">
        <v>128</v>
      </c>
      <c r="E134" s="238" t="s">
        <v>739</v>
      </c>
      <c r="F134" s="239" t="s">
        <v>740</v>
      </c>
      <c r="G134" s="240" t="s">
        <v>731</v>
      </c>
      <c r="H134" s="241">
        <v>1</v>
      </c>
      <c r="I134" s="242"/>
      <c r="J134" s="243">
        <f>ROUND(I134*H134,2)</f>
        <v>0</v>
      </c>
      <c r="K134" s="244"/>
      <c r="L134" s="45"/>
      <c r="M134" s="245" t="s">
        <v>1</v>
      </c>
      <c r="N134" s="246" t="s">
        <v>38</v>
      </c>
      <c r="O134" s="92"/>
      <c r="P134" s="247">
        <f>O134*H134</f>
        <v>0</v>
      </c>
      <c r="Q134" s="247">
        <v>0</v>
      </c>
      <c r="R134" s="247">
        <f>Q134*H134</f>
        <v>0</v>
      </c>
      <c r="S134" s="247">
        <v>0</v>
      </c>
      <c r="T134" s="248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9" t="s">
        <v>88</v>
      </c>
      <c r="AT134" s="249" t="s">
        <v>128</v>
      </c>
      <c r="AU134" s="249" t="s">
        <v>82</v>
      </c>
      <c r="AY134" s="18" t="s">
        <v>126</v>
      </c>
      <c r="BE134" s="250">
        <f>IF(N134="základní",J134,0)</f>
        <v>0</v>
      </c>
      <c r="BF134" s="250">
        <f>IF(N134="snížená",J134,0)</f>
        <v>0</v>
      </c>
      <c r="BG134" s="250">
        <f>IF(N134="zákl. přenesená",J134,0)</f>
        <v>0</v>
      </c>
      <c r="BH134" s="250">
        <f>IF(N134="sníž. přenesená",J134,0)</f>
        <v>0</v>
      </c>
      <c r="BI134" s="250">
        <f>IF(N134="nulová",J134,0)</f>
        <v>0</v>
      </c>
      <c r="BJ134" s="18" t="s">
        <v>78</v>
      </c>
      <c r="BK134" s="250">
        <f>ROUND(I134*H134,2)</f>
        <v>0</v>
      </c>
      <c r="BL134" s="18" t="s">
        <v>88</v>
      </c>
      <c r="BM134" s="249" t="s">
        <v>88</v>
      </c>
    </row>
    <row r="135" spans="1:47" s="2" customFormat="1" ht="12">
      <c r="A135" s="39"/>
      <c r="B135" s="40"/>
      <c r="C135" s="41"/>
      <c r="D135" s="251" t="s">
        <v>132</v>
      </c>
      <c r="E135" s="41"/>
      <c r="F135" s="252" t="s">
        <v>740</v>
      </c>
      <c r="G135" s="41"/>
      <c r="H135" s="41"/>
      <c r="I135" s="145"/>
      <c r="J135" s="41"/>
      <c r="K135" s="41"/>
      <c r="L135" s="45"/>
      <c r="M135" s="253"/>
      <c r="N135" s="254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132</v>
      </c>
      <c r="AU135" s="18" t="s">
        <v>82</v>
      </c>
    </row>
    <row r="136" spans="1:51" s="13" customFormat="1" ht="12">
      <c r="A136" s="13"/>
      <c r="B136" s="255"/>
      <c r="C136" s="256"/>
      <c r="D136" s="251" t="s">
        <v>133</v>
      </c>
      <c r="E136" s="257" t="s">
        <v>1</v>
      </c>
      <c r="F136" s="258" t="s">
        <v>741</v>
      </c>
      <c r="G136" s="256"/>
      <c r="H136" s="259">
        <v>1</v>
      </c>
      <c r="I136" s="260"/>
      <c r="J136" s="256"/>
      <c r="K136" s="256"/>
      <c r="L136" s="261"/>
      <c r="M136" s="262"/>
      <c r="N136" s="263"/>
      <c r="O136" s="263"/>
      <c r="P136" s="263"/>
      <c r="Q136" s="263"/>
      <c r="R136" s="263"/>
      <c r="S136" s="263"/>
      <c r="T136" s="26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5" t="s">
        <v>133</v>
      </c>
      <c r="AU136" s="265" t="s">
        <v>82</v>
      </c>
      <c r="AV136" s="13" t="s">
        <v>82</v>
      </c>
      <c r="AW136" s="13" t="s">
        <v>30</v>
      </c>
      <c r="AX136" s="13" t="s">
        <v>73</v>
      </c>
      <c r="AY136" s="265" t="s">
        <v>126</v>
      </c>
    </row>
    <row r="137" spans="1:51" s="14" customFormat="1" ht="12">
      <c r="A137" s="14"/>
      <c r="B137" s="266"/>
      <c r="C137" s="267"/>
      <c r="D137" s="251" t="s">
        <v>133</v>
      </c>
      <c r="E137" s="268" t="s">
        <v>1</v>
      </c>
      <c r="F137" s="269" t="s">
        <v>135</v>
      </c>
      <c r="G137" s="267"/>
      <c r="H137" s="270">
        <v>1</v>
      </c>
      <c r="I137" s="271"/>
      <c r="J137" s="267"/>
      <c r="K137" s="267"/>
      <c r="L137" s="272"/>
      <c r="M137" s="273"/>
      <c r="N137" s="274"/>
      <c r="O137" s="274"/>
      <c r="P137" s="274"/>
      <c r="Q137" s="274"/>
      <c r="R137" s="274"/>
      <c r="S137" s="274"/>
      <c r="T137" s="27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76" t="s">
        <v>133</v>
      </c>
      <c r="AU137" s="276" t="s">
        <v>82</v>
      </c>
      <c r="AV137" s="14" t="s">
        <v>88</v>
      </c>
      <c r="AW137" s="14" t="s">
        <v>30</v>
      </c>
      <c r="AX137" s="14" t="s">
        <v>78</v>
      </c>
      <c r="AY137" s="276" t="s">
        <v>126</v>
      </c>
    </row>
    <row r="138" spans="1:65" s="2" customFormat="1" ht="16.5" customHeight="1">
      <c r="A138" s="39"/>
      <c r="B138" s="40"/>
      <c r="C138" s="237" t="s">
        <v>85</v>
      </c>
      <c r="D138" s="237" t="s">
        <v>128</v>
      </c>
      <c r="E138" s="238" t="s">
        <v>739</v>
      </c>
      <c r="F138" s="239" t="s">
        <v>740</v>
      </c>
      <c r="G138" s="240" t="s">
        <v>731</v>
      </c>
      <c r="H138" s="241">
        <v>1</v>
      </c>
      <c r="I138" s="242"/>
      <c r="J138" s="243">
        <f>ROUND(I138*H138,2)</f>
        <v>0</v>
      </c>
      <c r="K138" s="244"/>
      <c r="L138" s="45"/>
      <c r="M138" s="245" t="s">
        <v>1</v>
      </c>
      <c r="N138" s="246" t="s">
        <v>38</v>
      </c>
      <c r="O138" s="92"/>
      <c r="P138" s="247">
        <f>O138*H138</f>
        <v>0</v>
      </c>
      <c r="Q138" s="247">
        <v>0</v>
      </c>
      <c r="R138" s="247">
        <f>Q138*H138</f>
        <v>0</v>
      </c>
      <c r="S138" s="247">
        <v>0</v>
      </c>
      <c r="T138" s="248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9" t="s">
        <v>88</v>
      </c>
      <c r="AT138" s="249" t="s">
        <v>128</v>
      </c>
      <c r="AU138" s="249" t="s">
        <v>82</v>
      </c>
      <c r="AY138" s="18" t="s">
        <v>126</v>
      </c>
      <c r="BE138" s="250">
        <f>IF(N138="základní",J138,0)</f>
        <v>0</v>
      </c>
      <c r="BF138" s="250">
        <f>IF(N138="snížená",J138,0)</f>
        <v>0</v>
      </c>
      <c r="BG138" s="250">
        <f>IF(N138="zákl. přenesená",J138,0)</f>
        <v>0</v>
      </c>
      <c r="BH138" s="250">
        <f>IF(N138="sníž. přenesená",J138,0)</f>
        <v>0</v>
      </c>
      <c r="BI138" s="250">
        <f>IF(N138="nulová",J138,0)</f>
        <v>0</v>
      </c>
      <c r="BJ138" s="18" t="s">
        <v>78</v>
      </c>
      <c r="BK138" s="250">
        <f>ROUND(I138*H138,2)</f>
        <v>0</v>
      </c>
      <c r="BL138" s="18" t="s">
        <v>88</v>
      </c>
      <c r="BM138" s="249" t="s">
        <v>94</v>
      </c>
    </row>
    <row r="139" spans="1:47" s="2" customFormat="1" ht="12">
      <c r="A139" s="39"/>
      <c r="B139" s="40"/>
      <c r="C139" s="41"/>
      <c r="D139" s="251" t="s">
        <v>132</v>
      </c>
      <c r="E139" s="41"/>
      <c r="F139" s="252" t="s">
        <v>740</v>
      </c>
      <c r="G139" s="41"/>
      <c r="H139" s="41"/>
      <c r="I139" s="145"/>
      <c r="J139" s="41"/>
      <c r="K139" s="41"/>
      <c r="L139" s="45"/>
      <c r="M139" s="253"/>
      <c r="N139" s="254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132</v>
      </c>
      <c r="AU139" s="18" t="s">
        <v>82</v>
      </c>
    </row>
    <row r="140" spans="1:51" s="13" customFormat="1" ht="12">
      <c r="A140" s="13"/>
      <c r="B140" s="255"/>
      <c r="C140" s="256"/>
      <c r="D140" s="251" t="s">
        <v>133</v>
      </c>
      <c r="E140" s="257" t="s">
        <v>1</v>
      </c>
      <c r="F140" s="258" t="s">
        <v>742</v>
      </c>
      <c r="G140" s="256"/>
      <c r="H140" s="259">
        <v>1</v>
      </c>
      <c r="I140" s="260"/>
      <c r="J140" s="256"/>
      <c r="K140" s="256"/>
      <c r="L140" s="261"/>
      <c r="M140" s="262"/>
      <c r="N140" s="263"/>
      <c r="O140" s="263"/>
      <c r="P140" s="263"/>
      <c r="Q140" s="263"/>
      <c r="R140" s="263"/>
      <c r="S140" s="263"/>
      <c r="T140" s="26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5" t="s">
        <v>133</v>
      </c>
      <c r="AU140" s="265" t="s">
        <v>82</v>
      </c>
      <c r="AV140" s="13" t="s">
        <v>82</v>
      </c>
      <c r="AW140" s="13" t="s">
        <v>30</v>
      </c>
      <c r="AX140" s="13" t="s">
        <v>73</v>
      </c>
      <c r="AY140" s="265" t="s">
        <v>126</v>
      </c>
    </row>
    <row r="141" spans="1:51" s="14" customFormat="1" ht="12">
      <c r="A141" s="14"/>
      <c r="B141" s="266"/>
      <c r="C141" s="267"/>
      <c r="D141" s="251" t="s">
        <v>133</v>
      </c>
      <c r="E141" s="268" t="s">
        <v>1</v>
      </c>
      <c r="F141" s="269" t="s">
        <v>135</v>
      </c>
      <c r="G141" s="267"/>
      <c r="H141" s="270">
        <v>1</v>
      </c>
      <c r="I141" s="271"/>
      <c r="J141" s="267"/>
      <c r="K141" s="267"/>
      <c r="L141" s="272"/>
      <c r="M141" s="273"/>
      <c r="N141" s="274"/>
      <c r="O141" s="274"/>
      <c r="P141" s="274"/>
      <c r="Q141" s="274"/>
      <c r="R141" s="274"/>
      <c r="S141" s="274"/>
      <c r="T141" s="27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76" t="s">
        <v>133</v>
      </c>
      <c r="AU141" s="276" t="s">
        <v>82</v>
      </c>
      <c r="AV141" s="14" t="s">
        <v>88</v>
      </c>
      <c r="AW141" s="14" t="s">
        <v>30</v>
      </c>
      <c r="AX141" s="14" t="s">
        <v>78</v>
      </c>
      <c r="AY141" s="276" t="s">
        <v>126</v>
      </c>
    </row>
    <row r="142" spans="1:63" s="12" customFormat="1" ht="22.8" customHeight="1">
      <c r="A142" s="12"/>
      <c r="B142" s="221"/>
      <c r="C142" s="222"/>
      <c r="D142" s="223" t="s">
        <v>72</v>
      </c>
      <c r="E142" s="235" t="s">
        <v>743</v>
      </c>
      <c r="F142" s="235" t="s">
        <v>744</v>
      </c>
      <c r="G142" s="222"/>
      <c r="H142" s="222"/>
      <c r="I142" s="225"/>
      <c r="J142" s="236">
        <f>BK142</f>
        <v>0</v>
      </c>
      <c r="K142" s="222"/>
      <c r="L142" s="227"/>
      <c r="M142" s="228"/>
      <c r="N142" s="229"/>
      <c r="O142" s="229"/>
      <c r="P142" s="230">
        <f>SUM(P143:P163)</f>
        <v>0</v>
      </c>
      <c r="Q142" s="229"/>
      <c r="R142" s="230">
        <f>SUM(R143:R163)</f>
        <v>0</v>
      </c>
      <c r="S142" s="229"/>
      <c r="T142" s="231">
        <f>SUM(T143:T163)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32" t="s">
        <v>91</v>
      </c>
      <c r="AT142" s="233" t="s">
        <v>72</v>
      </c>
      <c r="AU142" s="233" t="s">
        <v>78</v>
      </c>
      <c r="AY142" s="232" t="s">
        <v>126</v>
      </c>
      <c r="BK142" s="234">
        <f>SUM(BK143:BK163)</f>
        <v>0</v>
      </c>
    </row>
    <row r="143" spans="1:65" s="2" customFormat="1" ht="16.5" customHeight="1">
      <c r="A143" s="39"/>
      <c r="B143" s="40"/>
      <c r="C143" s="237" t="s">
        <v>88</v>
      </c>
      <c r="D143" s="237" t="s">
        <v>128</v>
      </c>
      <c r="E143" s="238" t="s">
        <v>745</v>
      </c>
      <c r="F143" s="239" t="s">
        <v>744</v>
      </c>
      <c r="G143" s="240" t="s">
        <v>731</v>
      </c>
      <c r="H143" s="241">
        <v>1</v>
      </c>
      <c r="I143" s="242"/>
      <c r="J143" s="243">
        <f>ROUND(I143*H143,2)</f>
        <v>0</v>
      </c>
      <c r="K143" s="244"/>
      <c r="L143" s="45"/>
      <c r="M143" s="245" t="s">
        <v>1</v>
      </c>
      <c r="N143" s="246" t="s">
        <v>38</v>
      </c>
      <c r="O143" s="92"/>
      <c r="P143" s="247">
        <f>O143*H143</f>
        <v>0</v>
      </c>
      <c r="Q143" s="247">
        <v>0</v>
      </c>
      <c r="R143" s="247">
        <f>Q143*H143</f>
        <v>0</v>
      </c>
      <c r="S143" s="247">
        <v>0</v>
      </c>
      <c r="T143" s="248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9" t="s">
        <v>88</v>
      </c>
      <c r="AT143" s="249" t="s">
        <v>128</v>
      </c>
      <c r="AU143" s="249" t="s">
        <v>82</v>
      </c>
      <c r="AY143" s="18" t="s">
        <v>126</v>
      </c>
      <c r="BE143" s="250">
        <f>IF(N143="základní",J143,0)</f>
        <v>0</v>
      </c>
      <c r="BF143" s="250">
        <f>IF(N143="snížená",J143,0)</f>
        <v>0</v>
      </c>
      <c r="BG143" s="250">
        <f>IF(N143="zákl. přenesená",J143,0)</f>
        <v>0</v>
      </c>
      <c r="BH143" s="250">
        <f>IF(N143="sníž. přenesená",J143,0)</f>
        <v>0</v>
      </c>
      <c r="BI143" s="250">
        <f>IF(N143="nulová",J143,0)</f>
        <v>0</v>
      </c>
      <c r="BJ143" s="18" t="s">
        <v>78</v>
      </c>
      <c r="BK143" s="250">
        <f>ROUND(I143*H143,2)</f>
        <v>0</v>
      </c>
      <c r="BL143" s="18" t="s">
        <v>88</v>
      </c>
      <c r="BM143" s="249" t="s">
        <v>169</v>
      </c>
    </row>
    <row r="144" spans="1:47" s="2" customFormat="1" ht="12">
      <c r="A144" s="39"/>
      <c r="B144" s="40"/>
      <c r="C144" s="41"/>
      <c r="D144" s="251" t="s">
        <v>132</v>
      </c>
      <c r="E144" s="41"/>
      <c r="F144" s="252" t="s">
        <v>744</v>
      </c>
      <c r="G144" s="41"/>
      <c r="H144" s="41"/>
      <c r="I144" s="145"/>
      <c r="J144" s="41"/>
      <c r="K144" s="41"/>
      <c r="L144" s="45"/>
      <c r="M144" s="253"/>
      <c r="N144" s="254"/>
      <c r="O144" s="92"/>
      <c r="P144" s="92"/>
      <c r="Q144" s="92"/>
      <c r="R144" s="92"/>
      <c r="S144" s="92"/>
      <c r="T144" s="93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132</v>
      </c>
      <c r="AU144" s="18" t="s">
        <v>82</v>
      </c>
    </row>
    <row r="145" spans="1:51" s="13" customFormat="1" ht="12">
      <c r="A145" s="13"/>
      <c r="B145" s="255"/>
      <c r="C145" s="256"/>
      <c r="D145" s="251" t="s">
        <v>133</v>
      </c>
      <c r="E145" s="257" t="s">
        <v>1</v>
      </c>
      <c r="F145" s="258" t="s">
        <v>746</v>
      </c>
      <c r="G145" s="256"/>
      <c r="H145" s="259">
        <v>1</v>
      </c>
      <c r="I145" s="260"/>
      <c r="J145" s="256"/>
      <c r="K145" s="256"/>
      <c r="L145" s="261"/>
      <c r="M145" s="262"/>
      <c r="N145" s="263"/>
      <c r="O145" s="263"/>
      <c r="P145" s="263"/>
      <c r="Q145" s="263"/>
      <c r="R145" s="263"/>
      <c r="S145" s="263"/>
      <c r="T145" s="26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5" t="s">
        <v>133</v>
      </c>
      <c r="AU145" s="265" t="s">
        <v>82</v>
      </c>
      <c r="AV145" s="13" t="s">
        <v>82</v>
      </c>
      <c r="AW145" s="13" t="s">
        <v>30</v>
      </c>
      <c r="AX145" s="13" t="s">
        <v>73</v>
      </c>
      <c r="AY145" s="265" t="s">
        <v>126</v>
      </c>
    </row>
    <row r="146" spans="1:51" s="14" customFormat="1" ht="12">
      <c r="A146" s="14"/>
      <c r="B146" s="266"/>
      <c r="C146" s="267"/>
      <c r="D146" s="251" t="s">
        <v>133</v>
      </c>
      <c r="E146" s="268" t="s">
        <v>1</v>
      </c>
      <c r="F146" s="269" t="s">
        <v>135</v>
      </c>
      <c r="G146" s="267"/>
      <c r="H146" s="270">
        <v>1</v>
      </c>
      <c r="I146" s="271"/>
      <c r="J146" s="267"/>
      <c r="K146" s="267"/>
      <c r="L146" s="272"/>
      <c r="M146" s="273"/>
      <c r="N146" s="274"/>
      <c r="O146" s="274"/>
      <c r="P146" s="274"/>
      <c r="Q146" s="274"/>
      <c r="R146" s="274"/>
      <c r="S146" s="274"/>
      <c r="T146" s="27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6" t="s">
        <v>133</v>
      </c>
      <c r="AU146" s="276" t="s">
        <v>82</v>
      </c>
      <c r="AV146" s="14" t="s">
        <v>88</v>
      </c>
      <c r="AW146" s="14" t="s">
        <v>30</v>
      </c>
      <c r="AX146" s="14" t="s">
        <v>78</v>
      </c>
      <c r="AY146" s="276" t="s">
        <v>126</v>
      </c>
    </row>
    <row r="147" spans="1:65" s="2" customFormat="1" ht="16.5" customHeight="1">
      <c r="A147" s="39"/>
      <c r="B147" s="40"/>
      <c r="C147" s="277" t="s">
        <v>91</v>
      </c>
      <c r="D147" s="277" t="s">
        <v>217</v>
      </c>
      <c r="E147" s="278" t="s">
        <v>747</v>
      </c>
      <c r="F147" s="279" t="s">
        <v>748</v>
      </c>
      <c r="G147" s="280" t="s">
        <v>731</v>
      </c>
      <c r="H147" s="281">
        <v>1</v>
      </c>
      <c r="I147" s="282"/>
      <c r="J147" s="283">
        <f>ROUND(I147*H147,2)</f>
        <v>0</v>
      </c>
      <c r="K147" s="284"/>
      <c r="L147" s="285"/>
      <c r="M147" s="286" t="s">
        <v>1</v>
      </c>
      <c r="N147" s="287" t="s">
        <v>38</v>
      </c>
      <c r="O147" s="92"/>
      <c r="P147" s="247">
        <f>O147*H147</f>
        <v>0</v>
      </c>
      <c r="Q147" s="247">
        <v>0</v>
      </c>
      <c r="R147" s="247">
        <f>Q147*H147</f>
        <v>0</v>
      </c>
      <c r="S147" s="247">
        <v>0</v>
      </c>
      <c r="T147" s="248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9" t="s">
        <v>169</v>
      </c>
      <c r="AT147" s="249" t="s">
        <v>217</v>
      </c>
      <c r="AU147" s="249" t="s">
        <v>82</v>
      </c>
      <c r="AY147" s="18" t="s">
        <v>126</v>
      </c>
      <c r="BE147" s="250">
        <f>IF(N147="základní",J147,0)</f>
        <v>0</v>
      </c>
      <c r="BF147" s="250">
        <f>IF(N147="snížená",J147,0)</f>
        <v>0</v>
      </c>
      <c r="BG147" s="250">
        <f>IF(N147="zákl. přenesená",J147,0)</f>
        <v>0</v>
      </c>
      <c r="BH147" s="250">
        <f>IF(N147="sníž. přenesená",J147,0)</f>
        <v>0</v>
      </c>
      <c r="BI147" s="250">
        <f>IF(N147="nulová",J147,0)</f>
        <v>0</v>
      </c>
      <c r="BJ147" s="18" t="s">
        <v>78</v>
      </c>
      <c r="BK147" s="250">
        <f>ROUND(I147*H147,2)</f>
        <v>0</v>
      </c>
      <c r="BL147" s="18" t="s">
        <v>88</v>
      </c>
      <c r="BM147" s="249" t="s">
        <v>179</v>
      </c>
    </row>
    <row r="148" spans="1:47" s="2" customFormat="1" ht="12">
      <c r="A148" s="39"/>
      <c r="B148" s="40"/>
      <c r="C148" s="41"/>
      <c r="D148" s="251" t="s">
        <v>132</v>
      </c>
      <c r="E148" s="41"/>
      <c r="F148" s="252" t="s">
        <v>748</v>
      </c>
      <c r="G148" s="41"/>
      <c r="H148" s="41"/>
      <c r="I148" s="145"/>
      <c r="J148" s="41"/>
      <c r="K148" s="41"/>
      <c r="L148" s="45"/>
      <c r="M148" s="253"/>
      <c r="N148" s="254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132</v>
      </c>
      <c r="AU148" s="18" t="s">
        <v>82</v>
      </c>
    </row>
    <row r="149" spans="1:51" s="13" customFormat="1" ht="12">
      <c r="A149" s="13"/>
      <c r="B149" s="255"/>
      <c r="C149" s="256"/>
      <c r="D149" s="251" t="s">
        <v>133</v>
      </c>
      <c r="E149" s="257" t="s">
        <v>1</v>
      </c>
      <c r="F149" s="258" t="s">
        <v>749</v>
      </c>
      <c r="G149" s="256"/>
      <c r="H149" s="259">
        <v>1</v>
      </c>
      <c r="I149" s="260"/>
      <c r="J149" s="256"/>
      <c r="K149" s="256"/>
      <c r="L149" s="261"/>
      <c r="M149" s="262"/>
      <c r="N149" s="263"/>
      <c r="O149" s="263"/>
      <c r="P149" s="263"/>
      <c r="Q149" s="263"/>
      <c r="R149" s="263"/>
      <c r="S149" s="263"/>
      <c r="T149" s="26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5" t="s">
        <v>133</v>
      </c>
      <c r="AU149" s="265" t="s">
        <v>82</v>
      </c>
      <c r="AV149" s="13" t="s">
        <v>82</v>
      </c>
      <c r="AW149" s="13" t="s">
        <v>30</v>
      </c>
      <c r="AX149" s="13" t="s">
        <v>73</v>
      </c>
      <c r="AY149" s="265" t="s">
        <v>126</v>
      </c>
    </row>
    <row r="150" spans="1:51" s="15" customFormat="1" ht="12">
      <c r="A150" s="15"/>
      <c r="B150" s="292"/>
      <c r="C150" s="293"/>
      <c r="D150" s="251" t="s">
        <v>133</v>
      </c>
      <c r="E150" s="294" t="s">
        <v>1</v>
      </c>
      <c r="F150" s="295" t="s">
        <v>750</v>
      </c>
      <c r="G150" s="293"/>
      <c r="H150" s="294" t="s">
        <v>1</v>
      </c>
      <c r="I150" s="296"/>
      <c r="J150" s="293"/>
      <c r="K150" s="293"/>
      <c r="L150" s="297"/>
      <c r="M150" s="298"/>
      <c r="N150" s="299"/>
      <c r="O150" s="299"/>
      <c r="P150" s="299"/>
      <c r="Q150" s="299"/>
      <c r="R150" s="299"/>
      <c r="S150" s="299"/>
      <c r="T150" s="300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301" t="s">
        <v>133</v>
      </c>
      <c r="AU150" s="301" t="s">
        <v>82</v>
      </c>
      <c r="AV150" s="15" t="s">
        <v>78</v>
      </c>
      <c r="AW150" s="15" t="s">
        <v>30</v>
      </c>
      <c r="AX150" s="15" t="s">
        <v>73</v>
      </c>
      <c r="AY150" s="301" t="s">
        <v>126</v>
      </c>
    </row>
    <row r="151" spans="1:51" s="15" customFormat="1" ht="12">
      <c r="A151" s="15"/>
      <c r="B151" s="292"/>
      <c r="C151" s="293"/>
      <c r="D151" s="251" t="s">
        <v>133</v>
      </c>
      <c r="E151" s="294" t="s">
        <v>1</v>
      </c>
      <c r="F151" s="295" t="s">
        <v>751</v>
      </c>
      <c r="G151" s="293"/>
      <c r="H151" s="294" t="s">
        <v>1</v>
      </c>
      <c r="I151" s="296"/>
      <c r="J151" s="293"/>
      <c r="K151" s="293"/>
      <c r="L151" s="297"/>
      <c r="M151" s="298"/>
      <c r="N151" s="299"/>
      <c r="O151" s="299"/>
      <c r="P151" s="299"/>
      <c r="Q151" s="299"/>
      <c r="R151" s="299"/>
      <c r="S151" s="299"/>
      <c r="T151" s="300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301" t="s">
        <v>133</v>
      </c>
      <c r="AU151" s="301" t="s">
        <v>82</v>
      </c>
      <c r="AV151" s="15" t="s">
        <v>78</v>
      </c>
      <c r="AW151" s="15" t="s">
        <v>30</v>
      </c>
      <c r="AX151" s="15" t="s">
        <v>73</v>
      </c>
      <c r="AY151" s="301" t="s">
        <v>126</v>
      </c>
    </row>
    <row r="152" spans="1:51" s="15" customFormat="1" ht="12">
      <c r="A152" s="15"/>
      <c r="B152" s="292"/>
      <c r="C152" s="293"/>
      <c r="D152" s="251" t="s">
        <v>133</v>
      </c>
      <c r="E152" s="294" t="s">
        <v>1</v>
      </c>
      <c r="F152" s="295" t="s">
        <v>752</v>
      </c>
      <c r="G152" s="293"/>
      <c r="H152" s="294" t="s">
        <v>1</v>
      </c>
      <c r="I152" s="296"/>
      <c r="J152" s="293"/>
      <c r="K152" s="293"/>
      <c r="L152" s="297"/>
      <c r="M152" s="298"/>
      <c r="N152" s="299"/>
      <c r="O152" s="299"/>
      <c r="P152" s="299"/>
      <c r="Q152" s="299"/>
      <c r="R152" s="299"/>
      <c r="S152" s="299"/>
      <c r="T152" s="300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301" t="s">
        <v>133</v>
      </c>
      <c r="AU152" s="301" t="s">
        <v>82</v>
      </c>
      <c r="AV152" s="15" t="s">
        <v>78</v>
      </c>
      <c r="AW152" s="15" t="s">
        <v>30</v>
      </c>
      <c r="AX152" s="15" t="s">
        <v>73</v>
      </c>
      <c r="AY152" s="301" t="s">
        <v>126</v>
      </c>
    </row>
    <row r="153" spans="1:51" s="15" customFormat="1" ht="12">
      <c r="A153" s="15"/>
      <c r="B153" s="292"/>
      <c r="C153" s="293"/>
      <c r="D153" s="251" t="s">
        <v>133</v>
      </c>
      <c r="E153" s="294" t="s">
        <v>1</v>
      </c>
      <c r="F153" s="295" t="s">
        <v>753</v>
      </c>
      <c r="G153" s="293"/>
      <c r="H153" s="294" t="s">
        <v>1</v>
      </c>
      <c r="I153" s="296"/>
      <c r="J153" s="293"/>
      <c r="K153" s="293"/>
      <c r="L153" s="297"/>
      <c r="M153" s="298"/>
      <c r="N153" s="299"/>
      <c r="O153" s="299"/>
      <c r="P153" s="299"/>
      <c r="Q153" s="299"/>
      <c r="R153" s="299"/>
      <c r="S153" s="299"/>
      <c r="T153" s="300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301" t="s">
        <v>133</v>
      </c>
      <c r="AU153" s="301" t="s">
        <v>82</v>
      </c>
      <c r="AV153" s="15" t="s">
        <v>78</v>
      </c>
      <c r="AW153" s="15" t="s">
        <v>30</v>
      </c>
      <c r="AX153" s="15" t="s">
        <v>73</v>
      </c>
      <c r="AY153" s="301" t="s">
        <v>126</v>
      </c>
    </row>
    <row r="154" spans="1:51" s="15" customFormat="1" ht="12">
      <c r="A154" s="15"/>
      <c r="B154" s="292"/>
      <c r="C154" s="293"/>
      <c r="D154" s="251" t="s">
        <v>133</v>
      </c>
      <c r="E154" s="294" t="s">
        <v>1</v>
      </c>
      <c r="F154" s="295" t="s">
        <v>754</v>
      </c>
      <c r="G154" s="293"/>
      <c r="H154" s="294" t="s">
        <v>1</v>
      </c>
      <c r="I154" s="296"/>
      <c r="J154" s="293"/>
      <c r="K154" s="293"/>
      <c r="L154" s="297"/>
      <c r="M154" s="298"/>
      <c r="N154" s="299"/>
      <c r="O154" s="299"/>
      <c r="P154" s="299"/>
      <c r="Q154" s="299"/>
      <c r="R154" s="299"/>
      <c r="S154" s="299"/>
      <c r="T154" s="300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301" t="s">
        <v>133</v>
      </c>
      <c r="AU154" s="301" t="s">
        <v>82</v>
      </c>
      <c r="AV154" s="15" t="s">
        <v>78</v>
      </c>
      <c r="AW154" s="15" t="s">
        <v>30</v>
      </c>
      <c r="AX154" s="15" t="s">
        <v>73</v>
      </c>
      <c r="AY154" s="301" t="s">
        <v>126</v>
      </c>
    </row>
    <row r="155" spans="1:51" s="14" customFormat="1" ht="12">
      <c r="A155" s="14"/>
      <c r="B155" s="266"/>
      <c r="C155" s="267"/>
      <c r="D155" s="251" t="s">
        <v>133</v>
      </c>
      <c r="E155" s="268" t="s">
        <v>1</v>
      </c>
      <c r="F155" s="269" t="s">
        <v>135</v>
      </c>
      <c r="G155" s="267"/>
      <c r="H155" s="270">
        <v>1</v>
      </c>
      <c r="I155" s="271"/>
      <c r="J155" s="267"/>
      <c r="K155" s="267"/>
      <c r="L155" s="272"/>
      <c r="M155" s="273"/>
      <c r="N155" s="274"/>
      <c r="O155" s="274"/>
      <c r="P155" s="274"/>
      <c r="Q155" s="274"/>
      <c r="R155" s="274"/>
      <c r="S155" s="274"/>
      <c r="T155" s="275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6" t="s">
        <v>133</v>
      </c>
      <c r="AU155" s="276" t="s">
        <v>82</v>
      </c>
      <c r="AV155" s="14" t="s">
        <v>88</v>
      </c>
      <c r="AW155" s="14" t="s">
        <v>30</v>
      </c>
      <c r="AX155" s="14" t="s">
        <v>78</v>
      </c>
      <c r="AY155" s="276" t="s">
        <v>126</v>
      </c>
    </row>
    <row r="156" spans="1:65" s="2" customFormat="1" ht="24" customHeight="1">
      <c r="A156" s="39"/>
      <c r="B156" s="40"/>
      <c r="C156" s="237" t="s">
        <v>94</v>
      </c>
      <c r="D156" s="237" t="s">
        <v>128</v>
      </c>
      <c r="E156" s="238" t="s">
        <v>755</v>
      </c>
      <c r="F156" s="239" t="s">
        <v>756</v>
      </c>
      <c r="G156" s="240" t="s">
        <v>731</v>
      </c>
      <c r="H156" s="241">
        <v>1</v>
      </c>
      <c r="I156" s="242"/>
      <c r="J156" s="243">
        <f>ROUND(I156*H156,2)</f>
        <v>0</v>
      </c>
      <c r="K156" s="244"/>
      <c r="L156" s="45"/>
      <c r="M156" s="245" t="s">
        <v>1</v>
      </c>
      <c r="N156" s="246" t="s">
        <v>38</v>
      </c>
      <c r="O156" s="92"/>
      <c r="P156" s="247">
        <f>O156*H156</f>
        <v>0</v>
      </c>
      <c r="Q156" s="247">
        <v>0</v>
      </c>
      <c r="R156" s="247">
        <f>Q156*H156</f>
        <v>0</v>
      </c>
      <c r="S156" s="247">
        <v>0</v>
      </c>
      <c r="T156" s="248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9" t="s">
        <v>88</v>
      </c>
      <c r="AT156" s="249" t="s">
        <v>128</v>
      </c>
      <c r="AU156" s="249" t="s">
        <v>82</v>
      </c>
      <c r="AY156" s="18" t="s">
        <v>126</v>
      </c>
      <c r="BE156" s="250">
        <f>IF(N156="základní",J156,0)</f>
        <v>0</v>
      </c>
      <c r="BF156" s="250">
        <f>IF(N156="snížená",J156,0)</f>
        <v>0</v>
      </c>
      <c r="BG156" s="250">
        <f>IF(N156="zákl. přenesená",J156,0)</f>
        <v>0</v>
      </c>
      <c r="BH156" s="250">
        <f>IF(N156="sníž. přenesená",J156,0)</f>
        <v>0</v>
      </c>
      <c r="BI156" s="250">
        <f>IF(N156="nulová",J156,0)</f>
        <v>0</v>
      </c>
      <c r="BJ156" s="18" t="s">
        <v>78</v>
      </c>
      <c r="BK156" s="250">
        <f>ROUND(I156*H156,2)</f>
        <v>0</v>
      </c>
      <c r="BL156" s="18" t="s">
        <v>88</v>
      </c>
      <c r="BM156" s="249" t="s">
        <v>189</v>
      </c>
    </row>
    <row r="157" spans="1:47" s="2" customFormat="1" ht="12">
      <c r="A157" s="39"/>
      <c r="B157" s="40"/>
      <c r="C157" s="41"/>
      <c r="D157" s="251" t="s">
        <v>132</v>
      </c>
      <c r="E157" s="41"/>
      <c r="F157" s="252" t="s">
        <v>756</v>
      </c>
      <c r="G157" s="41"/>
      <c r="H157" s="41"/>
      <c r="I157" s="145"/>
      <c r="J157" s="41"/>
      <c r="K157" s="41"/>
      <c r="L157" s="45"/>
      <c r="M157" s="253"/>
      <c r="N157" s="254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132</v>
      </c>
      <c r="AU157" s="18" t="s">
        <v>82</v>
      </c>
    </row>
    <row r="158" spans="1:51" s="13" customFormat="1" ht="12">
      <c r="A158" s="13"/>
      <c r="B158" s="255"/>
      <c r="C158" s="256"/>
      <c r="D158" s="251" t="s">
        <v>133</v>
      </c>
      <c r="E158" s="257" t="s">
        <v>1</v>
      </c>
      <c r="F158" s="258" t="s">
        <v>757</v>
      </c>
      <c r="G158" s="256"/>
      <c r="H158" s="259">
        <v>1</v>
      </c>
      <c r="I158" s="260"/>
      <c r="J158" s="256"/>
      <c r="K158" s="256"/>
      <c r="L158" s="261"/>
      <c r="M158" s="262"/>
      <c r="N158" s="263"/>
      <c r="O158" s="263"/>
      <c r="P158" s="263"/>
      <c r="Q158" s="263"/>
      <c r="R158" s="263"/>
      <c r="S158" s="263"/>
      <c r="T158" s="26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5" t="s">
        <v>133</v>
      </c>
      <c r="AU158" s="265" t="s">
        <v>82</v>
      </c>
      <c r="AV158" s="13" t="s">
        <v>82</v>
      </c>
      <c r="AW158" s="13" t="s">
        <v>30</v>
      </c>
      <c r="AX158" s="13" t="s">
        <v>73</v>
      </c>
      <c r="AY158" s="265" t="s">
        <v>126</v>
      </c>
    </row>
    <row r="159" spans="1:51" s="15" customFormat="1" ht="12">
      <c r="A159" s="15"/>
      <c r="B159" s="292"/>
      <c r="C159" s="293"/>
      <c r="D159" s="251" t="s">
        <v>133</v>
      </c>
      <c r="E159" s="294" t="s">
        <v>1</v>
      </c>
      <c r="F159" s="295" t="s">
        <v>758</v>
      </c>
      <c r="G159" s="293"/>
      <c r="H159" s="294" t="s">
        <v>1</v>
      </c>
      <c r="I159" s="296"/>
      <c r="J159" s="293"/>
      <c r="K159" s="293"/>
      <c r="L159" s="297"/>
      <c r="M159" s="298"/>
      <c r="N159" s="299"/>
      <c r="O159" s="299"/>
      <c r="P159" s="299"/>
      <c r="Q159" s="299"/>
      <c r="R159" s="299"/>
      <c r="S159" s="299"/>
      <c r="T159" s="300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301" t="s">
        <v>133</v>
      </c>
      <c r="AU159" s="301" t="s">
        <v>82</v>
      </c>
      <c r="AV159" s="15" t="s">
        <v>78</v>
      </c>
      <c r="AW159" s="15" t="s">
        <v>30</v>
      </c>
      <c r="AX159" s="15" t="s">
        <v>73</v>
      </c>
      <c r="AY159" s="301" t="s">
        <v>126</v>
      </c>
    </row>
    <row r="160" spans="1:51" s="15" customFormat="1" ht="12">
      <c r="A160" s="15"/>
      <c r="B160" s="292"/>
      <c r="C160" s="293"/>
      <c r="D160" s="251" t="s">
        <v>133</v>
      </c>
      <c r="E160" s="294" t="s">
        <v>1</v>
      </c>
      <c r="F160" s="295" t="s">
        <v>759</v>
      </c>
      <c r="G160" s="293"/>
      <c r="H160" s="294" t="s">
        <v>1</v>
      </c>
      <c r="I160" s="296"/>
      <c r="J160" s="293"/>
      <c r="K160" s="293"/>
      <c r="L160" s="297"/>
      <c r="M160" s="298"/>
      <c r="N160" s="299"/>
      <c r="O160" s="299"/>
      <c r="P160" s="299"/>
      <c r="Q160" s="299"/>
      <c r="R160" s="299"/>
      <c r="S160" s="299"/>
      <c r="T160" s="300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301" t="s">
        <v>133</v>
      </c>
      <c r="AU160" s="301" t="s">
        <v>82</v>
      </c>
      <c r="AV160" s="15" t="s">
        <v>78</v>
      </c>
      <c r="AW160" s="15" t="s">
        <v>30</v>
      </c>
      <c r="AX160" s="15" t="s">
        <v>73</v>
      </c>
      <c r="AY160" s="301" t="s">
        <v>126</v>
      </c>
    </row>
    <row r="161" spans="1:51" s="15" customFormat="1" ht="12">
      <c r="A161" s="15"/>
      <c r="B161" s="292"/>
      <c r="C161" s="293"/>
      <c r="D161" s="251" t="s">
        <v>133</v>
      </c>
      <c r="E161" s="294" t="s">
        <v>1</v>
      </c>
      <c r="F161" s="295" t="s">
        <v>760</v>
      </c>
      <c r="G161" s="293"/>
      <c r="H161" s="294" t="s">
        <v>1</v>
      </c>
      <c r="I161" s="296"/>
      <c r="J161" s="293"/>
      <c r="K161" s="293"/>
      <c r="L161" s="297"/>
      <c r="M161" s="298"/>
      <c r="N161" s="299"/>
      <c r="O161" s="299"/>
      <c r="P161" s="299"/>
      <c r="Q161" s="299"/>
      <c r="R161" s="299"/>
      <c r="S161" s="299"/>
      <c r="T161" s="300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301" t="s">
        <v>133</v>
      </c>
      <c r="AU161" s="301" t="s">
        <v>82</v>
      </c>
      <c r="AV161" s="15" t="s">
        <v>78</v>
      </c>
      <c r="AW161" s="15" t="s">
        <v>30</v>
      </c>
      <c r="AX161" s="15" t="s">
        <v>73</v>
      </c>
      <c r="AY161" s="301" t="s">
        <v>126</v>
      </c>
    </row>
    <row r="162" spans="1:51" s="15" customFormat="1" ht="12">
      <c r="A162" s="15"/>
      <c r="B162" s="292"/>
      <c r="C162" s="293"/>
      <c r="D162" s="251" t="s">
        <v>133</v>
      </c>
      <c r="E162" s="294" t="s">
        <v>1</v>
      </c>
      <c r="F162" s="295" t="s">
        <v>761</v>
      </c>
      <c r="G162" s="293"/>
      <c r="H162" s="294" t="s">
        <v>1</v>
      </c>
      <c r="I162" s="296"/>
      <c r="J162" s="293"/>
      <c r="K162" s="293"/>
      <c r="L162" s="297"/>
      <c r="M162" s="298"/>
      <c r="N162" s="299"/>
      <c r="O162" s="299"/>
      <c r="P162" s="299"/>
      <c r="Q162" s="299"/>
      <c r="R162" s="299"/>
      <c r="S162" s="299"/>
      <c r="T162" s="300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301" t="s">
        <v>133</v>
      </c>
      <c r="AU162" s="301" t="s">
        <v>82</v>
      </c>
      <c r="AV162" s="15" t="s">
        <v>78</v>
      </c>
      <c r="AW162" s="15" t="s">
        <v>30</v>
      </c>
      <c r="AX162" s="15" t="s">
        <v>73</v>
      </c>
      <c r="AY162" s="301" t="s">
        <v>126</v>
      </c>
    </row>
    <row r="163" spans="1:51" s="14" customFormat="1" ht="12">
      <c r="A163" s="14"/>
      <c r="B163" s="266"/>
      <c r="C163" s="267"/>
      <c r="D163" s="251" t="s">
        <v>133</v>
      </c>
      <c r="E163" s="268" t="s">
        <v>1</v>
      </c>
      <c r="F163" s="269" t="s">
        <v>135</v>
      </c>
      <c r="G163" s="267"/>
      <c r="H163" s="270">
        <v>1</v>
      </c>
      <c r="I163" s="271"/>
      <c r="J163" s="267"/>
      <c r="K163" s="267"/>
      <c r="L163" s="272"/>
      <c r="M163" s="273"/>
      <c r="N163" s="274"/>
      <c r="O163" s="274"/>
      <c r="P163" s="274"/>
      <c r="Q163" s="274"/>
      <c r="R163" s="274"/>
      <c r="S163" s="274"/>
      <c r="T163" s="275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6" t="s">
        <v>133</v>
      </c>
      <c r="AU163" s="276" t="s">
        <v>82</v>
      </c>
      <c r="AV163" s="14" t="s">
        <v>88</v>
      </c>
      <c r="AW163" s="14" t="s">
        <v>30</v>
      </c>
      <c r="AX163" s="14" t="s">
        <v>78</v>
      </c>
      <c r="AY163" s="276" t="s">
        <v>126</v>
      </c>
    </row>
    <row r="164" spans="1:63" s="12" customFormat="1" ht="22.8" customHeight="1">
      <c r="A164" s="12"/>
      <c r="B164" s="221"/>
      <c r="C164" s="222"/>
      <c r="D164" s="223" t="s">
        <v>72</v>
      </c>
      <c r="E164" s="235" t="s">
        <v>762</v>
      </c>
      <c r="F164" s="235" t="s">
        <v>763</v>
      </c>
      <c r="G164" s="222"/>
      <c r="H164" s="222"/>
      <c r="I164" s="225"/>
      <c r="J164" s="236">
        <f>BK164</f>
        <v>0</v>
      </c>
      <c r="K164" s="222"/>
      <c r="L164" s="227"/>
      <c r="M164" s="228"/>
      <c r="N164" s="229"/>
      <c r="O164" s="229"/>
      <c r="P164" s="230">
        <f>SUM(P165:P174)</f>
        <v>0</v>
      </c>
      <c r="Q164" s="229"/>
      <c r="R164" s="230">
        <f>SUM(R165:R174)</f>
        <v>0</v>
      </c>
      <c r="S164" s="229"/>
      <c r="T164" s="231">
        <f>SUM(T165:T174)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32" t="s">
        <v>91</v>
      </c>
      <c r="AT164" s="233" t="s">
        <v>72</v>
      </c>
      <c r="AU164" s="233" t="s">
        <v>78</v>
      </c>
      <c r="AY164" s="232" t="s">
        <v>126</v>
      </c>
      <c r="BK164" s="234">
        <f>SUM(BK165:BK174)</f>
        <v>0</v>
      </c>
    </row>
    <row r="165" spans="1:65" s="2" customFormat="1" ht="16.5" customHeight="1">
      <c r="A165" s="39"/>
      <c r="B165" s="40"/>
      <c r="C165" s="237" t="s">
        <v>163</v>
      </c>
      <c r="D165" s="237" t="s">
        <v>128</v>
      </c>
      <c r="E165" s="238" t="s">
        <v>764</v>
      </c>
      <c r="F165" s="239" t="s">
        <v>763</v>
      </c>
      <c r="G165" s="240" t="s">
        <v>731</v>
      </c>
      <c r="H165" s="241">
        <v>1</v>
      </c>
      <c r="I165" s="242"/>
      <c r="J165" s="243">
        <f>ROUND(I165*H165,2)</f>
        <v>0</v>
      </c>
      <c r="K165" s="244"/>
      <c r="L165" s="45"/>
      <c r="M165" s="245" t="s">
        <v>1</v>
      </c>
      <c r="N165" s="246" t="s">
        <v>38</v>
      </c>
      <c r="O165" s="92"/>
      <c r="P165" s="247">
        <f>O165*H165</f>
        <v>0</v>
      </c>
      <c r="Q165" s="247">
        <v>0</v>
      </c>
      <c r="R165" s="247">
        <f>Q165*H165</f>
        <v>0</v>
      </c>
      <c r="S165" s="247">
        <v>0</v>
      </c>
      <c r="T165" s="248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9" t="s">
        <v>88</v>
      </c>
      <c r="AT165" s="249" t="s">
        <v>128</v>
      </c>
      <c r="AU165" s="249" t="s">
        <v>82</v>
      </c>
      <c r="AY165" s="18" t="s">
        <v>126</v>
      </c>
      <c r="BE165" s="250">
        <f>IF(N165="základní",J165,0)</f>
        <v>0</v>
      </c>
      <c r="BF165" s="250">
        <f>IF(N165="snížená",J165,0)</f>
        <v>0</v>
      </c>
      <c r="BG165" s="250">
        <f>IF(N165="zákl. přenesená",J165,0)</f>
        <v>0</v>
      </c>
      <c r="BH165" s="250">
        <f>IF(N165="sníž. přenesená",J165,0)</f>
        <v>0</v>
      </c>
      <c r="BI165" s="250">
        <f>IF(N165="nulová",J165,0)</f>
        <v>0</v>
      </c>
      <c r="BJ165" s="18" t="s">
        <v>78</v>
      </c>
      <c r="BK165" s="250">
        <f>ROUND(I165*H165,2)</f>
        <v>0</v>
      </c>
      <c r="BL165" s="18" t="s">
        <v>88</v>
      </c>
      <c r="BM165" s="249" t="s">
        <v>143</v>
      </c>
    </row>
    <row r="166" spans="1:47" s="2" customFormat="1" ht="12">
      <c r="A166" s="39"/>
      <c r="B166" s="40"/>
      <c r="C166" s="41"/>
      <c r="D166" s="251" t="s">
        <v>132</v>
      </c>
      <c r="E166" s="41"/>
      <c r="F166" s="252" t="s">
        <v>763</v>
      </c>
      <c r="G166" s="41"/>
      <c r="H166" s="41"/>
      <c r="I166" s="145"/>
      <c r="J166" s="41"/>
      <c r="K166" s="41"/>
      <c r="L166" s="45"/>
      <c r="M166" s="253"/>
      <c r="N166" s="254"/>
      <c r="O166" s="92"/>
      <c r="P166" s="92"/>
      <c r="Q166" s="92"/>
      <c r="R166" s="92"/>
      <c r="S166" s="92"/>
      <c r="T166" s="93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132</v>
      </c>
      <c r="AU166" s="18" t="s">
        <v>82</v>
      </c>
    </row>
    <row r="167" spans="1:51" s="15" customFormat="1" ht="12">
      <c r="A167" s="15"/>
      <c r="B167" s="292"/>
      <c r="C167" s="293"/>
      <c r="D167" s="251" t="s">
        <v>133</v>
      </c>
      <c r="E167" s="294" t="s">
        <v>1</v>
      </c>
      <c r="F167" s="295" t="s">
        <v>732</v>
      </c>
      <c r="G167" s="293"/>
      <c r="H167" s="294" t="s">
        <v>1</v>
      </c>
      <c r="I167" s="296"/>
      <c r="J167" s="293"/>
      <c r="K167" s="293"/>
      <c r="L167" s="297"/>
      <c r="M167" s="298"/>
      <c r="N167" s="299"/>
      <c r="O167" s="299"/>
      <c r="P167" s="299"/>
      <c r="Q167" s="299"/>
      <c r="R167" s="299"/>
      <c r="S167" s="299"/>
      <c r="T167" s="300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301" t="s">
        <v>133</v>
      </c>
      <c r="AU167" s="301" t="s">
        <v>82</v>
      </c>
      <c r="AV167" s="15" t="s">
        <v>78</v>
      </c>
      <c r="AW167" s="15" t="s">
        <v>30</v>
      </c>
      <c r="AX167" s="15" t="s">
        <v>73</v>
      </c>
      <c r="AY167" s="301" t="s">
        <v>126</v>
      </c>
    </row>
    <row r="168" spans="1:51" s="15" customFormat="1" ht="12">
      <c r="A168" s="15"/>
      <c r="B168" s="292"/>
      <c r="C168" s="293"/>
      <c r="D168" s="251" t="s">
        <v>133</v>
      </c>
      <c r="E168" s="294" t="s">
        <v>1</v>
      </c>
      <c r="F168" s="295" t="s">
        <v>765</v>
      </c>
      <c r="G168" s="293"/>
      <c r="H168" s="294" t="s">
        <v>1</v>
      </c>
      <c r="I168" s="296"/>
      <c r="J168" s="293"/>
      <c r="K168" s="293"/>
      <c r="L168" s="297"/>
      <c r="M168" s="298"/>
      <c r="N168" s="299"/>
      <c r="O168" s="299"/>
      <c r="P168" s="299"/>
      <c r="Q168" s="299"/>
      <c r="R168" s="299"/>
      <c r="S168" s="299"/>
      <c r="T168" s="300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301" t="s">
        <v>133</v>
      </c>
      <c r="AU168" s="301" t="s">
        <v>82</v>
      </c>
      <c r="AV168" s="15" t="s">
        <v>78</v>
      </c>
      <c r="AW168" s="15" t="s">
        <v>30</v>
      </c>
      <c r="AX168" s="15" t="s">
        <v>73</v>
      </c>
      <c r="AY168" s="301" t="s">
        <v>126</v>
      </c>
    </row>
    <row r="169" spans="1:51" s="15" customFormat="1" ht="12">
      <c r="A169" s="15"/>
      <c r="B169" s="292"/>
      <c r="C169" s="293"/>
      <c r="D169" s="251" t="s">
        <v>133</v>
      </c>
      <c r="E169" s="294" t="s">
        <v>1</v>
      </c>
      <c r="F169" s="295" t="s">
        <v>766</v>
      </c>
      <c r="G169" s="293"/>
      <c r="H169" s="294" t="s">
        <v>1</v>
      </c>
      <c r="I169" s="296"/>
      <c r="J169" s="293"/>
      <c r="K169" s="293"/>
      <c r="L169" s="297"/>
      <c r="M169" s="298"/>
      <c r="N169" s="299"/>
      <c r="O169" s="299"/>
      <c r="P169" s="299"/>
      <c r="Q169" s="299"/>
      <c r="R169" s="299"/>
      <c r="S169" s="299"/>
      <c r="T169" s="300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301" t="s">
        <v>133</v>
      </c>
      <c r="AU169" s="301" t="s">
        <v>82</v>
      </c>
      <c r="AV169" s="15" t="s">
        <v>78</v>
      </c>
      <c r="AW169" s="15" t="s">
        <v>30</v>
      </c>
      <c r="AX169" s="15" t="s">
        <v>73</v>
      </c>
      <c r="AY169" s="301" t="s">
        <v>126</v>
      </c>
    </row>
    <row r="170" spans="1:51" s="15" customFormat="1" ht="12">
      <c r="A170" s="15"/>
      <c r="B170" s="292"/>
      <c r="C170" s="293"/>
      <c r="D170" s="251" t="s">
        <v>133</v>
      </c>
      <c r="E170" s="294" t="s">
        <v>1</v>
      </c>
      <c r="F170" s="295" t="s">
        <v>737</v>
      </c>
      <c r="G170" s="293"/>
      <c r="H170" s="294" t="s">
        <v>1</v>
      </c>
      <c r="I170" s="296"/>
      <c r="J170" s="293"/>
      <c r="K170" s="293"/>
      <c r="L170" s="297"/>
      <c r="M170" s="298"/>
      <c r="N170" s="299"/>
      <c r="O170" s="299"/>
      <c r="P170" s="299"/>
      <c r="Q170" s="299"/>
      <c r="R170" s="299"/>
      <c r="S170" s="299"/>
      <c r="T170" s="300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301" t="s">
        <v>133</v>
      </c>
      <c r="AU170" s="301" t="s">
        <v>82</v>
      </c>
      <c r="AV170" s="15" t="s">
        <v>78</v>
      </c>
      <c r="AW170" s="15" t="s">
        <v>30</v>
      </c>
      <c r="AX170" s="15" t="s">
        <v>73</v>
      </c>
      <c r="AY170" s="301" t="s">
        <v>126</v>
      </c>
    </row>
    <row r="171" spans="1:51" s="15" customFormat="1" ht="12">
      <c r="A171" s="15"/>
      <c r="B171" s="292"/>
      <c r="C171" s="293"/>
      <c r="D171" s="251" t="s">
        <v>133</v>
      </c>
      <c r="E171" s="294" t="s">
        <v>1</v>
      </c>
      <c r="F171" s="295" t="s">
        <v>767</v>
      </c>
      <c r="G171" s="293"/>
      <c r="H171" s="294" t="s">
        <v>1</v>
      </c>
      <c r="I171" s="296"/>
      <c r="J171" s="293"/>
      <c r="K171" s="293"/>
      <c r="L171" s="297"/>
      <c r="M171" s="298"/>
      <c r="N171" s="299"/>
      <c r="O171" s="299"/>
      <c r="P171" s="299"/>
      <c r="Q171" s="299"/>
      <c r="R171" s="299"/>
      <c r="S171" s="299"/>
      <c r="T171" s="300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301" t="s">
        <v>133</v>
      </c>
      <c r="AU171" s="301" t="s">
        <v>82</v>
      </c>
      <c r="AV171" s="15" t="s">
        <v>78</v>
      </c>
      <c r="AW171" s="15" t="s">
        <v>30</v>
      </c>
      <c r="AX171" s="15" t="s">
        <v>73</v>
      </c>
      <c r="AY171" s="301" t="s">
        <v>126</v>
      </c>
    </row>
    <row r="172" spans="1:51" s="15" customFormat="1" ht="12">
      <c r="A172" s="15"/>
      <c r="B172" s="292"/>
      <c r="C172" s="293"/>
      <c r="D172" s="251" t="s">
        <v>133</v>
      </c>
      <c r="E172" s="294" t="s">
        <v>1</v>
      </c>
      <c r="F172" s="295" t="s">
        <v>768</v>
      </c>
      <c r="G172" s="293"/>
      <c r="H172" s="294" t="s">
        <v>1</v>
      </c>
      <c r="I172" s="296"/>
      <c r="J172" s="293"/>
      <c r="K172" s="293"/>
      <c r="L172" s="297"/>
      <c r="M172" s="298"/>
      <c r="N172" s="299"/>
      <c r="O172" s="299"/>
      <c r="P172" s="299"/>
      <c r="Q172" s="299"/>
      <c r="R172" s="299"/>
      <c r="S172" s="299"/>
      <c r="T172" s="300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301" t="s">
        <v>133</v>
      </c>
      <c r="AU172" s="301" t="s">
        <v>82</v>
      </c>
      <c r="AV172" s="15" t="s">
        <v>78</v>
      </c>
      <c r="AW172" s="15" t="s">
        <v>30</v>
      </c>
      <c r="AX172" s="15" t="s">
        <v>73</v>
      </c>
      <c r="AY172" s="301" t="s">
        <v>126</v>
      </c>
    </row>
    <row r="173" spans="1:51" s="13" customFormat="1" ht="12">
      <c r="A173" s="13"/>
      <c r="B173" s="255"/>
      <c r="C173" s="256"/>
      <c r="D173" s="251" t="s">
        <v>133</v>
      </c>
      <c r="E173" s="257" t="s">
        <v>1</v>
      </c>
      <c r="F173" s="258" t="s">
        <v>78</v>
      </c>
      <c r="G173" s="256"/>
      <c r="H173" s="259">
        <v>1</v>
      </c>
      <c r="I173" s="260"/>
      <c r="J173" s="256"/>
      <c r="K173" s="256"/>
      <c r="L173" s="261"/>
      <c r="M173" s="262"/>
      <c r="N173" s="263"/>
      <c r="O173" s="263"/>
      <c r="P173" s="263"/>
      <c r="Q173" s="263"/>
      <c r="R173" s="263"/>
      <c r="S173" s="263"/>
      <c r="T173" s="26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5" t="s">
        <v>133</v>
      </c>
      <c r="AU173" s="265" t="s">
        <v>82</v>
      </c>
      <c r="AV173" s="13" t="s">
        <v>82</v>
      </c>
      <c r="AW173" s="13" t="s">
        <v>30</v>
      </c>
      <c r="AX173" s="13" t="s">
        <v>73</v>
      </c>
      <c r="AY173" s="265" t="s">
        <v>126</v>
      </c>
    </row>
    <row r="174" spans="1:51" s="14" customFormat="1" ht="12">
      <c r="A174" s="14"/>
      <c r="B174" s="266"/>
      <c r="C174" s="267"/>
      <c r="D174" s="251" t="s">
        <v>133</v>
      </c>
      <c r="E174" s="268" t="s">
        <v>1</v>
      </c>
      <c r="F174" s="269" t="s">
        <v>135</v>
      </c>
      <c r="G174" s="267"/>
      <c r="H174" s="270">
        <v>1</v>
      </c>
      <c r="I174" s="271"/>
      <c r="J174" s="267"/>
      <c r="K174" s="267"/>
      <c r="L174" s="272"/>
      <c r="M174" s="273"/>
      <c r="N174" s="274"/>
      <c r="O174" s="274"/>
      <c r="P174" s="274"/>
      <c r="Q174" s="274"/>
      <c r="R174" s="274"/>
      <c r="S174" s="274"/>
      <c r="T174" s="27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6" t="s">
        <v>133</v>
      </c>
      <c r="AU174" s="276" t="s">
        <v>82</v>
      </c>
      <c r="AV174" s="14" t="s">
        <v>88</v>
      </c>
      <c r="AW174" s="14" t="s">
        <v>30</v>
      </c>
      <c r="AX174" s="14" t="s">
        <v>78</v>
      </c>
      <c r="AY174" s="276" t="s">
        <v>126</v>
      </c>
    </row>
    <row r="175" spans="1:63" s="12" customFormat="1" ht="22.8" customHeight="1">
      <c r="A175" s="12"/>
      <c r="B175" s="221"/>
      <c r="C175" s="222"/>
      <c r="D175" s="223" t="s">
        <v>72</v>
      </c>
      <c r="E175" s="235" t="s">
        <v>769</v>
      </c>
      <c r="F175" s="235" t="s">
        <v>770</v>
      </c>
      <c r="G175" s="222"/>
      <c r="H175" s="222"/>
      <c r="I175" s="225"/>
      <c r="J175" s="236">
        <f>BK175</f>
        <v>0</v>
      </c>
      <c r="K175" s="222"/>
      <c r="L175" s="227"/>
      <c r="M175" s="228"/>
      <c r="N175" s="229"/>
      <c r="O175" s="229"/>
      <c r="P175" s="230">
        <f>SUM(P176:P179)</f>
        <v>0</v>
      </c>
      <c r="Q175" s="229"/>
      <c r="R175" s="230">
        <f>SUM(R176:R179)</f>
        <v>0</v>
      </c>
      <c r="S175" s="229"/>
      <c r="T175" s="231">
        <f>SUM(T176:T179)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32" t="s">
        <v>91</v>
      </c>
      <c r="AT175" s="233" t="s">
        <v>72</v>
      </c>
      <c r="AU175" s="233" t="s">
        <v>78</v>
      </c>
      <c r="AY175" s="232" t="s">
        <v>126</v>
      </c>
      <c r="BK175" s="234">
        <f>SUM(BK176:BK179)</f>
        <v>0</v>
      </c>
    </row>
    <row r="176" spans="1:65" s="2" customFormat="1" ht="16.5" customHeight="1">
      <c r="A176" s="39"/>
      <c r="B176" s="40"/>
      <c r="C176" s="237" t="s">
        <v>169</v>
      </c>
      <c r="D176" s="237" t="s">
        <v>128</v>
      </c>
      <c r="E176" s="238" t="s">
        <v>771</v>
      </c>
      <c r="F176" s="239" t="s">
        <v>770</v>
      </c>
      <c r="G176" s="240" t="s">
        <v>731</v>
      </c>
      <c r="H176" s="241">
        <v>1</v>
      </c>
      <c r="I176" s="242"/>
      <c r="J176" s="243">
        <f>ROUND(I176*H176,2)</f>
        <v>0</v>
      </c>
      <c r="K176" s="244"/>
      <c r="L176" s="45"/>
      <c r="M176" s="245" t="s">
        <v>1</v>
      </c>
      <c r="N176" s="246" t="s">
        <v>38</v>
      </c>
      <c r="O176" s="92"/>
      <c r="P176" s="247">
        <f>O176*H176</f>
        <v>0</v>
      </c>
      <c r="Q176" s="247">
        <v>0</v>
      </c>
      <c r="R176" s="247">
        <f>Q176*H176</f>
        <v>0</v>
      </c>
      <c r="S176" s="247">
        <v>0</v>
      </c>
      <c r="T176" s="248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9" t="s">
        <v>88</v>
      </c>
      <c r="AT176" s="249" t="s">
        <v>128</v>
      </c>
      <c r="AU176" s="249" t="s">
        <v>82</v>
      </c>
      <c r="AY176" s="18" t="s">
        <v>126</v>
      </c>
      <c r="BE176" s="250">
        <f>IF(N176="základní",J176,0)</f>
        <v>0</v>
      </c>
      <c r="BF176" s="250">
        <f>IF(N176="snížená",J176,0)</f>
        <v>0</v>
      </c>
      <c r="BG176" s="250">
        <f>IF(N176="zákl. přenesená",J176,0)</f>
        <v>0</v>
      </c>
      <c r="BH176" s="250">
        <f>IF(N176="sníž. přenesená",J176,0)</f>
        <v>0</v>
      </c>
      <c r="BI176" s="250">
        <f>IF(N176="nulová",J176,0)</f>
        <v>0</v>
      </c>
      <c r="BJ176" s="18" t="s">
        <v>78</v>
      </c>
      <c r="BK176" s="250">
        <f>ROUND(I176*H176,2)</f>
        <v>0</v>
      </c>
      <c r="BL176" s="18" t="s">
        <v>88</v>
      </c>
      <c r="BM176" s="249" t="s">
        <v>149</v>
      </c>
    </row>
    <row r="177" spans="1:47" s="2" customFormat="1" ht="12">
      <c r="A177" s="39"/>
      <c r="B177" s="40"/>
      <c r="C177" s="41"/>
      <c r="D177" s="251" t="s">
        <v>132</v>
      </c>
      <c r="E177" s="41"/>
      <c r="F177" s="252" t="s">
        <v>770</v>
      </c>
      <c r="G177" s="41"/>
      <c r="H177" s="41"/>
      <c r="I177" s="145"/>
      <c r="J177" s="41"/>
      <c r="K177" s="41"/>
      <c r="L177" s="45"/>
      <c r="M177" s="253"/>
      <c r="N177" s="254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132</v>
      </c>
      <c r="AU177" s="18" t="s">
        <v>82</v>
      </c>
    </row>
    <row r="178" spans="1:51" s="13" customFormat="1" ht="12">
      <c r="A178" s="13"/>
      <c r="B178" s="255"/>
      <c r="C178" s="256"/>
      <c r="D178" s="251" t="s">
        <v>133</v>
      </c>
      <c r="E178" s="257" t="s">
        <v>1</v>
      </c>
      <c r="F178" s="258" t="s">
        <v>772</v>
      </c>
      <c r="G178" s="256"/>
      <c r="H178" s="259">
        <v>1</v>
      </c>
      <c r="I178" s="260"/>
      <c r="J178" s="256"/>
      <c r="K178" s="256"/>
      <c r="L178" s="261"/>
      <c r="M178" s="262"/>
      <c r="N178" s="263"/>
      <c r="O178" s="263"/>
      <c r="P178" s="263"/>
      <c r="Q178" s="263"/>
      <c r="R178" s="263"/>
      <c r="S178" s="263"/>
      <c r="T178" s="26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5" t="s">
        <v>133</v>
      </c>
      <c r="AU178" s="265" t="s">
        <v>82</v>
      </c>
      <c r="AV178" s="13" t="s">
        <v>82</v>
      </c>
      <c r="AW178" s="13" t="s">
        <v>30</v>
      </c>
      <c r="AX178" s="13" t="s">
        <v>73</v>
      </c>
      <c r="AY178" s="265" t="s">
        <v>126</v>
      </c>
    </row>
    <row r="179" spans="1:51" s="14" customFormat="1" ht="12">
      <c r="A179" s="14"/>
      <c r="B179" s="266"/>
      <c r="C179" s="267"/>
      <c r="D179" s="251" t="s">
        <v>133</v>
      </c>
      <c r="E179" s="268" t="s">
        <v>1</v>
      </c>
      <c r="F179" s="269" t="s">
        <v>135</v>
      </c>
      <c r="G179" s="267"/>
      <c r="H179" s="270">
        <v>1</v>
      </c>
      <c r="I179" s="271"/>
      <c r="J179" s="267"/>
      <c r="K179" s="267"/>
      <c r="L179" s="272"/>
      <c r="M179" s="314"/>
      <c r="N179" s="315"/>
      <c r="O179" s="315"/>
      <c r="P179" s="315"/>
      <c r="Q179" s="315"/>
      <c r="R179" s="315"/>
      <c r="S179" s="315"/>
      <c r="T179" s="316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6" t="s">
        <v>133</v>
      </c>
      <c r="AU179" s="276" t="s">
        <v>82</v>
      </c>
      <c r="AV179" s="14" t="s">
        <v>88</v>
      </c>
      <c r="AW179" s="14" t="s">
        <v>30</v>
      </c>
      <c r="AX179" s="14" t="s">
        <v>78</v>
      </c>
      <c r="AY179" s="276" t="s">
        <v>126</v>
      </c>
    </row>
    <row r="180" spans="1:31" s="2" customFormat="1" ht="6.95" customHeight="1">
      <c r="A180" s="39"/>
      <c r="B180" s="67"/>
      <c r="C180" s="68"/>
      <c r="D180" s="68"/>
      <c r="E180" s="68"/>
      <c r="F180" s="68"/>
      <c r="G180" s="68"/>
      <c r="H180" s="68"/>
      <c r="I180" s="184"/>
      <c r="J180" s="68"/>
      <c r="K180" s="68"/>
      <c r="L180" s="45"/>
      <c r="M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</row>
  </sheetData>
  <sheetProtection password="CC35" sheet="1" objects="1" scenarios="1" formatColumns="0" formatRows="0" autoFilter="0"/>
  <autoFilter ref="C120:K179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Skalnik</dc:creator>
  <cp:keywords/>
  <dc:description/>
  <cp:lastModifiedBy>Skalnik</cp:lastModifiedBy>
  <dcterms:created xsi:type="dcterms:W3CDTF">2019-08-21T09:31:40Z</dcterms:created>
  <dcterms:modified xsi:type="dcterms:W3CDTF">2019-08-21T09:31:46Z</dcterms:modified>
  <cp:category/>
  <cp:version/>
  <cp:contentType/>
  <cp:contentStatus/>
</cp:coreProperties>
</file>