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630" yWindow="600" windowWidth="24240" windowHeight="11955"/>
  </bookViews>
  <sheets>
    <sheet name="Rekapitulace stavby" sheetId="1" r:id="rId1"/>
    <sheet name="01 - Oprava limnigrafické..." sheetId="2" r:id="rId2"/>
    <sheet name="VON - Vedlejší a ostatní ..." sheetId="3" r:id="rId3"/>
    <sheet name="Pokyny pro vyplnění" sheetId="4" r:id="rId4"/>
  </sheets>
  <definedNames>
    <definedName name="_xlnm._FilterDatabase" localSheetId="1" hidden="1">'01 - Oprava limnigrafické...'!$C$86:$K$524</definedName>
    <definedName name="_xlnm._FilterDatabase" localSheetId="2" hidden="1">'VON - Vedlejší a ostatní ...'!$C$76:$K$103</definedName>
    <definedName name="_xlnm.Print_Titles" localSheetId="1">'01 - Oprava limnigrafické...'!$86:$86</definedName>
    <definedName name="_xlnm.Print_Titles" localSheetId="0">'Rekapitulace stavby'!$49:$49</definedName>
    <definedName name="_xlnm.Print_Titles" localSheetId="2">'VON - Vedlejší a ostatní ...'!$76:$76</definedName>
    <definedName name="_xlnm.Print_Area" localSheetId="1">'01 - Oprava limnigrafické...'!$C$4:$J$36,'01 - Oprava limnigrafické...'!$C$42:$J$68,'01 - Oprava limnigrafické...'!$C$74:$K$524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 - Vedlejší a ostatní ...'!$C$4:$J$36,'VON - Vedlejší a ostatní ...'!$C$42:$J$58,'VON - Vedlejší a ostatní ...'!$C$64:$K$103</definedName>
  </definedNames>
  <calcPr calcId="145621"/>
</workbook>
</file>

<file path=xl/calcChain.xml><?xml version="1.0" encoding="utf-8"?>
<calcChain xmlns="http://schemas.openxmlformats.org/spreadsheetml/2006/main">
  <c r="AY53" i="1"/>
  <c r="AX53"/>
  <c r="BI103" i="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2"/>
  <c r="BH82"/>
  <c r="BG82"/>
  <c r="BF82"/>
  <c r="T82"/>
  <c r="R82"/>
  <c r="P82"/>
  <c r="BK82"/>
  <c r="J82"/>
  <c r="BE82"/>
  <c r="BI80"/>
  <c r="BH80"/>
  <c r="BG80"/>
  <c r="BF80"/>
  <c r="T80"/>
  <c r="R80"/>
  <c r="P80"/>
  <c r="BK80"/>
  <c r="J80"/>
  <c r="BE80"/>
  <c r="BI79"/>
  <c r="F34"/>
  <c r="BD53" i="1" s="1"/>
  <c r="BH79" i="3"/>
  <c r="F33" s="1"/>
  <c r="BC53" i="1" s="1"/>
  <c r="BG79" i="3"/>
  <c r="F32"/>
  <c r="BB53" i="1" s="1"/>
  <c r="BF79" i="3"/>
  <c r="J31" s="1"/>
  <c r="AW53" i="1" s="1"/>
  <c r="T79" i="3"/>
  <c r="T78"/>
  <c r="T77" s="1"/>
  <c r="R79"/>
  <c r="R78" s="1"/>
  <c r="R77" s="1"/>
  <c r="P79"/>
  <c r="P78"/>
  <c r="P77" s="1"/>
  <c r="AU53" i="1" s="1"/>
  <c r="BK79" i="3"/>
  <c r="BK78"/>
  <c r="J78" s="1"/>
  <c r="J57" s="1"/>
  <c r="BK77"/>
  <c r="J77" s="1"/>
  <c r="J79"/>
  <c r="BE79"/>
  <c r="J30" s="1"/>
  <c r="AV53" i="1" s="1"/>
  <c r="AT53" s="1"/>
  <c r="J73" i="3"/>
  <c r="F73"/>
  <c r="F71"/>
  <c r="E69"/>
  <c r="J51"/>
  <c r="F51"/>
  <c r="F49"/>
  <c r="E47"/>
  <c r="J18"/>
  <c r="E18"/>
  <c r="F74" s="1"/>
  <c r="F52"/>
  <c r="J17"/>
  <c r="J12"/>
  <c r="J71" s="1"/>
  <c r="J49"/>
  <c r="E7"/>
  <c r="E67"/>
  <c r="E45"/>
  <c r="AY52" i="1"/>
  <c r="AX52"/>
  <c r="BI522" i="2"/>
  <c r="BH522"/>
  <c r="BG522"/>
  <c r="BF522"/>
  <c r="T522"/>
  <c r="R522"/>
  <c r="P522"/>
  <c r="BK522"/>
  <c r="J522"/>
  <c r="BE522" s="1"/>
  <c r="BI519"/>
  <c r="BH519"/>
  <c r="BG519"/>
  <c r="BF519"/>
  <c r="T519"/>
  <c r="R519"/>
  <c r="P519"/>
  <c r="BK519"/>
  <c r="J519"/>
  <c r="BE519" s="1"/>
  <c r="BI516"/>
  <c r="BH516"/>
  <c r="BG516"/>
  <c r="BF516"/>
  <c r="T516"/>
  <c r="R516"/>
  <c r="P516"/>
  <c r="BK516"/>
  <c r="J516"/>
  <c r="BE516" s="1"/>
  <c r="BI512"/>
  <c r="BH512"/>
  <c r="BG512"/>
  <c r="BF512"/>
  <c r="T512"/>
  <c r="T511" s="1"/>
  <c r="T510" s="1"/>
  <c r="R512"/>
  <c r="R511"/>
  <c r="R510" s="1"/>
  <c r="P512"/>
  <c r="P511" s="1"/>
  <c r="P510" s="1"/>
  <c r="BK512"/>
  <c r="BK511"/>
  <c r="J511" s="1"/>
  <c r="J67" s="1"/>
  <c r="BK510"/>
  <c r="J510" s="1"/>
  <c r="J66" s="1"/>
  <c r="J512"/>
  <c r="BE512" s="1"/>
  <c r="BI507"/>
  <c r="BH507"/>
  <c r="BG507"/>
  <c r="BF507"/>
  <c r="T507"/>
  <c r="T506" s="1"/>
  <c r="R507"/>
  <c r="R506" s="1"/>
  <c r="P507"/>
  <c r="P506" s="1"/>
  <c r="BK507"/>
  <c r="BK506" s="1"/>
  <c r="J506" s="1"/>
  <c r="J65" s="1"/>
  <c r="J507"/>
  <c r="BE507"/>
  <c r="BI503"/>
  <c r="BH503"/>
  <c r="BG503"/>
  <c r="BF503"/>
  <c r="T503"/>
  <c r="R503"/>
  <c r="P503"/>
  <c r="BK503"/>
  <c r="J503"/>
  <c r="BE503" s="1"/>
  <c r="BI500"/>
  <c r="BH500"/>
  <c r="BG500"/>
  <c r="BF500"/>
  <c r="T500"/>
  <c r="R500"/>
  <c r="P500"/>
  <c r="BK500"/>
  <c r="J500"/>
  <c r="BE500"/>
  <c r="BI497"/>
  <c r="BH497"/>
  <c r="BG497"/>
  <c r="BF497"/>
  <c r="T497"/>
  <c r="R497"/>
  <c r="P497"/>
  <c r="BK497"/>
  <c r="J497"/>
  <c r="BE497"/>
  <c r="BI493"/>
  <c r="BH493"/>
  <c r="BG493"/>
  <c r="BF493"/>
  <c r="T493"/>
  <c r="R493"/>
  <c r="P493"/>
  <c r="BK493"/>
  <c r="J493"/>
  <c r="BE493"/>
  <c r="BI489"/>
  <c r="BH489"/>
  <c r="BG489"/>
  <c r="BF489"/>
  <c r="T489"/>
  <c r="R489"/>
  <c r="P489"/>
  <c r="BK489"/>
  <c r="J489"/>
  <c r="BE489"/>
  <c r="BI485"/>
  <c r="BH485"/>
  <c r="BG485"/>
  <c r="BF485"/>
  <c r="T485"/>
  <c r="R485"/>
  <c r="P485"/>
  <c r="BK485"/>
  <c r="J485"/>
  <c r="BE485"/>
  <c r="BI481"/>
  <c r="BH481"/>
  <c r="BG481"/>
  <c r="BF481"/>
  <c r="T481"/>
  <c r="T480"/>
  <c r="R481"/>
  <c r="R480"/>
  <c r="P481"/>
  <c r="P480"/>
  <c r="BK481"/>
  <c r="BK480"/>
  <c r="J480" s="1"/>
  <c r="J64" s="1"/>
  <c r="J481"/>
  <c r="BE481" s="1"/>
  <c r="BI473"/>
  <c r="BH473"/>
  <c r="BG473"/>
  <c r="BF473"/>
  <c r="T473"/>
  <c r="R473"/>
  <c r="P473"/>
  <c r="BK473"/>
  <c r="J473"/>
  <c r="BE473"/>
  <c r="BI466"/>
  <c r="BH466"/>
  <c r="BG466"/>
  <c r="BF466"/>
  <c r="T466"/>
  <c r="R466"/>
  <c r="P466"/>
  <c r="BK466"/>
  <c r="J466"/>
  <c r="BE466"/>
  <c r="BI461"/>
  <c r="BH461"/>
  <c r="BG461"/>
  <c r="BF461"/>
  <c r="T461"/>
  <c r="R461"/>
  <c r="P461"/>
  <c r="BK461"/>
  <c r="J461"/>
  <c r="BE461"/>
  <c r="BI456"/>
  <c r="BH456"/>
  <c r="BG456"/>
  <c r="BF456"/>
  <c r="T456"/>
  <c r="R456"/>
  <c r="P456"/>
  <c r="BK456"/>
  <c r="J456"/>
  <c r="BE456"/>
  <c r="BI452"/>
  <c r="BH452"/>
  <c r="BG452"/>
  <c r="BF452"/>
  <c r="T452"/>
  <c r="R452"/>
  <c r="P452"/>
  <c r="BK452"/>
  <c r="J452"/>
  <c r="BE452"/>
  <c r="BI444"/>
  <c r="BH444"/>
  <c r="BG444"/>
  <c r="BF444"/>
  <c r="T444"/>
  <c r="R444"/>
  <c r="P444"/>
  <c r="BK444"/>
  <c r="J444"/>
  <c r="BE444"/>
  <c r="BI441"/>
  <c r="BH441"/>
  <c r="BG441"/>
  <c r="BF441"/>
  <c r="T441"/>
  <c r="R441"/>
  <c r="P441"/>
  <c r="BK441"/>
  <c r="J441"/>
  <c r="BE441"/>
  <c r="BI434"/>
  <c r="BH434"/>
  <c r="BG434"/>
  <c r="BF434"/>
  <c r="T434"/>
  <c r="R434"/>
  <c r="P434"/>
  <c r="BK434"/>
  <c r="J434"/>
  <c r="BE434"/>
  <c r="BI430"/>
  <c r="BH430"/>
  <c r="BG430"/>
  <c r="BF430"/>
  <c r="T430"/>
  <c r="R430"/>
  <c r="P430"/>
  <c r="BK430"/>
  <c r="J430"/>
  <c r="BE430"/>
  <c r="BI425"/>
  <c r="BH425"/>
  <c r="BG425"/>
  <c r="BF425"/>
  <c r="T425"/>
  <c r="R425"/>
  <c r="P425"/>
  <c r="BK425"/>
  <c r="J425"/>
  <c r="BE425"/>
  <c r="BI417"/>
  <c r="BH417"/>
  <c r="BG417"/>
  <c r="BF417"/>
  <c r="T417"/>
  <c r="R417"/>
  <c r="P417"/>
  <c r="BK417"/>
  <c r="J417"/>
  <c r="BE417"/>
  <c r="BI413"/>
  <c r="BH413"/>
  <c r="BG413"/>
  <c r="BF413"/>
  <c r="T413"/>
  <c r="R413"/>
  <c r="P413"/>
  <c r="BK413"/>
  <c r="J413"/>
  <c r="BE413"/>
  <c r="BI403"/>
  <c r="BH403"/>
  <c r="BG403"/>
  <c r="BF403"/>
  <c r="T403"/>
  <c r="R403"/>
  <c r="P403"/>
  <c r="BK403"/>
  <c r="J403"/>
  <c r="BE403"/>
  <c r="BI400"/>
  <c r="BH400"/>
  <c r="BG400"/>
  <c r="BF400"/>
  <c r="T400"/>
  <c r="R400"/>
  <c r="P400"/>
  <c r="BK400"/>
  <c r="J400"/>
  <c r="BE400"/>
  <c r="BI395"/>
  <c r="BH395"/>
  <c r="BG395"/>
  <c r="BF395"/>
  <c r="T395"/>
  <c r="T394"/>
  <c r="R395"/>
  <c r="R394"/>
  <c r="P395"/>
  <c r="P394"/>
  <c r="BK395"/>
  <c r="BK394"/>
  <c r="J394" s="1"/>
  <c r="J63" s="1"/>
  <c r="J395"/>
  <c r="BE395" s="1"/>
  <c r="BI386"/>
  <c r="BH386"/>
  <c r="BG386"/>
  <c r="BF386"/>
  <c r="T386"/>
  <c r="T385"/>
  <c r="R386"/>
  <c r="R385"/>
  <c r="P386"/>
  <c r="P385"/>
  <c r="BK386"/>
  <c r="BK385"/>
  <c r="J385" s="1"/>
  <c r="J62" s="1"/>
  <c r="J386"/>
  <c r="BE386" s="1"/>
  <c r="BI375"/>
  <c r="BH375"/>
  <c r="BG375"/>
  <c r="BF375"/>
  <c r="T375"/>
  <c r="R375"/>
  <c r="P375"/>
  <c r="BK375"/>
  <c r="J375"/>
  <c r="BE375"/>
  <c r="BI370"/>
  <c r="BH370"/>
  <c r="BG370"/>
  <c r="BF370"/>
  <c r="T370"/>
  <c r="R370"/>
  <c r="P370"/>
  <c r="BK370"/>
  <c r="J370"/>
  <c r="BE370"/>
  <c r="BI365"/>
  <c r="BH365"/>
  <c r="BG365"/>
  <c r="BF365"/>
  <c r="T365"/>
  <c r="R365"/>
  <c r="P365"/>
  <c r="BK365"/>
  <c r="J365"/>
  <c r="BE365"/>
  <c r="BI358"/>
  <c r="BH358"/>
  <c r="BG358"/>
  <c r="BF358"/>
  <c r="T358"/>
  <c r="R358"/>
  <c r="P358"/>
  <c r="BK358"/>
  <c r="J358"/>
  <c r="BE358"/>
  <c r="BI352"/>
  <c r="BH352"/>
  <c r="BG352"/>
  <c r="BF352"/>
  <c r="T352"/>
  <c r="R352"/>
  <c r="P352"/>
  <c r="BK352"/>
  <c r="J352"/>
  <c r="BE352"/>
  <c r="BI344"/>
  <c r="BH344"/>
  <c r="BG344"/>
  <c r="BF344"/>
  <c r="T344"/>
  <c r="R344"/>
  <c r="P344"/>
  <c r="BK344"/>
  <c r="J344"/>
  <c r="BE344"/>
  <c r="BI337"/>
  <c r="BH337"/>
  <c r="BG337"/>
  <c r="BF337"/>
  <c r="T337"/>
  <c r="R337"/>
  <c r="P337"/>
  <c r="BK337"/>
  <c r="J337"/>
  <c r="BE337"/>
  <c r="BI333"/>
  <c r="BH333"/>
  <c r="BG333"/>
  <c r="BF333"/>
  <c r="T333"/>
  <c r="R333"/>
  <c r="P333"/>
  <c r="BK333"/>
  <c r="J333"/>
  <c r="BE333"/>
  <c r="BI324"/>
  <c r="BH324"/>
  <c r="BG324"/>
  <c r="BF324"/>
  <c r="T324"/>
  <c r="R324"/>
  <c r="P324"/>
  <c r="BK324"/>
  <c r="J324"/>
  <c r="BE324"/>
  <c r="BI320"/>
  <c r="BH320"/>
  <c r="BG320"/>
  <c r="BF320"/>
  <c r="T320"/>
  <c r="T319"/>
  <c r="R320"/>
  <c r="R319"/>
  <c r="P320"/>
  <c r="P319"/>
  <c r="BK320"/>
  <c r="BK319"/>
  <c r="J319" s="1"/>
  <c r="J61" s="1"/>
  <c r="J320"/>
  <c r="BE320" s="1"/>
  <c r="BI315"/>
  <c r="BH315"/>
  <c r="BG315"/>
  <c r="BF315"/>
  <c r="T315"/>
  <c r="R315"/>
  <c r="P315"/>
  <c r="BK315"/>
  <c r="J315"/>
  <c r="BE315"/>
  <c r="BI307"/>
  <c r="BH307"/>
  <c r="BG307"/>
  <c r="BF307"/>
  <c r="T307"/>
  <c r="R307"/>
  <c r="P307"/>
  <c r="BK307"/>
  <c r="J307"/>
  <c r="BE307"/>
  <c r="BI303"/>
  <c r="BH303"/>
  <c r="BG303"/>
  <c r="BF303"/>
  <c r="T303"/>
  <c r="R303"/>
  <c r="P303"/>
  <c r="BK303"/>
  <c r="J303"/>
  <c r="BE303"/>
  <c r="BI288"/>
  <c r="BH288"/>
  <c r="BG288"/>
  <c r="BF288"/>
  <c r="T288"/>
  <c r="R288"/>
  <c r="P288"/>
  <c r="BK288"/>
  <c r="J288"/>
  <c r="BE288"/>
  <c r="BI284"/>
  <c r="BH284"/>
  <c r="BG284"/>
  <c r="BF284"/>
  <c r="T284"/>
  <c r="R284"/>
  <c r="P284"/>
  <c r="BK284"/>
  <c r="J284"/>
  <c r="BE284"/>
  <c r="BI269"/>
  <c r="BH269"/>
  <c r="BG269"/>
  <c r="BF269"/>
  <c r="T269"/>
  <c r="R269"/>
  <c r="P269"/>
  <c r="BK269"/>
  <c r="J269"/>
  <c r="BE269"/>
  <c r="BI262"/>
  <c r="BH262"/>
  <c r="BG262"/>
  <c r="BF262"/>
  <c r="T262"/>
  <c r="T261"/>
  <c r="R262"/>
  <c r="R261"/>
  <c r="P262"/>
  <c r="P261"/>
  <c r="BK262"/>
  <c r="BK261"/>
  <c r="J261" s="1"/>
  <c r="J60" s="1"/>
  <c r="J262"/>
  <c r="BE262" s="1"/>
  <c r="BI258"/>
  <c r="BH258"/>
  <c r="BG258"/>
  <c r="BF258"/>
  <c r="T258"/>
  <c r="R258"/>
  <c r="P258"/>
  <c r="BK258"/>
  <c r="J258"/>
  <c r="BE258"/>
  <c r="BI253"/>
  <c r="BH253"/>
  <c r="BG253"/>
  <c r="BF253"/>
  <c r="T253"/>
  <c r="R253"/>
  <c r="P253"/>
  <c r="BK253"/>
  <c r="J253"/>
  <c r="BE253"/>
  <c r="BI249"/>
  <c r="BH249"/>
  <c r="BG249"/>
  <c r="BF249"/>
  <c r="T249"/>
  <c r="R249"/>
  <c r="P249"/>
  <c r="BK249"/>
  <c r="J249"/>
  <c r="BE249"/>
  <c r="BI244"/>
  <c r="BH244"/>
  <c r="BG244"/>
  <c r="BF244"/>
  <c r="T244"/>
  <c r="T243"/>
  <c r="R244"/>
  <c r="R243"/>
  <c r="P244"/>
  <c r="P243"/>
  <c r="BK244"/>
  <c r="BK243"/>
  <c r="J243" s="1"/>
  <c r="J59" s="1"/>
  <c r="J244"/>
  <c r="BE244" s="1"/>
  <c r="BI239"/>
  <c r="BH239"/>
  <c r="BG239"/>
  <c r="BF239"/>
  <c r="T239"/>
  <c r="R239"/>
  <c r="P239"/>
  <c r="BK239"/>
  <c r="J239"/>
  <c r="BE239"/>
  <c r="BI230"/>
  <c r="BH230"/>
  <c r="BG230"/>
  <c r="BF230"/>
  <c r="T230"/>
  <c r="R230"/>
  <c r="P230"/>
  <c r="BK230"/>
  <c r="J230"/>
  <c r="BE230"/>
  <c r="BI224"/>
  <c r="BH224"/>
  <c r="BG224"/>
  <c r="BF224"/>
  <c r="T224"/>
  <c r="R224"/>
  <c r="P224"/>
  <c r="BK224"/>
  <c r="J224"/>
  <c r="BE224"/>
  <c r="BI219"/>
  <c r="BH219"/>
  <c r="BG219"/>
  <c r="BF219"/>
  <c r="T219"/>
  <c r="R219"/>
  <c r="P219"/>
  <c r="BK219"/>
  <c r="J219"/>
  <c r="BE219"/>
  <c r="BI211"/>
  <c r="BH211"/>
  <c r="BG211"/>
  <c r="BF211"/>
  <c r="T211"/>
  <c r="R211"/>
  <c r="P211"/>
  <c r="BK211"/>
  <c r="J211"/>
  <c r="BE211"/>
  <c r="BI207"/>
  <c r="BH207"/>
  <c r="BG207"/>
  <c r="BF207"/>
  <c r="T207"/>
  <c r="R207"/>
  <c r="P207"/>
  <c r="BK207"/>
  <c r="J207"/>
  <c r="BE207"/>
  <c r="BI201"/>
  <c r="BH201"/>
  <c r="BG201"/>
  <c r="BF201"/>
  <c r="T201"/>
  <c r="R201"/>
  <c r="P201"/>
  <c r="BK201"/>
  <c r="J201"/>
  <c r="BE201"/>
  <c r="BI195"/>
  <c r="BH195"/>
  <c r="BG195"/>
  <c r="BF195"/>
  <c r="T195"/>
  <c r="R195"/>
  <c r="P195"/>
  <c r="BK195"/>
  <c r="J195"/>
  <c r="BE195"/>
  <c r="BI191"/>
  <c r="BH191"/>
  <c r="BG191"/>
  <c r="BF191"/>
  <c r="T191"/>
  <c r="R191"/>
  <c r="P191"/>
  <c r="BK191"/>
  <c r="J191"/>
  <c r="BE191"/>
  <c r="BI185"/>
  <c r="BH185"/>
  <c r="BG185"/>
  <c r="BF185"/>
  <c r="T185"/>
  <c r="R185"/>
  <c r="P185"/>
  <c r="BK185"/>
  <c r="J185"/>
  <c r="BE185"/>
  <c r="BI179"/>
  <c r="BH179"/>
  <c r="BG179"/>
  <c r="BF179"/>
  <c r="T179"/>
  <c r="R179"/>
  <c r="P179"/>
  <c r="BK179"/>
  <c r="J179"/>
  <c r="BE179"/>
  <c r="BI175"/>
  <c r="BH175"/>
  <c r="BG175"/>
  <c r="BF175"/>
  <c r="T175"/>
  <c r="R175"/>
  <c r="P175"/>
  <c r="BK175"/>
  <c r="J175"/>
  <c r="BE175"/>
  <c r="BI163"/>
  <c r="BH163"/>
  <c r="BG163"/>
  <c r="BF163"/>
  <c r="T163"/>
  <c r="R163"/>
  <c r="P163"/>
  <c r="BK163"/>
  <c r="J163"/>
  <c r="BE163"/>
  <c r="BI159"/>
  <c r="BH159"/>
  <c r="BG159"/>
  <c r="BF159"/>
  <c r="T159"/>
  <c r="R159"/>
  <c r="P159"/>
  <c r="BK159"/>
  <c r="J159"/>
  <c r="BE159"/>
  <c r="BI155"/>
  <c r="BH155"/>
  <c r="BG155"/>
  <c r="BF155"/>
  <c r="T155"/>
  <c r="R155"/>
  <c r="P155"/>
  <c r="BK155"/>
  <c r="J155"/>
  <c r="BE155"/>
  <c r="BI151"/>
  <c r="BH151"/>
  <c r="BG151"/>
  <c r="BF151"/>
  <c r="T151"/>
  <c r="R151"/>
  <c r="P151"/>
  <c r="BK151"/>
  <c r="J151"/>
  <c r="BE151"/>
  <c r="BI147"/>
  <c r="BH147"/>
  <c r="BG147"/>
  <c r="BF147"/>
  <c r="T147"/>
  <c r="R147"/>
  <c r="P147"/>
  <c r="BK147"/>
  <c r="J147"/>
  <c r="BE147"/>
  <c r="BI139"/>
  <c r="BH139"/>
  <c r="BG139"/>
  <c r="BF139"/>
  <c r="T139"/>
  <c r="R139"/>
  <c r="P139"/>
  <c r="BK139"/>
  <c r="J139"/>
  <c r="BE139"/>
  <c r="BI133"/>
  <c r="BH133"/>
  <c r="BG133"/>
  <c r="BF133"/>
  <c r="T133"/>
  <c r="R133"/>
  <c r="P133"/>
  <c r="BK133"/>
  <c r="J133"/>
  <c r="BE133"/>
  <c r="BI127"/>
  <c r="BH127"/>
  <c r="BG127"/>
  <c r="BF127"/>
  <c r="T127"/>
  <c r="R127"/>
  <c r="P127"/>
  <c r="BK127"/>
  <c r="J127"/>
  <c r="BE127"/>
  <c r="BI121"/>
  <c r="BH121"/>
  <c r="BG121"/>
  <c r="BF121"/>
  <c r="T121"/>
  <c r="R121"/>
  <c r="P121"/>
  <c r="BK121"/>
  <c r="J121"/>
  <c r="BE121"/>
  <c r="BI117"/>
  <c r="BH117"/>
  <c r="BG117"/>
  <c r="BF117"/>
  <c r="T117"/>
  <c r="R117"/>
  <c r="P117"/>
  <c r="BK117"/>
  <c r="J117"/>
  <c r="BE117"/>
  <c r="BI113"/>
  <c r="BH113"/>
  <c r="BG113"/>
  <c r="BF113"/>
  <c r="T113"/>
  <c r="R113"/>
  <c r="P113"/>
  <c r="BK113"/>
  <c r="J113"/>
  <c r="BE113"/>
  <c r="BI104"/>
  <c r="BH104"/>
  <c r="BG104"/>
  <c r="BF104"/>
  <c r="T104"/>
  <c r="R104"/>
  <c r="P104"/>
  <c r="BK104"/>
  <c r="J104"/>
  <c r="BE104"/>
  <c r="BI98"/>
  <c r="BH98"/>
  <c r="BG98"/>
  <c r="BF98"/>
  <c r="T98"/>
  <c r="R98"/>
  <c r="P98"/>
  <c r="BK98"/>
  <c r="J98"/>
  <c r="BE98"/>
  <c r="BI94"/>
  <c r="BH94"/>
  <c r="BG94"/>
  <c r="BF94"/>
  <c r="T94"/>
  <c r="R94"/>
  <c r="P94"/>
  <c r="BK94"/>
  <c r="J94"/>
  <c r="BE94"/>
  <c r="BI90"/>
  <c r="F34"/>
  <c r="BD52" i="1" s="1"/>
  <c r="BH90" i="2"/>
  <c r="F33" s="1"/>
  <c r="BC52" i="1" s="1"/>
  <c r="BC51" s="1"/>
  <c r="BG90" i="2"/>
  <c r="F32"/>
  <c r="BB52" i="1" s="1"/>
  <c r="BB51" s="1"/>
  <c r="BF90" i="2"/>
  <c r="J31" s="1"/>
  <c r="AW52" i="1" s="1"/>
  <c r="T90" i="2"/>
  <c r="T89"/>
  <c r="T88" s="1"/>
  <c r="T87" s="1"/>
  <c r="R90"/>
  <c r="R89"/>
  <c r="P90"/>
  <c r="P89"/>
  <c r="P88" s="1"/>
  <c r="BK90"/>
  <c r="BK89" s="1"/>
  <c r="J90"/>
  <c r="BE90" s="1"/>
  <c r="J83"/>
  <c r="F83"/>
  <c r="F81"/>
  <c r="E79"/>
  <c r="J51"/>
  <c r="F51"/>
  <c r="F49"/>
  <c r="E47"/>
  <c r="J18"/>
  <c r="E18"/>
  <c r="F52" s="1"/>
  <c r="J17"/>
  <c r="J12"/>
  <c r="J81" s="1"/>
  <c r="J49"/>
  <c r="E7"/>
  <c r="E77"/>
  <c r="E45"/>
  <c r="AS51" i="1"/>
  <c r="L47"/>
  <c r="AM46"/>
  <c r="L46"/>
  <c r="AM44"/>
  <c r="L44"/>
  <c r="L42"/>
  <c r="L41"/>
  <c r="BK88" i="2" l="1"/>
  <c r="J89"/>
  <c r="J58" s="1"/>
  <c r="W28" i="1"/>
  <c r="AX51"/>
  <c r="W29"/>
  <c r="AY51"/>
  <c r="J27" i="3"/>
  <c r="J56"/>
  <c r="F30" i="2"/>
  <c r="AZ52" i="1" s="1"/>
  <c r="J30" i="2"/>
  <c r="AV52" i="1" s="1"/>
  <c r="AT52" s="1"/>
  <c r="P87" i="2"/>
  <c r="AU52" i="1" s="1"/>
  <c r="AU51" s="1"/>
  <c r="R88" i="2"/>
  <c r="R87" s="1"/>
  <c r="BD51" i="1"/>
  <c r="W30" s="1"/>
  <c r="F84" i="2"/>
  <c r="F31"/>
  <c r="BA52" i="1" s="1"/>
  <c r="F30" i="3"/>
  <c r="AZ53" i="1" s="1"/>
  <c r="F31" i="3"/>
  <c r="BA53" i="1" s="1"/>
  <c r="BA51" l="1"/>
  <c r="AZ51"/>
  <c r="AG53"/>
  <c r="AN53" s="1"/>
  <c r="J36" i="3"/>
  <c r="BK87" i="2"/>
  <c r="J87" s="1"/>
  <c r="J88"/>
  <c r="J57" s="1"/>
  <c r="W26" i="1" l="1"/>
  <c r="AV51"/>
  <c r="J27" i="2"/>
  <c r="J56"/>
  <c r="AW51" i="1"/>
  <c r="AK27" s="1"/>
  <c r="W27"/>
  <c r="AK26" l="1"/>
  <c r="AT51"/>
  <c r="J36" i="2"/>
  <c r="AG52" i="1"/>
  <c r="AN52" l="1"/>
  <c r="AG51"/>
  <c r="AK23" l="1"/>
  <c r="AK32" s="1"/>
  <c r="AN51"/>
</calcChain>
</file>

<file path=xl/sharedStrings.xml><?xml version="1.0" encoding="utf-8"?>
<sst xmlns="http://schemas.openxmlformats.org/spreadsheetml/2006/main" count="4866" uniqueCount="1011">
  <si>
    <t>Export VZ</t>
  </si>
  <si>
    <t>List obsahuje:</t>
  </si>
  <si>
    <t>1) Rekapitulace stavby</t>
  </si>
  <si>
    <t>2) Rekapitulace objektů stavby a soupisů prací</t>
  </si>
  <si>
    <t>3.0</t>
  </si>
  <si>
    <t>ZAMOK</t>
  </si>
  <si>
    <t>False</t>
  </si>
  <si>
    <t>{81bab379-57ca-4d4d-812a-17b58c561a97}</t>
  </si>
  <si>
    <t>0,01</t>
  </si>
  <si>
    <t>21</t>
  </si>
  <si>
    <t>15</t>
  </si>
  <si>
    <t>REKAPITULACE STAVBY</t>
  </si>
  <si>
    <t>v ---  níže se nacházejí doplnkové a pomocné údaje k sestavám  --- v</t>
  </si>
  <si>
    <t>Návod na vyplnění</t>
  </si>
  <si>
    <t>0,001</t>
  </si>
  <si>
    <t>Kód:</t>
  </si>
  <si>
    <t>18_08_raskovice</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</si>
  <si>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</si>
  <si>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</si>
  <si>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VT Mohelnice, Raškovice, km 1,850 - oprava LG prahu - stavba č. 4190</t>
  </si>
  <si>
    <t>KSO:</t>
  </si>
  <si>
    <t/>
  </si>
  <si>
    <t>CC-CZ:</t>
  </si>
  <si>
    <t>Místo:</t>
  </si>
  <si>
    <t>Raškovice, Krásná pod Lysou</t>
  </si>
  <si>
    <t>Datum:</t>
  </si>
  <si>
    <t>29. 10. 2018</t>
  </si>
  <si>
    <t>Zadavatel:</t>
  </si>
  <si>
    <t>IČ:</t>
  </si>
  <si>
    <t>70890021</t>
  </si>
  <si>
    <t>Povodí Odry, státní podnik</t>
  </si>
  <si>
    <t>DIČ:</t>
  </si>
  <si>
    <t>CZ70890021</t>
  </si>
  <si>
    <t>Uchazeč:</t>
  </si>
  <si>
    <t>Vyplň údaj</t>
  </si>
  <si>
    <t>Projektant:</t>
  </si>
  <si>
    <t>03485803</t>
  </si>
  <si>
    <t>VHRoušar</t>
  </si>
  <si>
    <t>CZ8508113834</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</si>
  <si>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</si>
  <si>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</si>
  <si>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</si>
  <si>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</si>
  <si>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</si>
  <si>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</si>
  <si>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</si>
  <si>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</si>
  <si>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</si>
  <si>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</si>
  <si>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</si>
  <si>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</si>
  <si>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</si>
  <si>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</si>
  <si>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</si>
  <si>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</si>
  <si>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</si>
  <si>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</si>
  <si>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</si>
  <si>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</si>
  <si>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</si>
  <si>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</si>
  <si>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</si>
  <si>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</si>
  <si>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</si>
  <si>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</si>
  <si>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</si>
  <si>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</si>
  <si>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</si>
  <si>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</si>
  <si>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</si>
  <si>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</si>
  <si>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</si>
  <si>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</si>
  <si>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</si>
  <si>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</si>
  <si>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</si>
  <si>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</si>
  <si>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</si>
  <si>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</si>
  <si>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</si>
  <si>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</si>
  <si>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</si>
  <si>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limnigrafického prahu</t>
  </si>
  <si>
    <t>STA</t>
  </si>
  <si>
    <t>1</t>
  </si>
  <si>
    <t>{1e789549-c8c9-4d67-a094-9a69fabd1453}</t>
  </si>
  <si>
    <t>832 14</t>
  </si>
  <si>
    <t>2</t>
  </si>
  <si>
    <t>VON</t>
  </si>
  <si>
    <t>Vedlejší a ostatní náklady</t>
  </si>
  <si>
    <t>{9e1fdb83-9b2d-4ba0-a781-911647da1e35}</t>
  </si>
  <si>
    <t>1) Krycí list soupisu</t>
  </si>
  <si>
    <t>2) Rekapitulace</t>
  </si>
  <si>
    <t>3) Soupis prací</t>
  </si>
  <si>
    <t>Zpět na list:</t>
  </si>
  <si>
    <t>Rekapitulace stavby</t>
  </si>
  <si>
    <t>bourani_PB</t>
  </si>
  <si>
    <t>Brourání prostého betonu</t>
  </si>
  <si>
    <t>m3</t>
  </si>
  <si>
    <t>15,646</t>
  </si>
  <si>
    <t>bed_rov</t>
  </si>
  <si>
    <t>Bednění rovinné</t>
  </si>
  <si>
    <t>m2</t>
  </si>
  <si>
    <t>143,558</t>
  </si>
  <si>
    <t>KRYCÍ LIST SOUPISU</t>
  </si>
  <si>
    <t>očištění</t>
  </si>
  <si>
    <t>Očištění</t>
  </si>
  <si>
    <t>134,738</t>
  </si>
  <si>
    <t>rzb_zahoz</t>
  </si>
  <si>
    <t>Rozebraný zához</t>
  </si>
  <si>
    <t>95,642</t>
  </si>
  <si>
    <t>rzb_DKB</t>
  </si>
  <si>
    <t>Zozebraná dlažba</t>
  </si>
  <si>
    <t>33,137</t>
  </si>
  <si>
    <t>zahoz_puvodni_LK</t>
  </si>
  <si>
    <t>Zához z rozebraného kamene</t>
  </si>
  <si>
    <t>122,288</t>
  </si>
  <si>
    <t>Objekt:</t>
  </si>
  <si>
    <t>DKB</t>
  </si>
  <si>
    <t>Dlažba z lomového kamene</t>
  </si>
  <si>
    <t>140,858</t>
  </si>
  <si>
    <t>01 - Oprava limnigrafického prahu</t>
  </si>
  <si>
    <t>oprava_dlažby</t>
  </si>
  <si>
    <t>Oprava dlažby - vyspárování</t>
  </si>
  <si>
    <t>92,123</t>
  </si>
  <si>
    <t>výkop</t>
  </si>
  <si>
    <t>Výkop</t>
  </si>
  <si>
    <t>236,49</t>
  </si>
  <si>
    <t>zásyp</t>
  </si>
  <si>
    <t>Zásyp kolem konstrukcí zídek</t>
  </si>
  <si>
    <t>55,079</t>
  </si>
  <si>
    <t>hrázka</t>
  </si>
  <si>
    <t>Dočasná sypaná hrázky</t>
  </si>
  <si>
    <t>242,25</t>
  </si>
  <si>
    <t>hrázka_ŠD</t>
  </si>
  <si>
    <t>Doplnění hrázky štěrkodrtí</t>
  </si>
  <si>
    <t>72,675</t>
  </si>
  <si>
    <t>těsnící_folie</t>
  </si>
  <si>
    <t>Těsnění hrázky folií</t>
  </si>
  <si>
    <t>84</t>
  </si>
  <si>
    <t>ocel_propust</t>
  </si>
  <si>
    <t>Převedení vody - ocelové potrubí</t>
  </si>
  <si>
    <t>m</t>
  </si>
  <si>
    <t>28</t>
  </si>
  <si>
    <t>ochranna_GT</t>
  </si>
  <si>
    <t>Ochranná geotextilie</t>
  </si>
  <si>
    <t>72</t>
  </si>
  <si>
    <t>panely_ochr</t>
  </si>
  <si>
    <t>Ochrana silničními panely</t>
  </si>
  <si>
    <t>18</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</si>
  <si>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</si>
  <si>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</si>
  <si>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</si>
  <si>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</si>
  <si>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</si>
  <si>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</si>
  <si>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</si>
  <si>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</si>
  <si>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</si>
  <si>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</si>
  <si>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</si>
  <si>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</si>
  <si>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</si>
  <si>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</si>
  <si>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</si>
  <si>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</si>
  <si>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</si>
  <si>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</si>
  <si>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</si>
  <si>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</si>
  <si>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</si>
  <si>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</si>
  <si>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</si>
  <si>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</si>
  <si>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</si>
  <si>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</si>
  <si>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</si>
  <si>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</si>
  <si>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</si>
  <si>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</si>
  <si>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</si>
  <si>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</si>
  <si>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</si>
  <si>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</si>
  <si>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</si>
  <si>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113151111</t>
  </si>
  <si>
    <t>Rozebrání zpevněných ploch ze silničních dílců</t>
  </si>
  <si>
    <t>CS ÚRS 2018 01</t>
  </si>
  <si>
    <t>4</t>
  </si>
  <si>
    <t>163435205</t>
  </si>
  <si>
    <t>PP</t>
  </si>
  <si>
    <t>Rozebírání zpevněných ploch  s přemístěním na skládku na vzdálenost do 20 m nebo s naložením na dopravní prostředek ze silničních panelů</t>
  </si>
  <si>
    <t>PSC</t>
  </si>
  <si>
    <t xml:space="preserve">Poznámka k souboru cen:_x000D_
1. Cena je určena pro rozebírání silničních panelů jakýchkoliv rozměrů kladených do lože z kameniva včetně odstranění lože. </t>
  </si>
  <si>
    <t>VV</t>
  </si>
  <si>
    <t>113311171</t>
  </si>
  <si>
    <t>Odstranění geotextilií ze základové spáry</t>
  </si>
  <si>
    <t>682608763</t>
  </si>
  <si>
    <t>Odstranění geosyntetik s uložením na vzdálenost do 20 m nebo naložením na dopravní prostředek geotextilie</t>
  </si>
  <si>
    <t xml:space="preserve">Poznámka k souboru cen:_x000D_
1. V cenách -1161 a -1171 nejsou započteny náklady na odstranění vrstev uložených nad geosyntetikem. 2. V ceně -1181 jsou započteny i náklady odstranění zásypu buněk a krycí vrstvy tl. 100 mm. </t>
  </si>
  <si>
    <t>3</t>
  </si>
  <si>
    <t>114203103</t>
  </si>
  <si>
    <t>Rozebrání dlažeb z lomového kamene nebo betonových tvárnic do cementové malty</t>
  </si>
  <si>
    <t>-2119966994</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</si>
  <si>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</si>
  <si>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</si>
  <si>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"stávající dlažba svah na LB" 54,9*1,118*0,30</t>
  </si>
  <si>
    <t>"stávající dlažba svah na PB" (19,8+24,1)*1,118*0,30</t>
  </si>
  <si>
    <t>Součet</t>
  </si>
  <si>
    <t>114203104</t>
  </si>
  <si>
    <t>Rozebrání záhozů a rovnanin na sucho</t>
  </si>
  <si>
    <t>-1900027867</t>
  </si>
  <si>
    <t>Rozebrání dlažeb nebo záhozů s naložením na dopravní prostředek  záhozů, rovnanin a soustřeďovacích staveb provedených na sucho</t>
  </si>
  <si>
    <t>Rozebrání stávajícího opevnění v korytě pro opětovné použití - viz D.3</t>
  </si>
  <si>
    <t>36,7*(1,0*1,4)/2 "opevnění v podjezí na LB - v patky"</t>
  </si>
  <si>
    <t>61,1*(0,6*1,4)/2 "opevnění pod prahem"</t>
  </si>
  <si>
    <t>1,7*16,1 "patka na LB nad prahem"</t>
  </si>
  <si>
    <t>1,41*12 "patka na PB pod prahem</t>
  </si>
  <si>
    <t>5</t>
  </si>
  <si>
    <t>114203201</t>
  </si>
  <si>
    <t>Očištění lomového kamene nebo betonových tvárnic od hlíny nebo písku</t>
  </si>
  <si>
    <t>2032558879</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</si>
  <si>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</si>
  <si>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</si>
  <si>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6</t>
  </si>
  <si>
    <t>114203202</t>
  </si>
  <si>
    <t>Očištění lomového kamene nebo betonových tvárnic od malty</t>
  </si>
  <si>
    <t>-1427914977</t>
  </si>
  <si>
    <t>Očištění lomového kamene nebo betonových tvárnic  získaných při rozebrání dlažeb, záhozů, rovnanin a soustřeďovacích staveb od malty</t>
  </si>
  <si>
    <t>7</t>
  </si>
  <si>
    <t>114203301</t>
  </si>
  <si>
    <t>Třídění lomového kamene nebo betonových tvárnic podle druhu, velikosti nebo tvaru</t>
  </si>
  <si>
    <t>503289701</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</si>
  <si>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</si>
  <si>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</si>
  <si>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8</t>
  </si>
  <si>
    <t>114203401</t>
  </si>
  <si>
    <t>Srovnání lomového kamene nebo betonových tvárnic s přemístěním do 10 m</t>
  </si>
  <si>
    <t>8009131</t>
  </si>
  <si>
    <t>Srovnání lomového kamene nebo betonových tvárnic do měřitelných figur  s přemístěním na vzdálenost do 10 m</t>
  </si>
  <si>
    <t xml:space="preserve">Poznámka k souboru cen:_x000D_
1. Vzdálenost přemístění se určuje mezi těžištěm původní hromady a těžištěm měřitelné figury. 2. Množství jednotek se určí v m3 srovnaného lomového kamene nebo tvárnic do měřitelných figur. </t>
  </si>
  <si>
    <t>9</t>
  </si>
  <si>
    <t>114203409</t>
  </si>
  <si>
    <t>Příplatek přemístění ke srovnání lomového kamene nebo betonových tvárnic ZKD 10 m přes 10 m</t>
  </si>
  <si>
    <t>-1384720618</t>
  </si>
  <si>
    <t>Srovnání lomového kamene nebo betonových tvárnic do měřitelných figur  Příplatek k ceně za každých dalších i započatých 10 m</t>
  </si>
  <si>
    <t>10</t>
  </si>
  <si>
    <t>115001106</t>
  </si>
  <si>
    <t>Převedení vody potrubím DN do 900</t>
  </si>
  <si>
    <t>-201474873</t>
  </si>
  <si>
    <t>Převedení vody potrubím průměru DN přes 600 do 900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</si>
  <si>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</si>
  <si>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P</t>
  </si>
  <si>
    <t>Poznámka k položce:
Předpokládá se použití plastového korugovaného potrubí.
V prostoru nových konstrukcí bude potrubí uloženo na dřevěné podkladky.</t>
  </si>
  <si>
    <t>Převedení vody po dobu stavby</t>
  </si>
  <si>
    <t>2 "ks" * 57 "m"</t>
  </si>
  <si>
    <t>2 "ks" * 59"m" - 28 "odpočet ocelového potrubí"</t>
  </si>
  <si>
    <t>11</t>
  </si>
  <si>
    <t>115101201</t>
  </si>
  <si>
    <t>Čerpání vody na dopravní výšku do 10 m průměrný přítok do 500 l/min</t>
  </si>
  <si>
    <t>hod</t>
  </si>
  <si>
    <t>-840370900</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</si>
  <si>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</si>
  <si>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</si>
  <si>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2*30 * 8 "h/den"</t>
  </si>
  <si>
    <t>12</t>
  </si>
  <si>
    <t>115101301</t>
  </si>
  <si>
    <t>Pohotovost čerpací soupravy pro dopravní výšku do 10 m přítok do 500 l/min</t>
  </si>
  <si>
    <t>den</t>
  </si>
  <si>
    <t>-744508514</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</si>
  <si>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</si>
  <si>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</si>
  <si>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2*30</t>
  </si>
  <si>
    <t>13</t>
  </si>
  <si>
    <t>124303101</t>
  </si>
  <si>
    <t>Vykopávky do 1000 m3 pro koryta vodotečí v hornině tř. 4</t>
  </si>
  <si>
    <t>820953324</t>
  </si>
  <si>
    <t>Vykopávky pro koryta vodotečí  s přehozením výkopku na vzdálenost do 3 m nebo s naložením na dopravní prostředek v hornině tř. 4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</si>
  <si>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</si>
  <si>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0,40*hrázka "odtěžení dočasné hrázky - 40% nad hladinou"</t>
  </si>
  <si>
    <t>14</t>
  </si>
  <si>
    <t>127701111</t>
  </si>
  <si>
    <t>Vykopávky pod vodou v hornině tř. 1 až 4 objem do 1000 m3 tl vrstvy do 1,5 m</t>
  </si>
  <si>
    <t>950487066</t>
  </si>
  <si>
    <t>Vykopávky pod vodou strojně  na hloubku do 5 m pod projektem stanovenou hladinou vody v horninách tř.1 až 4, průměrné tloušťky projektované vrstvy přes 0,50 m do 1 000 m3</t>
  </si>
  <si>
    <t xml:space="preserve">Poznámka k souboru cen:_x000D_
1. Ceny nelze použít pro: a) vykopávky zářezů pod vodou, b) vykopávky v zemnících pod vodou, c) hloubení rýh pod vodou, d) hloubení jam a šachet pod vodou; toto hloubení se oceňuje individuálně, e) vykopávky v úsecích s plavební dráhou v provozu v povodí Labe, Vltavy, Moravy, Váhu a Odry a v přístavech za provozu lodní dopravy kromě dopravy dodavatele stavebních prací. 2. Pro volbu cen podle množství je rozhodující součet množství vykopávek pod vodou na jednom objektu ve všech třídách hornin na něm se vyskytujících při jakékoliv tloušťce vykopávky. O volbě cen podle tloušťky projektované vrstvy vykopávky pod vodou rozhoduje její průměrná tloušťka; tato průměrná tloušťka se určí odděleně pro každou vykopávku, omezenou svislou obrysovou čarou v půdorysu jako podíl objemu vykopávky a její půdorysné plochy. 3. V cenách jsou započteny i náklady na svislé přemístěním výkopku nad hladinu a odhození výkopku do vzdálenosti 5 m nebo naložení na dopravní prostředek. 4. V cenách 40-1111 až -1113, 50-1101 až -1103 a 60-1101 až -1103 nejsou započteny náklady na trhací práce pod vodou; tyto práce se oceňují individuálně. 5. Kóta dna vykopávky předepsaná projektem musí být dodržena; nerovnosti dna pod touto kótou vzniklé při vykopávce se nevyplňují. </t>
  </si>
  <si>
    <t>0,60*hrázka "odtěžení dočasné hrázky - 60% pod vodou"</t>
  </si>
  <si>
    <t>131301102</t>
  </si>
  <si>
    <t>Hloubení jam nezapažených v hornině tř. 4 objemu do 1000 m3</t>
  </si>
  <si>
    <t>-787795815</t>
  </si>
  <si>
    <t>Hloubení nezapažených jam a zářezů s urovnáním dna do předepsaného profilu a spádu v hornině tř. 4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</si>
  <si>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</si>
  <si>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Viz přílohu D.3</t>
  </si>
  <si>
    <t>0,60*36,2 "výkop pro opevnění v nadjezí"</t>
  </si>
  <si>
    <t>0,80*129,5 "výkop pro opevnění podjezí nad rámec odstraněního opevnění"</t>
  </si>
  <si>
    <t>0,7*16,1 "výkop pro založení LB zídky v nad prahem nad rámec rozebrané patky"</t>
  </si>
  <si>
    <t>2,5*9,8 "výkop pro založení  PB nad prahem"</t>
  </si>
  <si>
    <t>2,32*15 "výkop pro založení zídky na LB pod prahem"</t>
  </si>
  <si>
    <t>2,90*14 "výkop pro založení zídky na PB pod prahem"</t>
  </si>
  <si>
    <t>0,70*výkop "70% uvažováno v tř. 4"</t>
  </si>
  <si>
    <t>16</t>
  </si>
  <si>
    <t>131401102</t>
  </si>
  <si>
    <t>Hloubení jam nezapažených v hornině tř. 5 objemu do 1000 m3</t>
  </si>
  <si>
    <t>290232663</t>
  </si>
  <si>
    <t>Hloubení nezapažených jam a zářezů s urovnáním dna do předepsaného profilu a spádu v hornině tř. 5 přes 100 do 1 000 m3</t>
  </si>
  <si>
    <t>0,30*výkop "30% uvažováno v tř. 5 - zbytky opevnění"</t>
  </si>
  <si>
    <t>17</t>
  </si>
  <si>
    <t>162301101</t>
  </si>
  <si>
    <t>Vodorovné přemístění do 500 m výkopku/sypaniny z horniny tř. 1 až 4</t>
  </si>
  <si>
    <t>1071505191</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</si>
  <si>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</si>
  <si>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</si>
  <si>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2*zásyp "přemístění na MD a zpět na místo zásypu"</t>
  </si>
  <si>
    <t>2*(hrázka-hrázka_ŠD) "přemístění do hrázky a zpět na MD"</t>
  </si>
  <si>
    <t>162301102</t>
  </si>
  <si>
    <t>Vodorovné přemístění do 1000 m výkopku/sypaniny z horniny tř. 1 až 4</t>
  </si>
  <si>
    <t>-688992887</t>
  </si>
  <si>
    <t>Vodorovné přemístění výkopku nebo sypaniny po suchu  na obvyklém dopravním prostředku, bez naložení výkopku, avšak se složením bez rozhrnutí z horniny tř. 1 až 4 na vzdálenost přes 500 do 1 000 m</t>
  </si>
  <si>
    <t>0,70*výkop-zásyp "přemístění na místo uložení do výmolů - vyrovnání nivelety dna"</t>
  </si>
  <si>
    <t>hrázka_ŠD "dodaný materiál z odtěžení hrázky přemístění na místo uložení do výmolů - vyrovnání nivelety dna"</t>
  </si>
  <si>
    <t>19</t>
  </si>
  <si>
    <t>162301152</t>
  </si>
  <si>
    <t>Vodorovné přemístění výkopku/sypaniny z hornin tř. 5 až 7 do 1000 m</t>
  </si>
  <si>
    <t>-252661821</t>
  </si>
  <si>
    <t>Vodorovné přemístění výkopku nebo sypaniny po suchu  na obvyklém dopravním prostředku, bez naložení výkopku, avšak se složením bez rozhrnutí z horniny tř. 5 až 7 na vzdálenost přes 500 do 1 000 m</t>
  </si>
  <si>
    <t>0,30*výkop "přemístění na místo uložení do výmolů - vyrovnání nivelety dna"</t>
  </si>
  <si>
    <t>20</t>
  </si>
  <si>
    <t>167101102</t>
  </si>
  <si>
    <t>Nakládání výkopku z hornin tř. 1 až 4 přes 100 m3</t>
  </si>
  <si>
    <t>967804138</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</si>
  <si>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</si>
  <si>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</si>
  <si>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zásyp "naložení na MD"</t>
  </si>
  <si>
    <t>hrázka-hrázka_ŠD "naložení nateriálu pro přemístění do dočasné hrázky"</t>
  </si>
  <si>
    <t>171101121</t>
  </si>
  <si>
    <t>Uložení sypaniny z hornin nesoudržných kamenitých do násypů zhutněných</t>
  </si>
  <si>
    <t>1717438907</t>
  </si>
  <si>
    <t>Uložení sypaniny do násypů  s rozprostřením sypaniny ve vrstvách a s hrubým urovnáním zhutněných s uzavřením povrchu násypu z hornin nesoudržných kamenitých</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</si>
  <si>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</si>
  <si>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0,30*výkop "uložení do výmolů - vyrovnání nivelety dna"</t>
  </si>
  <si>
    <t>hrázka_ŠD "dodaný materiál z odtěžení hrázky uložení do výmolů - vyrovnání nivelety dna"</t>
  </si>
  <si>
    <t>22</t>
  </si>
  <si>
    <t>171101131</t>
  </si>
  <si>
    <t>Uložení sypaniny z hornin nesoudržných a soudržných střídavě do násypů zhutněných</t>
  </si>
  <si>
    <t>1134315731</t>
  </si>
  <si>
    <t>Uložení sypaniny do násypů  s rozprostřením sypaniny ve vrstvách a s hrubým urovnáním zhutněných s uzavřením povrchu násypu z hornin nesoudržných a soudržných střídavě ukládaných</t>
  </si>
  <si>
    <t>0,70*výkop-zásyp "uložení do výmolů - vyrovnání nivelety dna"</t>
  </si>
  <si>
    <t>23</t>
  </si>
  <si>
    <t>171201101</t>
  </si>
  <si>
    <t>Uložení sypaniny do násypů nezhutněných</t>
  </si>
  <si>
    <t>-545340405</t>
  </si>
  <si>
    <t>Uložení sypaniny do násypů  s rozprostřením sypaniny ve vrstvách a s hrubým urovnáním nezhutněných z jakýchkoliv hornin</t>
  </si>
  <si>
    <t xml:space="preserve">Poznámka k položce:
Dočasná hrázka z místního štěrko-balvanitého materiálu doplněného např. dovezenou štěrkodrtí. Hrázka délky 24,0 m bude vysoká min. 2,0 m. </t>
  </si>
  <si>
    <t>Násyp dočasné sypaná hrázky - jímky</t>
  </si>
  <si>
    <t>(106,1+35,9)/2*2,0 * 1,50 "předpoklad 50% hrázky provedeno 2x z důvodu přeložení potrubí na druhý břeh"</t>
  </si>
  <si>
    <t>6,5*4,5*2,0/2 "přesypání potrubí v prostoru brodu"</t>
  </si>
  <si>
    <t>24</t>
  </si>
  <si>
    <t>M</t>
  </si>
  <si>
    <t>58344171</t>
  </si>
  <si>
    <t>štěrkodrť frakce 0-32</t>
  </si>
  <si>
    <t>t</t>
  </si>
  <si>
    <t>1004103893</t>
  </si>
  <si>
    <t>Doplnění materiálu hrázky štěrkodrtí</t>
  </si>
  <si>
    <t>0,30*hrázka "uvažováno 30% objemu"</t>
  </si>
  <si>
    <t>hrázka_ŠD*1,89</t>
  </si>
  <si>
    <t>25</t>
  </si>
  <si>
    <t>171201201</t>
  </si>
  <si>
    <t>Uložení sypaniny na skládky</t>
  </si>
  <si>
    <t>-2071469991</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</si>
  <si>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</si>
  <si>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</si>
  <si>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zásyp "uložení na MD"</t>
  </si>
  <si>
    <t>2*(hrázka-hrázka_ŠD) "uložení zpět na MD po odtěžení"</t>
  </si>
  <si>
    <t>26</t>
  </si>
  <si>
    <t>174101101</t>
  </si>
  <si>
    <t>Zásyp jam, šachet rýh nebo kolem objektů sypaninou se zhutněním</t>
  </si>
  <si>
    <t>965984427</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</si>
  <si>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</si>
  <si>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</si>
  <si>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0,47*16,1 + 0,84*14,1  "zásyp LBzídky v nad prahem"</t>
  </si>
  <si>
    <t>0,47*9,8 + 0,84*9,8 "výkop pro založení  PB nad prahem"</t>
  </si>
  <si>
    <t>0,71*15 "výkop pro založení zídky na LB pod prahem"</t>
  </si>
  <si>
    <t>0,87*14 "výkop pro založení zídky na PB pod prahem"</t>
  </si>
  <si>
    <t>27</t>
  </si>
  <si>
    <t>182101101</t>
  </si>
  <si>
    <t>Svahování v zářezech v hornině tř. 1 až 4</t>
  </si>
  <si>
    <t>-1455297492</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</si>
  <si>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</si>
  <si>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</si>
  <si>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Zakládání</t>
  </si>
  <si>
    <t>213141111</t>
  </si>
  <si>
    <t>Zřízení vrstvy z geotextilie v rovině nebo ve sklonu do 1:5 š do 3 m</t>
  </si>
  <si>
    <t>335860920</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</si>
  <si>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</si>
  <si>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</si>
  <si>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Zakrytí nových konstrukcí pod potrubím pro převádění vody.</t>
  </si>
  <si>
    <t>3,0*24</t>
  </si>
  <si>
    <t>29</t>
  </si>
  <si>
    <t>69311083</t>
  </si>
  <si>
    <t>geotextilie netkaná PP 600g/m2</t>
  </si>
  <si>
    <t>1342071601</t>
  </si>
  <si>
    <t>ochranna_GT*1,15 "15% na přesahy a ztratné"</t>
  </si>
  <si>
    <t>82,8*1,15 'Přepočtené koeficientem množství</t>
  </si>
  <si>
    <t>30</t>
  </si>
  <si>
    <t>291211111</t>
  </si>
  <si>
    <t>Zřízení plochy ze silničních panelů do lože tl 50 mm z kameniva</t>
  </si>
  <si>
    <t>-1966207800</t>
  </si>
  <si>
    <t>Zřízení zpevněné plochy ze silničních panelů  osazených do lože tl. 50 mm z kameniva</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</si>
  <si>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</si>
  <si>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Ochrana sdělovacího vedení silničními panely</t>
  </si>
  <si>
    <t>3,0*1,0 * 6 "ks"</t>
  </si>
  <si>
    <t>31</t>
  </si>
  <si>
    <t>R06</t>
  </si>
  <si>
    <t>dodávka dočasně použitých silničních panelů 3,0x1,0x0,15 m</t>
  </si>
  <si>
    <t>kus</t>
  </si>
  <si>
    <t>-1575576799</t>
  </si>
  <si>
    <t>Náklady na dočasné použití - opotřebení silničních panelů 3,0x1,0x0,15 m
Uvedené množství je celkové množství potřebných panelů. (100%)
Obratovost dočasně použitého materiálu je třeba zohlednit v nabídkové ceně.
Dočasně použitý materiál zůstává majetkem zhotovitele.</t>
  </si>
  <si>
    <t>panely_ochr/3</t>
  </si>
  <si>
    <t>Svislé a kompletní konstrukce</t>
  </si>
  <si>
    <t>32</t>
  </si>
  <si>
    <t>321213345</t>
  </si>
  <si>
    <t>Zdivo nadzákladové z lomového kamene vodních staveb obkladní s vyspárováním</t>
  </si>
  <si>
    <t>-1157637210</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</si>
  <si>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</si>
  <si>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</si>
  <si>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"LB zidka pod prahem" 0,30*0,42*15</t>
  </si>
  <si>
    <t>"PB zidka pod prahem" 0,30*0,57*14</t>
  </si>
  <si>
    <t>33</t>
  </si>
  <si>
    <t>321321116</t>
  </si>
  <si>
    <t>Konstrukce vodních staveb ze ŽB mrazuvzdorného tř. C 30/37 - XC4, XF3, XA1</t>
  </si>
  <si>
    <t>228305233</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</si>
  <si>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XC4, XF3, XA1</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</si>
  <si>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</si>
  <si>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Poznámka k položce:
Železobeton C30/37 - XC4, XF3, XA1 v konzistenci S3.</t>
  </si>
  <si>
    <t>Práh přelivu - viz přílohu D.4</t>
  </si>
  <si>
    <t>0,83*15,9</t>
  </si>
  <si>
    <t>0,66*1,13</t>
  </si>
  <si>
    <t>Mezisoučet</t>
  </si>
  <si>
    <t>Nabřežní zídky - viz přílohu D.3</t>
  </si>
  <si>
    <t>"LB zidka pod prahem" 0,60*15,0</t>
  </si>
  <si>
    <t>"PB zidka pod prahem" 0,65*14,0</t>
  </si>
  <si>
    <t>"LB zidka nad prahem" 0,35*16,1</t>
  </si>
  <si>
    <t>"PB zidka nad prahem" 0,35*9,8</t>
  </si>
  <si>
    <t>34</t>
  </si>
  <si>
    <t>321322113</t>
  </si>
  <si>
    <t>Oprava konstrukce vodních staveb ze ŽB mrazuvzdorného tř. C 30/37 do 3 m3</t>
  </si>
  <si>
    <t>-447439801</t>
  </si>
  <si>
    <t>Oprava konstrukce z betonu vodních staveb  přehrad, jezů a plavebních komor, spodní stavby vodních elektráren, jader přehrad, odběrných věží a výpustných zařízení, opěrných zdí, šachet, šachtic a ostatních konstrukcí s úpravou pracovních spár, objemu opravovaných míst do 3 m3 jednotlivě železového pro prostředí s mrazovými cykly tř. C 30/37</t>
  </si>
  <si>
    <t xml:space="preserve">Poznámka k souboru cen:_x000D_
1. Ceny lze použít i pro opravy konstrukce těsnících ostruh, vývarů, patek, dotlačných klínů, vtoků hrází a vodních elektráren, injekčních, revizních a komunikačních štol a základových výpustí hrází, podklad pod dlažbu dna vývaru. 2. Ceny nelze použít pro: a) předsádkový beton; tyto práce se oceňují cenami souboru cen 313 43-11 Předsádkový beton konstrukcí vodních staveb části A01 katalogu, b) betonový podklad pod dlažbu; tyto práce se oceňují cenami souboru cen 451 31-51 Podkladní nebo vyrovnávací vrstva z betonu prostého části A01 katalogu, c) betonovou těsnící nebo opevňovací vrstvu; tyto práce se oceňují cenami souboru cen 457 31- . . Těsnicí vrstva z betonu odolného proti agresivnímu prostředí části A01 katalogu, d) betonové zálivky kotevních šroubů, ocelových konstrukcí, různých dutin apod.; tyto práce se oceňují cenami souboru cen 936 45-71 Zálivka kotevních šroubů, ocelových konstrukcí, různých dutin apod. části A01 katalogu. 3. V cenách nejsou započteny náklady na: a) úpravu, opracování a ošetření pracovních spár; tyto práce se oceňují cenami souboru cen 320 90- . . Úprava ploch betonových konstrukcí, b) bourání porušené betonové konstrukce; tyto práce se oceňují cenami souboru cen 960 . . -12 Bourání konstrukcí vodních staveb částí B01 katalogu. 4. Objem se stanoví v m3 doplňované betonové konstrukce; objem dutin do 0,20 m3 jednotlivě se od celkového objemu neodečítá. </t>
  </si>
  <si>
    <t>2 "vyplnění kaveren - viz D.3"</t>
  </si>
  <si>
    <t>35</t>
  </si>
  <si>
    <t>321351010</t>
  </si>
  <si>
    <t>Bednění konstrukcí vodních staveb rovinné - zřízení</t>
  </si>
  <si>
    <t>-639517531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</si>
  <si>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</si>
  <si>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</si>
  <si>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2*0,71*15,9 + 2*0,50*1,13</t>
  </si>
  <si>
    <t>3*0,83</t>
  </si>
  <si>
    <t>"LB zidka pod prahem" 2*1,2*15,0 + 2*0,60</t>
  </si>
  <si>
    <t>"PB zidka pod prahem" 2*1,4*14,0 + 2*0,65</t>
  </si>
  <si>
    <t>"LB zidka nad prahem" 2*0,70*16,1 + 2*0,35</t>
  </si>
  <si>
    <t>"PB zidka nad prahem" 2*0,70*9,8 + 2*0,35</t>
  </si>
  <si>
    <t>2 "bednění pro vyplnění kaveren"</t>
  </si>
  <si>
    <t>36</t>
  </si>
  <si>
    <t>321352010</t>
  </si>
  <si>
    <t>Bednění konstrukcí vodních staveb rovinné - odstranění</t>
  </si>
  <si>
    <t>68490584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</si>
  <si>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</si>
  <si>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37</t>
  </si>
  <si>
    <t>321366112</t>
  </si>
  <si>
    <t>Výztuž železobetonových konstrukcí vodních staveb z oceli 10 505 D do 32 mm</t>
  </si>
  <si>
    <t>435941285</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</si>
  <si>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</si>
  <si>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</si>
  <si>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Poznámka k položce:
Do spar (ztraceného bednění z kemene) se v průběhu zdění vloží betonářská výztuž B500 Ø14 délky 0,5 m v počtu 10 ks/m2.</t>
  </si>
  <si>
    <t>"LB zidka pod prahem" 0,42*15 * 10 "ks/m2" * 0,50*1,208/1000</t>
  </si>
  <si>
    <t>"PB zidka pod prahem" 0,57*14 * 10 "ks/m2" * 0,50*1,208/1000</t>
  </si>
  <si>
    <t>38</t>
  </si>
  <si>
    <t>321368211</t>
  </si>
  <si>
    <t>Výztuž železobetonových konstrukcí vodních staveb ze svařovaných sítí</t>
  </si>
  <si>
    <t>-1699882185</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</si>
  <si>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t>
  </si>
  <si>
    <t>1,20*16,9*1,2*5,36/1000  "síť150/150/8"</t>
  </si>
  <si>
    <t>Vodorovné konstrukce</t>
  </si>
  <si>
    <t>39</t>
  </si>
  <si>
    <t>451311521</t>
  </si>
  <si>
    <t>Podklad pro dlažbu z betonu prostého mrazuvzdorného tř. C 25/30 vrstva tl nad 100 do 150 mm</t>
  </si>
  <si>
    <t>-641524276</t>
  </si>
  <si>
    <t>Podklad z prostého betonu pod dlažbu pro prostředí s mrazovými cykly,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</si>
  <si>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</si>
  <si>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40</t>
  </si>
  <si>
    <t>451315114</t>
  </si>
  <si>
    <t>Podkladní nebo výplňová vrstva z betonu C 12/15 tl do 100 mm</t>
  </si>
  <si>
    <t>-1931615953</t>
  </si>
  <si>
    <t>Podkladní a výplňové vrstvy z betonu prostého  tloušťky do 100 mm, z betonu C 12/15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</si>
  <si>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</si>
  <si>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"LB zidka pod prahem" 0,80*15</t>
  </si>
  <si>
    <t>"PB zidka pod prahem" 0,80*14</t>
  </si>
  <si>
    <t>"LB zidka nad prahem" 0,70*16,1</t>
  </si>
  <si>
    <t>"PB zidka nad prahem" 0,70*9,8</t>
  </si>
  <si>
    <t>41</t>
  </si>
  <si>
    <t>462519003</t>
  </si>
  <si>
    <t>Příplatek za urovnání ploch záhozu z lomového kamene hmotnost nad 200 do 500 kg</t>
  </si>
  <si>
    <t>-1643626058</t>
  </si>
  <si>
    <t>Zához z lomového kamene neupraveného záhozového  Příplatek k cenám za urovnání viditelných ploch záhozu z kamene,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</si>
  <si>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</si>
  <si>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152,86 "v prostoru mezi brodem a skluzovou plochou - viz přílohu D.3"</t>
  </si>
  <si>
    <t>42</t>
  </si>
  <si>
    <t>46251-R01</t>
  </si>
  <si>
    <t>Zához z rozebraného kamene bez proštěrkování s vyklínování z terénu hmotnost nad 200 do 500 kg</t>
  </si>
  <si>
    <t>1056318105</t>
  </si>
  <si>
    <t>Zához z lomového kamene neupraveného záhozového  bez proštěrkování s vyklínováním z terénu, hmotnosti jednotlivých kamenů přes 200 do 500 kg</t>
  </si>
  <si>
    <t>Poznámka k položce:
V prostoru mezi brodem a skluzovou plochou bude proveden jednovrstvý zához z LK s min. hmotnosti kamene 200 kg, bez vyklínování. Lomové kameny budou použity stávající, sesbírané a vytříděné z koryta toku.</t>
  </si>
  <si>
    <t>0,80*152,86 "v prostoru mezi brodem a skluzovou plochou - viz přílohu D.3"</t>
  </si>
  <si>
    <t>rzb_DKB+rzb_zahoz-zahoz_puvodni_LK "přebytek rozebraného kamene - uložení do prohlubní"</t>
  </si>
  <si>
    <t>43</t>
  </si>
  <si>
    <t>463212111R1</t>
  </si>
  <si>
    <t>Rovnanina z lomového kamene homotnosti 200 kg upraveného s vyklínováním spár úlomky kamene</t>
  </si>
  <si>
    <t>-1908921217</t>
  </si>
  <si>
    <t>Rovnanina z lomového kamene upraveného hmotnosti 200 kg,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</si>
  <si>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</si>
  <si>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Poznámka k položce:
Hmotnost kamene 200 kg, tzn. kámen o tl. 0,6 m s nejkratším rozměrem 0,3 m a nejdelším rozměrem 0,85 m. Rovnanina bude vyklínována menšími kameny.
Použije se nový nakupovaný kámen.
Kámen bude splňovat požadavky ČSN EN 13 383 Kámen pro vodní stavby. Objemová hmotnost kamene bude větší než 2000 kg∙m-3, nasákavost menší než 5% hmotnosti a odolnost vůči rozmrazování menší než 0,5% hmotnosti. Pevnost tlaku dle ČSN EN 1926 Zkušební metody přírodního kamene – Stanovení pevnosti v prostém tlaku bude min. 60 MPa.</t>
  </si>
  <si>
    <t>0,60*2,00*11,8 "rovnanina před prahem"</t>
  </si>
  <si>
    <t>0,60*12,9 "rovnanina před vtokem do sníženího prahu"</t>
  </si>
  <si>
    <t>44</t>
  </si>
  <si>
    <t>463212111R2</t>
  </si>
  <si>
    <t>Rovnanina z lomového kamene homotnosti 200-500 kg upraveného s vyklínováním spár úlomky kamene</t>
  </si>
  <si>
    <t>1806339653</t>
  </si>
  <si>
    <t>Rovnanina z lomového kamene upraveného hmotnosti 200-500 kg, tříděného  jakékoliv tloušťky rovnaniny s vyklínováním spár a dutin úlomky kamene</t>
  </si>
  <si>
    <t>Poznámka k položce:
Hmotnost kamene 200-500 kg, tzn. kámen o tl. 0,75 m s nejkratším rozměrem 0,4 m a nejdelším rozměrem 1,05 m. Rovnanina bude vyklínována menšími kameny.
Použije se nový nakupovaný kámen.
Kámen bude splňovat požadavky ČSN EN 13 383 Kámen pro vodní stavby. Objemová hmotnost kamene bude větší než 2000 kg∙m-3, nasákavost menší než 5% hmotnosti a odolnost vůči rozmrazování menší než 0,5% hmotnosti. Pevnost tlaku dle ČSN EN 1926 Zkušební metody přírodního kamene – Stanovení pevnosti v prostém tlaku bude min. 60 MPa.</t>
  </si>
  <si>
    <t>0,80*5,1*15,4 "skluzová plocha prahu"</t>
  </si>
  <si>
    <t>45</t>
  </si>
  <si>
    <t>463212191</t>
  </si>
  <si>
    <t>Příplatek za vypracováni líce rovnaniny</t>
  </si>
  <si>
    <t>-1107238454</t>
  </si>
  <si>
    <t>Rovnanina z lomového kamene upraveného, tříděného  Příplatek k cenám za vypracování líce</t>
  </si>
  <si>
    <t>2,00*11,8 "rovnanina před prahem"</t>
  </si>
  <si>
    <t>12,9 "rovnanina před vtokem do sníženího prahu"</t>
  </si>
  <si>
    <t>46</t>
  </si>
  <si>
    <t>463212191R</t>
  </si>
  <si>
    <t>Příplatek za vypracováni líce rovnaniny - dlažbovité urovnání rovnaniny</t>
  </si>
  <si>
    <t>-128777738</t>
  </si>
  <si>
    <t>Rovnanina z lomového kamene upraveného, tříděného  Příplatek k cenám za dlažbovité urovnání líce</t>
  </si>
  <si>
    <t>5,1*15,4 "skluzová plocha prahu"</t>
  </si>
  <si>
    <t>47</t>
  </si>
  <si>
    <t>463451114R</t>
  </si>
  <si>
    <t>Prolití kamenné rovnaniny betonem</t>
  </si>
  <si>
    <t>2146949491</t>
  </si>
  <si>
    <t>Prolití konstrukce z kamene rovnaniny betonem</t>
  </si>
  <si>
    <t xml:space="preserve">Poznámka k souboru cen:_x000D_
1. Ceny lze použít i pro prolití pohozu případně jiné konstrukce z kameniva.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 3. Objem se stanoví v m3 cementové malty. </t>
  </si>
  <si>
    <t>0,34*0,60*12,9 "prolití rovnaniny před vtokem do sníženího prahu"</t>
  </si>
  <si>
    <t>48</t>
  </si>
  <si>
    <t>465513327</t>
  </si>
  <si>
    <t>Dlažba z lomového kamene na cementovou maltu s vyspárováním tl 300 mm pro hydromeliorace</t>
  </si>
  <si>
    <t>-1457514817</t>
  </si>
  <si>
    <t>Dlažba z lomového kamene lomařsky upraveného  na cementovou maltu, s vyspárováním cementovou maltou, tl. kamene 300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</si>
  <si>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</si>
  <si>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Poznámka k položce:
Použije se nový nakupovaný kámen min. rozměr kamene 0,2 m. 
MC s min. pevností v tlaku 20 MPa pro zdění a s min. pevností v tlaku 25 MPa pro spárování.
Kámen bude splňovat požadavky ČSN EN 13 383 Kámen pro vodní stavby. Objemová hmotnost kamene bude větší než 2000 kg∙m-3, nasákavost menší než 5% hmotnosti a odolnost vůči rozmrazování menší než 0,5% hmotnosti. Pevnost tlaku dle ČSN EN 1926 Zkušební metody přírodního kamene – Stanovení pevnosti v prostém tlaku bude min. 60 MPa.</t>
  </si>
  <si>
    <t>"LB svah"   54,9*1,118</t>
  </si>
  <si>
    <t>"LB zidka" 8,1+9,0</t>
  </si>
  <si>
    <t>"PB svah" 19,8*1,118 + 24,1*1,118</t>
  </si>
  <si>
    <t>"PB zidka" 4,9 + 8,4</t>
  </si>
  <si>
    <t>Úpravy povrchů, podlahy a osazování výplní</t>
  </si>
  <si>
    <t>49</t>
  </si>
  <si>
    <t>636195212</t>
  </si>
  <si>
    <t>Vyplnění spár dlažby z lomového kamene maltou cementovou na hl do 70 mm s vyspárováním</t>
  </si>
  <si>
    <t>758228191</t>
  </si>
  <si>
    <t>Vyplnění spár dosavadních dlažeb  cementovou maltou s vyčištěním spár na hloubky do 70 mm dlažby z lomového kamene s vyspárováním</t>
  </si>
  <si>
    <t xml:space="preserve">Poznámka k souboru cen:_x000D_
1. V cenách nejsou započteny náklady na vysekání spár; tyto práce se oceňují cenami souboru cen 938 90-31 Dokončovací práce na dosavadních konstrukcích - vysekání spár. 2. Množství jednotek se stanoví v m2 rozvinuté upravované plochy. </t>
  </si>
  <si>
    <t>Poznámka k položce:
Pro spárování bude použita MC 25.</t>
  </si>
  <si>
    <t>"LB svah"   50,1*1,118</t>
  </si>
  <si>
    <t>"PB svah" 32,3*1,118</t>
  </si>
  <si>
    <t>Ostatní konstrukce a práce, bourání</t>
  </si>
  <si>
    <t>50</t>
  </si>
  <si>
    <t>919541131</t>
  </si>
  <si>
    <t>Zřízení propustku nebo sjezdu z trub ocelových do DN 900</t>
  </si>
  <si>
    <t>1219711612</t>
  </si>
  <si>
    <t>Zřízení propustku nebo sjezdu z trub ocelových  DN přes 700 do 900 mm</t>
  </si>
  <si>
    <t xml:space="preserve">Poznámka k souboru cen:_x000D_
1. V cenách nejsou započteny náklady na: a) zemní práce, které se oceňují příslušnými cenami katalogu 800-1 Zemní práce, b) popř. projektem předepsané podkladní konstrukce (lože) pod potrubí, které se oceňují cenami souboru cen 451 . . - . . Lože pod potrubí, stoky a drobné objekty nebo cenami souboru cen 452 . . - . . Podkladní konstrukce z betonu, části A 01 katalogu 827-1 Vedení trubní dálková a přípojná - vodovody a kanalizace, c) popř. projektem předepsané zřízení čel propustků, které se oceňuje cenami souboru cen 919 4 . -1 . Čelo propustku, části A 01 katalogu 822-1 Komunikace pozemní a letiště, d) případné nutné svařování a jiné úpravy trub, které se oceňují podle zásad katalogu 23-M - Montáže potrubí, e) dodání trub, které se oceňuje ve specifikaci; ztratné se nestanoví. </t>
  </si>
  <si>
    <t>Převedení vody v prostoru sjezdů</t>
  </si>
  <si>
    <t>28 "celková délka potrubí viz přílohu C.4"</t>
  </si>
  <si>
    <t>51</t>
  </si>
  <si>
    <t>R03</t>
  </si>
  <si>
    <t>dodávka dočasně použité trubky D 920/10 mm</t>
  </si>
  <si>
    <t>-1335692442</t>
  </si>
  <si>
    <t>Náklady na dočasné použití - opotřebení ocelových trub D 920/10 mm
Uvedené množství je celkové množství potřebných trub. (100%)
Obratovost dočasně použitého materiálu je třeba zohlednit v nabídkové ceně.
Dočasně použitý materiál zůstává majetkem zhotovitele.</t>
  </si>
  <si>
    <t>52</t>
  </si>
  <si>
    <t>931994142</t>
  </si>
  <si>
    <t>Těsnění dilatační spáry betonové konstrukce polyuretanovým tmelem do pl 4,0 cm2</t>
  </si>
  <si>
    <t>-1404582991</t>
  </si>
  <si>
    <t>Těsnění spáry betonové konstrukce pásy, profily, tmely  tmelem polyuretanovým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</si>
  <si>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</si>
  <si>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Poznámka k položce:
Polyuretanový tmel vhodný pro trvalé zatopení vodou s tlakovou výškou 2 m a odolný proti UV záření.</t>
  </si>
  <si>
    <t>"DS prahu viz přílohu D.4" 2,41</t>
  </si>
  <si>
    <t>"DS - LB zidka pod prahem" 1,2+0,8</t>
  </si>
  <si>
    <t>"DS - PB zidka pod prahem" 1,4+0,8</t>
  </si>
  <si>
    <t>"DS - LB zidka nad prahem" 0,7+0,7</t>
  </si>
  <si>
    <t>"DS - PB zidka nad prahem" 0,7+0,7</t>
  </si>
  <si>
    <t>53</t>
  </si>
  <si>
    <t>938903111</t>
  </si>
  <si>
    <t>Vysekání spár hl do 70 mm v dlažbě z lomového kamene</t>
  </si>
  <si>
    <t>1469320788</t>
  </si>
  <si>
    <t>Dokončovací práce na dosavadních konstrukcích  vysekání spár s očištěním zdiva nebo dlažby, s naložením suti na dopravní prostředek nebo s odklizením na hromady do vzdálenosti 50 m při hloubce spáry do 70 mm v dlažbě z lomového kamene</t>
  </si>
  <si>
    <t xml:space="preserve">Poznámka k souboru cen:_x000D_
1. Příplatek -4911 lze použít i pro další svislé přemístění odstraňovaného porostu, jehož odstranění se oceňuje cenami -2131 a -2132. 2. V cenách nejsou započteny náklady na odstranění porostu, suti nebo bahna na hromady ve vzdálenosti přes 50 m; tyto se oceňují cenami souboru cen 997 32-1 Vodorovná doprava suti a vybouraných hmot části B01 katalogu. 3. Množství měrných jednotek se stanoví: a) u cen -1101 až -3211 v m2 rozvinuté upravované plochy, b) u cen -4111 a -4911 v m3 prostoru, z něhož bylo odstraněno bahno, c) u ceny -8311 v ks mezníků nebo značek. </t>
  </si>
  <si>
    <t>0,50*oprava_dlažby "uvažováno na 50% spárované plochy"</t>
  </si>
  <si>
    <t>54</t>
  </si>
  <si>
    <t>953312122</t>
  </si>
  <si>
    <t>Vložky do svislých dilatačních spár z extrudovaných polystyrénových desek tl 20 mm</t>
  </si>
  <si>
    <t>1903363819</t>
  </si>
  <si>
    <t>Vložky svislé do dilatačních spár z polystyrenových desek  extrudovaných včetně dodání a osazení, v jakémkoliv zdivu přes 10 do 20 mm</t>
  </si>
  <si>
    <t>"DS prahu - viz přílohu D.4" 0,83</t>
  </si>
  <si>
    <t>"DS - LB zidka pod prahem" 0,60</t>
  </si>
  <si>
    <t>"DS - PB zidka pod prahem" 0,65</t>
  </si>
  <si>
    <t>"DS - LB zidka nad prahem" 0,35</t>
  </si>
  <si>
    <t>"DS - PB zidka nad prahem" 0,35</t>
  </si>
  <si>
    <t>55</t>
  </si>
  <si>
    <t>953333321</t>
  </si>
  <si>
    <t>PVC těsnící pás do dilatačních spar betonových kcí vnitřní š 240 mm</t>
  </si>
  <si>
    <t>678080648</t>
  </si>
  <si>
    <t>PVC těsnící pás do betonových konstrukcí do dilatačních spar vnitřní, pokládaný doprostřed konstrukce mezi výztuž šířky 240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</si>
  <si>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</si>
  <si>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Poznámka k položce:
Těsnící pás PVC-P typu D240 pro tlak vody min. 4 m.</t>
  </si>
  <si>
    <t>0,7 "viz přílohu D.4"</t>
  </si>
  <si>
    <t>56</t>
  </si>
  <si>
    <t>953334121</t>
  </si>
  <si>
    <t>Bobtnavý pásek do pracovních spar betonových kcí bentonitový 20 x 25 mm</t>
  </si>
  <si>
    <t>387465035</t>
  </si>
  <si>
    <t>Bobtnavý pásek do pracovních spar betonových konstrukcí bentonitový, rozměru 20 x 25 mm</t>
  </si>
  <si>
    <t xml:space="preserve">Poznámka k souboru cen:_x000D_
1. V cenách jsou započteny i náklady na očištění pracovní spáry, nanesení lepícího tmelu, u bentonitových pásků překrytí pásky upevňovací mřížkou a ukotvení hřeby do betonu. </t>
  </si>
  <si>
    <t>17 "viz přílohu D.4"</t>
  </si>
  <si>
    <t>57</t>
  </si>
  <si>
    <t>960111221R</t>
  </si>
  <si>
    <t>Bourání vodních staveb z prostého betonu, dílců prefabrikovaných betonových a železobetonových</t>
  </si>
  <si>
    <t>460344799</t>
  </si>
  <si>
    <t>Bourání konstrukcí vodních staveb s naložením vybouraných hmot a suti na dopravní prostředek nebo s odklizením na hromady do vzdálenosti 20 m z prostého betonu, dílců prefabrikovaných betonových a železobetonových</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</si>
  <si>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</si>
  <si>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Bouráhí horní hrany prahu - viz přílohu D.3 a D.4</t>
  </si>
  <si>
    <t>0,93*15,9</t>
  </si>
  <si>
    <t>0,76*1,13</t>
  </si>
  <si>
    <t>58</t>
  </si>
  <si>
    <t>966-R04</t>
  </si>
  <si>
    <t>Odstranění dočasného přejezdu z ocelových trub DN 900</t>
  </si>
  <si>
    <t>-716301874</t>
  </si>
  <si>
    <t>59</t>
  </si>
  <si>
    <t>985131111</t>
  </si>
  <si>
    <t>Očištění ploch stěn, rubu kleneb a podlah tlakovou vodou</t>
  </si>
  <si>
    <t>572950205</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</si>
  <si>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</si>
  <si>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 xml:space="preserve">Poznámka k položce:
Očištění vysokotlakým čističem s tlakem 250-300 barů. </t>
  </si>
  <si>
    <t>2,17*(15,9+1,13) + 2*0,83 "očištění odbourané plochy prahu - viz D.4"</t>
  </si>
  <si>
    <t>4 "očištění kaveren před dobetonováním"</t>
  </si>
  <si>
    <t>60</t>
  </si>
  <si>
    <t>985131311</t>
  </si>
  <si>
    <t>Ruční dočištění ploch stěn, rubu kleneb a podlah ocelových kartáči</t>
  </si>
  <si>
    <t>121889594</t>
  </si>
  <si>
    <t>Očištění ploch stěn, rubu kleneb a podlah ruční dočištění ocelovými kartáči</t>
  </si>
  <si>
    <t>61</t>
  </si>
  <si>
    <t>985132411</t>
  </si>
  <si>
    <t>Vysušení ploch líce kleneb a podhledů stlačeným vzduchem</t>
  </si>
  <si>
    <t>-438417398</t>
  </si>
  <si>
    <t>Očištění ploch líce kleneb a podhledů vysušení stlačeným vzduchem</t>
  </si>
  <si>
    <t>Uvažováno jako vyfoukání vysekaných spár stlačeným vzduchem.</t>
  </si>
  <si>
    <t>62</t>
  </si>
  <si>
    <t>985323111</t>
  </si>
  <si>
    <t>Spojovací můstek reprofilovaného betonu na cementové bázi tl 1 mm</t>
  </si>
  <si>
    <t>-423021896</t>
  </si>
  <si>
    <t>Spojovací můstek reprofilovaného betonu na cementové bázi, tloušťky 1 mm</t>
  </si>
  <si>
    <t>2 "vyplnění kaveren"</t>
  </si>
  <si>
    <t>63</t>
  </si>
  <si>
    <t>985331214</t>
  </si>
  <si>
    <t>Dodatečné vlepování betonářské výztuže D 14 mm do chemické malty včetně vyvrtání otvoru</t>
  </si>
  <si>
    <t>639831282</t>
  </si>
  <si>
    <t>Dodatečné vlepování betonářské výztuže včetně vyvrtání a vyčištění otvoru chemickou maltou průměr výztuže 14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</si>
  <si>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</si>
  <si>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Poznámka k položce:
Použije se hybridní lepící hmota nebo chemická kotva určená do trvale zatopeného prostředí.</t>
  </si>
  <si>
    <t>0,30 * 2*55 "ks - kotvení přelivné hrany prahu"</t>
  </si>
  <si>
    <t>0,15 * 10   "kotvení zabetonování kaveren"</t>
  </si>
  <si>
    <t>64</t>
  </si>
  <si>
    <t>13021014</t>
  </si>
  <si>
    <t>tyč ocelová žebírková jakost BSt 500S výztuž do betonu D 14mm</t>
  </si>
  <si>
    <t>-1182923124</t>
  </si>
  <si>
    <t>Ohyb z betonářské ocely - dotvení dobetonování prahu - viz D.4</t>
  </si>
  <si>
    <t>(0,55+0,05)*1,208/1000*1,05 * 2*55 "ks"</t>
  </si>
  <si>
    <t>Ohyb z betonářské ocely - dotvení zabetonování kaveren - viz D.3</t>
  </si>
  <si>
    <t>(0,55+0,05)*1,208/1000*1,05 * 10 "ks"</t>
  </si>
  <si>
    <t>997</t>
  </si>
  <si>
    <t>Přesun sutě</t>
  </si>
  <si>
    <t>65</t>
  </si>
  <si>
    <t>997221815</t>
  </si>
  <si>
    <t>Poplatek za uložení na skládce (skládkovné) stavebního odpadu betonového kód odpadu 170 101</t>
  </si>
  <si>
    <t>-401801785</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</si>
  <si>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</si>
  <si>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</si>
  <si>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bourani_PB*2,447</t>
  </si>
  <si>
    <t>66</t>
  </si>
  <si>
    <t>997321211</t>
  </si>
  <si>
    <t>Svislá doprava suti a vybouraných hmot v do 4 m</t>
  </si>
  <si>
    <t>-1931142202</t>
  </si>
  <si>
    <t>Svislá doprava suti a vybouraných hmot  s naložením do dopravního zařízení a s vyprázdněním dopravního zařízení na hromadu nebo do dopravního prostředku na výšku do 4 m</t>
  </si>
  <si>
    <t xml:space="preserve">Poznámka k souboru cen:_x000D_
1. Výška svislé dopravy je svislá vzdálenost mezi místem nakládání do zařízení pro svislou dopravu a místem, kde se toto zařízení vyprazdňuje. 2. Ceny nelze použít pro pouhé shazování suti nebo vybouraných hmot z jakékoliv výšky bez užití dopravního zařízení; náklady na toto shazování jsou započteny v cenách souboru cen 960 . . -12 Bourání konstrukcí vodních staveb a 978 02-71 Odstranění poškozených cementových omítek. </t>
  </si>
  <si>
    <t>67</t>
  </si>
  <si>
    <t>997321511</t>
  </si>
  <si>
    <t>Vodorovná doprava suti a vybouraných hmot po suchu do 1 km</t>
  </si>
  <si>
    <t>-2023169610</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</si>
  <si>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</si>
  <si>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</si>
  <si>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68</t>
  </si>
  <si>
    <t>997321519</t>
  </si>
  <si>
    <t>Příplatek ZKD 1km vodorovné dopravy suti a vybouraných hmot po suchu</t>
  </si>
  <si>
    <t>-1105915748</t>
  </si>
  <si>
    <t>Vodorovná doprava suti a vybouraných hmot  bez naložení, s vyložením a hrubým urovnáním po suchu, na vzdálenost Příplatek k cenám za každý další i započatý 1 km přes 1 km</t>
  </si>
  <si>
    <t>bourani_PB*2,447*14 "celkem do 15 km"</t>
  </si>
  <si>
    <t>69</t>
  </si>
  <si>
    <t>997-R04</t>
  </si>
  <si>
    <t>Odklizení dočasně použitých trub DN 900 do skladu zhotovitele, vč. naložení</t>
  </si>
  <si>
    <t>1075038060</t>
  </si>
  <si>
    <t>ocel_propust*0,224</t>
  </si>
  <si>
    <t>70</t>
  </si>
  <si>
    <t>997-R05</t>
  </si>
  <si>
    <t>Odklizení a likvidace ochranné geotextilie</t>
  </si>
  <si>
    <t>843181402</t>
  </si>
  <si>
    <t>ochranna_GT*0,00080</t>
  </si>
  <si>
    <t>71</t>
  </si>
  <si>
    <t>997-R07</t>
  </si>
  <si>
    <t>Odklizení dočasně použitých silničních panelů do skladu zhotovitele, vč. naložení</t>
  </si>
  <si>
    <t>-1452697330</t>
  </si>
  <si>
    <t>panely_ochr*0,374</t>
  </si>
  <si>
    <t>998</t>
  </si>
  <si>
    <t>Přesun hmot</t>
  </si>
  <si>
    <t>998323011</t>
  </si>
  <si>
    <t>Přesun hmot pro jezy a stupně</t>
  </si>
  <si>
    <t>-1711005039</t>
  </si>
  <si>
    <t>Přesun hmot pro jezy a stupně  dopravní vzdálenost do 500 m</t>
  </si>
  <si>
    <t xml:space="preserve">Poznámka k souboru cen:_x000D_
1. Ceny jsou určeny pro jakoukoliv konstrukčně-materiálovou charakteristiku. </t>
  </si>
  <si>
    <t>PSV</t>
  </si>
  <si>
    <t>Práce a dodávky PSV</t>
  </si>
  <si>
    <t>711</t>
  </si>
  <si>
    <t>Izolace proti vodě, vlhkosti a plynům</t>
  </si>
  <si>
    <t>73</t>
  </si>
  <si>
    <t>711472053</t>
  </si>
  <si>
    <t>Provedení svislé izolace proti tlakové vodě termoplasty volně položenou fólií z nízkolehčeného PE</t>
  </si>
  <si>
    <t>-1977917972</t>
  </si>
  <si>
    <t>Provedení izolace proti povrchové a podpovrchové tlakové vodě termoplasty  na ploše svislé S folií z nízkolehčeného PE položenou volně</t>
  </si>
  <si>
    <t xml:space="preserve">Poznámka k souboru cen:_x000D_
1. Izolace plochy jednotlivě do 10 m2 lze oceňovat cenami příslušných izolací a cenou 711 49-9097 Příplatek za plochy do 10 m2. 2. Cenami lze oceňovat i montáž proti zemní vlhkosti. </t>
  </si>
  <si>
    <t>3,5*24 "těsnění dočasné hrázky folií"</t>
  </si>
  <si>
    <t>74</t>
  </si>
  <si>
    <t>28322005</t>
  </si>
  <si>
    <t>fólie zemní hydroizolační mPVC tl 2mm</t>
  </si>
  <si>
    <t>-1465464672</t>
  </si>
  <si>
    <t>těsnící_folie*1,15 "15% na přesahy a ztratné"</t>
  </si>
  <si>
    <t>75</t>
  </si>
  <si>
    <t>711-R02</t>
  </si>
  <si>
    <t>Odstranění hydroizilační folie, vč. odklizení a likvidace</t>
  </si>
  <si>
    <t>131718459</t>
  </si>
  <si>
    <t>76</t>
  </si>
  <si>
    <t>998711101</t>
  </si>
  <si>
    <t>Přesun hmot tonážní pro izolace proti vodě, vlhkosti a plynům v objektech výšky do 6 m</t>
  </si>
  <si>
    <t>-2146862447</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</si>
  <si>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</si>
  <si>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</si>
  <si>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VON - Vedlejší a ostatní náklady</t>
  </si>
  <si>
    <t>v01</t>
  </si>
  <si>
    <t>Zařízení staveniště - zřízení, údržba a odstranění</t>
  </si>
  <si>
    <t>kpl.</t>
  </si>
  <si>
    <t>1024</t>
  </si>
  <si>
    <t>-384993025</t>
  </si>
  <si>
    <t>v02</t>
  </si>
  <si>
    <t>Provedení, údržba a likvidace dočasného sjezdu do koryta</t>
  </si>
  <si>
    <t>-754401977</t>
  </si>
  <si>
    <t>Přístup do koryta je do nadjezí řešen dočasným sjezdem min. šířky 3 m a pro přístup do podjezí se využije stávající brod. Dočasný sjezd lze nasypat z místního materiálu.</t>
  </si>
  <si>
    <t>v03</t>
  </si>
  <si>
    <t>Dopravně inženírská opatření - osazení, pronájem a odstranění dočasných dopravních značek</t>
  </si>
  <si>
    <t>129968564</t>
  </si>
  <si>
    <t>Poznámka k položce:
Zhotovitel stavby musí zajistit bezpečnost silničního provozu na přilehlých vedlejších a nezpevněných komunikacích. Staveniště a výjezd z něj nutno opatřit nezbytnými omezujícími a výstražnými značkami.
V případě nutnosti omezení silničního provozu většího než předpokládá tato projektová dokumentace, musí zhotovitel stavby zpracovat dopravně inženýrské opatření a požádat příslušný silniční správní úřad o povolení částečného omezení silničního provozu.</t>
  </si>
  <si>
    <t>v04</t>
  </si>
  <si>
    <t>Udržování stavbou dotčených veřejných komunikací v čistotě a jejich uvedení do původního stavu</t>
  </si>
  <si>
    <t>-1722750725</t>
  </si>
  <si>
    <t>v05</t>
  </si>
  <si>
    <t>Záchranný odlov ryb, v případě potřeby i opakovaný</t>
  </si>
  <si>
    <t>-1602864072</t>
  </si>
  <si>
    <t>v06</t>
  </si>
  <si>
    <t>Odchyt a transfer zvláště chráněných druhů dle požadavků CHKO Beskydy</t>
  </si>
  <si>
    <t>-1666860592</t>
  </si>
  <si>
    <t>v07</t>
  </si>
  <si>
    <t>Aktualizace vyjádření k existenci inž. sítí, geodetické vytýčení stávajících inženýrských sítí a jejich ochranných pásem</t>
  </si>
  <si>
    <t>283730950</t>
  </si>
  <si>
    <t>v08</t>
  </si>
  <si>
    <t>Geodetické vytýčení stavby před zahájením stavebních prací</t>
  </si>
  <si>
    <t>993029139</t>
  </si>
  <si>
    <t>v09</t>
  </si>
  <si>
    <t>Zpracování, projednání a schválení havarijního plánu</t>
  </si>
  <si>
    <t>1833398780</t>
  </si>
  <si>
    <t>v10</t>
  </si>
  <si>
    <t>Zpracování, projednání a schválení povodňového plánu</t>
  </si>
  <si>
    <t>-476320274</t>
  </si>
  <si>
    <t>v11</t>
  </si>
  <si>
    <t>Zpracování, projednání a schválení plánu BOZP</t>
  </si>
  <si>
    <t>-542251597</t>
  </si>
  <si>
    <t>v12</t>
  </si>
  <si>
    <t>Realizační a dílenská projektová dokumentace</t>
  </si>
  <si>
    <t>-704494828</t>
  </si>
  <si>
    <t>Poznámka k položce:
Minimální požadavby na realizační dokumentaci viz Technickou zprávu.</t>
  </si>
  <si>
    <t>v13</t>
  </si>
  <si>
    <t>Detailní fotodokumentace postupu prací, konstrukcí (zejména zakrývaných) , včetně třídění a popisu fotografií</t>
  </si>
  <si>
    <t>1272188734</t>
  </si>
  <si>
    <t>v14</t>
  </si>
  <si>
    <t>Fotodokumentace stavu dotčených pozemků, komunikací a objektů před a po realizaci díla</t>
  </si>
  <si>
    <t>1412643590</t>
  </si>
  <si>
    <t>v15</t>
  </si>
  <si>
    <t>Opatření k zamezení úniku závadných látek - vybavení staveniště sorbentem a nornou stěnou</t>
  </si>
  <si>
    <t>1517812633</t>
  </si>
  <si>
    <t>V16</t>
  </si>
  <si>
    <t>Opatření ke snížení šíření zákalu</t>
  </si>
  <si>
    <t>-615038001</t>
  </si>
  <si>
    <t xml:space="preserve">Provedení opatření ke snížení šíření zákalu do vodního toku.
Jedná se např. o hrázku, nornou stěnu, čištění stavebních mechanizmů aj. </t>
  </si>
  <si>
    <t>v17</t>
  </si>
  <si>
    <t>Prokazatelné oznámení zahájení prací dotčeným orgánům a organizacím a vlastníkům nemovitostí</t>
  </si>
  <si>
    <t>659872964</t>
  </si>
  <si>
    <t>v18</t>
  </si>
  <si>
    <t>Uvedení dočasně užívaných ploch do původního stavu a jejich protokolární předání vlastníkům (potvrzení podpisem vlastníka)</t>
  </si>
  <si>
    <t>1063665524</t>
  </si>
  <si>
    <t>v19</t>
  </si>
  <si>
    <t>Pojištění stavby</t>
  </si>
  <si>
    <t>-47009968</t>
  </si>
  <si>
    <t>v20</t>
  </si>
  <si>
    <t>Geodetické zaměření skutečného provedení na podkladu aktuální katastrální mapy</t>
  </si>
  <si>
    <t>-1561245871</t>
  </si>
  <si>
    <t>v21</t>
  </si>
  <si>
    <t>Dokumentace skutečného provedení dle požadavků SOD na podkladě aktuální katastrální mapy</t>
  </si>
  <si>
    <t>1531323734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</si>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</sst>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40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7"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8" xfId="0" applyFont="1" applyBorder="1" applyAlignment="1" applyProtection="1">
      <alignment vertical="center"/>
    </xf>
    <xf numFmtId="0" fontId="38"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3"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42" fillId="0" borderId="34" xfId="0" applyFont="1" applyBorder="1" applyAlignment="1" applyProtection="1">
      <alignment horizontal="left" wrapText="1"/>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2" fillId="0" borderId="34" xfId="0" applyFont="1" applyBorder="1" applyAlignment="1" applyProtection="1">
      <alignment horizontal="left"/>
      <protection locked="0"/>
    </xf>
    <xf numFmtId="0" fontId="43"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48"/>
      <c r="AS2" s="348"/>
      <c r="AT2" s="348"/>
      <c r="AU2" s="348"/>
      <c r="AV2" s="348"/>
      <c r="AW2" s="348"/>
      <c r="AX2" s="348"/>
      <c r="AY2" s="348"/>
      <c r="AZ2" s="348"/>
      <c r="BA2" s="348"/>
      <c r="BB2" s="348"/>
      <c r="BC2" s="348"/>
      <c r="BD2" s="348"/>
      <c r="BE2" s="348"/>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75" t="s">
        <v>16</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9"/>
      <c r="AQ5" s="31"/>
      <c r="BE5" s="373" t="s">
        <v>17</v>
      </c>
      <c r="BS5" s="24" t="s">
        <v>8</v>
      </c>
    </row>
    <row r="6" spans="1:74" ht="36.950000000000003" customHeight="1">
      <c r="B6" s="28"/>
      <c r="C6" s="29"/>
      <c r="D6" s="36" t="s">
        <v>18</v>
      </c>
      <c r="E6" s="29"/>
      <c r="F6" s="29"/>
      <c r="G6" s="29"/>
      <c r="H6" s="29"/>
      <c r="I6" s="29"/>
      <c r="J6" s="29"/>
      <c r="K6" s="377" t="s">
        <v>19</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9"/>
      <c r="AQ6" s="31"/>
      <c r="BE6" s="374"/>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74"/>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74"/>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74"/>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29</v>
      </c>
      <c r="AO10" s="29"/>
      <c r="AP10" s="29"/>
      <c r="AQ10" s="31"/>
      <c r="BE10" s="374"/>
      <c r="BS10" s="24" t="s">
        <v>8</v>
      </c>
    </row>
    <row r="11" spans="1:74" ht="18.399999999999999"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32</v>
      </c>
      <c r="AO11" s="29"/>
      <c r="AP11" s="29"/>
      <c r="AQ11" s="31"/>
      <c r="BE11" s="374"/>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74"/>
      <c r="BS12" s="24" t="s">
        <v>8</v>
      </c>
    </row>
    <row r="13" spans="1:74" ht="14.45" customHeight="1">
      <c r="B13" s="28"/>
      <c r="C13" s="29"/>
      <c r="D13" s="37"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34</v>
      </c>
      <c r="AO13" s="29"/>
      <c r="AP13" s="29"/>
      <c r="AQ13" s="31"/>
      <c r="BE13" s="374"/>
      <c r="BS13" s="24" t="s">
        <v>8</v>
      </c>
    </row>
    <row r="14" spans="1:74" ht="15">
      <c r="B14" s="28"/>
      <c r="C14" s="29"/>
      <c r="D14" s="29"/>
      <c r="E14" s="378" t="s">
        <v>34</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 t="s">
        <v>31</v>
      </c>
      <c r="AL14" s="29"/>
      <c r="AM14" s="29"/>
      <c r="AN14" s="39" t="s">
        <v>34</v>
      </c>
      <c r="AO14" s="29"/>
      <c r="AP14" s="29"/>
      <c r="AQ14" s="31"/>
      <c r="BE14" s="374"/>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74"/>
      <c r="BS15" s="24" t="s">
        <v>6</v>
      </c>
    </row>
    <row r="16" spans="1:74" ht="14.45" customHeight="1">
      <c r="B16" s="28"/>
      <c r="C16" s="29"/>
      <c r="D16" s="37"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36</v>
      </c>
      <c r="AO16" s="29"/>
      <c r="AP16" s="29"/>
      <c r="AQ16" s="31"/>
      <c r="BE16" s="374"/>
      <c r="BS16" s="24" t="s">
        <v>6</v>
      </c>
    </row>
    <row r="17" spans="2:71" ht="18.399999999999999" customHeight="1">
      <c r="B17" s="28"/>
      <c r="C17" s="29"/>
      <c r="D17" s="29"/>
      <c r="E17" s="35" t="s">
        <v>37</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38</v>
      </c>
      <c r="AO17" s="29"/>
      <c r="AP17" s="29"/>
      <c r="AQ17" s="31"/>
      <c r="BE17" s="374"/>
      <c r="BS17" s="24" t="s">
        <v>39</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74"/>
      <c r="BS18" s="24" t="s">
        <v>8</v>
      </c>
    </row>
    <row r="19" spans="2:71" ht="14.45" customHeight="1">
      <c r="B19" s="28"/>
      <c r="C19" s="29"/>
      <c r="D19" s="37" t="s">
        <v>40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74"/>
      <c r="BS19" s="24" t="s">
        <v>8</v>
      </c>
    </row>
    <row r="20" spans="2:71" ht="57" customHeight="1">
      <c r="B20" s="28"/>
      <c r="C20" s="29"/>
      <c r="D20" s="29"/>
      <c r="E20" s="380" t="s">
        <v>41</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29"/>
      <c r="AP20" s="29"/>
      <c r="AQ20" s="31"/>
      <c r="BE20" s="374"/>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74"/>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74"/>
    </row>
    <row r="23" spans="2:71" s="1" customFormat="1" ht="25.9" customHeight="1">
      <c r="B23" s="41"/>
      <c r="C23" s="42"/>
      <c r="D23" s="43" t="s">
        <v>42</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81">
        <f>ROUND(AG51,2)</f>
        <v>0</v>
      </c>
      <c r="AL23" s="382"/>
      <c r="AM23" s="382"/>
      <c r="AN23" s="382"/>
      <c r="AO23" s="382"/>
      <c r="AP23" s="42"/>
      <c r="AQ23" s="45"/>
      <c r="BE23" s="374"/>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74"/>
    </row>
    <row r="25" spans="2:71" s="1" customFormat="1">
      <c r="B25" s="41"/>
      <c r="C25" s="42"/>
      <c r="D25" s="42"/>
      <c r="E25" s="42"/>
      <c r="F25" s="42"/>
      <c r="G25" s="42"/>
      <c r="H25" s="42"/>
      <c r="I25" s="42"/>
      <c r="J25" s="42"/>
      <c r="K25" s="42"/>
      <c r="L25" s="383" t="s">
        <v>43</v>
      </c>
      <c r="M25" s="383"/>
      <c r="N25" s="383"/>
      <c r="O25" s="383"/>
      <c r="P25" s="42"/>
      <c r="Q25" s="42"/>
      <c r="R25" s="42"/>
      <c r="S25" s="42"/>
      <c r="T25" s="42"/>
      <c r="U25" s="42"/>
      <c r="V25" s="42"/>
      <c r="W25" s="383" t="s">
        <v>44</v>
      </c>
      <c r="X25" s="383"/>
      <c r="Y25" s="383"/>
      <c r="Z25" s="383"/>
      <c r="AA25" s="383"/>
      <c r="AB25" s="383"/>
      <c r="AC25" s="383"/>
      <c r="AD25" s="383"/>
      <c r="AE25" s="383"/>
      <c r="AF25" s="42"/>
      <c r="AG25" s="42"/>
      <c r="AH25" s="42"/>
      <c r="AI25" s="42"/>
      <c r="AJ25" s="42"/>
      <c r="AK25" s="383" t="s">
        <v>45</v>
      </c>
      <c r="AL25" s="383"/>
      <c r="AM25" s="383"/>
      <c r="AN25" s="383"/>
      <c r="AO25" s="383"/>
      <c r="AP25" s="42"/>
      <c r="AQ25" s="45"/>
      <c r="BE25" s="374"/>
    </row>
    <row r="26" spans="2:71" s="2" customFormat="1" ht="14.45" customHeight="1">
      <c r="B26" s="47"/>
      <c r="C26" s="48"/>
      <c r="D26" s="49" t="s">
        <v>46</v>
      </c>
      <c r="E26" s="48"/>
      <c r="F26" s="49" t="s">
        <v>47</v>
      </c>
      <c r="G26" s="48"/>
      <c r="H26" s="48"/>
      <c r="I26" s="48"/>
      <c r="J26" s="48"/>
      <c r="K26" s="48"/>
      <c r="L26" s="366">
        <v>0.21</v>
      </c>
      <c r="M26" s="367"/>
      <c r="N26" s="367"/>
      <c r="O26" s="367"/>
      <c r="P26" s="48"/>
      <c r="Q26" s="48"/>
      <c r="R26" s="48"/>
      <c r="S26" s="48"/>
      <c r="T26" s="48"/>
      <c r="U26" s="48"/>
      <c r="V26" s="48"/>
      <c r="W26" s="368">
        <f>ROUND(AZ51,2)</f>
        <v>0</v>
      </c>
      <c r="X26" s="367"/>
      <c r="Y26" s="367"/>
      <c r="Z26" s="367"/>
      <c r="AA26" s="367"/>
      <c r="AB26" s="367"/>
      <c r="AC26" s="367"/>
      <c r="AD26" s="367"/>
      <c r="AE26" s="367"/>
      <c r="AF26" s="48"/>
      <c r="AG26" s="48"/>
      <c r="AH26" s="48"/>
      <c r="AI26" s="48"/>
      <c r="AJ26" s="48"/>
      <c r="AK26" s="368">
        <f>ROUND(AV51,2)</f>
        <v>0</v>
      </c>
      <c r="AL26" s="367"/>
      <c r="AM26" s="367"/>
      <c r="AN26" s="367"/>
      <c r="AO26" s="367"/>
      <c r="AP26" s="48"/>
      <c r="AQ26" s="50"/>
      <c r="BE26" s="374"/>
    </row>
    <row r="27" spans="2:71" s="2" customFormat="1" ht="14.45" customHeight="1">
      <c r="B27" s="47"/>
      <c r="C27" s="48"/>
      <c r="D27" s="48"/>
      <c r="E27" s="48"/>
      <c r="F27" s="49" t="s">
        <v>48</v>
      </c>
      <c r="G27" s="48"/>
      <c r="H27" s="48"/>
      <c r="I27" s="48"/>
      <c r="J27" s="48"/>
      <c r="K27" s="48"/>
      <c r="L27" s="366">
        <v>0.15</v>
      </c>
      <c r="M27" s="367"/>
      <c r="N27" s="367"/>
      <c r="O27" s="367"/>
      <c r="P27" s="48"/>
      <c r="Q27" s="48"/>
      <c r="R27" s="48"/>
      <c r="S27" s="48"/>
      <c r="T27" s="48"/>
      <c r="U27" s="48"/>
      <c r="V27" s="48"/>
      <c r="W27" s="368">
        <f>ROUND(BA51,2)</f>
        <v>0</v>
      </c>
      <c r="X27" s="367"/>
      <c r="Y27" s="367"/>
      <c r="Z27" s="367"/>
      <c r="AA27" s="367"/>
      <c r="AB27" s="367"/>
      <c r="AC27" s="367"/>
      <c r="AD27" s="367"/>
      <c r="AE27" s="367"/>
      <c r="AF27" s="48"/>
      <c r="AG27" s="48"/>
      <c r="AH27" s="48"/>
      <c r="AI27" s="48"/>
      <c r="AJ27" s="48"/>
      <c r="AK27" s="368">
        <f>ROUND(AW51,2)</f>
        <v>0</v>
      </c>
      <c r="AL27" s="367"/>
      <c r="AM27" s="367"/>
      <c r="AN27" s="367"/>
      <c r="AO27" s="367"/>
      <c r="AP27" s="48"/>
      <c r="AQ27" s="50"/>
      <c r="BE27" s="374"/>
    </row>
    <row r="28" spans="2:71" s="2" customFormat="1" ht="14.45" hidden="1" customHeight="1">
      <c r="B28" s="47"/>
      <c r="C28" s="48"/>
      <c r="D28" s="48"/>
      <c r="E28" s="48"/>
      <c r="F28" s="49" t="s">
        <v>49</v>
      </c>
      <c r="G28" s="48"/>
      <c r="H28" s="48"/>
      <c r="I28" s="48"/>
      <c r="J28" s="48"/>
      <c r="K28" s="48"/>
      <c r="L28" s="366">
        <v>0.21</v>
      </c>
      <c r="M28" s="367"/>
      <c r="N28" s="367"/>
      <c r="O28" s="367"/>
      <c r="P28" s="48"/>
      <c r="Q28" s="48"/>
      <c r="R28" s="48"/>
      <c r="S28" s="48"/>
      <c r="T28" s="48"/>
      <c r="U28" s="48"/>
      <c r="V28" s="48"/>
      <c r="W28" s="368">
        <f>ROUND(BB51,2)</f>
        <v>0</v>
      </c>
      <c r="X28" s="367"/>
      <c r="Y28" s="367"/>
      <c r="Z28" s="367"/>
      <c r="AA28" s="367"/>
      <c r="AB28" s="367"/>
      <c r="AC28" s="367"/>
      <c r="AD28" s="367"/>
      <c r="AE28" s="367"/>
      <c r="AF28" s="48"/>
      <c r="AG28" s="48"/>
      <c r="AH28" s="48"/>
      <c r="AI28" s="48"/>
      <c r="AJ28" s="48"/>
      <c r="AK28" s="368">
        <v>0</v>
      </c>
      <c r="AL28" s="367"/>
      <c r="AM28" s="367"/>
      <c r="AN28" s="367"/>
      <c r="AO28" s="367"/>
      <c r="AP28" s="48"/>
      <c r="AQ28" s="50"/>
      <c r="BE28" s="374"/>
    </row>
    <row r="29" spans="2:71" s="2" customFormat="1" ht="14.45" hidden="1" customHeight="1">
      <c r="B29" s="47"/>
      <c r="C29" s="48"/>
      <c r="D29" s="48"/>
      <c r="E29" s="48"/>
      <c r="F29" s="49" t="s">
        <v>50</v>
      </c>
      <c r="G29" s="48"/>
      <c r="H29" s="48"/>
      <c r="I29" s="48"/>
      <c r="J29" s="48"/>
      <c r="K29" s="48"/>
      <c r="L29" s="366">
        <v>0.15</v>
      </c>
      <c r="M29" s="367"/>
      <c r="N29" s="367"/>
      <c r="O29" s="367"/>
      <c r="P29" s="48"/>
      <c r="Q29" s="48"/>
      <c r="R29" s="48"/>
      <c r="S29" s="48"/>
      <c r="T29" s="48"/>
      <c r="U29" s="48"/>
      <c r="V29" s="48"/>
      <c r="W29" s="368">
        <f>ROUND(BC51,2)</f>
        <v>0</v>
      </c>
      <c r="X29" s="367"/>
      <c r="Y29" s="367"/>
      <c r="Z29" s="367"/>
      <c r="AA29" s="367"/>
      <c r="AB29" s="367"/>
      <c r="AC29" s="367"/>
      <c r="AD29" s="367"/>
      <c r="AE29" s="367"/>
      <c r="AF29" s="48"/>
      <c r="AG29" s="48"/>
      <c r="AH29" s="48"/>
      <c r="AI29" s="48"/>
      <c r="AJ29" s="48"/>
      <c r="AK29" s="368">
        <v>0</v>
      </c>
      <c r="AL29" s="367"/>
      <c r="AM29" s="367"/>
      <c r="AN29" s="367"/>
      <c r="AO29" s="367"/>
      <c r="AP29" s="48"/>
      <c r="AQ29" s="50"/>
      <c r="BE29" s="374"/>
    </row>
    <row r="30" spans="2:71" s="2" customFormat="1" ht="14.45" hidden="1" customHeight="1">
      <c r="B30" s="47"/>
      <c r="C30" s="48"/>
      <c r="D30" s="48"/>
      <c r="E30" s="48"/>
      <c r="F30" s="49" t="s">
        <v>51</v>
      </c>
      <c r="G30" s="48"/>
      <c r="H30" s="48"/>
      <c r="I30" s="48"/>
      <c r="J30" s="48"/>
      <c r="K30" s="48"/>
      <c r="L30" s="366">
        <v>0</v>
      </c>
      <c r="M30" s="367"/>
      <c r="N30" s="367"/>
      <c r="O30" s="367"/>
      <c r="P30" s="48"/>
      <c r="Q30" s="48"/>
      <c r="R30" s="48"/>
      <c r="S30" s="48"/>
      <c r="T30" s="48"/>
      <c r="U30" s="48"/>
      <c r="V30" s="48"/>
      <c r="W30" s="368">
        <f>ROUND(BD51,2)</f>
        <v>0</v>
      </c>
      <c r="X30" s="367"/>
      <c r="Y30" s="367"/>
      <c r="Z30" s="367"/>
      <c r="AA30" s="367"/>
      <c r="AB30" s="367"/>
      <c r="AC30" s="367"/>
      <c r="AD30" s="367"/>
      <c r="AE30" s="367"/>
      <c r="AF30" s="48"/>
      <c r="AG30" s="48"/>
      <c r="AH30" s="48"/>
      <c r="AI30" s="48"/>
      <c r="AJ30" s="48"/>
      <c r="AK30" s="368">
        <v>0</v>
      </c>
      <c r="AL30" s="367"/>
      <c r="AM30" s="367"/>
      <c r="AN30" s="367"/>
      <c r="AO30" s="367"/>
      <c r="AP30" s="48"/>
      <c r="AQ30" s="50"/>
      <c r="BE30" s="374"/>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74"/>
    </row>
    <row r="32" spans="2:71" s="1" customFormat="1" ht="25.9" customHeight="1">
      <c r="B32" s="41"/>
      <c r="C32" s="51"/>
      <c r="D32" s="52" t="s">
        <v>52</v>
      </c>
      <c r="E32" s="53"/>
      <c r="F32" s="53"/>
      <c r="G32" s="53"/>
      <c r="H32" s="53"/>
      <c r="I32" s="53"/>
      <c r="J32" s="53"/>
      <c r="K32" s="53"/>
      <c r="L32" s="53"/>
      <c r="M32" s="53"/>
      <c r="N32" s="53"/>
      <c r="O32" s="53"/>
      <c r="P32" s="53"/>
      <c r="Q32" s="53"/>
      <c r="R32" s="53"/>
      <c r="S32" s="53"/>
      <c r="T32" s="54" t="s">
        <v>53</v>
      </c>
      <c r="U32" s="53"/>
      <c r="V32" s="53"/>
      <c r="W32" s="53"/>
      <c r="X32" s="369" t="s">
        <v>54</v>
      </c>
      <c r="Y32" s="370"/>
      <c r="Z32" s="370"/>
      <c r="AA32" s="370"/>
      <c r="AB32" s="370"/>
      <c r="AC32" s="53"/>
      <c r="AD32" s="53"/>
      <c r="AE32" s="53"/>
      <c r="AF32" s="53"/>
      <c r="AG32" s="53"/>
      <c r="AH32" s="53"/>
      <c r="AI32" s="53"/>
      <c r="AJ32" s="53"/>
      <c r="AK32" s="371">
        <f>SUM(AK23:AK30)</f>
        <v>0</v>
      </c>
      <c r="AL32" s="370"/>
      <c r="AM32" s="370"/>
      <c r="AN32" s="370"/>
      <c r="AO32" s="372"/>
      <c r="AP32" s="51"/>
      <c r="AQ32" s="55"/>
      <c r="BE32" s="374"/>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55</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18_08_raskovice</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52" t="str">
        <f>K6</f>
        <v>VT Mohelnice, Raškovice, km 1,850 - oprava LG prahu - stavba č. 4190</v>
      </c>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23</v>
      </c>
      <c r="D44" s="63"/>
      <c r="E44" s="63"/>
      <c r="F44" s="63"/>
      <c r="G44" s="63"/>
      <c r="H44" s="63"/>
      <c r="I44" s="63"/>
      <c r="J44" s="63"/>
      <c r="K44" s="63"/>
      <c r="L44" s="72" t="str">
        <f>IF(K8="","",K8)</f>
        <v>Raškovice, Krásná pod Lysou</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54" t="str">
        <f>IF(AN8= "","",AN8)</f>
        <v>29. 10. 2018</v>
      </c>
      <c r="AN44" s="354"/>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27</v>
      </c>
      <c r="D46" s="63"/>
      <c r="E46" s="63"/>
      <c r="F46" s="63"/>
      <c r="G46" s="63"/>
      <c r="H46" s="63"/>
      <c r="I46" s="63"/>
      <c r="J46" s="63"/>
      <c r="K46" s="63"/>
      <c r="L46" s="66" t="str">
        <f>IF(E11= "","",E11)</f>
        <v>Povodí Odry, státní podnik</v>
      </c>
      <c r="M46" s="63"/>
      <c r="N46" s="63"/>
      <c r="O46" s="63"/>
      <c r="P46" s="63"/>
      <c r="Q46" s="63"/>
      <c r="R46" s="63"/>
      <c r="S46" s="63"/>
      <c r="T46" s="63"/>
      <c r="U46" s="63"/>
      <c r="V46" s="63"/>
      <c r="W46" s="63"/>
      <c r="X46" s="63"/>
      <c r="Y46" s="63"/>
      <c r="Z46" s="63"/>
      <c r="AA46" s="63"/>
      <c r="AB46" s="63"/>
      <c r="AC46" s="63"/>
      <c r="AD46" s="63"/>
      <c r="AE46" s="63"/>
      <c r="AF46" s="63"/>
      <c r="AG46" s="63"/>
      <c r="AH46" s="63"/>
      <c r="AI46" s="65" t="s">
        <v>35</v>
      </c>
      <c r="AJ46" s="63"/>
      <c r="AK46" s="63"/>
      <c r="AL46" s="63"/>
      <c r="AM46" s="355" t="str">
        <f>IF(E17="","",E17)</f>
        <v>VHRoušar</v>
      </c>
      <c r="AN46" s="355"/>
      <c r="AO46" s="355"/>
      <c r="AP46" s="355"/>
      <c r="AQ46" s="63"/>
      <c r="AR46" s="61"/>
      <c r="AS46" s="356" t="s">
        <v>56</v>
      </c>
      <c r="AT46" s="357"/>
      <c r="AU46" s="74"/>
      <c r="AV46" s="74"/>
      <c r="AW46" s="74"/>
      <c r="AX46" s="74"/>
      <c r="AY46" s="74"/>
      <c r="AZ46" s="74"/>
      <c r="BA46" s="74"/>
      <c r="BB46" s="74"/>
      <c r="BC46" s="74"/>
      <c r="BD46" s="75"/>
    </row>
    <row r="47" spans="2:56" s="1" customFormat="1" ht="15">
      <c r="B47" s="41"/>
      <c r="C47" s="65" t="s">
        <v>33</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58"/>
      <c r="AT47" s="359"/>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60"/>
      <c r="AT48" s="361"/>
      <c r="AU48" s="42"/>
      <c r="AV48" s="42"/>
      <c r="AW48" s="42"/>
      <c r="AX48" s="42"/>
      <c r="AY48" s="42"/>
      <c r="AZ48" s="42"/>
      <c r="BA48" s="42"/>
      <c r="BB48" s="42"/>
      <c r="BC48" s="42"/>
      <c r="BD48" s="78"/>
    </row>
    <row r="49" spans="1:91" s="1" customFormat="1" ht="29.25" customHeight="1">
      <c r="B49" s="41"/>
      <c r="C49" s="362" t="s">
        <v>57</v>
      </c>
      <c r="D49" s="363"/>
      <c r="E49" s="363"/>
      <c r="F49" s="363"/>
      <c r="G49" s="363"/>
      <c r="H49" s="79"/>
      <c r="I49" s="364" t="s">
        <v>58</v>
      </c>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5" t="s">
        <v>59</v>
      </c>
      <c r="AH49" s="363"/>
      <c r="AI49" s="363"/>
      <c r="AJ49" s="363"/>
      <c r="AK49" s="363"/>
      <c r="AL49" s="363"/>
      <c r="AM49" s="363"/>
      <c r="AN49" s="364" t="s">
        <v>60</v>
      </c>
      <c r="AO49" s="363"/>
      <c r="AP49" s="363"/>
      <c r="AQ49" s="80" t="s">
        <v>61</v>
      </c>
      <c r="AR49" s="61"/>
      <c r="AS49" s="81" t="s">
        <v>62</v>
      </c>
      <c r="AT49" s="82" t="s">
        <v>63</v>
      </c>
      <c r="AU49" s="82" t="s">
        <v>64</v>
      </c>
      <c r="AV49" s="82" t="s">
        <v>65</v>
      </c>
      <c r="AW49" s="82" t="s">
        <v>66</v>
      </c>
      <c r="AX49" s="82" t="s">
        <v>67</v>
      </c>
      <c r="AY49" s="82" t="s">
        <v>68</v>
      </c>
      <c r="AZ49" s="82" t="s">
        <v>69</v>
      </c>
      <c r="BA49" s="82" t="s">
        <v>70</v>
      </c>
      <c r="BB49" s="82" t="s">
        <v>71</v>
      </c>
      <c r="BC49" s="82" t="s">
        <v>72</v>
      </c>
      <c r="BD49" s="83" t="s">
        <v>73</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74</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46">
        <f>ROUND(SUM(AG52:AG53),2)</f>
        <v>0</v>
      </c>
      <c r="AH51" s="346"/>
      <c r="AI51" s="346"/>
      <c r="AJ51" s="346"/>
      <c r="AK51" s="346"/>
      <c r="AL51" s="346"/>
      <c r="AM51" s="346"/>
      <c r="AN51" s="347">
        <f>SUM(AG51,AT51)</f>
        <v>0</v>
      </c>
      <c r="AO51" s="347"/>
      <c r="AP51" s="347"/>
      <c r="AQ51" s="89" t="s">
        <v>21</v>
      </c>
      <c r="AR51" s="71"/>
      <c r="AS51" s="90">
        <f>ROUND(SUM(AS52:AS53),2)</f>
        <v>0</v>
      </c>
      <c r="AT51" s="91">
        <f>ROUND(SUM(AV51:AW51),2)</f>
        <v>0</v>
      </c>
      <c r="AU51" s="92">
        <f>ROUND(SUM(AU52:AU53),5)</f>
        <v>0</v>
      </c>
      <c r="AV51" s="91">
        <f>ROUND(AZ51*L26,2)</f>
        <v>0</v>
      </c>
      <c r="AW51" s="91">
        <f>ROUND(BA51*L27,2)</f>
        <v>0</v>
      </c>
      <c r="AX51" s="91">
        <f>ROUND(BB51*L26,2)</f>
        <v>0</v>
      </c>
      <c r="AY51" s="91">
        <f>ROUND(BC51*L27,2)</f>
        <v>0</v>
      </c>
      <c r="AZ51" s="91">
        <f>ROUND(SUM(AZ52:AZ53),2)</f>
        <v>0</v>
      </c>
      <c r="BA51" s="91">
        <f>ROUND(SUM(BA52:BA53),2)</f>
        <v>0</v>
      </c>
      <c r="BB51" s="91">
        <f>ROUND(SUM(BB52:BB53),2)</f>
        <v>0</v>
      </c>
      <c r="BC51" s="91">
        <f>ROUND(SUM(BC52:BC53),2)</f>
        <v>0</v>
      </c>
      <c r="BD51" s="93">
        <f>ROUND(SUM(BD52:BD53),2)</f>
        <v>0</v>
      </c>
      <c r="BS51" s="94" t="s">
        <v>75</v>
      </c>
      <c r="BT51" s="94" t="s">
        <v>76</v>
      </c>
      <c r="BU51" s="95" t="s">
        <v>77</v>
      </c>
      <c r="BV51" s="94" t="s">
        <v>78</v>
      </c>
      <c r="BW51" s="94" t="s">
        <v>7</v>
      </c>
      <c r="BX51" s="94" t="s">
        <v>79</v>
      </c>
      <c r="CL51" s="94" t="s">
        <v>21</v>
      </c>
    </row>
    <row r="52" spans="1:91" s="5" customFormat="1" ht="16.5" customHeight="1">
      <c r="A52" s="96" t="s">
        <v>80</v>
      </c>
      <c r="B52" s="97"/>
      <c r="C52" s="98"/>
      <c r="D52" s="351" t="s">
        <v>81</v>
      </c>
      <c r="E52" s="351"/>
      <c r="F52" s="351"/>
      <c r="G52" s="351"/>
      <c r="H52" s="351"/>
      <c r="I52" s="99"/>
      <c r="J52" s="351" t="s">
        <v>82</v>
      </c>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49">
        <f>'01 - Oprava limnigrafické...'!J27</f>
        <v>0</v>
      </c>
      <c r="AH52" s="350"/>
      <c r="AI52" s="350"/>
      <c r="AJ52" s="350"/>
      <c r="AK52" s="350"/>
      <c r="AL52" s="350"/>
      <c r="AM52" s="350"/>
      <c r="AN52" s="349">
        <f>SUM(AG52,AT52)</f>
        <v>0</v>
      </c>
      <c r="AO52" s="350"/>
      <c r="AP52" s="350"/>
      <c r="AQ52" s="100" t="s">
        <v>83</v>
      </c>
      <c r="AR52" s="101"/>
      <c r="AS52" s="102">
        <v>0</v>
      </c>
      <c r="AT52" s="103">
        <f>ROUND(SUM(AV52:AW52),2)</f>
        <v>0</v>
      </c>
      <c r="AU52" s="104">
        <f>'01 - Oprava limnigrafické...'!P87</f>
        <v>0</v>
      </c>
      <c r="AV52" s="103">
        <f>'01 - Oprava limnigrafické...'!J30</f>
        <v>0</v>
      </c>
      <c r="AW52" s="103">
        <f>'01 - Oprava limnigrafické...'!J31</f>
        <v>0</v>
      </c>
      <c r="AX52" s="103">
        <f>'01 - Oprava limnigrafické...'!J32</f>
        <v>0</v>
      </c>
      <c r="AY52" s="103">
        <f>'01 - Oprava limnigrafické...'!J33</f>
        <v>0</v>
      </c>
      <c r="AZ52" s="103">
        <f>'01 - Oprava limnigrafické...'!F30</f>
        <v>0</v>
      </c>
      <c r="BA52" s="103">
        <f>'01 - Oprava limnigrafické...'!F31</f>
        <v>0</v>
      </c>
      <c r="BB52" s="103">
        <f>'01 - Oprava limnigrafické...'!F32</f>
        <v>0</v>
      </c>
      <c r="BC52" s="103">
        <f>'01 - Oprava limnigrafické...'!F33</f>
        <v>0</v>
      </c>
      <c r="BD52" s="105">
        <f>'01 - Oprava limnigrafické...'!F34</f>
        <v>0</v>
      </c>
      <c r="BT52" s="106" t="s">
        <v>84</v>
      </c>
      <c r="BV52" s="106" t="s">
        <v>78</v>
      </c>
      <c r="BW52" s="106" t="s">
        <v>85</v>
      </c>
      <c r="BX52" s="106" t="s">
        <v>7</v>
      </c>
      <c r="CL52" s="106" t="s">
        <v>86</v>
      </c>
      <c r="CM52" s="106" t="s">
        <v>87</v>
      </c>
    </row>
    <row r="53" spans="1:91" s="5" customFormat="1" ht="16.5" customHeight="1">
      <c r="A53" s="96" t="s">
        <v>80</v>
      </c>
      <c r="B53" s="97"/>
      <c r="C53" s="98"/>
      <c r="D53" s="351" t="s">
        <v>88</v>
      </c>
      <c r="E53" s="351"/>
      <c r="F53" s="351"/>
      <c r="G53" s="351"/>
      <c r="H53" s="351"/>
      <c r="I53" s="99"/>
      <c r="J53" s="351" t="s">
        <v>89</v>
      </c>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49">
        <f>'VON - Vedlejší a ostatní ...'!J27</f>
        <v>0</v>
      </c>
      <c r="AH53" s="350"/>
      <c r="AI53" s="350"/>
      <c r="AJ53" s="350"/>
      <c r="AK53" s="350"/>
      <c r="AL53" s="350"/>
      <c r="AM53" s="350"/>
      <c r="AN53" s="349">
        <f>SUM(AG53,AT53)</f>
        <v>0</v>
      </c>
      <c r="AO53" s="350"/>
      <c r="AP53" s="350"/>
      <c r="AQ53" s="100" t="s">
        <v>88</v>
      </c>
      <c r="AR53" s="101"/>
      <c r="AS53" s="107">
        <v>0</v>
      </c>
      <c r="AT53" s="108">
        <f>ROUND(SUM(AV53:AW53),2)</f>
        <v>0</v>
      </c>
      <c r="AU53" s="109">
        <f>'VON - Vedlejší a ostatní ...'!P77</f>
        <v>0</v>
      </c>
      <c r="AV53" s="108">
        <f>'VON - Vedlejší a ostatní ...'!J30</f>
        <v>0</v>
      </c>
      <c r="AW53" s="108">
        <f>'VON - Vedlejší a ostatní ...'!J31</f>
        <v>0</v>
      </c>
      <c r="AX53" s="108">
        <f>'VON - Vedlejší a ostatní ...'!J32</f>
        <v>0</v>
      </c>
      <c r="AY53" s="108">
        <f>'VON - Vedlejší a ostatní ...'!J33</f>
        <v>0</v>
      </c>
      <c r="AZ53" s="108">
        <f>'VON - Vedlejší a ostatní ...'!F30</f>
        <v>0</v>
      </c>
      <c r="BA53" s="108">
        <f>'VON - Vedlejší a ostatní ...'!F31</f>
        <v>0</v>
      </c>
      <c r="BB53" s="108">
        <f>'VON - Vedlejší a ostatní ...'!F32</f>
        <v>0</v>
      </c>
      <c r="BC53" s="108">
        <f>'VON - Vedlejší a ostatní ...'!F33</f>
        <v>0</v>
      </c>
      <c r="BD53" s="110">
        <f>'VON - Vedlejší a ostatní ...'!F34</f>
        <v>0</v>
      </c>
      <c r="BT53" s="106" t="s">
        <v>84</v>
      </c>
      <c r="BV53" s="106" t="s">
        <v>78</v>
      </c>
      <c r="BW53" s="106" t="s">
        <v>90</v>
      </c>
      <c r="BX53" s="106" t="s">
        <v>7</v>
      </c>
      <c r="CL53" s="106" t="s">
        <v>21</v>
      </c>
      <c r="CM53" s="106" t="s">
        <v>87</v>
      </c>
    </row>
    <row r="54" spans="1:91" s="1" customFormat="1" ht="30" customHeight="1">
      <c r="B54" s="4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row>
    <row r="55" spans="1:91" s="1" customFormat="1" ht="6.95" customHeight="1">
      <c r="B55" s="56"/>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61"/>
    </row>
  </sheetData>
  <sheetProtection algorithmName="SHA-512" hashValue="4+q2zsI9ejaf3WeTgEcRSbxQ0LDY3rJihdkwBNZ9vWlviJzgZCt9E5dUjCe8JCHKsAD/yrO1zJhq5RdoPtXihg==" saltValue="4S5Y05HdXq6dSWgK+zG/eeErQVrCvQ5Sg//1YkeTe4VmjkhhQtWnX8E4OKXfHfJ37X6ygrDYpIHQcRrVYI5smw==" spinCount="100000" sheet="1" objects="1" scenarios="1" formatColumns="0" formatRows="0"/>
  <mergeCells count="45">
    <mergeCell ref="L28:O28"/>
    <mergeCell ref="L26:O26"/>
    <mergeCell ref="W26:AE26"/>
    <mergeCell ref="AK26:AO26"/>
    <mergeCell ref="L27:O27"/>
    <mergeCell ref="W27:AE27"/>
    <mergeCell ref="AK27:AO27"/>
    <mergeCell ref="K6:AO6"/>
    <mergeCell ref="E14:AJ14"/>
    <mergeCell ref="E20:AN20"/>
    <mergeCell ref="AK23:AO23"/>
    <mergeCell ref="L25:O25"/>
    <mergeCell ref="W25:AE25"/>
    <mergeCell ref="AK25:AO25"/>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AG51:AM51"/>
    <mergeCell ref="AN51:AP51"/>
    <mergeCell ref="AR2:BE2"/>
    <mergeCell ref="AN52:AP52"/>
    <mergeCell ref="AG52:AM52"/>
    <mergeCell ref="L42:AO42"/>
    <mergeCell ref="AM44:AN44"/>
    <mergeCell ref="AM46:AP46"/>
    <mergeCell ref="AS46:AT48"/>
    <mergeCell ref="W28:AE28"/>
    <mergeCell ref="AK28:AO28"/>
    <mergeCell ref="L29:O29"/>
    <mergeCell ref="W29:AE29"/>
    <mergeCell ref="AK29:AO29"/>
    <mergeCell ref="BE5:BE32"/>
    <mergeCell ref="K5:AO5"/>
  </mergeCells>
  <hyperlinks>
    <hyperlink ref="K1:S1" location="C2" display="1) Rekapitulace stavby"/>
    <hyperlink ref="W1:AI1" location="C51" display="2) Rekapitulace objektů stavby a soupisů prací"/>
    <hyperlink ref="A52" location="'01 - Oprava limnigrafické...'!C2" display="/"/>
    <hyperlink ref="A53"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52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91</v>
      </c>
      <c r="G1" s="388" t="s">
        <v>92</v>
      </c>
      <c r="H1" s="388"/>
      <c r="I1" s="115"/>
      <c r="J1" s="114" t="s">
        <v>93</v>
      </c>
      <c r="K1" s="113" t="s">
        <v>94</v>
      </c>
      <c r="L1" s="114" t="s">
        <v>95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85</v>
      </c>
      <c r="AZ2" s="116" t="s">
        <v>96</v>
      </c>
      <c r="BA2" s="116" t="s">
        <v>97</v>
      </c>
      <c r="BB2" s="116" t="s">
        <v>98</v>
      </c>
      <c r="BC2" s="116" t="s">
        <v>99</v>
      </c>
      <c r="BD2" s="116" t="s">
        <v>87</v>
      </c>
    </row>
    <row r="3" spans="1:70" ht="6.95" customHeight="1">
      <c r="B3" s="25"/>
      <c r="C3" s="26"/>
      <c r="D3" s="26"/>
      <c r="E3" s="26"/>
      <c r="F3" s="26"/>
      <c r="G3" s="26"/>
      <c r="H3" s="26"/>
      <c r="I3" s="117"/>
      <c r="J3" s="26"/>
      <c r="K3" s="27"/>
      <c r="AT3" s="24" t="s">
        <v>87</v>
      </c>
      <c r="AZ3" s="116" t="s">
        <v>100</v>
      </c>
      <c r="BA3" s="116" t="s">
        <v>101</v>
      </c>
      <c r="BB3" s="116" t="s">
        <v>102</v>
      </c>
      <c r="BC3" s="116" t="s">
        <v>103</v>
      </c>
      <c r="BD3" s="116" t="s">
        <v>87</v>
      </c>
    </row>
    <row r="4" spans="1:70" ht="36.950000000000003" customHeight="1">
      <c r="B4" s="28"/>
      <c r="C4" s="29"/>
      <c r="D4" s="30" t="s">
        <v>104</v>
      </c>
      <c r="E4" s="29"/>
      <c r="F4" s="29"/>
      <c r="G4" s="29"/>
      <c r="H4" s="29"/>
      <c r="I4" s="118"/>
      <c r="J4" s="29"/>
      <c r="K4" s="31"/>
      <c r="M4" s="32" t="s">
        <v>12</v>
      </c>
      <c r="AT4" s="24" t="s">
        <v>6</v>
      </c>
      <c r="AZ4" s="116" t="s">
        <v>105</v>
      </c>
      <c r="BA4" s="116" t="s">
        <v>106</v>
      </c>
      <c r="BB4" s="116" t="s">
        <v>102</v>
      </c>
      <c r="BC4" s="116" t="s">
        <v>107</v>
      </c>
      <c r="BD4" s="116" t="s">
        <v>87</v>
      </c>
    </row>
    <row r="5" spans="1:70" ht="6.95" customHeight="1">
      <c r="B5" s="28"/>
      <c r="C5" s="29"/>
      <c r="D5" s="29"/>
      <c r="E5" s="29"/>
      <c r="F5" s="29"/>
      <c r="G5" s="29"/>
      <c r="H5" s="29"/>
      <c r="I5" s="118"/>
      <c r="J5" s="29"/>
      <c r="K5" s="31"/>
      <c r="AZ5" s="116" t="s">
        <v>108</v>
      </c>
      <c r="BA5" s="116" t="s">
        <v>109</v>
      </c>
      <c r="BB5" s="116" t="s">
        <v>98</v>
      </c>
      <c r="BC5" s="116" t="s">
        <v>110</v>
      </c>
      <c r="BD5" s="116" t="s">
        <v>87</v>
      </c>
    </row>
    <row r="6" spans="1:70" ht="15">
      <c r="B6" s="28"/>
      <c r="C6" s="29"/>
      <c r="D6" s="37" t="s">
        <v>18</v>
      </c>
      <c r="E6" s="29"/>
      <c r="F6" s="29"/>
      <c r="G6" s="29"/>
      <c r="H6" s="29"/>
      <c r="I6" s="118"/>
      <c r="J6" s="29"/>
      <c r="K6" s="31"/>
      <c r="AZ6" s="116" t="s">
        <v>111</v>
      </c>
      <c r="BA6" s="116" t="s">
        <v>112</v>
      </c>
      <c r="BB6" s="116" t="s">
        <v>98</v>
      </c>
      <c r="BC6" s="116" t="s">
        <v>113</v>
      </c>
      <c r="BD6" s="116" t="s">
        <v>87</v>
      </c>
    </row>
    <row r="7" spans="1:70" ht="16.5" customHeight="1">
      <c r="B7" s="28"/>
      <c r="C7" s="29"/>
      <c r="D7" s="29"/>
      <c r="E7" s="389" t="str">
        <f>'Rekapitulace stavby'!K6</f>
        <v>VT Mohelnice, Raškovice, km 1,850 - oprava LG prahu - stavba č. 4190</v>
      </c>
      <c r="F7" s="390"/>
      <c r="G7" s="390"/>
      <c r="H7" s="390"/>
      <c r="I7" s="118"/>
      <c r="J7" s="29"/>
      <c r="K7" s="31"/>
      <c r="AZ7" s="116" t="s">
        <v>114</v>
      </c>
      <c r="BA7" s="116" t="s">
        <v>115</v>
      </c>
      <c r="BB7" s="116" t="s">
        <v>98</v>
      </c>
      <c r="BC7" s="116" t="s">
        <v>116</v>
      </c>
      <c r="BD7" s="116" t="s">
        <v>87</v>
      </c>
    </row>
    <row r="8" spans="1:70" s="1" customFormat="1" ht="15">
      <c r="B8" s="41"/>
      <c r="C8" s="42"/>
      <c r="D8" s="37" t="s">
        <v>117</v>
      </c>
      <c r="E8" s="42"/>
      <c r="F8" s="42"/>
      <c r="G8" s="42"/>
      <c r="H8" s="42"/>
      <c r="I8" s="119"/>
      <c r="J8" s="42"/>
      <c r="K8" s="45"/>
      <c r="AZ8" s="116" t="s">
        <v>118</v>
      </c>
      <c r="BA8" s="116" t="s">
        <v>119</v>
      </c>
      <c r="BB8" s="116" t="s">
        <v>102</v>
      </c>
      <c r="BC8" s="116" t="s">
        <v>120</v>
      </c>
      <c r="BD8" s="116" t="s">
        <v>87</v>
      </c>
    </row>
    <row r="9" spans="1:70" s="1" customFormat="1" ht="36.950000000000003" customHeight="1">
      <c r="B9" s="41"/>
      <c r="C9" s="42"/>
      <c r="D9" s="42"/>
      <c r="E9" s="391" t="s">
        <v>121</v>
      </c>
      <c r="F9" s="392"/>
      <c r="G9" s="392"/>
      <c r="H9" s="392"/>
      <c r="I9" s="119"/>
      <c r="J9" s="42"/>
      <c r="K9" s="45"/>
      <c r="AZ9" s="116" t="s">
        <v>122</v>
      </c>
      <c r="BA9" s="116" t="s">
        <v>123</v>
      </c>
      <c r="BB9" s="116" t="s">
        <v>102</v>
      </c>
      <c r="BC9" s="116" t="s">
        <v>124</v>
      </c>
      <c r="BD9" s="116" t="s">
        <v>87</v>
      </c>
    </row>
    <row r="10" spans="1:70" s="1" customFormat="1">
      <c r="B10" s="41"/>
      <c r="C10" s="42"/>
      <c r="D10" s="42"/>
      <c r="E10" s="42"/>
      <c r="F10" s="42"/>
      <c r="G10" s="42"/>
      <c r="H10" s="42"/>
      <c r="I10" s="119"/>
      <c r="J10" s="42"/>
      <c r="K10" s="45"/>
      <c r="AZ10" s="116" t="s">
        <v>125</v>
      </c>
      <c r="BA10" s="116" t="s">
        <v>126</v>
      </c>
      <c r="BB10" s="116" t="s">
        <v>98</v>
      </c>
      <c r="BC10" s="116" t="s">
        <v>127</v>
      </c>
      <c r="BD10" s="116" t="s">
        <v>87</v>
      </c>
    </row>
    <row r="11" spans="1:70" s="1" customFormat="1" ht="14.45" customHeight="1">
      <c r="B11" s="41"/>
      <c r="C11" s="42"/>
      <c r="D11" s="37" t="s">
        <v>20</v>
      </c>
      <c r="E11" s="42"/>
      <c r="F11" s="35" t="s">
        <v>86</v>
      </c>
      <c r="G11" s="42"/>
      <c r="H11" s="42"/>
      <c r="I11" s="120" t="s">
        <v>22</v>
      </c>
      <c r="J11" s="35" t="s">
        <v>21</v>
      </c>
      <c r="K11" s="45"/>
      <c r="AZ11" s="116" t="s">
        <v>128</v>
      </c>
      <c r="BA11" s="116" t="s">
        <v>129</v>
      </c>
      <c r="BB11" s="116" t="s">
        <v>98</v>
      </c>
      <c r="BC11" s="116" t="s">
        <v>130</v>
      </c>
      <c r="BD11" s="116" t="s">
        <v>87</v>
      </c>
    </row>
    <row r="12" spans="1:70" s="1" customFormat="1" ht="14.45" customHeight="1">
      <c r="B12" s="41"/>
      <c r="C12" s="42"/>
      <c r="D12" s="37" t="s">
        <v>23</v>
      </c>
      <c r="E12" s="42"/>
      <c r="F12" s="35" t="s">
        <v>24</v>
      </c>
      <c r="G12" s="42"/>
      <c r="H12" s="42"/>
      <c r="I12" s="120" t="s">
        <v>25</v>
      </c>
      <c r="J12" s="121" t="str">
        <f>'Rekapitulace stavby'!AN8</f>
        <v>29. 10. 2018</v>
      </c>
      <c r="K12" s="45"/>
      <c r="AZ12" s="116" t="s">
        <v>131</v>
      </c>
      <c r="BA12" s="116" t="s">
        <v>132</v>
      </c>
      <c r="BB12" s="116" t="s">
        <v>98</v>
      </c>
      <c r="BC12" s="116" t="s">
        <v>133</v>
      </c>
      <c r="BD12" s="116" t="s">
        <v>87</v>
      </c>
    </row>
    <row r="13" spans="1:70" s="1" customFormat="1" ht="10.9" customHeight="1">
      <c r="B13" s="41"/>
      <c r="C13" s="42"/>
      <c r="D13" s="42"/>
      <c r="E13" s="42"/>
      <c r="F13" s="42"/>
      <c r="G13" s="42"/>
      <c r="H13" s="42"/>
      <c r="I13" s="119"/>
      <c r="J13" s="42"/>
      <c r="K13" s="45"/>
      <c r="AZ13" s="116" t="s">
        <v>134</v>
      </c>
      <c r="BA13" s="116" t="s">
        <v>135</v>
      </c>
      <c r="BB13" s="116" t="s">
        <v>98</v>
      </c>
      <c r="BC13" s="116" t="s">
        <v>136</v>
      </c>
      <c r="BD13" s="116" t="s">
        <v>87</v>
      </c>
    </row>
    <row r="14" spans="1:70" s="1" customFormat="1" ht="14.45" customHeight="1">
      <c r="B14" s="41"/>
      <c r="C14" s="42"/>
      <c r="D14" s="37" t="s">
        <v>27</v>
      </c>
      <c r="E14" s="42"/>
      <c r="F14" s="42"/>
      <c r="G14" s="42"/>
      <c r="H14" s="42"/>
      <c r="I14" s="120" t="s">
        <v>28</v>
      </c>
      <c r="J14" s="35" t="s">
        <v>29</v>
      </c>
      <c r="K14" s="45"/>
      <c r="AZ14" s="116" t="s">
        <v>137</v>
      </c>
      <c r="BA14" s="116" t="s">
        <v>138</v>
      </c>
      <c r="BB14" s="116" t="s">
        <v>102</v>
      </c>
      <c r="BC14" s="116" t="s">
        <v>139</v>
      </c>
      <c r="BD14" s="116" t="s">
        <v>87</v>
      </c>
    </row>
    <row r="15" spans="1:70" s="1" customFormat="1" ht="18" customHeight="1">
      <c r="B15" s="41"/>
      <c r="C15" s="42"/>
      <c r="D15" s="42"/>
      <c r="E15" s="35" t="s">
        <v>30</v>
      </c>
      <c r="F15" s="42"/>
      <c r="G15" s="42"/>
      <c r="H15" s="42"/>
      <c r="I15" s="120" t="s">
        <v>31</v>
      </c>
      <c r="J15" s="35" t="s">
        <v>32</v>
      </c>
      <c r="K15" s="45"/>
      <c r="AZ15" s="116" t="s">
        <v>140</v>
      </c>
      <c r="BA15" s="116" t="s">
        <v>141</v>
      </c>
      <c r="BB15" s="116" t="s">
        <v>142</v>
      </c>
      <c r="BC15" s="116" t="s">
        <v>143</v>
      </c>
      <c r="BD15" s="116" t="s">
        <v>87</v>
      </c>
    </row>
    <row r="16" spans="1:70" s="1" customFormat="1" ht="6.95" customHeight="1">
      <c r="B16" s="41"/>
      <c r="C16" s="42"/>
      <c r="D16" s="42"/>
      <c r="E16" s="42"/>
      <c r="F16" s="42"/>
      <c r="G16" s="42"/>
      <c r="H16" s="42"/>
      <c r="I16" s="119"/>
      <c r="J16" s="42"/>
      <c r="K16" s="45"/>
      <c r="AZ16" s="116" t="s">
        <v>144</v>
      </c>
      <c r="BA16" s="116" t="s">
        <v>145</v>
      </c>
      <c r="BB16" s="116" t="s">
        <v>102</v>
      </c>
      <c r="BC16" s="116" t="s">
        <v>146</v>
      </c>
      <c r="BD16" s="116" t="s">
        <v>87</v>
      </c>
    </row>
    <row r="17" spans="2:56" s="1" customFormat="1" ht="14.45" customHeight="1">
      <c r="B17" s="41"/>
      <c r="C17" s="42"/>
      <c r="D17" s="37" t="s">
        <v>33</v>
      </c>
      <c r="E17" s="42"/>
      <c r="F17" s="42"/>
      <c r="G17" s="42"/>
      <c r="H17" s="42"/>
      <c r="I17" s="120" t="s">
        <v>28</v>
      </c>
      <c r="J17" s="35" t="str">
        <f>IF('Rekapitulace stavby'!AN13="Vyplň údaj","",IF('Rekapitulace stavby'!AN13="","",'Rekapitulace stavby'!AN13))</f>
        <v/>
      </c>
      <c r="K17" s="45"/>
      <c r="AZ17" s="116" t="s">
        <v>147</v>
      </c>
      <c r="BA17" s="116" t="s">
        <v>148</v>
      </c>
      <c r="BB17" s="116" t="s">
        <v>102</v>
      </c>
      <c r="BC17" s="116" t="s">
        <v>149</v>
      </c>
      <c r="BD17" s="116" t="s">
        <v>87</v>
      </c>
    </row>
    <row r="18" spans="2:56"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56" s="1" customFormat="1" ht="6.95" customHeight="1">
      <c r="B19" s="41"/>
      <c r="C19" s="42"/>
      <c r="D19" s="42"/>
      <c r="E19" s="42"/>
      <c r="F19" s="42"/>
      <c r="G19" s="42"/>
      <c r="H19" s="42"/>
      <c r="I19" s="119"/>
      <c r="J19" s="42"/>
      <c r="K19" s="45"/>
    </row>
    <row r="20" spans="2:56" s="1" customFormat="1" ht="14.45" customHeight="1">
      <c r="B20" s="41"/>
      <c r="C20" s="42"/>
      <c r="D20" s="37" t="s">
        <v>35</v>
      </c>
      <c r="E20" s="42"/>
      <c r="F20" s="42"/>
      <c r="G20" s="42"/>
      <c r="H20" s="42"/>
      <c r="I20" s="120" t="s">
        <v>28</v>
      </c>
      <c r="J20" s="35" t="s">
        <v>36</v>
      </c>
      <c r="K20" s="45"/>
    </row>
    <row r="21" spans="2:56" s="1" customFormat="1" ht="18" customHeight="1">
      <c r="B21" s="41"/>
      <c r="C21" s="42"/>
      <c r="D21" s="42"/>
      <c r="E21" s="35" t="s">
        <v>37</v>
      </c>
      <c r="F21" s="42"/>
      <c r="G21" s="42"/>
      <c r="H21" s="42"/>
      <c r="I21" s="120" t="s">
        <v>31</v>
      </c>
      <c r="J21" s="35" t="s">
        <v>38</v>
      </c>
      <c r="K21" s="45"/>
    </row>
    <row r="22" spans="2:56" s="1" customFormat="1" ht="6.95" customHeight="1">
      <c r="B22" s="41"/>
      <c r="C22" s="42"/>
      <c r="D22" s="42"/>
      <c r="E22" s="42"/>
      <c r="F22" s="42"/>
      <c r="G22" s="42"/>
      <c r="H22" s="42"/>
      <c r="I22" s="119"/>
      <c r="J22" s="42"/>
      <c r="K22" s="45"/>
    </row>
    <row r="23" spans="2:56" s="1" customFormat="1" ht="14.45" customHeight="1">
      <c r="B23" s="41"/>
      <c r="C23" s="42"/>
      <c r="D23" s="37" t="s">
        <v>40</v>
      </c>
      <c r="E23" s="42"/>
      <c r="F23" s="42"/>
      <c r="G23" s="42"/>
      <c r="H23" s="42"/>
      <c r="I23" s="119"/>
      <c r="J23" s="42"/>
      <c r="K23" s="45"/>
    </row>
    <row r="24" spans="2:56" s="6" customFormat="1" ht="16.5" customHeight="1">
      <c r="B24" s="122"/>
      <c r="C24" s="123"/>
      <c r="D24" s="123"/>
      <c r="E24" s="380" t="s">
        <v>21</v>
      </c>
      <c r="F24" s="380"/>
      <c r="G24" s="380"/>
      <c r="H24" s="380"/>
      <c r="I24" s="124"/>
      <c r="J24" s="123"/>
      <c r="K24" s="125"/>
    </row>
    <row r="25" spans="2:56" s="1" customFormat="1" ht="6.95" customHeight="1">
      <c r="B25" s="41"/>
      <c r="C25" s="42"/>
      <c r="D25" s="42"/>
      <c r="E25" s="42"/>
      <c r="F25" s="42"/>
      <c r="G25" s="42"/>
      <c r="H25" s="42"/>
      <c r="I25" s="119"/>
      <c r="J25" s="42"/>
      <c r="K25" s="45"/>
    </row>
    <row r="26" spans="2:56" s="1" customFormat="1" ht="6.95" customHeight="1">
      <c r="B26" s="41"/>
      <c r="C26" s="42"/>
      <c r="D26" s="85"/>
      <c r="E26" s="85"/>
      <c r="F26" s="85"/>
      <c r="G26" s="85"/>
      <c r="H26" s="85"/>
      <c r="I26" s="126"/>
      <c r="J26" s="85"/>
      <c r="K26" s="127"/>
    </row>
    <row r="27" spans="2:56" s="1" customFormat="1" ht="25.35" customHeight="1">
      <c r="B27" s="41"/>
      <c r="C27" s="42"/>
      <c r="D27" s="128" t="s">
        <v>42</v>
      </c>
      <c r="E27" s="42"/>
      <c r="F27" s="42"/>
      <c r="G27" s="42"/>
      <c r="H27" s="42"/>
      <c r="I27" s="119"/>
      <c r="J27" s="129">
        <f>ROUND(J87,2)</f>
        <v>0</v>
      </c>
      <c r="K27" s="45"/>
    </row>
    <row r="28" spans="2:56" s="1" customFormat="1" ht="6.95" customHeight="1">
      <c r="B28" s="41"/>
      <c r="C28" s="42"/>
      <c r="D28" s="85"/>
      <c r="E28" s="85"/>
      <c r="F28" s="85"/>
      <c r="G28" s="85"/>
      <c r="H28" s="85"/>
      <c r="I28" s="126"/>
      <c r="J28" s="85"/>
      <c r="K28" s="127"/>
    </row>
    <row r="29" spans="2:56" s="1" customFormat="1" ht="14.45" customHeight="1">
      <c r="B29" s="41"/>
      <c r="C29" s="42"/>
      <c r="D29" s="42"/>
      <c r="E29" s="42"/>
      <c r="F29" s="46" t="s">
        <v>44</v>
      </c>
      <c r="G29" s="42"/>
      <c r="H29" s="42"/>
      <c r="I29" s="130" t="s">
        <v>43</v>
      </c>
      <c r="J29" s="46" t="s">
        <v>45</v>
      </c>
      <c r="K29" s="45"/>
    </row>
    <row r="30" spans="2:56" s="1" customFormat="1" ht="14.45" customHeight="1">
      <c r="B30" s="41"/>
      <c r="C30" s="42"/>
      <c r="D30" s="49" t="s">
        <v>46</v>
      </c>
      <c r="E30" s="49" t="s">
        <v>47</v>
      </c>
      <c r="F30" s="131">
        <f>ROUND(SUM(BE87:BE524), 2)</f>
        <v>0</v>
      </c>
      <c r="G30" s="42"/>
      <c r="H30" s="42"/>
      <c r="I30" s="132">
        <v>0.21</v>
      </c>
      <c r="J30" s="131">
        <f>ROUND(ROUND((SUM(BE87:BE524)), 2)*I30, 2)</f>
        <v>0</v>
      </c>
      <c r="K30" s="45"/>
    </row>
    <row r="31" spans="2:56" s="1" customFormat="1" ht="14.45" customHeight="1">
      <c r="B31" s="41"/>
      <c r="C31" s="42"/>
      <c r="D31" s="42"/>
      <c r="E31" s="49" t="s">
        <v>48</v>
      </c>
      <c r="F31" s="131">
        <f>ROUND(SUM(BF87:BF524), 2)</f>
        <v>0</v>
      </c>
      <c r="G31" s="42"/>
      <c r="H31" s="42"/>
      <c r="I31" s="132">
        <v>0.15</v>
      </c>
      <c r="J31" s="131">
        <f>ROUND(ROUND((SUM(BF87:BF524)), 2)*I31, 2)</f>
        <v>0</v>
      </c>
      <c r="K31" s="45"/>
    </row>
    <row r="32" spans="2:56" s="1" customFormat="1" ht="14.45" hidden="1" customHeight="1">
      <c r="B32" s="41"/>
      <c r="C32" s="42"/>
      <c r="D32" s="42"/>
      <c r="E32" s="49" t="s">
        <v>49</v>
      </c>
      <c r="F32" s="131">
        <f>ROUND(SUM(BG87:BG524), 2)</f>
        <v>0</v>
      </c>
      <c r="G32" s="42"/>
      <c r="H32" s="42"/>
      <c r="I32" s="132">
        <v>0.21</v>
      </c>
      <c r="J32" s="131">
        <v>0</v>
      </c>
      <c r="K32" s="45"/>
    </row>
    <row r="33" spans="2:11" s="1" customFormat="1" ht="14.45" hidden="1" customHeight="1">
      <c r="B33" s="41"/>
      <c r="C33" s="42"/>
      <c r="D33" s="42"/>
      <c r="E33" s="49" t="s">
        <v>50</v>
      </c>
      <c r="F33" s="131">
        <f>ROUND(SUM(BH87:BH524), 2)</f>
        <v>0</v>
      </c>
      <c r="G33" s="42"/>
      <c r="H33" s="42"/>
      <c r="I33" s="132">
        <v>0.15</v>
      </c>
      <c r="J33" s="131">
        <v>0</v>
      </c>
      <c r="K33" s="45"/>
    </row>
    <row r="34" spans="2:11" s="1" customFormat="1" ht="14.45" hidden="1" customHeight="1">
      <c r="B34" s="41"/>
      <c r="C34" s="42"/>
      <c r="D34" s="42"/>
      <c r="E34" s="49" t="s">
        <v>51</v>
      </c>
      <c r="F34" s="131">
        <f>ROUND(SUM(BI87:BI524),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52</v>
      </c>
      <c r="E36" s="79"/>
      <c r="F36" s="79"/>
      <c r="G36" s="135" t="s">
        <v>53</v>
      </c>
      <c r="H36" s="136" t="s">
        <v>54</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150</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16.5" customHeight="1">
      <c r="B45" s="41"/>
      <c r="C45" s="42"/>
      <c r="D45" s="42"/>
      <c r="E45" s="389" t="str">
        <f>E7</f>
        <v>VT Mohelnice, Raškovice, km 1,850 - oprava LG prahu - stavba č. 4190</v>
      </c>
      <c r="F45" s="390"/>
      <c r="G45" s="390"/>
      <c r="H45" s="390"/>
      <c r="I45" s="119"/>
      <c r="J45" s="42"/>
      <c r="K45" s="45"/>
    </row>
    <row r="46" spans="2:11" s="1" customFormat="1" ht="14.45" customHeight="1">
      <c r="B46" s="41"/>
      <c r="C46" s="37" t="s">
        <v>117</v>
      </c>
      <c r="D46" s="42"/>
      <c r="E46" s="42"/>
      <c r="F46" s="42"/>
      <c r="G46" s="42"/>
      <c r="H46" s="42"/>
      <c r="I46" s="119"/>
      <c r="J46" s="42"/>
      <c r="K46" s="45"/>
    </row>
    <row r="47" spans="2:11" s="1" customFormat="1" ht="17.25" customHeight="1">
      <c r="B47" s="41"/>
      <c r="C47" s="42"/>
      <c r="D47" s="42"/>
      <c r="E47" s="391" t="str">
        <f>E9</f>
        <v>01 - Oprava limnigrafického prahu</v>
      </c>
      <c r="F47" s="392"/>
      <c r="G47" s="392"/>
      <c r="H47" s="392"/>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23</v>
      </c>
      <c r="D49" s="42"/>
      <c r="E49" s="42"/>
      <c r="F49" s="35" t="str">
        <f>F12</f>
        <v>Raškovice, Krásná pod Lysou</v>
      </c>
      <c r="G49" s="42"/>
      <c r="H49" s="42"/>
      <c r="I49" s="120" t="s">
        <v>25</v>
      </c>
      <c r="J49" s="121" t="str">
        <f>IF(J12="","",J12)</f>
        <v>29. 10. 2018</v>
      </c>
      <c r="K49" s="45"/>
    </row>
    <row r="50" spans="2:47" s="1" customFormat="1" ht="6.95" customHeight="1">
      <c r="B50" s="41"/>
      <c r="C50" s="42"/>
      <c r="D50" s="42"/>
      <c r="E50" s="42"/>
      <c r="F50" s="42"/>
      <c r="G50" s="42"/>
      <c r="H50" s="42"/>
      <c r="I50" s="119"/>
      <c r="J50" s="42"/>
      <c r="K50" s="45"/>
    </row>
    <row r="51" spans="2:47" s="1" customFormat="1" ht="15">
      <c r="B51" s="41"/>
      <c r="C51" s="37" t="s">
        <v>27</v>
      </c>
      <c r="D51" s="42"/>
      <c r="E51" s="42"/>
      <c r="F51" s="35" t="str">
        <f>E15</f>
        <v>Povodí Odry, státní podnik</v>
      </c>
      <c r="G51" s="42"/>
      <c r="H51" s="42"/>
      <c r="I51" s="120" t="s">
        <v>35</v>
      </c>
      <c r="J51" s="380" t="str">
        <f>E21</f>
        <v>VHRoušar</v>
      </c>
      <c r="K51" s="45"/>
    </row>
    <row r="52" spans="2:47" s="1" customFormat="1" ht="14.45" customHeight="1">
      <c r="B52" s="41"/>
      <c r="C52" s="37" t="s">
        <v>33</v>
      </c>
      <c r="D52" s="42"/>
      <c r="E52" s="42"/>
      <c r="F52" s="35" t="str">
        <f>IF(E18="","",E18)</f>
        <v/>
      </c>
      <c r="G52" s="42"/>
      <c r="H52" s="42"/>
      <c r="I52" s="119"/>
      <c r="J52" s="384"/>
      <c r="K52" s="45"/>
    </row>
    <row r="53" spans="2:47" s="1" customFormat="1" ht="10.35" customHeight="1">
      <c r="B53" s="41"/>
      <c r="C53" s="42"/>
      <c r="D53" s="42"/>
      <c r="E53" s="42"/>
      <c r="F53" s="42"/>
      <c r="G53" s="42"/>
      <c r="H53" s="42"/>
      <c r="I53" s="119"/>
      <c r="J53" s="42"/>
      <c r="K53" s="45"/>
    </row>
    <row r="54" spans="2:47" s="1" customFormat="1" ht="29.25" customHeight="1">
      <c r="B54" s="41"/>
      <c r="C54" s="145" t="s">
        <v>151</v>
      </c>
      <c r="D54" s="133"/>
      <c r="E54" s="133"/>
      <c r="F54" s="133"/>
      <c r="G54" s="133"/>
      <c r="H54" s="133"/>
      <c r="I54" s="146"/>
      <c r="J54" s="147" t="s">
        <v>152</v>
      </c>
      <c r="K54" s="148"/>
    </row>
    <row r="55" spans="2:47" s="1" customFormat="1" ht="10.35" customHeight="1">
      <c r="B55" s="41"/>
      <c r="C55" s="42"/>
      <c r="D55" s="42"/>
      <c r="E55" s="42"/>
      <c r="F55" s="42"/>
      <c r="G55" s="42"/>
      <c r="H55" s="42"/>
      <c r="I55" s="119"/>
      <c r="J55" s="42"/>
      <c r="K55" s="45"/>
    </row>
    <row r="56" spans="2:47" s="1" customFormat="1" ht="29.25" customHeight="1">
      <c r="B56" s="41"/>
      <c r="C56" s="149" t="s">
        <v>153</v>
      </c>
      <c r="D56" s="42"/>
      <c r="E56" s="42"/>
      <c r="F56" s="42"/>
      <c r="G56" s="42"/>
      <c r="H56" s="42"/>
      <c r="I56" s="119"/>
      <c r="J56" s="129">
        <f>J87</f>
        <v>0</v>
      </c>
      <c r="K56" s="45"/>
      <c r="AU56" s="24" t="s">
        <v>154</v>
      </c>
    </row>
    <row r="57" spans="2:47" s="7" customFormat="1" ht="24.95" customHeight="1">
      <c r="B57" s="150"/>
      <c r="C57" s="151"/>
      <c r="D57" s="152" t="s">
        <v>155</v>
      </c>
      <c r="E57" s="153"/>
      <c r="F57" s="153"/>
      <c r="G57" s="153"/>
      <c r="H57" s="153"/>
      <c r="I57" s="154"/>
      <c r="J57" s="155">
        <f>J88</f>
        <v>0</v>
      </c>
      <c r="K57" s="156"/>
    </row>
    <row r="58" spans="2:47" s="8" customFormat="1" ht="19.899999999999999" customHeight="1">
      <c r="B58" s="157"/>
      <c r="C58" s="158"/>
      <c r="D58" s="159" t="s">
        <v>156</v>
      </c>
      <c r="E58" s="160"/>
      <c r="F58" s="160"/>
      <c r="G58" s="160"/>
      <c r="H58" s="160"/>
      <c r="I58" s="161"/>
      <c r="J58" s="162">
        <f>J89</f>
        <v>0</v>
      </c>
      <c r="K58" s="163"/>
    </row>
    <row r="59" spans="2:47" s="8" customFormat="1" ht="19.899999999999999" customHeight="1">
      <c r="B59" s="157"/>
      <c r="C59" s="158"/>
      <c r="D59" s="159" t="s">
        <v>157</v>
      </c>
      <c r="E59" s="160"/>
      <c r="F59" s="160"/>
      <c r="G59" s="160"/>
      <c r="H59" s="160"/>
      <c r="I59" s="161"/>
      <c r="J59" s="162">
        <f>J243</f>
        <v>0</v>
      </c>
      <c r="K59" s="163"/>
    </row>
    <row r="60" spans="2:47" s="8" customFormat="1" ht="19.899999999999999" customHeight="1">
      <c r="B60" s="157"/>
      <c r="C60" s="158"/>
      <c r="D60" s="159" t="s">
        <v>158</v>
      </c>
      <c r="E60" s="160"/>
      <c r="F60" s="160"/>
      <c r="G60" s="160"/>
      <c r="H60" s="160"/>
      <c r="I60" s="161"/>
      <c r="J60" s="162">
        <f>J261</f>
        <v>0</v>
      </c>
      <c r="K60" s="163"/>
    </row>
    <row r="61" spans="2:47" s="8" customFormat="1" ht="19.899999999999999" customHeight="1">
      <c r="B61" s="157"/>
      <c r="C61" s="158"/>
      <c r="D61" s="159" t="s">
        <v>159</v>
      </c>
      <c r="E61" s="160"/>
      <c r="F61" s="160"/>
      <c r="G61" s="160"/>
      <c r="H61" s="160"/>
      <c r="I61" s="161"/>
      <c r="J61" s="162">
        <f>J319</f>
        <v>0</v>
      </c>
      <c r="K61" s="163"/>
    </row>
    <row r="62" spans="2:47" s="8" customFormat="1" ht="19.899999999999999" customHeight="1">
      <c r="B62" s="157"/>
      <c r="C62" s="158"/>
      <c r="D62" s="159" t="s">
        <v>160</v>
      </c>
      <c r="E62" s="160"/>
      <c r="F62" s="160"/>
      <c r="G62" s="160"/>
      <c r="H62" s="160"/>
      <c r="I62" s="161"/>
      <c r="J62" s="162">
        <f>J385</f>
        <v>0</v>
      </c>
      <c r="K62" s="163"/>
    </row>
    <row r="63" spans="2:47" s="8" customFormat="1" ht="19.899999999999999" customHeight="1">
      <c r="B63" s="157"/>
      <c r="C63" s="158"/>
      <c r="D63" s="159" t="s">
        <v>161</v>
      </c>
      <c r="E63" s="160"/>
      <c r="F63" s="160"/>
      <c r="G63" s="160"/>
      <c r="H63" s="160"/>
      <c r="I63" s="161"/>
      <c r="J63" s="162">
        <f>J394</f>
        <v>0</v>
      </c>
      <c r="K63" s="163"/>
    </row>
    <row r="64" spans="2:47" s="8" customFormat="1" ht="19.899999999999999" customHeight="1">
      <c r="B64" s="157"/>
      <c r="C64" s="158"/>
      <c r="D64" s="159" t="s">
        <v>162</v>
      </c>
      <c r="E64" s="160"/>
      <c r="F64" s="160"/>
      <c r="G64" s="160"/>
      <c r="H64" s="160"/>
      <c r="I64" s="161"/>
      <c r="J64" s="162">
        <f>J480</f>
        <v>0</v>
      </c>
      <c r="K64" s="163"/>
    </row>
    <row r="65" spans="2:12" s="8" customFormat="1" ht="19.899999999999999" customHeight="1">
      <c r="B65" s="157"/>
      <c r="C65" s="158"/>
      <c r="D65" s="159" t="s">
        <v>163</v>
      </c>
      <c r="E65" s="160"/>
      <c r="F65" s="160"/>
      <c r="G65" s="160"/>
      <c r="H65" s="160"/>
      <c r="I65" s="161"/>
      <c r="J65" s="162">
        <f>J506</f>
        <v>0</v>
      </c>
      <c r="K65" s="163"/>
    </row>
    <row r="66" spans="2:12" s="7" customFormat="1" ht="24.95" customHeight="1">
      <c r="B66" s="150"/>
      <c r="C66" s="151"/>
      <c r="D66" s="152" t="s">
        <v>164</v>
      </c>
      <c r="E66" s="153"/>
      <c r="F66" s="153"/>
      <c r="G66" s="153"/>
      <c r="H66" s="153"/>
      <c r="I66" s="154"/>
      <c r="J66" s="155">
        <f>J510</f>
        <v>0</v>
      </c>
      <c r="K66" s="156"/>
    </row>
    <row r="67" spans="2:12" s="8" customFormat="1" ht="19.899999999999999" customHeight="1">
      <c r="B67" s="157"/>
      <c r="C67" s="158"/>
      <c r="D67" s="159" t="s">
        <v>165</v>
      </c>
      <c r="E67" s="160"/>
      <c r="F67" s="160"/>
      <c r="G67" s="160"/>
      <c r="H67" s="160"/>
      <c r="I67" s="161"/>
      <c r="J67" s="162">
        <f>J511</f>
        <v>0</v>
      </c>
      <c r="K67" s="163"/>
    </row>
    <row r="68" spans="2:12" s="1" customFormat="1" ht="21.75" customHeight="1">
      <c r="B68" s="41"/>
      <c r="C68" s="42"/>
      <c r="D68" s="42"/>
      <c r="E68" s="42"/>
      <c r="F68" s="42"/>
      <c r="G68" s="42"/>
      <c r="H68" s="42"/>
      <c r="I68" s="119"/>
      <c r="J68" s="42"/>
      <c r="K68" s="45"/>
    </row>
    <row r="69" spans="2:12" s="1" customFormat="1" ht="6.95" customHeight="1">
      <c r="B69" s="56"/>
      <c r="C69" s="57"/>
      <c r="D69" s="57"/>
      <c r="E69" s="57"/>
      <c r="F69" s="57"/>
      <c r="G69" s="57"/>
      <c r="H69" s="57"/>
      <c r="I69" s="140"/>
      <c r="J69" s="57"/>
      <c r="K69" s="58"/>
    </row>
    <row r="73" spans="2:12" s="1" customFormat="1" ht="6.95" customHeight="1">
      <c r="B73" s="59"/>
      <c r="C73" s="60"/>
      <c r="D73" s="60"/>
      <c r="E73" s="60"/>
      <c r="F73" s="60"/>
      <c r="G73" s="60"/>
      <c r="H73" s="60"/>
      <c r="I73" s="143"/>
      <c r="J73" s="60"/>
      <c r="K73" s="60"/>
      <c r="L73" s="61"/>
    </row>
    <row r="74" spans="2:12" s="1" customFormat="1" ht="36.950000000000003" customHeight="1">
      <c r="B74" s="41"/>
      <c r="C74" s="62" t="s">
        <v>166</v>
      </c>
      <c r="D74" s="63"/>
      <c r="E74" s="63"/>
      <c r="F74" s="63"/>
      <c r="G74" s="63"/>
      <c r="H74" s="63"/>
      <c r="I74" s="164"/>
      <c r="J74" s="63"/>
      <c r="K74" s="63"/>
      <c r="L74" s="61"/>
    </row>
    <row r="75" spans="2:12" s="1" customFormat="1" ht="6.95" customHeight="1">
      <c r="B75" s="41"/>
      <c r="C75" s="63"/>
      <c r="D75" s="63"/>
      <c r="E75" s="63"/>
      <c r="F75" s="63"/>
      <c r="G75" s="63"/>
      <c r="H75" s="63"/>
      <c r="I75" s="164"/>
      <c r="J75" s="63"/>
      <c r="K75" s="63"/>
      <c r="L75" s="61"/>
    </row>
    <row r="76" spans="2:12" s="1" customFormat="1" ht="14.45" customHeight="1">
      <c r="B76" s="41"/>
      <c r="C76" s="65" t="s">
        <v>18</v>
      </c>
      <c r="D76" s="63"/>
      <c r="E76" s="63"/>
      <c r="F76" s="63"/>
      <c r="G76" s="63"/>
      <c r="H76" s="63"/>
      <c r="I76" s="164"/>
      <c r="J76" s="63"/>
      <c r="K76" s="63"/>
      <c r="L76" s="61"/>
    </row>
    <row r="77" spans="2:12" s="1" customFormat="1" ht="16.5" customHeight="1">
      <c r="B77" s="41"/>
      <c r="C77" s="63"/>
      <c r="D77" s="63"/>
      <c r="E77" s="385" t="str">
        <f>E7</f>
        <v>VT Mohelnice, Raškovice, km 1,850 - oprava LG prahu - stavba č. 4190</v>
      </c>
      <c r="F77" s="386"/>
      <c r="G77" s="386"/>
      <c r="H77" s="386"/>
      <c r="I77" s="164"/>
      <c r="J77" s="63"/>
      <c r="K77" s="63"/>
      <c r="L77" s="61"/>
    </row>
    <row r="78" spans="2:12" s="1" customFormat="1" ht="14.45" customHeight="1">
      <c r="B78" s="41"/>
      <c r="C78" s="65" t="s">
        <v>117</v>
      </c>
      <c r="D78" s="63"/>
      <c r="E78" s="63"/>
      <c r="F78" s="63"/>
      <c r="G78" s="63"/>
      <c r="H78" s="63"/>
      <c r="I78" s="164"/>
      <c r="J78" s="63"/>
      <c r="K78" s="63"/>
      <c r="L78" s="61"/>
    </row>
    <row r="79" spans="2:12" s="1" customFormat="1" ht="17.25" customHeight="1">
      <c r="B79" s="41"/>
      <c r="C79" s="63"/>
      <c r="D79" s="63"/>
      <c r="E79" s="352" t="str">
        <f>E9</f>
        <v>01 - Oprava limnigrafického prahu</v>
      </c>
      <c r="F79" s="387"/>
      <c r="G79" s="387"/>
      <c r="H79" s="387"/>
      <c r="I79" s="164"/>
      <c r="J79" s="63"/>
      <c r="K79" s="63"/>
      <c r="L79" s="61"/>
    </row>
    <row r="80" spans="2:12" s="1" customFormat="1" ht="6.95" customHeight="1">
      <c r="B80" s="41"/>
      <c r="C80" s="63"/>
      <c r="D80" s="63"/>
      <c r="E80" s="63"/>
      <c r="F80" s="63"/>
      <c r="G80" s="63"/>
      <c r="H80" s="63"/>
      <c r="I80" s="164"/>
      <c r="J80" s="63"/>
      <c r="K80" s="63"/>
      <c r="L80" s="61"/>
    </row>
    <row r="81" spans="2:65" s="1" customFormat="1" ht="18" customHeight="1">
      <c r="B81" s="41"/>
      <c r="C81" s="65" t="s">
        <v>23</v>
      </c>
      <c r="D81" s="63"/>
      <c r="E81" s="63"/>
      <c r="F81" s="165" t="str">
        <f>F12</f>
        <v>Raškovice, Krásná pod Lysou</v>
      </c>
      <c r="G81" s="63"/>
      <c r="H81" s="63"/>
      <c r="I81" s="166" t="s">
        <v>25</v>
      </c>
      <c r="J81" s="73" t="str">
        <f>IF(J12="","",J12)</f>
        <v>29. 10. 2018</v>
      </c>
      <c r="K81" s="63"/>
      <c r="L81" s="61"/>
    </row>
    <row r="82" spans="2:65" s="1" customFormat="1" ht="6.95" customHeight="1">
      <c r="B82" s="41"/>
      <c r="C82" s="63"/>
      <c r="D82" s="63"/>
      <c r="E82" s="63"/>
      <c r="F82" s="63"/>
      <c r="G82" s="63"/>
      <c r="H82" s="63"/>
      <c r="I82" s="164"/>
      <c r="J82" s="63"/>
      <c r="K82" s="63"/>
      <c r="L82" s="61"/>
    </row>
    <row r="83" spans="2:65" s="1" customFormat="1" ht="15">
      <c r="B83" s="41"/>
      <c r="C83" s="65" t="s">
        <v>27</v>
      </c>
      <c r="D83" s="63"/>
      <c r="E83" s="63"/>
      <c r="F83" s="165" t="str">
        <f>E15</f>
        <v>Povodí Odry, státní podnik</v>
      </c>
      <c r="G83" s="63"/>
      <c r="H83" s="63"/>
      <c r="I83" s="166" t="s">
        <v>35</v>
      </c>
      <c r="J83" s="165" t="str">
        <f>E21</f>
        <v>VHRoušar</v>
      </c>
      <c r="K83" s="63"/>
      <c r="L83" s="61"/>
    </row>
    <row r="84" spans="2:65" s="1" customFormat="1" ht="14.45" customHeight="1">
      <c r="B84" s="41"/>
      <c r="C84" s="65" t="s">
        <v>33</v>
      </c>
      <c r="D84" s="63"/>
      <c r="E84" s="63"/>
      <c r="F84" s="165" t="str">
        <f>IF(E18="","",E18)</f>
        <v/>
      </c>
      <c r="G84" s="63"/>
      <c r="H84" s="63"/>
      <c r="I84" s="164"/>
      <c r="J84" s="63"/>
      <c r="K84" s="63"/>
      <c r="L84" s="61"/>
    </row>
    <row r="85" spans="2:65" s="1" customFormat="1" ht="10.35" customHeight="1">
      <c r="B85" s="41"/>
      <c r="C85" s="63"/>
      <c r="D85" s="63"/>
      <c r="E85" s="63"/>
      <c r="F85" s="63"/>
      <c r="G85" s="63"/>
      <c r="H85" s="63"/>
      <c r="I85" s="164"/>
      <c r="J85" s="63"/>
      <c r="K85" s="63"/>
      <c r="L85" s="61"/>
    </row>
    <row r="86" spans="2:65" s="9" customFormat="1" ht="29.25" customHeight="1">
      <c r="B86" s="167"/>
      <c r="C86" s="168" t="s">
        <v>167</v>
      </c>
      <c r="D86" s="169" t="s">
        <v>61</v>
      </c>
      <c r="E86" s="169" t="s">
        <v>57</v>
      </c>
      <c r="F86" s="169" t="s">
        <v>168</v>
      </c>
      <c r="G86" s="169" t="s">
        <v>169</v>
      </c>
      <c r="H86" s="169" t="s">
        <v>170</v>
      </c>
      <c r="I86" s="170" t="s">
        <v>171</v>
      </c>
      <c r="J86" s="169" t="s">
        <v>152</v>
      </c>
      <c r="K86" s="171" t="s">
        <v>172</v>
      </c>
      <c r="L86" s="172"/>
      <c r="M86" s="81" t="s">
        <v>173</v>
      </c>
      <c r="N86" s="82" t="s">
        <v>46</v>
      </c>
      <c r="O86" s="82" t="s">
        <v>174</v>
      </c>
      <c r="P86" s="82" t="s">
        <v>175</v>
      </c>
      <c r="Q86" s="82" t="s">
        <v>176</v>
      </c>
      <c r="R86" s="82" t="s">
        <v>177</v>
      </c>
      <c r="S86" s="82" t="s">
        <v>178</v>
      </c>
      <c r="T86" s="83" t="s">
        <v>179</v>
      </c>
    </row>
    <row r="87" spans="2:65" s="1" customFormat="1" ht="29.25" customHeight="1">
      <c r="B87" s="41"/>
      <c r="C87" s="87" t="s">
        <v>153</v>
      </c>
      <c r="D87" s="63"/>
      <c r="E87" s="63"/>
      <c r="F87" s="63"/>
      <c r="G87" s="63"/>
      <c r="H87" s="63"/>
      <c r="I87" s="164"/>
      <c r="J87" s="173">
        <f>BK87</f>
        <v>0</v>
      </c>
      <c r="K87" s="63"/>
      <c r="L87" s="61"/>
      <c r="M87" s="84"/>
      <c r="N87" s="85"/>
      <c r="O87" s="85"/>
      <c r="P87" s="174">
        <f>P88+P510</f>
        <v>0</v>
      </c>
      <c r="Q87" s="85"/>
      <c r="R87" s="174">
        <f>R88+R510</f>
        <v>800.42587617999993</v>
      </c>
      <c r="S87" s="85"/>
      <c r="T87" s="175">
        <f>T88+T510</f>
        <v>45.82728800000001</v>
      </c>
      <c r="AT87" s="24" t="s">
        <v>75</v>
      </c>
      <c r="AU87" s="24" t="s">
        <v>154</v>
      </c>
      <c r="BK87" s="176">
        <f>BK88+BK510</f>
        <v>0</v>
      </c>
    </row>
    <row r="88" spans="2:65" s="10" customFormat="1" ht="37.35" customHeight="1">
      <c r="B88" s="177"/>
      <c r="C88" s="178"/>
      <c r="D88" s="179" t="s">
        <v>75</v>
      </c>
      <c r="E88" s="180" t="s">
        <v>180</v>
      </c>
      <c r="F88" s="180" t="s">
        <v>181</v>
      </c>
      <c r="G88" s="178"/>
      <c r="H88" s="178"/>
      <c r="I88" s="181"/>
      <c r="J88" s="182">
        <f>BK88</f>
        <v>0</v>
      </c>
      <c r="K88" s="178"/>
      <c r="L88" s="183"/>
      <c r="M88" s="184"/>
      <c r="N88" s="185"/>
      <c r="O88" s="185"/>
      <c r="P88" s="186">
        <f>P89+P243+P261+P319+P385+P394+P480+P506</f>
        <v>0</v>
      </c>
      <c r="Q88" s="185"/>
      <c r="R88" s="186">
        <f>R89+R243+R261+R319+R385+R394+R480+R506</f>
        <v>800.18051217999994</v>
      </c>
      <c r="S88" s="185"/>
      <c r="T88" s="187">
        <f>T89+T243+T261+T319+T385+T394+T480+T506</f>
        <v>45.82728800000001</v>
      </c>
      <c r="AR88" s="188" t="s">
        <v>84</v>
      </c>
      <c r="AT88" s="189" t="s">
        <v>75</v>
      </c>
      <c r="AU88" s="189" t="s">
        <v>76</v>
      </c>
      <c r="AY88" s="188" t="s">
        <v>182</v>
      </c>
      <c r="BK88" s="190">
        <f>BK89+BK243+BK261+BK319+BK385+BK394+BK480+BK506</f>
        <v>0</v>
      </c>
    </row>
    <row r="89" spans="2:65" s="10" customFormat="1" ht="19.899999999999999" customHeight="1">
      <c r="B89" s="177"/>
      <c r="C89" s="178"/>
      <c r="D89" s="179" t="s">
        <v>75</v>
      </c>
      <c r="E89" s="191" t="s">
        <v>84</v>
      </c>
      <c r="F89" s="191" t="s">
        <v>183</v>
      </c>
      <c r="G89" s="178"/>
      <c r="H89" s="178"/>
      <c r="I89" s="181"/>
      <c r="J89" s="192">
        <f>BK89</f>
        <v>0</v>
      </c>
      <c r="K89" s="178"/>
      <c r="L89" s="183"/>
      <c r="M89" s="184"/>
      <c r="N89" s="185"/>
      <c r="O89" s="185"/>
      <c r="P89" s="186">
        <f>SUM(P90:P242)</f>
        <v>0</v>
      </c>
      <c r="Q89" s="185"/>
      <c r="R89" s="186">
        <f>SUM(R90:R242)</f>
        <v>180.48548327999998</v>
      </c>
      <c r="S89" s="185"/>
      <c r="T89" s="187">
        <f>SUM(T90:T242)</f>
        <v>6.4475999999999996</v>
      </c>
      <c r="AR89" s="188" t="s">
        <v>84</v>
      </c>
      <c r="AT89" s="189" t="s">
        <v>75</v>
      </c>
      <c r="AU89" s="189" t="s">
        <v>84</v>
      </c>
      <c r="AY89" s="188" t="s">
        <v>182</v>
      </c>
      <c r="BK89" s="190">
        <f>SUM(BK90:BK242)</f>
        <v>0</v>
      </c>
    </row>
    <row r="90" spans="2:65" s="1" customFormat="1" ht="16.5" customHeight="1">
      <c r="B90" s="41"/>
      <c r="C90" s="193" t="s">
        <v>84</v>
      </c>
      <c r="D90" s="193" t="s">
        <v>184</v>
      </c>
      <c r="E90" s="194" t="s">
        <v>185</v>
      </c>
      <c r="F90" s="195" t="s">
        <v>186</v>
      </c>
      <c r="G90" s="196" t="s">
        <v>102</v>
      </c>
      <c r="H90" s="197">
        <v>18</v>
      </c>
      <c r="I90" s="198"/>
      <c r="J90" s="199">
        <f>ROUND(I90*H90,2)</f>
        <v>0</v>
      </c>
      <c r="K90" s="195" t="s">
        <v>187</v>
      </c>
      <c r="L90" s="61"/>
      <c r="M90" s="200" t="s">
        <v>21</v>
      </c>
      <c r="N90" s="201" t="s">
        <v>47</v>
      </c>
      <c r="O90" s="42"/>
      <c r="P90" s="202">
        <f>O90*H90</f>
        <v>0</v>
      </c>
      <c r="Q90" s="202">
        <v>0</v>
      </c>
      <c r="R90" s="202">
        <f>Q90*H90</f>
        <v>0</v>
      </c>
      <c r="S90" s="202">
        <v>0.35499999999999998</v>
      </c>
      <c r="T90" s="203">
        <f>S90*H90</f>
        <v>6.39</v>
      </c>
      <c r="AR90" s="24" t="s">
        <v>188</v>
      </c>
      <c r="AT90" s="24" t="s">
        <v>184</v>
      </c>
      <c r="AU90" s="24" t="s">
        <v>87</v>
      </c>
      <c r="AY90" s="24" t="s">
        <v>182</v>
      </c>
      <c r="BE90" s="204">
        <f>IF(N90="základní",J90,0)</f>
        <v>0</v>
      </c>
      <c r="BF90" s="204">
        <f>IF(N90="snížená",J90,0)</f>
        <v>0</v>
      </c>
      <c r="BG90" s="204">
        <f>IF(N90="zákl. přenesená",J90,0)</f>
        <v>0</v>
      </c>
      <c r="BH90" s="204">
        <f>IF(N90="sníž. přenesená",J90,0)</f>
        <v>0</v>
      </c>
      <c r="BI90" s="204">
        <f>IF(N90="nulová",J90,0)</f>
        <v>0</v>
      </c>
      <c r="BJ90" s="24" t="s">
        <v>84</v>
      </c>
      <c r="BK90" s="204">
        <f>ROUND(I90*H90,2)</f>
        <v>0</v>
      </c>
      <c r="BL90" s="24" t="s">
        <v>188</v>
      </c>
      <c r="BM90" s="24" t="s">
        <v>189</v>
      </c>
    </row>
    <row r="91" spans="2:65" s="1" customFormat="1" ht="27">
      <c r="B91" s="41"/>
      <c r="C91" s="63"/>
      <c r="D91" s="205" t="s">
        <v>190</v>
      </c>
      <c r="E91" s="63"/>
      <c r="F91" s="206" t="s">
        <v>191</v>
      </c>
      <c r="G91" s="63"/>
      <c r="H91" s="63"/>
      <c r="I91" s="164"/>
      <c r="J91" s="63"/>
      <c r="K91" s="63"/>
      <c r="L91" s="61"/>
      <c r="M91" s="207"/>
      <c r="N91" s="42"/>
      <c r="O91" s="42"/>
      <c r="P91" s="42"/>
      <c r="Q91" s="42"/>
      <c r="R91" s="42"/>
      <c r="S91" s="42"/>
      <c r="T91" s="78"/>
      <c r="AT91" s="24" t="s">
        <v>190</v>
      </c>
      <c r="AU91" s="24" t="s">
        <v>87</v>
      </c>
    </row>
    <row r="92" spans="2:65" s="1" customFormat="1" ht="40.5">
      <c r="B92" s="41"/>
      <c r="C92" s="63"/>
      <c r="D92" s="205" t="s">
        <v>192</v>
      </c>
      <c r="E92" s="63"/>
      <c r="F92" s="208" t="s">
        <v>193</v>
      </c>
      <c r="G92" s="63"/>
      <c r="H92" s="63"/>
      <c r="I92" s="164"/>
      <c r="J92" s="63"/>
      <c r="K92" s="63"/>
      <c r="L92" s="61"/>
      <c r="M92" s="207"/>
      <c r="N92" s="42"/>
      <c r="O92" s="42"/>
      <c r="P92" s="42"/>
      <c r="Q92" s="42"/>
      <c r="R92" s="42"/>
      <c r="S92" s="42"/>
      <c r="T92" s="78"/>
      <c r="AT92" s="24" t="s">
        <v>192</v>
      </c>
      <c r="AU92" s="24" t="s">
        <v>87</v>
      </c>
    </row>
    <row r="93" spans="2:65" s="11" customFormat="1">
      <c r="B93" s="209"/>
      <c r="C93" s="210"/>
      <c r="D93" s="205" t="s">
        <v>194</v>
      </c>
      <c r="E93" s="211" t="s">
        <v>21</v>
      </c>
      <c r="F93" s="212" t="s">
        <v>147</v>
      </c>
      <c r="G93" s="210"/>
      <c r="H93" s="213">
        <v>18</v>
      </c>
      <c r="I93" s="214"/>
      <c r="J93" s="210"/>
      <c r="K93" s="210"/>
      <c r="L93" s="215"/>
      <c r="M93" s="216"/>
      <c r="N93" s="217"/>
      <c r="O93" s="217"/>
      <c r="P93" s="217"/>
      <c r="Q93" s="217"/>
      <c r="R93" s="217"/>
      <c r="S93" s="217"/>
      <c r="T93" s="218"/>
      <c r="AT93" s="219" t="s">
        <v>194</v>
      </c>
      <c r="AU93" s="219" t="s">
        <v>87</v>
      </c>
      <c r="AV93" s="11" t="s">
        <v>87</v>
      </c>
      <c r="AW93" s="11" t="s">
        <v>39</v>
      </c>
      <c r="AX93" s="11" t="s">
        <v>84</v>
      </c>
      <c r="AY93" s="219" t="s">
        <v>182</v>
      </c>
    </row>
    <row r="94" spans="2:65" s="1" customFormat="1" ht="16.5" customHeight="1">
      <c r="B94" s="41"/>
      <c r="C94" s="193" t="s">
        <v>87</v>
      </c>
      <c r="D94" s="193" t="s">
        <v>184</v>
      </c>
      <c r="E94" s="194" t="s">
        <v>195</v>
      </c>
      <c r="F94" s="195" t="s">
        <v>196</v>
      </c>
      <c r="G94" s="196" t="s">
        <v>102</v>
      </c>
      <c r="H94" s="197">
        <v>72</v>
      </c>
      <c r="I94" s="198"/>
      <c r="J94" s="199">
        <f>ROUND(I94*H94,2)</f>
        <v>0</v>
      </c>
      <c r="K94" s="195" t="s">
        <v>187</v>
      </c>
      <c r="L94" s="61"/>
      <c r="M94" s="200" t="s">
        <v>21</v>
      </c>
      <c r="N94" s="201" t="s">
        <v>47</v>
      </c>
      <c r="O94" s="42"/>
      <c r="P94" s="202">
        <f>O94*H94</f>
        <v>0</v>
      </c>
      <c r="Q94" s="202">
        <v>0</v>
      </c>
      <c r="R94" s="202">
        <f>Q94*H94</f>
        <v>0</v>
      </c>
      <c r="S94" s="202">
        <v>8.0000000000000004E-4</v>
      </c>
      <c r="T94" s="203">
        <f>S94*H94</f>
        <v>5.7600000000000005E-2</v>
      </c>
      <c r="AR94" s="24" t="s">
        <v>188</v>
      </c>
      <c r="AT94" s="24" t="s">
        <v>184</v>
      </c>
      <c r="AU94" s="24" t="s">
        <v>87</v>
      </c>
      <c r="AY94" s="24" t="s">
        <v>182</v>
      </c>
      <c r="BE94" s="204">
        <f>IF(N94="základní",J94,0)</f>
        <v>0</v>
      </c>
      <c r="BF94" s="204">
        <f>IF(N94="snížená",J94,0)</f>
        <v>0</v>
      </c>
      <c r="BG94" s="204">
        <f>IF(N94="zákl. přenesená",J94,0)</f>
        <v>0</v>
      </c>
      <c r="BH94" s="204">
        <f>IF(N94="sníž. přenesená",J94,0)</f>
        <v>0</v>
      </c>
      <c r="BI94" s="204">
        <f>IF(N94="nulová",J94,0)</f>
        <v>0</v>
      </c>
      <c r="BJ94" s="24" t="s">
        <v>84</v>
      </c>
      <c r="BK94" s="204">
        <f>ROUND(I94*H94,2)</f>
        <v>0</v>
      </c>
      <c r="BL94" s="24" t="s">
        <v>188</v>
      </c>
      <c r="BM94" s="24" t="s">
        <v>197</v>
      </c>
    </row>
    <row r="95" spans="2:65" s="1" customFormat="1" ht="27">
      <c r="B95" s="41"/>
      <c r="C95" s="63"/>
      <c r="D95" s="205" t="s">
        <v>190</v>
      </c>
      <c r="E95" s="63"/>
      <c r="F95" s="206" t="s">
        <v>198</v>
      </c>
      <c r="G95" s="63"/>
      <c r="H95" s="63"/>
      <c r="I95" s="164"/>
      <c r="J95" s="63"/>
      <c r="K95" s="63"/>
      <c r="L95" s="61"/>
      <c r="M95" s="207"/>
      <c r="N95" s="42"/>
      <c r="O95" s="42"/>
      <c r="P95" s="42"/>
      <c r="Q95" s="42"/>
      <c r="R95" s="42"/>
      <c r="S95" s="42"/>
      <c r="T95" s="78"/>
      <c r="AT95" s="24" t="s">
        <v>190</v>
      </c>
      <c r="AU95" s="24" t="s">
        <v>87</v>
      </c>
    </row>
    <row r="96" spans="2:65" s="1" customFormat="1" ht="54">
      <c r="B96" s="41"/>
      <c r="C96" s="63"/>
      <c r="D96" s="205" t="s">
        <v>192</v>
      </c>
      <c r="E96" s="63"/>
      <c r="F96" s="208" t="s">
        <v>199</v>
      </c>
      <c r="G96" s="63"/>
      <c r="H96" s="63"/>
      <c r="I96" s="164"/>
      <c r="J96" s="63"/>
      <c r="K96" s="63"/>
      <c r="L96" s="61"/>
      <c r="M96" s="207"/>
      <c r="N96" s="42"/>
      <c r="O96" s="42"/>
      <c r="P96" s="42"/>
      <c r="Q96" s="42"/>
      <c r="R96" s="42"/>
      <c r="S96" s="42"/>
      <c r="T96" s="78"/>
      <c r="AT96" s="24" t="s">
        <v>192</v>
      </c>
      <c r="AU96" s="24" t="s">
        <v>87</v>
      </c>
    </row>
    <row r="97" spans="2:65" s="11" customFormat="1">
      <c r="B97" s="209"/>
      <c r="C97" s="210"/>
      <c r="D97" s="205" t="s">
        <v>194</v>
      </c>
      <c r="E97" s="211" t="s">
        <v>21</v>
      </c>
      <c r="F97" s="212" t="s">
        <v>144</v>
      </c>
      <c r="G97" s="210"/>
      <c r="H97" s="213">
        <v>72</v>
      </c>
      <c r="I97" s="214"/>
      <c r="J97" s="210"/>
      <c r="K97" s="210"/>
      <c r="L97" s="215"/>
      <c r="M97" s="216"/>
      <c r="N97" s="217"/>
      <c r="O97" s="217"/>
      <c r="P97" s="217"/>
      <c r="Q97" s="217"/>
      <c r="R97" s="217"/>
      <c r="S97" s="217"/>
      <c r="T97" s="218"/>
      <c r="AT97" s="219" t="s">
        <v>194</v>
      </c>
      <c r="AU97" s="219" t="s">
        <v>87</v>
      </c>
      <c r="AV97" s="11" t="s">
        <v>87</v>
      </c>
      <c r="AW97" s="11" t="s">
        <v>39</v>
      </c>
      <c r="AX97" s="11" t="s">
        <v>84</v>
      </c>
      <c r="AY97" s="219" t="s">
        <v>182</v>
      </c>
    </row>
    <row r="98" spans="2:65" s="1" customFormat="1" ht="25.5" customHeight="1">
      <c r="B98" s="41"/>
      <c r="C98" s="193" t="s">
        <v>200</v>
      </c>
      <c r="D98" s="193" t="s">
        <v>184</v>
      </c>
      <c r="E98" s="194" t="s">
        <v>201</v>
      </c>
      <c r="F98" s="195" t="s">
        <v>202</v>
      </c>
      <c r="G98" s="196" t="s">
        <v>98</v>
      </c>
      <c r="H98" s="197">
        <v>33.137</v>
      </c>
      <c r="I98" s="198"/>
      <c r="J98" s="199">
        <f>ROUND(I98*H98,2)</f>
        <v>0</v>
      </c>
      <c r="K98" s="195" t="s">
        <v>187</v>
      </c>
      <c r="L98" s="61"/>
      <c r="M98" s="200" t="s">
        <v>21</v>
      </c>
      <c r="N98" s="201" t="s">
        <v>47</v>
      </c>
      <c r="O98" s="42"/>
      <c r="P98" s="202">
        <f>O98*H98</f>
        <v>0</v>
      </c>
      <c r="Q98" s="202">
        <v>0</v>
      </c>
      <c r="R98" s="202">
        <f>Q98*H98</f>
        <v>0</v>
      </c>
      <c r="S98" s="202">
        <v>0</v>
      </c>
      <c r="T98" s="203">
        <f>S98*H98</f>
        <v>0</v>
      </c>
      <c r="AR98" s="24" t="s">
        <v>188</v>
      </c>
      <c r="AT98" s="24" t="s">
        <v>184</v>
      </c>
      <c r="AU98" s="24" t="s">
        <v>87</v>
      </c>
      <c r="AY98" s="24" t="s">
        <v>182</v>
      </c>
      <c r="BE98" s="204">
        <f>IF(N98="základní",J98,0)</f>
        <v>0</v>
      </c>
      <c r="BF98" s="204">
        <f>IF(N98="snížená",J98,0)</f>
        <v>0</v>
      </c>
      <c r="BG98" s="204">
        <f>IF(N98="zákl. přenesená",J98,0)</f>
        <v>0</v>
      </c>
      <c r="BH98" s="204">
        <f>IF(N98="sníž. přenesená",J98,0)</f>
        <v>0</v>
      </c>
      <c r="BI98" s="204">
        <f>IF(N98="nulová",J98,0)</f>
        <v>0</v>
      </c>
      <c r="BJ98" s="24" t="s">
        <v>84</v>
      </c>
      <c r="BK98" s="204">
        <f>ROUND(I98*H98,2)</f>
        <v>0</v>
      </c>
      <c r="BL98" s="24" t="s">
        <v>188</v>
      </c>
      <c r="BM98" s="24" t="s">
        <v>203</v>
      </c>
    </row>
    <row r="99" spans="2:65" s="1" customFormat="1" ht="27">
      <c r="B99" s="41"/>
      <c r="C99" s="63"/>
      <c r="D99" s="205" t="s">
        <v>190</v>
      </c>
      <c r="E99" s="63"/>
      <c r="F99" s="206" t="s">
        <v>204</v>
      </c>
      <c r="G99" s="63"/>
      <c r="H99" s="63"/>
      <c r="I99" s="164"/>
      <c r="J99" s="63"/>
      <c r="K99" s="63"/>
      <c r="L99" s="61"/>
      <c r="M99" s="207"/>
      <c r="N99" s="42"/>
      <c r="O99" s="42"/>
      <c r="P99" s="42"/>
      <c r="Q99" s="42"/>
      <c r="R99" s="42"/>
      <c r="S99" s="42"/>
      <c r="T99" s="78"/>
      <c r="AT99" s="24" t="s">
        <v>190</v>
      </c>
      <c r="AU99" s="24" t="s">
        <v>87</v>
      </c>
    </row>
    <row r="100" spans="2:65" s="1" customFormat="1" ht="175.5">
      <c r="B100" s="41"/>
      <c r="C100" s="63"/>
      <c r="D100" s="205" t="s">
        <v>192</v>
      </c>
      <c r="E100" s="63"/>
      <c r="F100" s="208" t="s">
        <v>205</v>
      </c>
      <c r="G100" s="63"/>
      <c r="H100" s="63"/>
      <c r="I100" s="164"/>
      <c r="J100" s="63"/>
      <c r="K100" s="63"/>
      <c r="L100" s="61"/>
      <c r="M100" s="207"/>
      <c r="N100" s="42"/>
      <c r="O100" s="42"/>
      <c r="P100" s="42"/>
      <c r="Q100" s="42"/>
      <c r="R100" s="42"/>
      <c r="S100" s="42"/>
      <c r="T100" s="78"/>
      <c r="AT100" s="24" t="s">
        <v>192</v>
      </c>
      <c r="AU100" s="24" t="s">
        <v>87</v>
      </c>
    </row>
    <row r="101" spans="2:65" s="11" customFormat="1">
      <c r="B101" s="209"/>
      <c r="C101" s="210"/>
      <c r="D101" s="205" t="s">
        <v>194</v>
      </c>
      <c r="E101" s="211" t="s">
        <v>21</v>
      </c>
      <c r="F101" s="212" t="s">
        <v>206</v>
      </c>
      <c r="G101" s="210"/>
      <c r="H101" s="213">
        <v>18.413</v>
      </c>
      <c r="I101" s="214"/>
      <c r="J101" s="210"/>
      <c r="K101" s="210"/>
      <c r="L101" s="215"/>
      <c r="M101" s="216"/>
      <c r="N101" s="217"/>
      <c r="O101" s="217"/>
      <c r="P101" s="217"/>
      <c r="Q101" s="217"/>
      <c r="R101" s="217"/>
      <c r="S101" s="217"/>
      <c r="T101" s="218"/>
      <c r="AT101" s="219" t="s">
        <v>194</v>
      </c>
      <c r="AU101" s="219" t="s">
        <v>87</v>
      </c>
      <c r="AV101" s="11" t="s">
        <v>87</v>
      </c>
      <c r="AW101" s="11" t="s">
        <v>39</v>
      </c>
      <c r="AX101" s="11" t="s">
        <v>76</v>
      </c>
      <c r="AY101" s="219" t="s">
        <v>182</v>
      </c>
    </row>
    <row r="102" spans="2:65" s="11" customFormat="1">
      <c r="B102" s="209"/>
      <c r="C102" s="210"/>
      <c r="D102" s="205" t="s">
        <v>194</v>
      </c>
      <c r="E102" s="211" t="s">
        <v>21</v>
      </c>
      <c r="F102" s="212" t="s">
        <v>207</v>
      </c>
      <c r="G102" s="210"/>
      <c r="H102" s="213">
        <v>14.724</v>
      </c>
      <c r="I102" s="214"/>
      <c r="J102" s="210"/>
      <c r="K102" s="210"/>
      <c r="L102" s="215"/>
      <c r="M102" s="216"/>
      <c r="N102" s="217"/>
      <c r="O102" s="217"/>
      <c r="P102" s="217"/>
      <c r="Q102" s="217"/>
      <c r="R102" s="217"/>
      <c r="S102" s="217"/>
      <c r="T102" s="218"/>
      <c r="AT102" s="219" t="s">
        <v>194</v>
      </c>
      <c r="AU102" s="219" t="s">
        <v>87</v>
      </c>
      <c r="AV102" s="11" t="s">
        <v>87</v>
      </c>
      <c r="AW102" s="11" t="s">
        <v>39</v>
      </c>
      <c r="AX102" s="11" t="s">
        <v>76</v>
      </c>
      <c r="AY102" s="219" t="s">
        <v>182</v>
      </c>
    </row>
    <row r="103" spans="2:65" s="12" customFormat="1">
      <c r="B103" s="220"/>
      <c r="C103" s="221"/>
      <c r="D103" s="205" t="s">
        <v>194</v>
      </c>
      <c r="E103" s="222" t="s">
        <v>111</v>
      </c>
      <c r="F103" s="223" t="s">
        <v>208</v>
      </c>
      <c r="G103" s="221"/>
      <c r="H103" s="224">
        <v>33.137</v>
      </c>
      <c r="I103" s="225"/>
      <c r="J103" s="221"/>
      <c r="K103" s="221"/>
      <c r="L103" s="226"/>
      <c r="M103" s="227"/>
      <c r="N103" s="228"/>
      <c r="O103" s="228"/>
      <c r="P103" s="228"/>
      <c r="Q103" s="228"/>
      <c r="R103" s="228"/>
      <c r="S103" s="228"/>
      <c r="T103" s="229"/>
      <c r="AT103" s="230" t="s">
        <v>194</v>
      </c>
      <c r="AU103" s="230" t="s">
        <v>87</v>
      </c>
      <c r="AV103" s="12" t="s">
        <v>188</v>
      </c>
      <c r="AW103" s="12" t="s">
        <v>39</v>
      </c>
      <c r="AX103" s="12" t="s">
        <v>84</v>
      </c>
      <c r="AY103" s="230" t="s">
        <v>182</v>
      </c>
    </row>
    <row r="104" spans="2:65" s="1" customFormat="1" ht="16.5" customHeight="1">
      <c r="B104" s="41"/>
      <c r="C104" s="193" t="s">
        <v>188</v>
      </c>
      <c r="D104" s="193" t="s">
        <v>184</v>
      </c>
      <c r="E104" s="194" t="s">
        <v>209</v>
      </c>
      <c r="F104" s="195" t="s">
        <v>210</v>
      </c>
      <c r="G104" s="196" t="s">
        <v>98</v>
      </c>
      <c r="H104" s="197">
        <v>95.641999999999996</v>
      </c>
      <c r="I104" s="198"/>
      <c r="J104" s="199">
        <f>ROUND(I104*H104,2)</f>
        <v>0</v>
      </c>
      <c r="K104" s="195" t="s">
        <v>187</v>
      </c>
      <c r="L104" s="61"/>
      <c r="M104" s="200" t="s">
        <v>21</v>
      </c>
      <c r="N104" s="201" t="s">
        <v>47</v>
      </c>
      <c r="O104" s="42"/>
      <c r="P104" s="202">
        <f>O104*H104</f>
        <v>0</v>
      </c>
      <c r="Q104" s="202">
        <v>0</v>
      </c>
      <c r="R104" s="202">
        <f>Q104*H104</f>
        <v>0</v>
      </c>
      <c r="S104" s="202">
        <v>0</v>
      </c>
      <c r="T104" s="203">
        <f>S104*H104</f>
        <v>0</v>
      </c>
      <c r="AR104" s="24" t="s">
        <v>188</v>
      </c>
      <c r="AT104" s="24" t="s">
        <v>184</v>
      </c>
      <c r="AU104" s="24" t="s">
        <v>87</v>
      </c>
      <c r="AY104" s="24" t="s">
        <v>182</v>
      </c>
      <c r="BE104" s="204">
        <f>IF(N104="základní",J104,0)</f>
        <v>0</v>
      </c>
      <c r="BF104" s="204">
        <f>IF(N104="snížená",J104,0)</f>
        <v>0</v>
      </c>
      <c r="BG104" s="204">
        <f>IF(N104="zákl. přenesená",J104,0)</f>
        <v>0</v>
      </c>
      <c r="BH104" s="204">
        <f>IF(N104="sníž. přenesená",J104,0)</f>
        <v>0</v>
      </c>
      <c r="BI104" s="204">
        <f>IF(N104="nulová",J104,0)</f>
        <v>0</v>
      </c>
      <c r="BJ104" s="24" t="s">
        <v>84</v>
      </c>
      <c r="BK104" s="204">
        <f>ROUND(I104*H104,2)</f>
        <v>0</v>
      </c>
      <c r="BL104" s="24" t="s">
        <v>188</v>
      </c>
      <c r="BM104" s="24" t="s">
        <v>211</v>
      </c>
    </row>
    <row r="105" spans="2:65" s="1" customFormat="1" ht="27">
      <c r="B105" s="41"/>
      <c r="C105" s="63"/>
      <c r="D105" s="205" t="s">
        <v>190</v>
      </c>
      <c r="E105" s="63"/>
      <c r="F105" s="206" t="s">
        <v>212</v>
      </c>
      <c r="G105" s="63"/>
      <c r="H105" s="63"/>
      <c r="I105" s="164"/>
      <c r="J105" s="63"/>
      <c r="K105" s="63"/>
      <c r="L105" s="61"/>
      <c r="M105" s="207"/>
      <c r="N105" s="42"/>
      <c r="O105" s="42"/>
      <c r="P105" s="42"/>
      <c r="Q105" s="42"/>
      <c r="R105" s="42"/>
      <c r="S105" s="42"/>
      <c r="T105" s="78"/>
      <c r="AT105" s="24" t="s">
        <v>190</v>
      </c>
      <c r="AU105" s="24" t="s">
        <v>87</v>
      </c>
    </row>
    <row r="106" spans="2:65" s="1" customFormat="1" ht="175.5">
      <c r="B106" s="41"/>
      <c r="C106" s="63"/>
      <c r="D106" s="205" t="s">
        <v>192</v>
      </c>
      <c r="E106" s="63"/>
      <c r="F106" s="208" t="s">
        <v>205</v>
      </c>
      <c r="G106" s="63"/>
      <c r="H106" s="63"/>
      <c r="I106" s="164"/>
      <c r="J106" s="63"/>
      <c r="K106" s="63"/>
      <c r="L106" s="61"/>
      <c r="M106" s="207"/>
      <c r="N106" s="42"/>
      <c r="O106" s="42"/>
      <c r="P106" s="42"/>
      <c r="Q106" s="42"/>
      <c r="R106" s="42"/>
      <c r="S106" s="42"/>
      <c r="T106" s="78"/>
      <c r="AT106" s="24" t="s">
        <v>192</v>
      </c>
      <c r="AU106" s="24" t="s">
        <v>87</v>
      </c>
    </row>
    <row r="107" spans="2:65" s="13" customFormat="1">
      <c r="B107" s="231"/>
      <c r="C107" s="232"/>
      <c r="D107" s="205" t="s">
        <v>194</v>
      </c>
      <c r="E107" s="233" t="s">
        <v>21</v>
      </c>
      <c r="F107" s="234" t="s">
        <v>213</v>
      </c>
      <c r="G107" s="232"/>
      <c r="H107" s="233" t="s">
        <v>21</v>
      </c>
      <c r="I107" s="235"/>
      <c r="J107" s="232"/>
      <c r="K107" s="232"/>
      <c r="L107" s="236"/>
      <c r="M107" s="237"/>
      <c r="N107" s="238"/>
      <c r="O107" s="238"/>
      <c r="P107" s="238"/>
      <c r="Q107" s="238"/>
      <c r="R107" s="238"/>
      <c r="S107" s="238"/>
      <c r="T107" s="239"/>
      <c r="AT107" s="240" t="s">
        <v>194</v>
      </c>
      <c r="AU107" s="240" t="s">
        <v>87</v>
      </c>
      <c r="AV107" s="13" t="s">
        <v>84</v>
      </c>
      <c r="AW107" s="13" t="s">
        <v>39</v>
      </c>
      <c r="AX107" s="13" t="s">
        <v>76</v>
      </c>
      <c r="AY107" s="240" t="s">
        <v>182</v>
      </c>
    </row>
    <row r="108" spans="2:65" s="11" customFormat="1">
      <c r="B108" s="209"/>
      <c r="C108" s="210"/>
      <c r="D108" s="205" t="s">
        <v>194</v>
      </c>
      <c r="E108" s="211" t="s">
        <v>21</v>
      </c>
      <c r="F108" s="212" t="s">
        <v>214</v>
      </c>
      <c r="G108" s="210"/>
      <c r="H108" s="213">
        <v>25.69</v>
      </c>
      <c r="I108" s="214"/>
      <c r="J108" s="210"/>
      <c r="K108" s="210"/>
      <c r="L108" s="215"/>
      <c r="M108" s="216"/>
      <c r="N108" s="217"/>
      <c r="O108" s="217"/>
      <c r="P108" s="217"/>
      <c r="Q108" s="217"/>
      <c r="R108" s="217"/>
      <c r="S108" s="217"/>
      <c r="T108" s="218"/>
      <c r="AT108" s="219" t="s">
        <v>194</v>
      </c>
      <c r="AU108" s="219" t="s">
        <v>87</v>
      </c>
      <c r="AV108" s="11" t="s">
        <v>87</v>
      </c>
      <c r="AW108" s="11" t="s">
        <v>39</v>
      </c>
      <c r="AX108" s="11" t="s">
        <v>76</v>
      </c>
      <c r="AY108" s="219" t="s">
        <v>182</v>
      </c>
    </row>
    <row r="109" spans="2:65" s="11" customFormat="1">
      <c r="B109" s="209"/>
      <c r="C109" s="210"/>
      <c r="D109" s="205" t="s">
        <v>194</v>
      </c>
      <c r="E109" s="211" t="s">
        <v>21</v>
      </c>
      <c r="F109" s="212" t="s">
        <v>215</v>
      </c>
      <c r="G109" s="210"/>
      <c r="H109" s="213">
        <v>25.661999999999999</v>
      </c>
      <c r="I109" s="214"/>
      <c r="J109" s="210"/>
      <c r="K109" s="210"/>
      <c r="L109" s="215"/>
      <c r="M109" s="216"/>
      <c r="N109" s="217"/>
      <c r="O109" s="217"/>
      <c r="P109" s="217"/>
      <c r="Q109" s="217"/>
      <c r="R109" s="217"/>
      <c r="S109" s="217"/>
      <c r="T109" s="218"/>
      <c r="AT109" s="219" t="s">
        <v>194</v>
      </c>
      <c r="AU109" s="219" t="s">
        <v>87</v>
      </c>
      <c r="AV109" s="11" t="s">
        <v>87</v>
      </c>
      <c r="AW109" s="11" t="s">
        <v>39</v>
      </c>
      <c r="AX109" s="11" t="s">
        <v>76</v>
      </c>
      <c r="AY109" s="219" t="s">
        <v>182</v>
      </c>
    </row>
    <row r="110" spans="2:65" s="11" customFormat="1">
      <c r="B110" s="209"/>
      <c r="C110" s="210"/>
      <c r="D110" s="205" t="s">
        <v>194</v>
      </c>
      <c r="E110" s="211" t="s">
        <v>21</v>
      </c>
      <c r="F110" s="212" t="s">
        <v>216</v>
      </c>
      <c r="G110" s="210"/>
      <c r="H110" s="213">
        <v>27.37</v>
      </c>
      <c r="I110" s="214"/>
      <c r="J110" s="210"/>
      <c r="K110" s="210"/>
      <c r="L110" s="215"/>
      <c r="M110" s="216"/>
      <c r="N110" s="217"/>
      <c r="O110" s="217"/>
      <c r="P110" s="217"/>
      <c r="Q110" s="217"/>
      <c r="R110" s="217"/>
      <c r="S110" s="217"/>
      <c r="T110" s="218"/>
      <c r="AT110" s="219" t="s">
        <v>194</v>
      </c>
      <c r="AU110" s="219" t="s">
        <v>87</v>
      </c>
      <c r="AV110" s="11" t="s">
        <v>87</v>
      </c>
      <c r="AW110" s="11" t="s">
        <v>39</v>
      </c>
      <c r="AX110" s="11" t="s">
        <v>76</v>
      </c>
      <c r="AY110" s="219" t="s">
        <v>182</v>
      </c>
    </row>
    <row r="111" spans="2:65" s="11" customFormat="1">
      <c r="B111" s="209"/>
      <c r="C111" s="210"/>
      <c r="D111" s="205" t="s">
        <v>194</v>
      </c>
      <c r="E111" s="211" t="s">
        <v>21</v>
      </c>
      <c r="F111" s="212" t="s">
        <v>217</v>
      </c>
      <c r="G111" s="210"/>
      <c r="H111" s="213">
        <v>16.920000000000002</v>
      </c>
      <c r="I111" s="214"/>
      <c r="J111" s="210"/>
      <c r="K111" s="210"/>
      <c r="L111" s="215"/>
      <c r="M111" s="216"/>
      <c r="N111" s="217"/>
      <c r="O111" s="217"/>
      <c r="P111" s="217"/>
      <c r="Q111" s="217"/>
      <c r="R111" s="217"/>
      <c r="S111" s="217"/>
      <c r="T111" s="218"/>
      <c r="AT111" s="219" t="s">
        <v>194</v>
      </c>
      <c r="AU111" s="219" t="s">
        <v>87</v>
      </c>
      <c r="AV111" s="11" t="s">
        <v>87</v>
      </c>
      <c r="AW111" s="11" t="s">
        <v>39</v>
      </c>
      <c r="AX111" s="11" t="s">
        <v>76</v>
      </c>
      <c r="AY111" s="219" t="s">
        <v>182</v>
      </c>
    </row>
    <row r="112" spans="2:65" s="12" customFormat="1">
      <c r="B112" s="220"/>
      <c r="C112" s="221"/>
      <c r="D112" s="205" t="s">
        <v>194</v>
      </c>
      <c r="E112" s="222" t="s">
        <v>108</v>
      </c>
      <c r="F112" s="223" t="s">
        <v>208</v>
      </c>
      <c r="G112" s="221"/>
      <c r="H112" s="224">
        <v>95.641999999999996</v>
      </c>
      <c r="I112" s="225"/>
      <c r="J112" s="221"/>
      <c r="K112" s="221"/>
      <c r="L112" s="226"/>
      <c r="M112" s="227"/>
      <c r="N112" s="228"/>
      <c r="O112" s="228"/>
      <c r="P112" s="228"/>
      <c r="Q112" s="228"/>
      <c r="R112" s="228"/>
      <c r="S112" s="228"/>
      <c r="T112" s="229"/>
      <c r="AT112" s="230" t="s">
        <v>194</v>
      </c>
      <c r="AU112" s="230" t="s">
        <v>87</v>
      </c>
      <c r="AV112" s="12" t="s">
        <v>188</v>
      </c>
      <c r="AW112" s="12" t="s">
        <v>39</v>
      </c>
      <c r="AX112" s="12" t="s">
        <v>84</v>
      </c>
      <c r="AY112" s="230" t="s">
        <v>182</v>
      </c>
    </row>
    <row r="113" spans="2:65" s="1" customFormat="1" ht="16.5" customHeight="1">
      <c r="B113" s="41"/>
      <c r="C113" s="193" t="s">
        <v>218</v>
      </c>
      <c r="D113" s="193" t="s">
        <v>184</v>
      </c>
      <c r="E113" s="194" t="s">
        <v>219</v>
      </c>
      <c r="F113" s="195" t="s">
        <v>220</v>
      </c>
      <c r="G113" s="196" t="s">
        <v>98</v>
      </c>
      <c r="H113" s="197">
        <v>95.641999999999996</v>
      </c>
      <c r="I113" s="198"/>
      <c r="J113" s="199">
        <f>ROUND(I113*H113,2)</f>
        <v>0</v>
      </c>
      <c r="K113" s="195" t="s">
        <v>187</v>
      </c>
      <c r="L113" s="61"/>
      <c r="M113" s="200" t="s">
        <v>21</v>
      </c>
      <c r="N113" s="201" t="s">
        <v>47</v>
      </c>
      <c r="O113" s="42"/>
      <c r="P113" s="202">
        <f>O113*H113</f>
        <v>0</v>
      </c>
      <c r="Q113" s="202">
        <v>0.4</v>
      </c>
      <c r="R113" s="202">
        <f>Q113*H113</f>
        <v>38.256799999999998</v>
      </c>
      <c r="S113" s="202">
        <v>0</v>
      </c>
      <c r="T113" s="203">
        <f>S113*H113</f>
        <v>0</v>
      </c>
      <c r="AR113" s="24" t="s">
        <v>188</v>
      </c>
      <c r="AT113" s="24" t="s">
        <v>184</v>
      </c>
      <c r="AU113" s="24" t="s">
        <v>87</v>
      </c>
      <c r="AY113" s="24" t="s">
        <v>182</v>
      </c>
      <c r="BE113" s="204">
        <f>IF(N113="základní",J113,0)</f>
        <v>0</v>
      </c>
      <c r="BF113" s="204">
        <f>IF(N113="snížená",J113,0)</f>
        <v>0</v>
      </c>
      <c r="BG113" s="204">
        <f>IF(N113="zákl. přenesená",J113,0)</f>
        <v>0</v>
      </c>
      <c r="BH113" s="204">
        <f>IF(N113="sníž. přenesená",J113,0)</f>
        <v>0</v>
      </c>
      <c r="BI113" s="204">
        <f>IF(N113="nulová",J113,0)</f>
        <v>0</v>
      </c>
      <c r="BJ113" s="24" t="s">
        <v>84</v>
      </c>
      <c r="BK113" s="204">
        <f>ROUND(I113*H113,2)</f>
        <v>0</v>
      </c>
      <c r="BL113" s="24" t="s">
        <v>188</v>
      </c>
      <c r="BM113" s="24" t="s">
        <v>221</v>
      </c>
    </row>
    <row r="114" spans="2:65" s="1" customFormat="1" ht="27">
      <c r="B114" s="41"/>
      <c r="C114" s="63"/>
      <c r="D114" s="205" t="s">
        <v>190</v>
      </c>
      <c r="E114" s="63"/>
      <c r="F114" s="206" t="s">
        <v>222</v>
      </c>
      <c r="G114" s="63"/>
      <c r="H114" s="63"/>
      <c r="I114" s="164"/>
      <c r="J114" s="63"/>
      <c r="K114" s="63"/>
      <c r="L114" s="61"/>
      <c r="M114" s="207"/>
      <c r="N114" s="42"/>
      <c r="O114" s="42"/>
      <c r="P114" s="42"/>
      <c r="Q114" s="42"/>
      <c r="R114" s="42"/>
      <c r="S114" s="42"/>
      <c r="T114" s="78"/>
      <c r="AT114" s="24" t="s">
        <v>190</v>
      </c>
      <c r="AU114" s="24" t="s">
        <v>87</v>
      </c>
    </row>
    <row r="115" spans="2:65" s="1" customFormat="1" ht="121.5">
      <c r="B115" s="41"/>
      <c r="C115" s="63"/>
      <c r="D115" s="205" t="s">
        <v>192</v>
      </c>
      <c r="E115" s="63"/>
      <c r="F115" s="208" t="s">
        <v>223</v>
      </c>
      <c r="G115" s="63"/>
      <c r="H115" s="63"/>
      <c r="I115" s="164"/>
      <c r="J115" s="63"/>
      <c r="K115" s="63"/>
      <c r="L115" s="61"/>
      <c r="M115" s="207"/>
      <c r="N115" s="42"/>
      <c r="O115" s="42"/>
      <c r="P115" s="42"/>
      <c r="Q115" s="42"/>
      <c r="R115" s="42"/>
      <c r="S115" s="42"/>
      <c r="T115" s="78"/>
      <c r="AT115" s="24" t="s">
        <v>192</v>
      </c>
      <c r="AU115" s="24" t="s">
        <v>87</v>
      </c>
    </row>
    <row r="116" spans="2:65" s="11" customFormat="1">
      <c r="B116" s="209"/>
      <c r="C116" s="210"/>
      <c r="D116" s="205" t="s">
        <v>194</v>
      </c>
      <c r="E116" s="211" t="s">
        <v>21</v>
      </c>
      <c r="F116" s="212" t="s">
        <v>108</v>
      </c>
      <c r="G116" s="210"/>
      <c r="H116" s="213">
        <v>95.641999999999996</v>
      </c>
      <c r="I116" s="214"/>
      <c r="J116" s="210"/>
      <c r="K116" s="210"/>
      <c r="L116" s="215"/>
      <c r="M116" s="216"/>
      <c r="N116" s="217"/>
      <c r="O116" s="217"/>
      <c r="P116" s="217"/>
      <c r="Q116" s="217"/>
      <c r="R116" s="217"/>
      <c r="S116" s="217"/>
      <c r="T116" s="218"/>
      <c r="AT116" s="219" t="s">
        <v>194</v>
      </c>
      <c r="AU116" s="219" t="s">
        <v>87</v>
      </c>
      <c r="AV116" s="11" t="s">
        <v>87</v>
      </c>
      <c r="AW116" s="11" t="s">
        <v>39</v>
      </c>
      <c r="AX116" s="11" t="s">
        <v>84</v>
      </c>
      <c r="AY116" s="219" t="s">
        <v>182</v>
      </c>
    </row>
    <row r="117" spans="2:65" s="1" customFormat="1" ht="16.5" customHeight="1">
      <c r="B117" s="41"/>
      <c r="C117" s="193" t="s">
        <v>224</v>
      </c>
      <c r="D117" s="193" t="s">
        <v>184</v>
      </c>
      <c r="E117" s="194" t="s">
        <v>225</v>
      </c>
      <c r="F117" s="195" t="s">
        <v>226</v>
      </c>
      <c r="G117" s="196" t="s">
        <v>98</v>
      </c>
      <c r="H117" s="197">
        <v>33.137</v>
      </c>
      <c r="I117" s="198"/>
      <c r="J117" s="199">
        <f>ROUND(I117*H117,2)</f>
        <v>0</v>
      </c>
      <c r="K117" s="195" t="s">
        <v>187</v>
      </c>
      <c r="L117" s="61"/>
      <c r="M117" s="200" t="s">
        <v>21</v>
      </c>
      <c r="N117" s="201" t="s">
        <v>47</v>
      </c>
      <c r="O117" s="42"/>
      <c r="P117" s="202">
        <f>O117*H117</f>
        <v>0</v>
      </c>
      <c r="Q117" s="202">
        <v>0</v>
      </c>
      <c r="R117" s="202">
        <f>Q117*H117</f>
        <v>0</v>
      </c>
      <c r="S117" s="202">
        <v>0</v>
      </c>
      <c r="T117" s="203">
        <f>S117*H117</f>
        <v>0</v>
      </c>
      <c r="AR117" s="24" t="s">
        <v>188</v>
      </c>
      <c r="AT117" s="24" t="s">
        <v>184</v>
      </c>
      <c r="AU117" s="24" t="s">
        <v>87</v>
      </c>
      <c r="AY117" s="24" t="s">
        <v>182</v>
      </c>
      <c r="BE117" s="204">
        <f>IF(N117="základní",J117,0)</f>
        <v>0</v>
      </c>
      <c r="BF117" s="204">
        <f>IF(N117="snížená",J117,0)</f>
        <v>0</v>
      </c>
      <c r="BG117" s="204">
        <f>IF(N117="zákl. přenesená",J117,0)</f>
        <v>0</v>
      </c>
      <c r="BH117" s="204">
        <f>IF(N117="sníž. přenesená",J117,0)</f>
        <v>0</v>
      </c>
      <c r="BI117" s="204">
        <f>IF(N117="nulová",J117,0)</f>
        <v>0</v>
      </c>
      <c r="BJ117" s="24" t="s">
        <v>84</v>
      </c>
      <c r="BK117" s="204">
        <f>ROUND(I117*H117,2)</f>
        <v>0</v>
      </c>
      <c r="BL117" s="24" t="s">
        <v>188</v>
      </c>
      <c r="BM117" s="24" t="s">
        <v>227</v>
      </c>
    </row>
    <row r="118" spans="2:65" s="1" customFormat="1" ht="27">
      <c r="B118" s="41"/>
      <c r="C118" s="63"/>
      <c r="D118" s="205" t="s">
        <v>190</v>
      </c>
      <c r="E118" s="63"/>
      <c r="F118" s="206" t="s">
        <v>228</v>
      </c>
      <c r="G118" s="63"/>
      <c r="H118" s="63"/>
      <c r="I118" s="164"/>
      <c r="J118" s="63"/>
      <c r="K118" s="63"/>
      <c r="L118" s="61"/>
      <c r="M118" s="207"/>
      <c r="N118" s="42"/>
      <c r="O118" s="42"/>
      <c r="P118" s="42"/>
      <c r="Q118" s="42"/>
      <c r="R118" s="42"/>
      <c r="S118" s="42"/>
      <c r="T118" s="78"/>
      <c r="AT118" s="24" t="s">
        <v>190</v>
      </c>
      <c r="AU118" s="24" t="s">
        <v>87</v>
      </c>
    </row>
    <row r="119" spans="2:65" s="1" customFormat="1" ht="121.5">
      <c r="B119" s="41"/>
      <c r="C119" s="63"/>
      <c r="D119" s="205" t="s">
        <v>192</v>
      </c>
      <c r="E119" s="63"/>
      <c r="F119" s="208" t="s">
        <v>223</v>
      </c>
      <c r="G119" s="63"/>
      <c r="H119" s="63"/>
      <c r="I119" s="164"/>
      <c r="J119" s="63"/>
      <c r="K119" s="63"/>
      <c r="L119" s="61"/>
      <c r="M119" s="207"/>
      <c r="N119" s="42"/>
      <c r="O119" s="42"/>
      <c r="P119" s="42"/>
      <c r="Q119" s="42"/>
      <c r="R119" s="42"/>
      <c r="S119" s="42"/>
      <c r="T119" s="78"/>
      <c r="AT119" s="24" t="s">
        <v>192</v>
      </c>
      <c r="AU119" s="24" t="s">
        <v>87</v>
      </c>
    </row>
    <row r="120" spans="2:65" s="11" customFormat="1">
      <c r="B120" s="209"/>
      <c r="C120" s="210"/>
      <c r="D120" s="205" t="s">
        <v>194</v>
      </c>
      <c r="E120" s="211" t="s">
        <v>21</v>
      </c>
      <c r="F120" s="212" t="s">
        <v>111</v>
      </c>
      <c r="G120" s="210"/>
      <c r="H120" s="213">
        <v>33.137</v>
      </c>
      <c r="I120" s="214"/>
      <c r="J120" s="210"/>
      <c r="K120" s="210"/>
      <c r="L120" s="215"/>
      <c r="M120" s="216"/>
      <c r="N120" s="217"/>
      <c r="O120" s="217"/>
      <c r="P120" s="217"/>
      <c r="Q120" s="217"/>
      <c r="R120" s="217"/>
      <c r="S120" s="217"/>
      <c r="T120" s="218"/>
      <c r="AT120" s="219" t="s">
        <v>194</v>
      </c>
      <c r="AU120" s="219" t="s">
        <v>87</v>
      </c>
      <c r="AV120" s="11" t="s">
        <v>87</v>
      </c>
      <c r="AW120" s="11" t="s">
        <v>39</v>
      </c>
      <c r="AX120" s="11" t="s">
        <v>84</v>
      </c>
      <c r="AY120" s="219" t="s">
        <v>182</v>
      </c>
    </row>
    <row r="121" spans="2:65" s="1" customFormat="1" ht="25.5" customHeight="1">
      <c r="B121" s="41"/>
      <c r="C121" s="193" t="s">
        <v>229</v>
      </c>
      <c r="D121" s="193" t="s">
        <v>184</v>
      </c>
      <c r="E121" s="194" t="s">
        <v>230</v>
      </c>
      <c r="F121" s="195" t="s">
        <v>231</v>
      </c>
      <c r="G121" s="196" t="s">
        <v>98</v>
      </c>
      <c r="H121" s="197">
        <v>128.779</v>
      </c>
      <c r="I121" s="198"/>
      <c r="J121" s="199">
        <f>ROUND(I121*H121,2)</f>
        <v>0</v>
      </c>
      <c r="K121" s="195" t="s">
        <v>187</v>
      </c>
      <c r="L121" s="61"/>
      <c r="M121" s="200" t="s">
        <v>21</v>
      </c>
      <c r="N121" s="201" t="s">
        <v>47</v>
      </c>
      <c r="O121" s="42"/>
      <c r="P121" s="202">
        <f>O121*H121</f>
        <v>0</v>
      </c>
      <c r="Q121" s="202">
        <v>0</v>
      </c>
      <c r="R121" s="202">
        <f>Q121*H121</f>
        <v>0</v>
      </c>
      <c r="S121" s="202">
        <v>0</v>
      </c>
      <c r="T121" s="203">
        <f>S121*H121</f>
        <v>0</v>
      </c>
      <c r="AR121" s="24" t="s">
        <v>188</v>
      </c>
      <c r="AT121" s="24" t="s">
        <v>184</v>
      </c>
      <c r="AU121" s="24" t="s">
        <v>87</v>
      </c>
      <c r="AY121" s="24" t="s">
        <v>182</v>
      </c>
      <c r="BE121" s="204">
        <f>IF(N121="základní",J121,0)</f>
        <v>0</v>
      </c>
      <c r="BF121" s="204">
        <f>IF(N121="snížená",J121,0)</f>
        <v>0</v>
      </c>
      <c r="BG121" s="204">
        <f>IF(N121="zákl. přenesená",J121,0)</f>
        <v>0</v>
      </c>
      <c r="BH121" s="204">
        <f>IF(N121="sníž. přenesená",J121,0)</f>
        <v>0</v>
      </c>
      <c r="BI121" s="204">
        <f>IF(N121="nulová",J121,0)</f>
        <v>0</v>
      </c>
      <c r="BJ121" s="24" t="s">
        <v>84</v>
      </c>
      <c r="BK121" s="204">
        <f>ROUND(I121*H121,2)</f>
        <v>0</v>
      </c>
      <c r="BL121" s="24" t="s">
        <v>188</v>
      </c>
      <c r="BM121" s="24" t="s">
        <v>232</v>
      </c>
    </row>
    <row r="122" spans="2:65" s="1" customFormat="1" ht="27">
      <c r="B122" s="41"/>
      <c r="C122" s="63"/>
      <c r="D122" s="205" t="s">
        <v>190</v>
      </c>
      <c r="E122" s="63"/>
      <c r="F122" s="206" t="s">
        <v>233</v>
      </c>
      <c r="G122" s="63"/>
      <c r="H122" s="63"/>
      <c r="I122" s="164"/>
      <c r="J122" s="63"/>
      <c r="K122" s="63"/>
      <c r="L122" s="61"/>
      <c r="M122" s="207"/>
      <c r="N122" s="42"/>
      <c r="O122" s="42"/>
      <c r="P122" s="42"/>
      <c r="Q122" s="42"/>
      <c r="R122" s="42"/>
      <c r="S122" s="42"/>
      <c r="T122" s="78"/>
      <c r="AT122" s="24" t="s">
        <v>190</v>
      </c>
      <c r="AU122" s="24" t="s">
        <v>87</v>
      </c>
    </row>
    <row r="123" spans="2:65" s="1" customFormat="1" ht="121.5">
      <c r="B123" s="41"/>
      <c r="C123" s="63"/>
      <c r="D123" s="205" t="s">
        <v>192</v>
      </c>
      <c r="E123" s="63"/>
      <c r="F123" s="208" t="s">
        <v>234</v>
      </c>
      <c r="G123" s="63"/>
      <c r="H123" s="63"/>
      <c r="I123" s="164"/>
      <c r="J123" s="63"/>
      <c r="K123" s="63"/>
      <c r="L123" s="61"/>
      <c r="M123" s="207"/>
      <c r="N123" s="42"/>
      <c r="O123" s="42"/>
      <c r="P123" s="42"/>
      <c r="Q123" s="42"/>
      <c r="R123" s="42"/>
      <c r="S123" s="42"/>
      <c r="T123" s="78"/>
      <c r="AT123" s="24" t="s">
        <v>192</v>
      </c>
      <c r="AU123" s="24" t="s">
        <v>87</v>
      </c>
    </row>
    <row r="124" spans="2:65" s="11" customFormat="1">
      <c r="B124" s="209"/>
      <c r="C124" s="210"/>
      <c r="D124" s="205" t="s">
        <v>194</v>
      </c>
      <c r="E124" s="211" t="s">
        <v>21</v>
      </c>
      <c r="F124" s="212" t="s">
        <v>108</v>
      </c>
      <c r="G124" s="210"/>
      <c r="H124" s="213">
        <v>95.641999999999996</v>
      </c>
      <c r="I124" s="214"/>
      <c r="J124" s="210"/>
      <c r="K124" s="210"/>
      <c r="L124" s="215"/>
      <c r="M124" s="216"/>
      <c r="N124" s="217"/>
      <c r="O124" s="217"/>
      <c r="P124" s="217"/>
      <c r="Q124" s="217"/>
      <c r="R124" s="217"/>
      <c r="S124" s="217"/>
      <c r="T124" s="218"/>
      <c r="AT124" s="219" t="s">
        <v>194</v>
      </c>
      <c r="AU124" s="219" t="s">
        <v>87</v>
      </c>
      <c r="AV124" s="11" t="s">
        <v>87</v>
      </c>
      <c r="AW124" s="11" t="s">
        <v>39</v>
      </c>
      <c r="AX124" s="11" t="s">
        <v>76</v>
      </c>
      <c r="AY124" s="219" t="s">
        <v>182</v>
      </c>
    </row>
    <row r="125" spans="2:65" s="11" customFormat="1">
      <c r="B125" s="209"/>
      <c r="C125" s="210"/>
      <c r="D125" s="205" t="s">
        <v>194</v>
      </c>
      <c r="E125" s="211" t="s">
        <v>21</v>
      </c>
      <c r="F125" s="212" t="s">
        <v>111</v>
      </c>
      <c r="G125" s="210"/>
      <c r="H125" s="213">
        <v>33.137</v>
      </c>
      <c r="I125" s="214"/>
      <c r="J125" s="210"/>
      <c r="K125" s="210"/>
      <c r="L125" s="215"/>
      <c r="M125" s="216"/>
      <c r="N125" s="217"/>
      <c r="O125" s="217"/>
      <c r="P125" s="217"/>
      <c r="Q125" s="217"/>
      <c r="R125" s="217"/>
      <c r="S125" s="217"/>
      <c r="T125" s="218"/>
      <c r="AT125" s="219" t="s">
        <v>194</v>
      </c>
      <c r="AU125" s="219" t="s">
        <v>87</v>
      </c>
      <c r="AV125" s="11" t="s">
        <v>87</v>
      </c>
      <c r="AW125" s="11" t="s">
        <v>39</v>
      </c>
      <c r="AX125" s="11" t="s">
        <v>76</v>
      </c>
      <c r="AY125" s="219" t="s">
        <v>182</v>
      </c>
    </row>
    <row r="126" spans="2:65" s="12" customFormat="1">
      <c r="B126" s="220"/>
      <c r="C126" s="221"/>
      <c r="D126" s="205" t="s">
        <v>194</v>
      </c>
      <c r="E126" s="222" t="s">
        <v>21</v>
      </c>
      <c r="F126" s="223" t="s">
        <v>208</v>
      </c>
      <c r="G126" s="221"/>
      <c r="H126" s="224">
        <v>128.779</v>
      </c>
      <c r="I126" s="225"/>
      <c r="J126" s="221"/>
      <c r="K126" s="221"/>
      <c r="L126" s="226"/>
      <c r="M126" s="227"/>
      <c r="N126" s="228"/>
      <c r="O126" s="228"/>
      <c r="P126" s="228"/>
      <c r="Q126" s="228"/>
      <c r="R126" s="228"/>
      <c r="S126" s="228"/>
      <c r="T126" s="229"/>
      <c r="AT126" s="230" t="s">
        <v>194</v>
      </c>
      <c r="AU126" s="230" t="s">
        <v>87</v>
      </c>
      <c r="AV126" s="12" t="s">
        <v>188</v>
      </c>
      <c r="AW126" s="12" t="s">
        <v>39</v>
      </c>
      <c r="AX126" s="12" t="s">
        <v>84</v>
      </c>
      <c r="AY126" s="230" t="s">
        <v>182</v>
      </c>
    </row>
    <row r="127" spans="2:65" s="1" customFormat="1" ht="16.5" customHeight="1">
      <c r="B127" s="41"/>
      <c r="C127" s="193" t="s">
        <v>235</v>
      </c>
      <c r="D127" s="193" t="s">
        <v>184</v>
      </c>
      <c r="E127" s="194" t="s">
        <v>236</v>
      </c>
      <c r="F127" s="195" t="s">
        <v>237</v>
      </c>
      <c r="G127" s="196" t="s">
        <v>98</v>
      </c>
      <c r="H127" s="197">
        <v>128.779</v>
      </c>
      <c r="I127" s="198"/>
      <c r="J127" s="199">
        <f>ROUND(I127*H127,2)</f>
        <v>0</v>
      </c>
      <c r="K127" s="195" t="s">
        <v>187</v>
      </c>
      <c r="L127" s="61"/>
      <c r="M127" s="200" t="s">
        <v>21</v>
      </c>
      <c r="N127" s="201" t="s">
        <v>47</v>
      </c>
      <c r="O127" s="42"/>
      <c r="P127" s="202">
        <f>O127*H127</f>
        <v>0</v>
      </c>
      <c r="Q127" s="202">
        <v>0</v>
      </c>
      <c r="R127" s="202">
        <f>Q127*H127</f>
        <v>0</v>
      </c>
      <c r="S127" s="202">
        <v>0</v>
      </c>
      <c r="T127" s="203">
        <f>S127*H127</f>
        <v>0</v>
      </c>
      <c r="AR127" s="24" t="s">
        <v>188</v>
      </c>
      <c r="AT127" s="24" t="s">
        <v>184</v>
      </c>
      <c r="AU127" s="24" t="s">
        <v>87</v>
      </c>
      <c r="AY127" s="24" t="s">
        <v>182</v>
      </c>
      <c r="BE127" s="204">
        <f>IF(N127="základní",J127,0)</f>
        <v>0</v>
      </c>
      <c r="BF127" s="204">
        <f>IF(N127="snížená",J127,0)</f>
        <v>0</v>
      </c>
      <c r="BG127" s="204">
        <f>IF(N127="zákl. přenesená",J127,0)</f>
        <v>0</v>
      </c>
      <c r="BH127" s="204">
        <f>IF(N127="sníž. přenesená",J127,0)</f>
        <v>0</v>
      </c>
      <c r="BI127" s="204">
        <f>IF(N127="nulová",J127,0)</f>
        <v>0</v>
      </c>
      <c r="BJ127" s="24" t="s">
        <v>84</v>
      </c>
      <c r="BK127" s="204">
        <f>ROUND(I127*H127,2)</f>
        <v>0</v>
      </c>
      <c r="BL127" s="24" t="s">
        <v>188</v>
      </c>
      <c r="BM127" s="24" t="s">
        <v>238</v>
      </c>
    </row>
    <row r="128" spans="2:65" s="1" customFormat="1" ht="27">
      <c r="B128" s="41"/>
      <c r="C128" s="63"/>
      <c r="D128" s="205" t="s">
        <v>190</v>
      </c>
      <c r="E128" s="63"/>
      <c r="F128" s="206" t="s">
        <v>239</v>
      </c>
      <c r="G128" s="63"/>
      <c r="H128" s="63"/>
      <c r="I128" s="164"/>
      <c r="J128" s="63"/>
      <c r="K128" s="63"/>
      <c r="L128" s="61"/>
      <c r="M128" s="207"/>
      <c r="N128" s="42"/>
      <c r="O128" s="42"/>
      <c r="P128" s="42"/>
      <c r="Q128" s="42"/>
      <c r="R128" s="42"/>
      <c r="S128" s="42"/>
      <c r="T128" s="78"/>
      <c r="AT128" s="24" t="s">
        <v>190</v>
      </c>
      <c r="AU128" s="24" t="s">
        <v>87</v>
      </c>
    </row>
    <row r="129" spans="2:65" s="1" customFormat="1" ht="54">
      <c r="B129" s="41"/>
      <c r="C129" s="63"/>
      <c r="D129" s="205" t="s">
        <v>192</v>
      </c>
      <c r="E129" s="63"/>
      <c r="F129" s="208" t="s">
        <v>240</v>
      </c>
      <c r="G129" s="63"/>
      <c r="H129" s="63"/>
      <c r="I129" s="164"/>
      <c r="J129" s="63"/>
      <c r="K129" s="63"/>
      <c r="L129" s="61"/>
      <c r="M129" s="207"/>
      <c r="N129" s="42"/>
      <c r="O129" s="42"/>
      <c r="P129" s="42"/>
      <c r="Q129" s="42"/>
      <c r="R129" s="42"/>
      <c r="S129" s="42"/>
      <c r="T129" s="78"/>
      <c r="AT129" s="24" t="s">
        <v>192</v>
      </c>
      <c r="AU129" s="24" t="s">
        <v>87</v>
      </c>
    </row>
    <row r="130" spans="2:65" s="11" customFormat="1">
      <c r="B130" s="209"/>
      <c r="C130" s="210"/>
      <c r="D130" s="205" t="s">
        <v>194</v>
      </c>
      <c r="E130" s="211" t="s">
        <v>21</v>
      </c>
      <c r="F130" s="212" t="s">
        <v>108</v>
      </c>
      <c r="G130" s="210"/>
      <c r="H130" s="213">
        <v>95.641999999999996</v>
      </c>
      <c r="I130" s="214"/>
      <c r="J130" s="210"/>
      <c r="K130" s="210"/>
      <c r="L130" s="215"/>
      <c r="M130" s="216"/>
      <c r="N130" s="217"/>
      <c r="O130" s="217"/>
      <c r="P130" s="217"/>
      <c r="Q130" s="217"/>
      <c r="R130" s="217"/>
      <c r="S130" s="217"/>
      <c r="T130" s="218"/>
      <c r="AT130" s="219" t="s">
        <v>194</v>
      </c>
      <c r="AU130" s="219" t="s">
        <v>87</v>
      </c>
      <c r="AV130" s="11" t="s">
        <v>87</v>
      </c>
      <c r="AW130" s="11" t="s">
        <v>39</v>
      </c>
      <c r="AX130" s="11" t="s">
        <v>76</v>
      </c>
      <c r="AY130" s="219" t="s">
        <v>182</v>
      </c>
    </row>
    <row r="131" spans="2:65" s="11" customFormat="1">
      <c r="B131" s="209"/>
      <c r="C131" s="210"/>
      <c r="D131" s="205" t="s">
        <v>194</v>
      </c>
      <c r="E131" s="211" t="s">
        <v>21</v>
      </c>
      <c r="F131" s="212" t="s">
        <v>111</v>
      </c>
      <c r="G131" s="210"/>
      <c r="H131" s="213">
        <v>33.137</v>
      </c>
      <c r="I131" s="214"/>
      <c r="J131" s="210"/>
      <c r="K131" s="210"/>
      <c r="L131" s="215"/>
      <c r="M131" s="216"/>
      <c r="N131" s="217"/>
      <c r="O131" s="217"/>
      <c r="P131" s="217"/>
      <c r="Q131" s="217"/>
      <c r="R131" s="217"/>
      <c r="S131" s="217"/>
      <c r="T131" s="218"/>
      <c r="AT131" s="219" t="s">
        <v>194</v>
      </c>
      <c r="AU131" s="219" t="s">
        <v>87</v>
      </c>
      <c r="AV131" s="11" t="s">
        <v>87</v>
      </c>
      <c r="AW131" s="11" t="s">
        <v>39</v>
      </c>
      <c r="AX131" s="11" t="s">
        <v>76</v>
      </c>
      <c r="AY131" s="219" t="s">
        <v>182</v>
      </c>
    </row>
    <row r="132" spans="2:65" s="12" customFormat="1">
      <c r="B132" s="220"/>
      <c r="C132" s="221"/>
      <c r="D132" s="205" t="s">
        <v>194</v>
      </c>
      <c r="E132" s="222" t="s">
        <v>21</v>
      </c>
      <c r="F132" s="223" t="s">
        <v>208</v>
      </c>
      <c r="G132" s="221"/>
      <c r="H132" s="224">
        <v>128.779</v>
      </c>
      <c r="I132" s="225"/>
      <c r="J132" s="221"/>
      <c r="K132" s="221"/>
      <c r="L132" s="226"/>
      <c r="M132" s="227"/>
      <c r="N132" s="228"/>
      <c r="O132" s="228"/>
      <c r="P132" s="228"/>
      <c r="Q132" s="228"/>
      <c r="R132" s="228"/>
      <c r="S132" s="228"/>
      <c r="T132" s="229"/>
      <c r="AT132" s="230" t="s">
        <v>194</v>
      </c>
      <c r="AU132" s="230" t="s">
        <v>87</v>
      </c>
      <c r="AV132" s="12" t="s">
        <v>188</v>
      </c>
      <c r="AW132" s="12" t="s">
        <v>39</v>
      </c>
      <c r="AX132" s="12" t="s">
        <v>84</v>
      </c>
      <c r="AY132" s="230" t="s">
        <v>182</v>
      </c>
    </row>
    <row r="133" spans="2:65" s="1" customFormat="1" ht="25.5" customHeight="1">
      <c r="B133" s="41"/>
      <c r="C133" s="193" t="s">
        <v>241</v>
      </c>
      <c r="D133" s="193" t="s">
        <v>184</v>
      </c>
      <c r="E133" s="194" t="s">
        <v>242</v>
      </c>
      <c r="F133" s="195" t="s">
        <v>243</v>
      </c>
      <c r="G133" s="196" t="s">
        <v>98</v>
      </c>
      <c r="H133" s="197">
        <v>128.779</v>
      </c>
      <c r="I133" s="198"/>
      <c r="J133" s="199">
        <f>ROUND(I133*H133,2)</f>
        <v>0</v>
      </c>
      <c r="K133" s="195" t="s">
        <v>187</v>
      </c>
      <c r="L133" s="61"/>
      <c r="M133" s="200" t="s">
        <v>21</v>
      </c>
      <c r="N133" s="201" t="s">
        <v>47</v>
      </c>
      <c r="O133" s="42"/>
      <c r="P133" s="202">
        <f>O133*H133</f>
        <v>0</v>
      </c>
      <c r="Q133" s="202">
        <v>0</v>
      </c>
      <c r="R133" s="202">
        <f>Q133*H133</f>
        <v>0</v>
      </c>
      <c r="S133" s="202">
        <v>0</v>
      </c>
      <c r="T133" s="203">
        <f>S133*H133</f>
        <v>0</v>
      </c>
      <c r="AR133" s="24" t="s">
        <v>188</v>
      </c>
      <c r="AT133" s="24" t="s">
        <v>184</v>
      </c>
      <c r="AU133" s="24" t="s">
        <v>87</v>
      </c>
      <c r="AY133" s="24" t="s">
        <v>182</v>
      </c>
      <c r="BE133" s="204">
        <f>IF(N133="základní",J133,0)</f>
        <v>0</v>
      </c>
      <c r="BF133" s="204">
        <f>IF(N133="snížená",J133,0)</f>
        <v>0</v>
      </c>
      <c r="BG133" s="204">
        <f>IF(N133="zákl. přenesená",J133,0)</f>
        <v>0</v>
      </c>
      <c r="BH133" s="204">
        <f>IF(N133="sníž. přenesená",J133,0)</f>
        <v>0</v>
      </c>
      <c r="BI133" s="204">
        <f>IF(N133="nulová",J133,0)</f>
        <v>0</v>
      </c>
      <c r="BJ133" s="24" t="s">
        <v>84</v>
      </c>
      <c r="BK133" s="204">
        <f>ROUND(I133*H133,2)</f>
        <v>0</v>
      </c>
      <c r="BL133" s="24" t="s">
        <v>188</v>
      </c>
      <c r="BM133" s="24" t="s">
        <v>244</v>
      </c>
    </row>
    <row r="134" spans="2:65" s="1" customFormat="1" ht="27">
      <c r="B134" s="41"/>
      <c r="C134" s="63"/>
      <c r="D134" s="205" t="s">
        <v>190</v>
      </c>
      <c r="E134" s="63"/>
      <c r="F134" s="206" t="s">
        <v>245</v>
      </c>
      <c r="G134" s="63"/>
      <c r="H134" s="63"/>
      <c r="I134" s="164"/>
      <c r="J134" s="63"/>
      <c r="K134" s="63"/>
      <c r="L134" s="61"/>
      <c r="M134" s="207"/>
      <c r="N134" s="42"/>
      <c r="O134" s="42"/>
      <c r="P134" s="42"/>
      <c r="Q134" s="42"/>
      <c r="R134" s="42"/>
      <c r="S134" s="42"/>
      <c r="T134" s="78"/>
      <c r="AT134" s="24" t="s">
        <v>190</v>
      </c>
      <c r="AU134" s="24" t="s">
        <v>87</v>
      </c>
    </row>
    <row r="135" spans="2:65" s="1" customFormat="1" ht="54">
      <c r="B135" s="41"/>
      <c r="C135" s="63"/>
      <c r="D135" s="205" t="s">
        <v>192</v>
      </c>
      <c r="E135" s="63"/>
      <c r="F135" s="208" t="s">
        <v>240</v>
      </c>
      <c r="G135" s="63"/>
      <c r="H135" s="63"/>
      <c r="I135" s="164"/>
      <c r="J135" s="63"/>
      <c r="K135" s="63"/>
      <c r="L135" s="61"/>
      <c r="M135" s="207"/>
      <c r="N135" s="42"/>
      <c r="O135" s="42"/>
      <c r="P135" s="42"/>
      <c r="Q135" s="42"/>
      <c r="R135" s="42"/>
      <c r="S135" s="42"/>
      <c r="T135" s="78"/>
      <c r="AT135" s="24" t="s">
        <v>192</v>
      </c>
      <c r="AU135" s="24" t="s">
        <v>87</v>
      </c>
    </row>
    <row r="136" spans="2:65" s="11" customFormat="1">
      <c r="B136" s="209"/>
      <c r="C136" s="210"/>
      <c r="D136" s="205" t="s">
        <v>194</v>
      </c>
      <c r="E136" s="211" t="s">
        <v>21</v>
      </c>
      <c r="F136" s="212" t="s">
        <v>108</v>
      </c>
      <c r="G136" s="210"/>
      <c r="H136" s="213">
        <v>95.641999999999996</v>
      </c>
      <c r="I136" s="214"/>
      <c r="J136" s="210"/>
      <c r="K136" s="210"/>
      <c r="L136" s="215"/>
      <c r="M136" s="216"/>
      <c r="N136" s="217"/>
      <c r="O136" s="217"/>
      <c r="P136" s="217"/>
      <c r="Q136" s="217"/>
      <c r="R136" s="217"/>
      <c r="S136" s="217"/>
      <c r="T136" s="218"/>
      <c r="AT136" s="219" t="s">
        <v>194</v>
      </c>
      <c r="AU136" s="219" t="s">
        <v>87</v>
      </c>
      <c r="AV136" s="11" t="s">
        <v>87</v>
      </c>
      <c r="AW136" s="11" t="s">
        <v>39</v>
      </c>
      <c r="AX136" s="11" t="s">
        <v>76</v>
      </c>
      <c r="AY136" s="219" t="s">
        <v>182</v>
      </c>
    </row>
    <row r="137" spans="2:65" s="11" customFormat="1">
      <c r="B137" s="209"/>
      <c r="C137" s="210"/>
      <c r="D137" s="205" t="s">
        <v>194</v>
      </c>
      <c r="E137" s="211" t="s">
        <v>21</v>
      </c>
      <c r="F137" s="212" t="s">
        <v>111</v>
      </c>
      <c r="G137" s="210"/>
      <c r="H137" s="213">
        <v>33.137</v>
      </c>
      <c r="I137" s="214"/>
      <c r="J137" s="210"/>
      <c r="K137" s="210"/>
      <c r="L137" s="215"/>
      <c r="M137" s="216"/>
      <c r="N137" s="217"/>
      <c r="O137" s="217"/>
      <c r="P137" s="217"/>
      <c r="Q137" s="217"/>
      <c r="R137" s="217"/>
      <c r="S137" s="217"/>
      <c r="T137" s="218"/>
      <c r="AT137" s="219" t="s">
        <v>194</v>
      </c>
      <c r="AU137" s="219" t="s">
        <v>87</v>
      </c>
      <c r="AV137" s="11" t="s">
        <v>87</v>
      </c>
      <c r="AW137" s="11" t="s">
        <v>39</v>
      </c>
      <c r="AX137" s="11" t="s">
        <v>76</v>
      </c>
      <c r="AY137" s="219" t="s">
        <v>182</v>
      </c>
    </row>
    <row r="138" spans="2:65" s="12" customFormat="1">
      <c r="B138" s="220"/>
      <c r="C138" s="221"/>
      <c r="D138" s="205" t="s">
        <v>194</v>
      </c>
      <c r="E138" s="222" t="s">
        <v>21</v>
      </c>
      <c r="F138" s="223" t="s">
        <v>208</v>
      </c>
      <c r="G138" s="221"/>
      <c r="H138" s="224">
        <v>128.779</v>
      </c>
      <c r="I138" s="225"/>
      <c r="J138" s="221"/>
      <c r="K138" s="221"/>
      <c r="L138" s="226"/>
      <c r="M138" s="227"/>
      <c r="N138" s="228"/>
      <c r="O138" s="228"/>
      <c r="P138" s="228"/>
      <c r="Q138" s="228"/>
      <c r="R138" s="228"/>
      <c r="S138" s="228"/>
      <c r="T138" s="229"/>
      <c r="AT138" s="230" t="s">
        <v>194</v>
      </c>
      <c r="AU138" s="230" t="s">
        <v>87</v>
      </c>
      <c r="AV138" s="12" t="s">
        <v>188</v>
      </c>
      <c r="AW138" s="12" t="s">
        <v>39</v>
      </c>
      <c r="AX138" s="12" t="s">
        <v>84</v>
      </c>
      <c r="AY138" s="230" t="s">
        <v>182</v>
      </c>
    </row>
    <row r="139" spans="2:65" s="1" customFormat="1" ht="16.5" customHeight="1">
      <c r="B139" s="41"/>
      <c r="C139" s="193" t="s">
        <v>246</v>
      </c>
      <c r="D139" s="193" t="s">
        <v>184</v>
      </c>
      <c r="E139" s="194" t="s">
        <v>247</v>
      </c>
      <c r="F139" s="195" t="s">
        <v>248</v>
      </c>
      <c r="G139" s="196" t="s">
        <v>142</v>
      </c>
      <c r="H139" s="197">
        <v>204</v>
      </c>
      <c r="I139" s="198"/>
      <c r="J139" s="199">
        <f>ROUND(I139*H139,2)</f>
        <v>0</v>
      </c>
      <c r="K139" s="195" t="s">
        <v>187</v>
      </c>
      <c r="L139" s="61"/>
      <c r="M139" s="200" t="s">
        <v>21</v>
      </c>
      <c r="N139" s="201" t="s">
        <v>47</v>
      </c>
      <c r="O139" s="42"/>
      <c r="P139" s="202">
        <f>O139*H139</f>
        <v>0</v>
      </c>
      <c r="Q139" s="202">
        <v>2.102E-2</v>
      </c>
      <c r="R139" s="202">
        <f>Q139*H139</f>
        <v>4.2880799999999999</v>
      </c>
      <c r="S139" s="202">
        <v>0</v>
      </c>
      <c r="T139" s="203">
        <f>S139*H139</f>
        <v>0</v>
      </c>
      <c r="AR139" s="24" t="s">
        <v>188</v>
      </c>
      <c r="AT139" s="24" t="s">
        <v>184</v>
      </c>
      <c r="AU139" s="24" t="s">
        <v>87</v>
      </c>
      <c r="AY139" s="24" t="s">
        <v>182</v>
      </c>
      <c r="BE139" s="204">
        <f>IF(N139="základní",J139,0)</f>
        <v>0</v>
      </c>
      <c r="BF139" s="204">
        <f>IF(N139="snížená",J139,0)</f>
        <v>0</v>
      </c>
      <c r="BG139" s="204">
        <f>IF(N139="zákl. přenesená",J139,0)</f>
        <v>0</v>
      </c>
      <c r="BH139" s="204">
        <f>IF(N139="sníž. přenesená",J139,0)</f>
        <v>0</v>
      </c>
      <c r="BI139" s="204">
        <f>IF(N139="nulová",J139,0)</f>
        <v>0</v>
      </c>
      <c r="BJ139" s="24" t="s">
        <v>84</v>
      </c>
      <c r="BK139" s="204">
        <f>ROUND(I139*H139,2)</f>
        <v>0</v>
      </c>
      <c r="BL139" s="24" t="s">
        <v>188</v>
      </c>
      <c r="BM139" s="24" t="s">
        <v>249</v>
      </c>
    </row>
    <row r="140" spans="2:65" s="1" customFormat="1">
      <c r="B140" s="41"/>
      <c r="C140" s="63"/>
      <c r="D140" s="205" t="s">
        <v>190</v>
      </c>
      <c r="E140" s="63"/>
      <c r="F140" s="206" t="s">
        <v>250</v>
      </c>
      <c r="G140" s="63"/>
      <c r="H140" s="63"/>
      <c r="I140" s="164"/>
      <c r="J140" s="63"/>
      <c r="K140" s="63"/>
      <c r="L140" s="61"/>
      <c r="M140" s="207"/>
      <c r="N140" s="42"/>
      <c r="O140" s="42"/>
      <c r="P140" s="42"/>
      <c r="Q140" s="42"/>
      <c r="R140" s="42"/>
      <c r="S140" s="42"/>
      <c r="T140" s="78"/>
      <c r="AT140" s="24" t="s">
        <v>190</v>
      </c>
      <c r="AU140" s="24" t="s">
        <v>87</v>
      </c>
    </row>
    <row r="141" spans="2:65" s="1" customFormat="1" ht="148.5">
      <c r="B141" s="41"/>
      <c r="C141" s="63"/>
      <c r="D141" s="205" t="s">
        <v>192</v>
      </c>
      <c r="E141" s="63"/>
      <c r="F141" s="208" t="s">
        <v>251</v>
      </c>
      <c r="G141" s="63"/>
      <c r="H141" s="63"/>
      <c r="I141" s="164"/>
      <c r="J141" s="63"/>
      <c r="K141" s="63"/>
      <c r="L141" s="61"/>
      <c r="M141" s="207"/>
      <c r="N141" s="42"/>
      <c r="O141" s="42"/>
      <c r="P141" s="42"/>
      <c r="Q141" s="42"/>
      <c r="R141" s="42"/>
      <c r="S141" s="42"/>
      <c r="T141" s="78"/>
      <c r="AT141" s="24" t="s">
        <v>192</v>
      </c>
      <c r="AU141" s="24" t="s">
        <v>87</v>
      </c>
    </row>
    <row r="142" spans="2:65" s="1" customFormat="1" ht="40.5">
      <c r="B142" s="41"/>
      <c r="C142" s="63"/>
      <c r="D142" s="205" t="s">
        <v>252</v>
      </c>
      <c r="E142" s="63"/>
      <c r="F142" s="208" t="s">
        <v>253</v>
      </c>
      <c r="G142" s="63"/>
      <c r="H142" s="63"/>
      <c r="I142" s="164"/>
      <c r="J142" s="63"/>
      <c r="K142" s="63"/>
      <c r="L142" s="61"/>
      <c r="M142" s="207"/>
      <c r="N142" s="42"/>
      <c r="O142" s="42"/>
      <c r="P142" s="42"/>
      <c r="Q142" s="42"/>
      <c r="R142" s="42"/>
      <c r="S142" s="42"/>
      <c r="T142" s="78"/>
      <c r="AT142" s="24" t="s">
        <v>252</v>
      </c>
      <c r="AU142" s="24" t="s">
        <v>87</v>
      </c>
    </row>
    <row r="143" spans="2:65" s="13" customFormat="1">
      <c r="B143" s="231"/>
      <c r="C143" s="232"/>
      <c r="D143" s="205" t="s">
        <v>194</v>
      </c>
      <c r="E143" s="233" t="s">
        <v>21</v>
      </c>
      <c r="F143" s="234" t="s">
        <v>254</v>
      </c>
      <c r="G143" s="232"/>
      <c r="H143" s="233" t="s">
        <v>21</v>
      </c>
      <c r="I143" s="235"/>
      <c r="J143" s="232"/>
      <c r="K143" s="232"/>
      <c r="L143" s="236"/>
      <c r="M143" s="237"/>
      <c r="N143" s="238"/>
      <c r="O143" s="238"/>
      <c r="P143" s="238"/>
      <c r="Q143" s="238"/>
      <c r="R143" s="238"/>
      <c r="S143" s="238"/>
      <c r="T143" s="239"/>
      <c r="AT143" s="240" t="s">
        <v>194</v>
      </c>
      <c r="AU143" s="240" t="s">
        <v>87</v>
      </c>
      <c r="AV143" s="13" t="s">
        <v>84</v>
      </c>
      <c r="AW143" s="13" t="s">
        <v>39</v>
      </c>
      <c r="AX143" s="13" t="s">
        <v>76</v>
      </c>
      <c r="AY143" s="240" t="s">
        <v>182</v>
      </c>
    </row>
    <row r="144" spans="2:65" s="11" customFormat="1">
      <c r="B144" s="209"/>
      <c r="C144" s="210"/>
      <c r="D144" s="205" t="s">
        <v>194</v>
      </c>
      <c r="E144" s="211" t="s">
        <v>21</v>
      </c>
      <c r="F144" s="212" t="s">
        <v>255</v>
      </c>
      <c r="G144" s="210"/>
      <c r="H144" s="213">
        <v>114</v>
      </c>
      <c r="I144" s="214"/>
      <c r="J144" s="210"/>
      <c r="K144" s="210"/>
      <c r="L144" s="215"/>
      <c r="M144" s="216"/>
      <c r="N144" s="217"/>
      <c r="O144" s="217"/>
      <c r="P144" s="217"/>
      <c r="Q144" s="217"/>
      <c r="R144" s="217"/>
      <c r="S144" s="217"/>
      <c r="T144" s="218"/>
      <c r="AT144" s="219" t="s">
        <v>194</v>
      </c>
      <c r="AU144" s="219" t="s">
        <v>87</v>
      </c>
      <c r="AV144" s="11" t="s">
        <v>87</v>
      </c>
      <c r="AW144" s="11" t="s">
        <v>39</v>
      </c>
      <c r="AX144" s="11" t="s">
        <v>76</v>
      </c>
      <c r="AY144" s="219" t="s">
        <v>182</v>
      </c>
    </row>
    <row r="145" spans="2:65" s="11" customFormat="1">
      <c r="B145" s="209"/>
      <c r="C145" s="210"/>
      <c r="D145" s="205" t="s">
        <v>194</v>
      </c>
      <c r="E145" s="211" t="s">
        <v>21</v>
      </c>
      <c r="F145" s="212" t="s">
        <v>256</v>
      </c>
      <c r="G145" s="210"/>
      <c r="H145" s="213">
        <v>90</v>
      </c>
      <c r="I145" s="214"/>
      <c r="J145" s="210"/>
      <c r="K145" s="210"/>
      <c r="L145" s="215"/>
      <c r="M145" s="216"/>
      <c r="N145" s="217"/>
      <c r="O145" s="217"/>
      <c r="P145" s="217"/>
      <c r="Q145" s="217"/>
      <c r="R145" s="217"/>
      <c r="S145" s="217"/>
      <c r="T145" s="218"/>
      <c r="AT145" s="219" t="s">
        <v>194</v>
      </c>
      <c r="AU145" s="219" t="s">
        <v>87</v>
      </c>
      <c r="AV145" s="11" t="s">
        <v>87</v>
      </c>
      <c r="AW145" s="11" t="s">
        <v>39</v>
      </c>
      <c r="AX145" s="11" t="s">
        <v>76</v>
      </c>
      <c r="AY145" s="219" t="s">
        <v>182</v>
      </c>
    </row>
    <row r="146" spans="2:65" s="12" customFormat="1">
      <c r="B146" s="220"/>
      <c r="C146" s="221"/>
      <c r="D146" s="205" t="s">
        <v>194</v>
      </c>
      <c r="E146" s="222" t="s">
        <v>21</v>
      </c>
      <c r="F146" s="223" t="s">
        <v>208</v>
      </c>
      <c r="G146" s="221"/>
      <c r="H146" s="224">
        <v>204</v>
      </c>
      <c r="I146" s="225"/>
      <c r="J146" s="221"/>
      <c r="K146" s="221"/>
      <c r="L146" s="226"/>
      <c r="M146" s="227"/>
      <c r="N146" s="228"/>
      <c r="O146" s="228"/>
      <c r="P146" s="228"/>
      <c r="Q146" s="228"/>
      <c r="R146" s="228"/>
      <c r="S146" s="228"/>
      <c r="T146" s="229"/>
      <c r="AT146" s="230" t="s">
        <v>194</v>
      </c>
      <c r="AU146" s="230" t="s">
        <v>87</v>
      </c>
      <c r="AV146" s="12" t="s">
        <v>188</v>
      </c>
      <c r="AW146" s="12" t="s">
        <v>39</v>
      </c>
      <c r="AX146" s="12" t="s">
        <v>84</v>
      </c>
      <c r="AY146" s="230" t="s">
        <v>182</v>
      </c>
    </row>
    <row r="147" spans="2:65" s="1" customFormat="1" ht="16.5" customHeight="1">
      <c r="B147" s="41"/>
      <c r="C147" s="193" t="s">
        <v>257</v>
      </c>
      <c r="D147" s="193" t="s">
        <v>184</v>
      </c>
      <c r="E147" s="194" t="s">
        <v>258</v>
      </c>
      <c r="F147" s="195" t="s">
        <v>259</v>
      </c>
      <c r="G147" s="196" t="s">
        <v>260</v>
      </c>
      <c r="H147" s="197">
        <v>480</v>
      </c>
      <c r="I147" s="198"/>
      <c r="J147" s="199">
        <f>ROUND(I147*H147,2)</f>
        <v>0</v>
      </c>
      <c r="K147" s="195" t="s">
        <v>187</v>
      </c>
      <c r="L147" s="61"/>
      <c r="M147" s="200" t="s">
        <v>21</v>
      </c>
      <c r="N147" s="201" t="s">
        <v>47</v>
      </c>
      <c r="O147" s="42"/>
      <c r="P147" s="202">
        <f>O147*H147</f>
        <v>0</v>
      </c>
      <c r="Q147" s="202">
        <v>0</v>
      </c>
      <c r="R147" s="202">
        <f>Q147*H147</f>
        <v>0</v>
      </c>
      <c r="S147" s="202">
        <v>0</v>
      </c>
      <c r="T147" s="203">
        <f>S147*H147</f>
        <v>0</v>
      </c>
      <c r="AR147" s="24" t="s">
        <v>188</v>
      </c>
      <c r="AT147" s="24" t="s">
        <v>184</v>
      </c>
      <c r="AU147" s="24" t="s">
        <v>87</v>
      </c>
      <c r="AY147" s="24" t="s">
        <v>182</v>
      </c>
      <c r="BE147" s="204">
        <f>IF(N147="základní",J147,0)</f>
        <v>0</v>
      </c>
      <c r="BF147" s="204">
        <f>IF(N147="snížená",J147,0)</f>
        <v>0</v>
      </c>
      <c r="BG147" s="204">
        <f>IF(N147="zákl. přenesená",J147,0)</f>
        <v>0</v>
      </c>
      <c r="BH147" s="204">
        <f>IF(N147="sníž. přenesená",J147,0)</f>
        <v>0</v>
      </c>
      <c r="BI147" s="204">
        <f>IF(N147="nulová",J147,0)</f>
        <v>0</v>
      </c>
      <c r="BJ147" s="24" t="s">
        <v>84</v>
      </c>
      <c r="BK147" s="204">
        <f>ROUND(I147*H147,2)</f>
        <v>0</v>
      </c>
      <c r="BL147" s="24" t="s">
        <v>188</v>
      </c>
      <c r="BM147" s="24" t="s">
        <v>261</v>
      </c>
    </row>
    <row r="148" spans="2:65" s="1" customFormat="1">
      <c r="B148" s="41"/>
      <c r="C148" s="63"/>
      <c r="D148" s="205" t="s">
        <v>190</v>
      </c>
      <c r="E148" s="63"/>
      <c r="F148" s="206" t="s">
        <v>262</v>
      </c>
      <c r="G148" s="63"/>
      <c r="H148" s="63"/>
      <c r="I148" s="164"/>
      <c r="J148" s="63"/>
      <c r="K148" s="63"/>
      <c r="L148" s="61"/>
      <c r="M148" s="207"/>
      <c r="N148" s="42"/>
      <c r="O148" s="42"/>
      <c r="P148" s="42"/>
      <c r="Q148" s="42"/>
      <c r="R148" s="42"/>
      <c r="S148" s="42"/>
      <c r="T148" s="78"/>
      <c r="AT148" s="24" t="s">
        <v>190</v>
      </c>
      <c r="AU148" s="24" t="s">
        <v>87</v>
      </c>
    </row>
    <row r="149" spans="2:65" s="1" customFormat="1" ht="175.5">
      <c r="B149" s="41"/>
      <c r="C149" s="63"/>
      <c r="D149" s="205" t="s">
        <v>192</v>
      </c>
      <c r="E149" s="63"/>
      <c r="F149" s="208" t="s">
        <v>263</v>
      </c>
      <c r="G149" s="63"/>
      <c r="H149" s="63"/>
      <c r="I149" s="164"/>
      <c r="J149" s="63"/>
      <c r="K149" s="63"/>
      <c r="L149" s="61"/>
      <c r="M149" s="207"/>
      <c r="N149" s="42"/>
      <c r="O149" s="42"/>
      <c r="P149" s="42"/>
      <c r="Q149" s="42"/>
      <c r="R149" s="42"/>
      <c r="S149" s="42"/>
      <c r="T149" s="78"/>
      <c r="AT149" s="24" t="s">
        <v>192</v>
      </c>
      <c r="AU149" s="24" t="s">
        <v>87</v>
      </c>
    </row>
    <row r="150" spans="2:65" s="11" customFormat="1">
      <c r="B150" s="209"/>
      <c r="C150" s="210"/>
      <c r="D150" s="205" t="s">
        <v>194</v>
      </c>
      <c r="E150" s="211" t="s">
        <v>21</v>
      </c>
      <c r="F150" s="212" t="s">
        <v>264</v>
      </c>
      <c r="G150" s="210"/>
      <c r="H150" s="213">
        <v>480</v>
      </c>
      <c r="I150" s="214"/>
      <c r="J150" s="210"/>
      <c r="K150" s="210"/>
      <c r="L150" s="215"/>
      <c r="M150" s="216"/>
      <c r="N150" s="217"/>
      <c r="O150" s="217"/>
      <c r="P150" s="217"/>
      <c r="Q150" s="217"/>
      <c r="R150" s="217"/>
      <c r="S150" s="217"/>
      <c r="T150" s="218"/>
      <c r="AT150" s="219" t="s">
        <v>194</v>
      </c>
      <c r="AU150" s="219" t="s">
        <v>87</v>
      </c>
      <c r="AV150" s="11" t="s">
        <v>87</v>
      </c>
      <c r="AW150" s="11" t="s">
        <v>39</v>
      </c>
      <c r="AX150" s="11" t="s">
        <v>84</v>
      </c>
      <c r="AY150" s="219" t="s">
        <v>182</v>
      </c>
    </row>
    <row r="151" spans="2:65" s="1" customFormat="1" ht="25.5" customHeight="1">
      <c r="B151" s="41"/>
      <c r="C151" s="193" t="s">
        <v>265</v>
      </c>
      <c r="D151" s="193" t="s">
        <v>184</v>
      </c>
      <c r="E151" s="194" t="s">
        <v>266</v>
      </c>
      <c r="F151" s="195" t="s">
        <v>267</v>
      </c>
      <c r="G151" s="196" t="s">
        <v>268</v>
      </c>
      <c r="H151" s="197">
        <v>60</v>
      </c>
      <c r="I151" s="198"/>
      <c r="J151" s="199">
        <f>ROUND(I151*H151,2)</f>
        <v>0</v>
      </c>
      <c r="K151" s="195" t="s">
        <v>187</v>
      </c>
      <c r="L151" s="61"/>
      <c r="M151" s="200" t="s">
        <v>21</v>
      </c>
      <c r="N151" s="201" t="s">
        <v>47</v>
      </c>
      <c r="O151" s="42"/>
      <c r="P151" s="202">
        <f>O151*H151</f>
        <v>0</v>
      </c>
      <c r="Q151" s="202">
        <v>0</v>
      </c>
      <c r="R151" s="202">
        <f>Q151*H151</f>
        <v>0</v>
      </c>
      <c r="S151" s="202">
        <v>0</v>
      </c>
      <c r="T151" s="203">
        <f>S151*H151</f>
        <v>0</v>
      </c>
      <c r="AR151" s="24" t="s">
        <v>188</v>
      </c>
      <c r="AT151" s="24" t="s">
        <v>184</v>
      </c>
      <c r="AU151" s="24" t="s">
        <v>87</v>
      </c>
      <c r="AY151" s="24" t="s">
        <v>182</v>
      </c>
      <c r="BE151" s="204">
        <f>IF(N151="základní",J151,0)</f>
        <v>0</v>
      </c>
      <c r="BF151" s="204">
        <f>IF(N151="snížená",J151,0)</f>
        <v>0</v>
      </c>
      <c r="BG151" s="204">
        <f>IF(N151="zákl. přenesená",J151,0)</f>
        <v>0</v>
      </c>
      <c r="BH151" s="204">
        <f>IF(N151="sníž. přenesená",J151,0)</f>
        <v>0</v>
      </c>
      <c r="BI151" s="204">
        <f>IF(N151="nulová",J151,0)</f>
        <v>0</v>
      </c>
      <c r="BJ151" s="24" t="s">
        <v>84</v>
      </c>
      <c r="BK151" s="204">
        <f>ROUND(I151*H151,2)</f>
        <v>0</v>
      </c>
      <c r="BL151" s="24" t="s">
        <v>188</v>
      </c>
      <c r="BM151" s="24" t="s">
        <v>269</v>
      </c>
    </row>
    <row r="152" spans="2:65" s="1" customFormat="1" ht="27">
      <c r="B152" s="41"/>
      <c r="C152" s="63"/>
      <c r="D152" s="205" t="s">
        <v>190</v>
      </c>
      <c r="E152" s="63"/>
      <c r="F152" s="206" t="s">
        <v>270</v>
      </c>
      <c r="G152" s="63"/>
      <c r="H152" s="63"/>
      <c r="I152" s="164"/>
      <c r="J152" s="63"/>
      <c r="K152" s="63"/>
      <c r="L152" s="61"/>
      <c r="M152" s="207"/>
      <c r="N152" s="42"/>
      <c r="O152" s="42"/>
      <c r="P152" s="42"/>
      <c r="Q152" s="42"/>
      <c r="R152" s="42"/>
      <c r="S152" s="42"/>
      <c r="T152" s="78"/>
      <c r="AT152" s="24" t="s">
        <v>190</v>
      </c>
      <c r="AU152" s="24" t="s">
        <v>87</v>
      </c>
    </row>
    <row r="153" spans="2:65" s="1" customFormat="1" ht="162">
      <c r="B153" s="41"/>
      <c r="C153" s="63"/>
      <c r="D153" s="205" t="s">
        <v>192</v>
      </c>
      <c r="E153" s="63"/>
      <c r="F153" s="208" t="s">
        <v>271</v>
      </c>
      <c r="G153" s="63"/>
      <c r="H153" s="63"/>
      <c r="I153" s="164"/>
      <c r="J153" s="63"/>
      <c r="K153" s="63"/>
      <c r="L153" s="61"/>
      <c r="M153" s="207"/>
      <c r="N153" s="42"/>
      <c r="O153" s="42"/>
      <c r="P153" s="42"/>
      <c r="Q153" s="42"/>
      <c r="R153" s="42"/>
      <c r="S153" s="42"/>
      <c r="T153" s="78"/>
      <c r="AT153" s="24" t="s">
        <v>192</v>
      </c>
      <c r="AU153" s="24" t="s">
        <v>87</v>
      </c>
    </row>
    <row r="154" spans="2:65" s="11" customFormat="1">
      <c r="B154" s="209"/>
      <c r="C154" s="210"/>
      <c r="D154" s="205" t="s">
        <v>194</v>
      </c>
      <c r="E154" s="211" t="s">
        <v>21</v>
      </c>
      <c r="F154" s="212" t="s">
        <v>272</v>
      </c>
      <c r="G154" s="210"/>
      <c r="H154" s="213">
        <v>60</v>
      </c>
      <c r="I154" s="214"/>
      <c r="J154" s="210"/>
      <c r="K154" s="210"/>
      <c r="L154" s="215"/>
      <c r="M154" s="216"/>
      <c r="N154" s="217"/>
      <c r="O154" s="217"/>
      <c r="P154" s="217"/>
      <c r="Q154" s="217"/>
      <c r="R154" s="217"/>
      <c r="S154" s="217"/>
      <c r="T154" s="218"/>
      <c r="AT154" s="219" t="s">
        <v>194</v>
      </c>
      <c r="AU154" s="219" t="s">
        <v>87</v>
      </c>
      <c r="AV154" s="11" t="s">
        <v>87</v>
      </c>
      <c r="AW154" s="11" t="s">
        <v>39</v>
      </c>
      <c r="AX154" s="11" t="s">
        <v>84</v>
      </c>
      <c r="AY154" s="219" t="s">
        <v>182</v>
      </c>
    </row>
    <row r="155" spans="2:65" s="1" customFormat="1" ht="16.5" customHeight="1">
      <c r="B155" s="41"/>
      <c r="C155" s="193" t="s">
        <v>273</v>
      </c>
      <c r="D155" s="193" t="s">
        <v>184</v>
      </c>
      <c r="E155" s="194" t="s">
        <v>274</v>
      </c>
      <c r="F155" s="195" t="s">
        <v>275</v>
      </c>
      <c r="G155" s="196" t="s">
        <v>98</v>
      </c>
      <c r="H155" s="197">
        <v>96.9</v>
      </c>
      <c r="I155" s="198"/>
      <c r="J155" s="199">
        <f>ROUND(I155*H155,2)</f>
        <v>0</v>
      </c>
      <c r="K155" s="195" t="s">
        <v>187</v>
      </c>
      <c r="L155" s="61"/>
      <c r="M155" s="200" t="s">
        <v>21</v>
      </c>
      <c r="N155" s="201" t="s">
        <v>47</v>
      </c>
      <c r="O155" s="42"/>
      <c r="P155" s="202">
        <f>O155*H155</f>
        <v>0</v>
      </c>
      <c r="Q155" s="202">
        <v>0</v>
      </c>
      <c r="R155" s="202">
        <f>Q155*H155</f>
        <v>0</v>
      </c>
      <c r="S155" s="202">
        <v>0</v>
      </c>
      <c r="T155" s="203">
        <f>S155*H155</f>
        <v>0</v>
      </c>
      <c r="AR155" s="24" t="s">
        <v>188</v>
      </c>
      <c r="AT155" s="24" t="s">
        <v>184</v>
      </c>
      <c r="AU155" s="24" t="s">
        <v>87</v>
      </c>
      <c r="AY155" s="24" t="s">
        <v>182</v>
      </c>
      <c r="BE155" s="204">
        <f>IF(N155="základní",J155,0)</f>
        <v>0</v>
      </c>
      <c r="BF155" s="204">
        <f>IF(N155="snížená",J155,0)</f>
        <v>0</v>
      </c>
      <c r="BG155" s="204">
        <f>IF(N155="zákl. přenesená",J155,0)</f>
        <v>0</v>
      </c>
      <c r="BH155" s="204">
        <f>IF(N155="sníž. přenesená",J155,0)</f>
        <v>0</v>
      </c>
      <c r="BI155" s="204">
        <f>IF(N155="nulová",J155,0)</f>
        <v>0</v>
      </c>
      <c r="BJ155" s="24" t="s">
        <v>84</v>
      </c>
      <c r="BK155" s="204">
        <f>ROUND(I155*H155,2)</f>
        <v>0</v>
      </c>
      <c r="BL155" s="24" t="s">
        <v>188</v>
      </c>
      <c r="BM155" s="24" t="s">
        <v>276</v>
      </c>
    </row>
    <row r="156" spans="2:65" s="1" customFormat="1" ht="27">
      <c r="B156" s="41"/>
      <c r="C156" s="63"/>
      <c r="D156" s="205" t="s">
        <v>190</v>
      </c>
      <c r="E156" s="63"/>
      <c r="F156" s="206" t="s">
        <v>277</v>
      </c>
      <c r="G156" s="63"/>
      <c r="H156" s="63"/>
      <c r="I156" s="164"/>
      <c r="J156" s="63"/>
      <c r="K156" s="63"/>
      <c r="L156" s="61"/>
      <c r="M156" s="207"/>
      <c r="N156" s="42"/>
      <c r="O156" s="42"/>
      <c r="P156" s="42"/>
      <c r="Q156" s="42"/>
      <c r="R156" s="42"/>
      <c r="S156" s="42"/>
      <c r="T156" s="78"/>
      <c r="AT156" s="24" t="s">
        <v>190</v>
      </c>
      <c r="AU156" s="24" t="s">
        <v>87</v>
      </c>
    </row>
    <row r="157" spans="2:65" s="1" customFormat="1" ht="175.5">
      <c r="B157" s="41"/>
      <c r="C157" s="63"/>
      <c r="D157" s="205" t="s">
        <v>192</v>
      </c>
      <c r="E157" s="63"/>
      <c r="F157" s="208" t="s">
        <v>278</v>
      </c>
      <c r="G157" s="63"/>
      <c r="H157" s="63"/>
      <c r="I157" s="164"/>
      <c r="J157" s="63"/>
      <c r="K157" s="63"/>
      <c r="L157" s="61"/>
      <c r="M157" s="207"/>
      <c r="N157" s="42"/>
      <c r="O157" s="42"/>
      <c r="P157" s="42"/>
      <c r="Q157" s="42"/>
      <c r="R157" s="42"/>
      <c r="S157" s="42"/>
      <c r="T157" s="78"/>
      <c r="AT157" s="24" t="s">
        <v>192</v>
      </c>
      <c r="AU157" s="24" t="s">
        <v>87</v>
      </c>
    </row>
    <row r="158" spans="2:65" s="11" customFormat="1">
      <c r="B158" s="209"/>
      <c r="C158" s="210"/>
      <c r="D158" s="205" t="s">
        <v>194</v>
      </c>
      <c r="E158" s="211" t="s">
        <v>21</v>
      </c>
      <c r="F158" s="212" t="s">
        <v>279</v>
      </c>
      <c r="G158" s="210"/>
      <c r="H158" s="213">
        <v>96.9</v>
      </c>
      <c r="I158" s="214"/>
      <c r="J158" s="210"/>
      <c r="K158" s="210"/>
      <c r="L158" s="215"/>
      <c r="M158" s="216"/>
      <c r="N158" s="217"/>
      <c r="O158" s="217"/>
      <c r="P158" s="217"/>
      <c r="Q158" s="217"/>
      <c r="R158" s="217"/>
      <c r="S158" s="217"/>
      <c r="T158" s="218"/>
      <c r="AT158" s="219" t="s">
        <v>194</v>
      </c>
      <c r="AU158" s="219" t="s">
        <v>87</v>
      </c>
      <c r="AV158" s="11" t="s">
        <v>87</v>
      </c>
      <c r="AW158" s="11" t="s">
        <v>39</v>
      </c>
      <c r="AX158" s="11" t="s">
        <v>84</v>
      </c>
      <c r="AY158" s="219" t="s">
        <v>182</v>
      </c>
    </row>
    <row r="159" spans="2:65" s="1" customFormat="1" ht="25.5" customHeight="1">
      <c r="B159" s="41"/>
      <c r="C159" s="193" t="s">
        <v>280</v>
      </c>
      <c r="D159" s="193" t="s">
        <v>184</v>
      </c>
      <c r="E159" s="194" t="s">
        <v>281</v>
      </c>
      <c r="F159" s="195" t="s">
        <v>282</v>
      </c>
      <c r="G159" s="196" t="s">
        <v>98</v>
      </c>
      <c r="H159" s="197">
        <v>145.35</v>
      </c>
      <c r="I159" s="198"/>
      <c r="J159" s="199">
        <f>ROUND(I159*H159,2)</f>
        <v>0</v>
      </c>
      <c r="K159" s="195" t="s">
        <v>187</v>
      </c>
      <c r="L159" s="61"/>
      <c r="M159" s="200" t="s">
        <v>21</v>
      </c>
      <c r="N159" s="201" t="s">
        <v>47</v>
      </c>
      <c r="O159" s="42"/>
      <c r="P159" s="202">
        <f>O159*H159</f>
        <v>0</v>
      </c>
      <c r="Q159" s="202">
        <v>0</v>
      </c>
      <c r="R159" s="202">
        <f>Q159*H159</f>
        <v>0</v>
      </c>
      <c r="S159" s="202">
        <v>0</v>
      </c>
      <c r="T159" s="203">
        <f>S159*H159</f>
        <v>0</v>
      </c>
      <c r="AR159" s="24" t="s">
        <v>188</v>
      </c>
      <c r="AT159" s="24" t="s">
        <v>184</v>
      </c>
      <c r="AU159" s="24" t="s">
        <v>87</v>
      </c>
      <c r="AY159" s="24" t="s">
        <v>182</v>
      </c>
      <c r="BE159" s="204">
        <f>IF(N159="základní",J159,0)</f>
        <v>0</v>
      </c>
      <c r="BF159" s="204">
        <f>IF(N159="snížená",J159,0)</f>
        <v>0</v>
      </c>
      <c r="BG159" s="204">
        <f>IF(N159="zákl. přenesená",J159,0)</f>
        <v>0</v>
      </c>
      <c r="BH159" s="204">
        <f>IF(N159="sníž. přenesená",J159,0)</f>
        <v>0</v>
      </c>
      <c r="BI159" s="204">
        <f>IF(N159="nulová",J159,0)</f>
        <v>0</v>
      </c>
      <c r="BJ159" s="24" t="s">
        <v>84</v>
      </c>
      <c r="BK159" s="204">
        <f>ROUND(I159*H159,2)</f>
        <v>0</v>
      </c>
      <c r="BL159" s="24" t="s">
        <v>188</v>
      </c>
      <c r="BM159" s="24" t="s">
        <v>283</v>
      </c>
    </row>
    <row r="160" spans="2:65" s="1" customFormat="1" ht="27">
      <c r="B160" s="41"/>
      <c r="C160" s="63"/>
      <c r="D160" s="205" t="s">
        <v>190</v>
      </c>
      <c r="E160" s="63"/>
      <c r="F160" s="206" t="s">
        <v>284</v>
      </c>
      <c r="G160" s="63"/>
      <c r="H160" s="63"/>
      <c r="I160" s="164"/>
      <c r="J160" s="63"/>
      <c r="K160" s="63"/>
      <c r="L160" s="61"/>
      <c r="M160" s="207"/>
      <c r="N160" s="42"/>
      <c r="O160" s="42"/>
      <c r="P160" s="42"/>
      <c r="Q160" s="42"/>
      <c r="R160" s="42"/>
      <c r="S160" s="42"/>
      <c r="T160" s="78"/>
      <c r="AT160" s="24" t="s">
        <v>190</v>
      </c>
      <c r="AU160" s="24" t="s">
        <v>87</v>
      </c>
    </row>
    <row r="161" spans="2:65" s="1" customFormat="1" ht="175.5">
      <c r="B161" s="41"/>
      <c r="C161" s="63"/>
      <c r="D161" s="205" t="s">
        <v>192</v>
      </c>
      <c r="E161" s="63"/>
      <c r="F161" s="208" t="s">
        <v>285</v>
      </c>
      <c r="G161" s="63"/>
      <c r="H161" s="63"/>
      <c r="I161" s="164"/>
      <c r="J161" s="63"/>
      <c r="K161" s="63"/>
      <c r="L161" s="61"/>
      <c r="M161" s="207"/>
      <c r="N161" s="42"/>
      <c r="O161" s="42"/>
      <c r="P161" s="42"/>
      <c r="Q161" s="42"/>
      <c r="R161" s="42"/>
      <c r="S161" s="42"/>
      <c r="T161" s="78"/>
      <c r="AT161" s="24" t="s">
        <v>192</v>
      </c>
      <c r="AU161" s="24" t="s">
        <v>87</v>
      </c>
    </row>
    <row r="162" spans="2:65" s="11" customFormat="1">
      <c r="B162" s="209"/>
      <c r="C162" s="210"/>
      <c r="D162" s="205" t="s">
        <v>194</v>
      </c>
      <c r="E162" s="211" t="s">
        <v>21</v>
      </c>
      <c r="F162" s="212" t="s">
        <v>286</v>
      </c>
      <c r="G162" s="210"/>
      <c r="H162" s="213">
        <v>145.35</v>
      </c>
      <c r="I162" s="214"/>
      <c r="J162" s="210"/>
      <c r="K162" s="210"/>
      <c r="L162" s="215"/>
      <c r="M162" s="216"/>
      <c r="N162" s="217"/>
      <c r="O162" s="217"/>
      <c r="P162" s="217"/>
      <c r="Q162" s="217"/>
      <c r="R162" s="217"/>
      <c r="S162" s="217"/>
      <c r="T162" s="218"/>
      <c r="AT162" s="219" t="s">
        <v>194</v>
      </c>
      <c r="AU162" s="219" t="s">
        <v>87</v>
      </c>
      <c r="AV162" s="11" t="s">
        <v>87</v>
      </c>
      <c r="AW162" s="11" t="s">
        <v>39</v>
      </c>
      <c r="AX162" s="11" t="s">
        <v>84</v>
      </c>
      <c r="AY162" s="219" t="s">
        <v>182</v>
      </c>
    </row>
    <row r="163" spans="2:65" s="1" customFormat="1" ht="16.5" customHeight="1">
      <c r="B163" s="41"/>
      <c r="C163" s="193" t="s">
        <v>10</v>
      </c>
      <c r="D163" s="193" t="s">
        <v>184</v>
      </c>
      <c r="E163" s="194" t="s">
        <v>287</v>
      </c>
      <c r="F163" s="195" t="s">
        <v>288</v>
      </c>
      <c r="G163" s="196" t="s">
        <v>98</v>
      </c>
      <c r="H163" s="197">
        <v>165.54300000000001</v>
      </c>
      <c r="I163" s="198"/>
      <c r="J163" s="199">
        <f>ROUND(I163*H163,2)</f>
        <v>0</v>
      </c>
      <c r="K163" s="195" t="s">
        <v>187</v>
      </c>
      <c r="L163" s="61"/>
      <c r="M163" s="200" t="s">
        <v>21</v>
      </c>
      <c r="N163" s="201" t="s">
        <v>47</v>
      </c>
      <c r="O163" s="42"/>
      <c r="P163" s="202">
        <f>O163*H163</f>
        <v>0</v>
      </c>
      <c r="Q163" s="202">
        <v>0</v>
      </c>
      <c r="R163" s="202">
        <f>Q163*H163</f>
        <v>0</v>
      </c>
      <c r="S163" s="202">
        <v>0</v>
      </c>
      <c r="T163" s="203">
        <f>S163*H163</f>
        <v>0</v>
      </c>
      <c r="AR163" s="24" t="s">
        <v>188</v>
      </c>
      <c r="AT163" s="24" t="s">
        <v>184</v>
      </c>
      <c r="AU163" s="24" t="s">
        <v>87</v>
      </c>
      <c r="AY163" s="24" t="s">
        <v>182</v>
      </c>
      <c r="BE163" s="204">
        <f>IF(N163="základní",J163,0)</f>
        <v>0</v>
      </c>
      <c r="BF163" s="204">
        <f>IF(N163="snížená",J163,0)</f>
        <v>0</v>
      </c>
      <c r="BG163" s="204">
        <f>IF(N163="zákl. přenesená",J163,0)</f>
        <v>0</v>
      </c>
      <c r="BH163" s="204">
        <f>IF(N163="sníž. přenesená",J163,0)</f>
        <v>0</v>
      </c>
      <c r="BI163" s="204">
        <f>IF(N163="nulová",J163,0)</f>
        <v>0</v>
      </c>
      <c r="BJ163" s="24" t="s">
        <v>84</v>
      </c>
      <c r="BK163" s="204">
        <f>ROUND(I163*H163,2)</f>
        <v>0</v>
      </c>
      <c r="BL163" s="24" t="s">
        <v>188</v>
      </c>
      <c r="BM163" s="24" t="s">
        <v>289</v>
      </c>
    </row>
    <row r="164" spans="2:65" s="1" customFormat="1" ht="27">
      <c r="B164" s="41"/>
      <c r="C164" s="63"/>
      <c r="D164" s="205" t="s">
        <v>190</v>
      </c>
      <c r="E164" s="63"/>
      <c r="F164" s="206" t="s">
        <v>290</v>
      </c>
      <c r="G164" s="63"/>
      <c r="H164" s="63"/>
      <c r="I164" s="164"/>
      <c r="J164" s="63"/>
      <c r="K164" s="63"/>
      <c r="L164" s="61"/>
      <c r="M164" s="207"/>
      <c r="N164" s="42"/>
      <c r="O164" s="42"/>
      <c r="P164" s="42"/>
      <c r="Q164" s="42"/>
      <c r="R164" s="42"/>
      <c r="S164" s="42"/>
      <c r="T164" s="78"/>
      <c r="AT164" s="24" t="s">
        <v>190</v>
      </c>
      <c r="AU164" s="24" t="s">
        <v>87</v>
      </c>
    </row>
    <row r="165" spans="2:65" s="1" customFormat="1" ht="175.5">
      <c r="B165" s="41"/>
      <c r="C165" s="63"/>
      <c r="D165" s="205" t="s">
        <v>192</v>
      </c>
      <c r="E165" s="63"/>
      <c r="F165" s="208" t="s">
        <v>291</v>
      </c>
      <c r="G165" s="63"/>
      <c r="H165" s="63"/>
      <c r="I165" s="164"/>
      <c r="J165" s="63"/>
      <c r="K165" s="63"/>
      <c r="L165" s="61"/>
      <c r="M165" s="207"/>
      <c r="N165" s="42"/>
      <c r="O165" s="42"/>
      <c r="P165" s="42"/>
      <c r="Q165" s="42"/>
      <c r="R165" s="42"/>
      <c r="S165" s="42"/>
      <c r="T165" s="78"/>
      <c r="AT165" s="24" t="s">
        <v>192</v>
      </c>
      <c r="AU165" s="24" t="s">
        <v>87</v>
      </c>
    </row>
    <row r="166" spans="2:65" s="13" customFormat="1">
      <c r="B166" s="231"/>
      <c r="C166" s="232"/>
      <c r="D166" s="205" t="s">
        <v>194</v>
      </c>
      <c r="E166" s="233" t="s">
        <v>21</v>
      </c>
      <c r="F166" s="234" t="s">
        <v>292</v>
      </c>
      <c r="G166" s="232"/>
      <c r="H166" s="233" t="s">
        <v>21</v>
      </c>
      <c r="I166" s="235"/>
      <c r="J166" s="232"/>
      <c r="K166" s="232"/>
      <c r="L166" s="236"/>
      <c r="M166" s="237"/>
      <c r="N166" s="238"/>
      <c r="O166" s="238"/>
      <c r="P166" s="238"/>
      <c r="Q166" s="238"/>
      <c r="R166" s="238"/>
      <c r="S166" s="238"/>
      <c r="T166" s="239"/>
      <c r="AT166" s="240" t="s">
        <v>194</v>
      </c>
      <c r="AU166" s="240" t="s">
        <v>87</v>
      </c>
      <c r="AV166" s="13" t="s">
        <v>84</v>
      </c>
      <c r="AW166" s="13" t="s">
        <v>39</v>
      </c>
      <c r="AX166" s="13" t="s">
        <v>76</v>
      </c>
      <c r="AY166" s="240" t="s">
        <v>182</v>
      </c>
    </row>
    <row r="167" spans="2:65" s="11" customFormat="1">
      <c r="B167" s="209"/>
      <c r="C167" s="210"/>
      <c r="D167" s="205" t="s">
        <v>194</v>
      </c>
      <c r="E167" s="211" t="s">
        <v>21</v>
      </c>
      <c r="F167" s="212" t="s">
        <v>293</v>
      </c>
      <c r="G167" s="210"/>
      <c r="H167" s="213">
        <v>21.72</v>
      </c>
      <c r="I167" s="214"/>
      <c r="J167" s="210"/>
      <c r="K167" s="210"/>
      <c r="L167" s="215"/>
      <c r="M167" s="216"/>
      <c r="N167" s="217"/>
      <c r="O167" s="217"/>
      <c r="P167" s="217"/>
      <c r="Q167" s="217"/>
      <c r="R167" s="217"/>
      <c r="S167" s="217"/>
      <c r="T167" s="218"/>
      <c r="AT167" s="219" t="s">
        <v>194</v>
      </c>
      <c r="AU167" s="219" t="s">
        <v>87</v>
      </c>
      <c r="AV167" s="11" t="s">
        <v>87</v>
      </c>
      <c r="AW167" s="11" t="s">
        <v>39</v>
      </c>
      <c r="AX167" s="11" t="s">
        <v>76</v>
      </c>
      <c r="AY167" s="219" t="s">
        <v>182</v>
      </c>
    </row>
    <row r="168" spans="2:65" s="11" customFormat="1">
      <c r="B168" s="209"/>
      <c r="C168" s="210"/>
      <c r="D168" s="205" t="s">
        <v>194</v>
      </c>
      <c r="E168" s="211" t="s">
        <v>21</v>
      </c>
      <c r="F168" s="212" t="s">
        <v>294</v>
      </c>
      <c r="G168" s="210"/>
      <c r="H168" s="213">
        <v>103.6</v>
      </c>
      <c r="I168" s="214"/>
      <c r="J168" s="210"/>
      <c r="K168" s="210"/>
      <c r="L168" s="215"/>
      <c r="M168" s="216"/>
      <c r="N168" s="217"/>
      <c r="O168" s="217"/>
      <c r="P168" s="217"/>
      <c r="Q168" s="217"/>
      <c r="R168" s="217"/>
      <c r="S168" s="217"/>
      <c r="T168" s="218"/>
      <c r="AT168" s="219" t="s">
        <v>194</v>
      </c>
      <c r="AU168" s="219" t="s">
        <v>87</v>
      </c>
      <c r="AV168" s="11" t="s">
        <v>87</v>
      </c>
      <c r="AW168" s="11" t="s">
        <v>39</v>
      </c>
      <c r="AX168" s="11" t="s">
        <v>76</v>
      </c>
      <c r="AY168" s="219" t="s">
        <v>182</v>
      </c>
    </row>
    <row r="169" spans="2:65" s="11" customFormat="1">
      <c r="B169" s="209"/>
      <c r="C169" s="210"/>
      <c r="D169" s="205" t="s">
        <v>194</v>
      </c>
      <c r="E169" s="211" t="s">
        <v>21</v>
      </c>
      <c r="F169" s="212" t="s">
        <v>295</v>
      </c>
      <c r="G169" s="210"/>
      <c r="H169" s="213">
        <v>11.27</v>
      </c>
      <c r="I169" s="214"/>
      <c r="J169" s="210"/>
      <c r="K169" s="210"/>
      <c r="L169" s="215"/>
      <c r="M169" s="216"/>
      <c r="N169" s="217"/>
      <c r="O169" s="217"/>
      <c r="P169" s="217"/>
      <c r="Q169" s="217"/>
      <c r="R169" s="217"/>
      <c r="S169" s="217"/>
      <c r="T169" s="218"/>
      <c r="AT169" s="219" t="s">
        <v>194</v>
      </c>
      <c r="AU169" s="219" t="s">
        <v>87</v>
      </c>
      <c r="AV169" s="11" t="s">
        <v>87</v>
      </c>
      <c r="AW169" s="11" t="s">
        <v>39</v>
      </c>
      <c r="AX169" s="11" t="s">
        <v>76</v>
      </c>
      <c r="AY169" s="219" t="s">
        <v>182</v>
      </c>
    </row>
    <row r="170" spans="2:65" s="11" customFormat="1">
      <c r="B170" s="209"/>
      <c r="C170" s="210"/>
      <c r="D170" s="205" t="s">
        <v>194</v>
      </c>
      <c r="E170" s="211" t="s">
        <v>21</v>
      </c>
      <c r="F170" s="212" t="s">
        <v>296</v>
      </c>
      <c r="G170" s="210"/>
      <c r="H170" s="213">
        <v>24.5</v>
      </c>
      <c r="I170" s="214"/>
      <c r="J170" s="210"/>
      <c r="K170" s="210"/>
      <c r="L170" s="215"/>
      <c r="M170" s="216"/>
      <c r="N170" s="217"/>
      <c r="O170" s="217"/>
      <c r="P170" s="217"/>
      <c r="Q170" s="217"/>
      <c r="R170" s="217"/>
      <c r="S170" s="217"/>
      <c r="T170" s="218"/>
      <c r="AT170" s="219" t="s">
        <v>194</v>
      </c>
      <c r="AU170" s="219" t="s">
        <v>87</v>
      </c>
      <c r="AV170" s="11" t="s">
        <v>87</v>
      </c>
      <c r="AW170" s="11" t="s">
        <v>39</v>
      </c>
      <c r="AX170" s="11" t="s">
        <v>76</v>
      </c>
      <c r="AY170" s="219" t="s">
        <v>182</v>
      </c>
    </row>
    <row r="171" spans="2:65" s="11" customFormat="1">
      <c r="B171" s="209"/>
      <c r="C171" s="210"/>
      <c r="D171" s="205" t="s">
        <v>194</v>
      </c>
      <c r="E171" s="211" t="s">
        <v>21</v>
      </c>
      <c r="F171" s="212" t="s">
        <v>297</v>
      </c>
      <c r="G171" s="210"/>
      <c r="H171" s="213">
        <v>34.799999999999997</v>
      </c>
      <c r="I171" s="214"/>
      <c r="J171" s="210"/>
      <c r="K171" s="210"/>
      <c r="L171" s="215"/>
      <c r="M171" s="216"/>
      <c r="N171" s="217"/>
      <c r="O171" s="217"/>
      <c r="P171" s="217"/>
      <c r="Q171" s="217"/>
      <c r="R171" s="217"/>
      <c r="S171" s="217"/>
      <c r="T171" s="218"/>
      <c r="AT171" s="219" t="s">
        <v>194</v>
      </c>
      <c r="AU171" s="219" t="s">
        <v>87</v>
      </c>
      <c r="AV171" s="11" t="s">
        <v>87</v>
      </c>
      <c r="AW171" s="11" t="s">
        <v>39</v>
      </c>
      <c r="AX171" s="11" t="s">
        <v>76</v>
      </c>
      <c r="AY171" s="219" t="s">
        <v>182</v>
      </c>
    </row>
    <row r="172" spans="2:65" s="11" customFormat="1">
      <c r="B172" s="209"/>
      <c r="C172" s="210"/>
      <c r="D172" s="205" t="s">
        <v>194</v>
      </c>
      <c r="E172" s="211" t="s">
        <v>21</v>
      </c>
      <c r="F172" s="212" t="s">
        <v>298</v>
      </c>
      <c r="G172" s="210"/>
      <c r="H172" s="213">
        <v>40.6</v>
      </c>
      <c r="I172" s="214"/>
      <c r="J172" s="210"/>
      <c r="K172" s="210"/>
      <c r="L172" s="215"/>
      <c r="M172" s="216"/>
      <c r="N172" s="217"/>
      <c r="O172" s="217"/>
      <c r="P172" s="217"/>
      <c r="Q172" s="217"/>
      <c r="R172" s="217"/>
      <c r="S172" s="217"/>
      <c r="T172" s="218"/>
      <c r="AT172" s="219" t="s">
        <v>194</v>
      </c>
      <c r="AU172" s="219" t="s">
        <v>87</v>
      </c>
      <c r="AV172" s="11" t="s">
        <v>87</v>
      </c>
      <c r="AW172" s="11" t="s">
        <v>39</v>
      </c>
      <c r="AX172" s="11" t="s">
        <v>76</v>
      </c>
      <c r="AY172" s="219" t="s">
        <v>182</v>
      </c>
    </row>
    <row r="173" spans="2:65" s="12" customFormat="1">
      <c r="B173" s="220"/>
      <c r="C173" s="221"/>
      <c r="D173" s="205" t="s">
        <v>194</v>
      </c>
      <c r="E173" s="222" t="s">
        <v>125</v>
      </c>
      <c r="F173" s="223" t="s">
        <v>208</v>
      </c>
      <c r="G173" s="221"/>
      <c r="H173" s="224">
        <v>236.49</v>
      </c>
      <c r="I173" s="225"/>
      <c r="J173" s="221"/>
      <c r="K173" s="221"/>
      <c r="L173" s="226"/>
      <c r="M173" s="227"/>
      <c r="N173" s="228"/>
      <c r="O173" s="228"/>
      <c r="P173" s="228"/>
      <c r="Q173" s="228"/>
      <c r="R173" s="228"/>
      <c r="S173" s="228"/>
      <c r="T173" s="229"/>
      <c r="AT173" s="230" t="s">
        <v>194</v>
      </c>
      <c r="AU173" s="230" t="s">
        <v>87</v>
      </c>
      <c r="AV173" s="12" t="s">
        <v>188</v>
      </c>
      <c r="AW173" s="12" t="s">
        <v>39</v>
      </c>
      <c r="AX173" s="12" t="s">
        <v>76</v>
      </c>
      <c r="AY173" s="230" t="s">
        <v>182</v>
      </c>
    </row>
    <row r="174" spans="2:65" s="11" customFormat="1">
      <c r="B174" s="209"/>
      <c r="C174" s="210"/>
      <c r="D174" s="205" t="s">
        <v>194</v>
      </c>
      <c r="E174" s="211" t="s">
        <v>21</v>
      </c>
      <c r="F174" s="212" t="s">
        <v>299</v>
      </c>
      <c r="G174" s="210"/>
      <c r="H174" s="213">
        <v>165.54300000000001</v>
      </c>
      <c r="I174" s="214"/>
      <c r="J174" s="210"/>
      <c r="K174" s="210"/>
      <c r="L174" s="215"/>
      <c r="M174" s="216"/>
      <c r="N174" s="217"/>
      <c r="O174" s="217"/>
      <c r="P174" s="217"/>
      <c r="Q174" s="217"/>
      <c r="R174" s="217"/>
      <c r="S174" s="217"/>
      <c r="T174" s="218"/>
      <c r="AT174" s="219" t="s">
        <v>194</v>
      </c>
      <c r="AU174" s="219" t="s">
        <v>87</v>
      </c>
      <c r="AV174" s="11" t="s">
        <v>87</v>
      </c>
      <c r="AW174" s="11" t="s">
        <v>39</v>
      </c>
      <c r="AX174" s="11" t="s">
        <v>84</v>
      </c>
      <c r="AY174" s="219" t="s">
        <v>182</v>
      </c>
    </row>
    <row r="175" spans="2:65" s="1" customFormat="1" ht="16.5" customHeight="1">
      <c r="B175" s="41"/>
      <c r="C175" s="193" t="s">
        <v>300</v>
      </c>
      <c r="D175" s="193" t="s">
        <v>184</v>
      </c>
      <c r="E175" s="194" t="s">
        <v>301</v>
      </c>
      <c r="F175" s="195" t="s">
        <v>302</v>
      </c>
      <c r="G175" s="196" t="s">
        <v>98</v>
      </c>
      <c r="H175" s="197">
        <v>70.947000000000003</v>
      </c>
      <c r="I175" s="198"/>
      <c r="J175" s="199">
        <f>ROUND(I175*H175,2)</f>
        <v>0</v>
      </c>
      <c r="K175" s="195" t="s">
        <v>187</v>
      </c>
      <c r="L175" s="61"/>
      <c r="M175" s="200" t="s">
        <v>21</v>
      </c>
      <c r="N175" s="201" t="s">
        <v>47</v>
      </c>
      <c r="O175" s="42"/>
      <c r="P175" s="202">
        <f>O175*H175</f>
        <v>0</v>
      </c>
      <c r="Q175" s="202">
        <v>8.2400000000000008E-3</v>
      </c>
      <c r="R175" s="202">
        <f>Q175*H175</f>
        <v>0.58460328000000006</v>
      </c>
      <c r="S175" s="202">
        <v>0</v>
      </c>
      <c r="T175" s="203">
        <f>S175*H175</f>
        <v>0</v>
      </c>
      <c r="AR175" s="24" t="s">
        <v>188</v>
      </c>
      <c r="AT175" s="24" t="s">
        <v>184</v>
      </c>
      <c r="AU175" s="24" t="s">
        <v>87</v>
      </c>
      <c r="AY175" s="24" t="s">
        <v>182</v>
      </c>
      <c r="BE175" s="204">
        <f>IF(N175="základní",J175,0)</f>
        <v>0</v>
      </c>
      <c r="BF175" s="204">
        <f>IF(N175="snížená",J175,0)</f>
        <v>0</v>
      </c>
      <c r="BG175" s="204">
        <f>IF(N175="zákl. přenesená",J175,0)</f>
        <v>0</v>
      </c>
      <c r="BH175" s="204">
        <f>IF(N175="sníž. přenesená",J175,0)</f>
        <v>0</v>
      </c>
      <c r="BI175" s="204">
        <f>IF(N175="nulová",J175,0)</f>
        <v>0</v>
      </c>
      <c r="BJ175" s="24" t="s">
        <v>84</v>
      </c>
      <c r="BK175" s="204">
        <f>ROUND(I175*H175,2)</f>
        <v>0</v>
      </c>
      <c r="BL175" s="24" t="s">
        <v>188</v>
      </c>
      <c r="BM175" s="24" t="s">
        <v>303</v>
      </c>
    </row>
    <row r="176" spans="2:65" s="1" customFormat="1" ht="27">
      <c r="B176" s="41"/>
      <c r="C176" s="63"/>
      <c r="D176" s="205" t="s">
        <v>190</v>
      </c>
      <c r="E176" s="63"/>
      <c r="F176" s="206" t="s">
        <v>304</v>
      </c>
      <c r="G176" s="63"/>
      <c r="H176" s="63"/>
      <c r="I176" s="164"/>
      <c r="J176" s="63"/>
      <c r="K176" s="63"/>
      <c r="L176" s="61"/>
      <c r="M176" s="207"/>
      <c r="N176" s="42"/>
      <c r="O176" s="42"/>
      <c r="P176" s="42"/>
      <c r="Q176" s="42"/>
      <c r="R176" s="42"/>
      <c r="S176" s="42"/>
      <c r="T176" s="78"/>
      <c r="AT176" s="24" t="s">
        <v>190</v>
      </c>
      <c r="AU176" s="24" t="s">
        <v>87</v>
      </c>
    </row>
    <row r="177" spans="2:65" s="1" customFormat="1" ht="175.5">
      <c r="B177" s="41"/>
      <c r="C177" s="63"/>
      <c r="D177" s="205" t="s">
        <v>192</v>
      </c>
      <c r="E177" s="63"/>
      <c r="F177" s="208" t="s">
        <v>291</v>
      </c>
      <c r="G177" s="63"/>
      <c r="H177" s="63"/>
      <c r="I177" s="164"/>
      <c r="J177" s="63"/>
      <c r="K177" s="63"/>
      <c r="L177" s="61"/>
      <c r="M177" s="207"/>
      <c r="N177" s="42"/>
      <c r="O177" s="42"/>
      <c r="P177" s="42"/>
      <c r="Q177" s="42"/>
      <c r="R177" s="42"/>
      <c r="S177" s="42"/>
      <c r="T177" s="78"/>
      <c r="AT177" s="24" t="s">
        <v>192</v>
      </c>
      <c r="AU177" s="24" t="s">
        <v>87</v>
      </c>
    </row>
    <row r="178" spans="2:65" s="11" customFormat="1">
      <c r="B178" s="209"/>
      <c r="C178" s="210"/>
      <c r="D178" s="205" t="s">
        <v>194</v>
      </c>
      <c r="E178" s="211" t="s">
        <v>21</v>
      </c>
      <c r="F178" s="212" t="s">
        <v>305</v>
      </c>
      <c r="G178" s="210"/>
      <c r="H178" s="213">
        <v>70.947000000000003</v>
      </c>
      <c r="I178" s="214"/>
      <c r="J178" s="210"/>
      <c r="K178" s="210"/>
      <c r="L178" s="215"/>
      <c r="M178" s="216"/>
      <c r="N178" s="217"/>
      <c r="O178" s="217"/>
      <c r="P178" s="217"/>
      <c r="Q178" s="217"/>
      <c r="R178" s="217"/>
      <c r="S178" s="217"/>
      <c r="T178" s="218"/>
      <c r="AT178" s="219" t="s">
        <v>194</v>
      </c>
      <c r="AU178" s="219" t="s">
        <v>87</v>
      </c>
      <c r="AV178" s="11" t="s">
        <v>87</v>
      </c>
      <c r="AW178" s="11" t="s">
        <v>39</v>
      </c>
      <c r="AX178" s="11" t="s">
        <v>84</v>
      </c>
      <c r="AY178" s="219" t="s">
        <v>182</v>
      </c>
    </row>
    <row r="179" spans="2:65" s="1" customFormat="1" ht="16.5" customHeight="1">
      <c r="B179" s="41"/>
      <c r="C179" s="193" t="s">
        <v>306</v>
      </c>
      <c r="D179" s="193" t="s">
        <v>184</v>
      </c>
      <c r="E179" s="194" t="s">
        <v>307</v>
      </c>
      <c r="F179" s="195" t="s">
        <v>308</v>
      </c>
      <c r="G179" s="196" t="s">
        <v>98</v>
      </c>
      <c r="H179" s="197">
        <v>449.30799999999999</v>
      </c>
      <c r="I179" s="198"/>
      <c r="J179" s="199">
        <f>ROUND(I179*H179,2)</f>
        <v>0</v>
      </c>
      <c r="K179" s="195" t="s">
        <v>187</v>
      </c>
      <c r="L179" s="61"/>
      <c r="M179" s="200" t="s">
        <v>21</v>
      </c>
      <c r="N179" s="201" t="s">
        <v>47</v>
      </c>
      <c r="O179" s="42"/>
      <c r="P179" s="202">
        <f>O179*H179</f>
        <v>0</v>
      </c>
      <c r="Q179" s="202">
        <v>0</v>
      </c>
      <c r="R179" s="202">
        <f>Q179*H179</f>
        <v>0</v>
      </c>
      <c r="S179" s="202">
        <v>0</v>
      </c>
      <c r="T179" s="203">
        <f>S179*H179</f>
        <v>0</v>
      </c>
      <c r="AR179" s="24" t="s">
        <v>188</v>
      </c>
      <c r="AT179" s="24" t="s">
        <v>184</v>
      </c>
      <c r="AU179" s="24" t="s">
        <v>87</v>
      </c>
      <c r="AY179" s="24" t="s">
        <v>182</v>
      </c>
      <c r="BE179" s="204">
        <f>IF(N179="základní",J179,0)</f>
        <v>0</v>
      </c>
      <c r="BF179" s="204">
        <f>IF(N179="snížená",J179,0)</f>
        <v>0</v>
      </c>
      <c r="BG179" s="204">
        <f>IF(N179="zákl. přenesená",J179,0)</f>
        <v>0</v>
      </c>
      <c r="BH179" s="204">
        <f>IF(N179="sníž. přenesená",J179,0)</f>
        <v>0</v>
      </c>
      <c r="BI179" s="204">
        <f>IF(N179="nulová",J179,0)</f>
        <v>0</v>
      </c>
      <c r="BJ179" s="24" t="s">
        <v>84</v>
      </c>
      <c r="BK179" s="204">
        <f>ROUND(I179*H179,2)</f>
        <v>0</v>
      </c>
      <c r="BL179" s="24" t="s">
        <v>188</v>
      </c>
      <c r="BM179" s="24" t="s">
        <v>309</v>
      </c>
    </row>
    <row r="180" spans="2:65" s="1" customFormat="1" ht="40.5">
      <c r="B180" s="41"/>
      <c r="C180" s="63"/>
      <c r="D180" s="205" t="s">
        <v>190</v>
      </c>
      <c r="E180" s="63"/>
      <c r="F180" s="206" t="s">
        <v>310</v>
      </c>
      <c r="G180" s="63"/>
      <c r="H180" s="63"/>
      <c r="I180" s="164"/>
      <c r="J180" s="63"/>
      <c r="K180" s="63"/>
      <c r="L180" s="61"/>
      <c r="M180" s="207"/>
      <c r="N180" s="42"/>
      <c r="O180" s="42"/>
      <c r="P180" s="42"/>
      <c r="Q180" s="42"/>
      <c r="R180" s="42"/>
      <c r="S180" s="42"/>
      <c r="T180" s="78"/>
      <c r="AT180" s="24" t="s">
        <v>190</v>
      </c>
      <c r="AU180" s="24" t="s">
        <v>87</v>
      </c>
    </row>
    <row r="181" spans="2:65" s="1" customFormat="1" ht="175.5">
      <c r="B181" s="41"/>
      <c r="C181" s="63"/>
      <c r="D181" s="205" t="s">
        <v>192</v>
      </c>
      <c r="E181" s="63"/>
      <c r="F181" s="208" t="s">
        <v>311</v>
      </c>
      <c r="G181" s="63"/>
      <c r="H181" s="63"/>
      <c r="I181" s="164"/>
      <c r="J181" s="63"/>
      <c r="K181" s="63"/>
      <c r="L181" s="61"/>
      <c r="M181" s="207"/>
      <c r="N181" s="42"/>
      <c r="O181" s="42"/>
      <c r="P181" s="42"/>
      <c r="Q181" s="42"/>
      <c r="R181" s="42"/>
      <c r="S181" s="42"/>
      <c r="T181" s="78"/>
      <c r="AT181" s="24" t="s">
        <v>192</v>
      </c>
      <c r="AU181" s="24" t="s">
        <v>87</v>
      </c>
    </row>
    <row r="182" spans="2:65" s="11" customFormat="1">
      <c r="B182" s="209"/>
      <c r="C182" s="210"/>
      <c r="D182" s="205" t="s">
        <v>194</v>
      </c>
      <c r="E182" s="211" t="s">
        <v>21</v>
      </c>
      <c r="F182" s="212" t="s">
        <v>312</v>
      </c>
      <c r="G182" s="210"/>
      <c r="H182" s="213">
        <v>110.158</v>
      </c>
      <c r="I182" s="214"/>
      <c r="J182" s="210"/>
      <c r="K182" s="210"/>
      <c r="L182" s="215"/>
      <c r="M182" s="216"/>
      <c r="N182" s="217"/>
      <c r="O182" s="217"/>
      <c r="P182" s="217"/>
      <c r="Q182" s="217"/>
      <c r="R182" s="217"/>
      <c r="S182" s="217"/>
      <c r="T182" s="218"/>
      <c r="AT182" s="219" t="s">
        <v>194</v>
      </c>
      <c r="AU182" s="219" t="s">
        <v>87</v>
      </c>
      <c r="AV182" s="11" t="s">
        <v>87</v>
      </c>
      <c r="AW182" s="11" t="s">
        <v>39</v>
      </c>
      <c r="AX182" s="11" t="s">
        <v>76</v>
      </c>
      <c r="AY182" s="219" t="s">
        <v>182</v>
      </c>
    </row>
    <row r="183" spans="2:65" s="11" customFormat="1">
      <c r="B183" s="209"/>
      <c r="C183" s="210"/>
      <c r="D183" s="205" t="s">
        <v>194</v>
      </c>
      <c r="E183" s="211" t="s">
        <v>21</v>
      </c>
      <c r="F183" s="212" t="s">
        <v>313</v>
      </c>
      <c r="G183" s="210"/>
      <c r="H183" s="213">
        <v>339.15</v>
      </c>
      <c r="I183" s="214"/>
      <c r="J183" s="210"/>
      <c r="K183" s="210"/>
      <c r="L183" s="215"/>
      <c r="M183" s="216"/>
      <c r="N183" s="217"/>
      <c r="O183" s="217"/>
      <c r="P183" s="217"/>
      <c r="Q183" s="217"/>
      <c r="R183" s="217"/>
      <c r="S183" s="217"/>
      <c r="T183" s="218"/>
      <c r="AT183" s="219" t="s">
        <v>194</v>
      </c>
      <c r="AU183" s="219" t="s">
        <v>87</v>
      </c>
      <c r="AV183" s="11" t="s">
        <v>87</v>
      </c>
      <c r="AW183" s="11" t="s">
        <v>39</v>
      </c>
      <c r="AX183" s="11" t="s">
        <v>76</v>
      </c>
      <c r="AY183" s="219" t="s">
        <v>182</v>
      </c>
    </row>
    <row r="184" spans="2:65" s="12" customFormat="1">
      <c r="B184" s="220"/>
      <c r="C184" s="221"/>
      <c r="D184" s="205" t="s">
        <v>194</v>
      </c>
      <c r="E184" s="222" t="s">
        <v>21</v>
      </c>
      <c r="F184" s="223" t="s">
        <v>208</v>
      </c>
      <c r="G184" s="221"/>
      <c r="H184" s="224">
        <v>449.30799999999999</v>
      </c>
      <c r="I184" s="225"/>
      <c r="J184" s="221"/>
      <c r="K184" s="221"/>
      <c r="L184" s="226"/>
      <c r="M184" s="227"/>
      <c r="N184" s="228"/>
      <c r="O184" s="228"/>
      <c r="P184" s="228"/>
      <c r="Q184" s="228"/>
      <c r="R184" s="228"/>
      <c r="S184" s="228"/>
      <c r="T184" s="229"/>
      <c r="AT184" s="230" t="s">
        <v>194</v>
      </c>
      <c r="AU184" s="230" t="s">
        <v>87</v>
      </c>
      <c r="AV184" s="12" t="s">
        <v>188</v>
      </c>
      <c r="AW184" s="12" t="s">
        <v>39</v>
      </c>
      <c r="AX184" s="12" t="s">
        <v>84</v>
      </c>
      <c r="AY184" s="230" t="s">
        <v>182</v>
      </c>
    </row>
    <row r="185" spans="2:65" s="1" customFormat="1" ht="16.5" customHeight="1">
      <c r="B185" s="41"/>
      <c r="C185" s="193" t="s">
        <v>149</v>
      </c>
      <c r="D185" s="193" t="s">
        <v>184</v>
      </c>
      <c r="E185" s="194" t="s">
        <v>314</v>
      </c>
      <c r="F185" s="195" t="s">
        <v>315</v>
      </c>
      <c r="G185" s="196" t="s">
        <v>98</v>
      </c>
      <c r="H185" s="197">
        <v>183.13900000000001</v>
      </c>
      <c r="I185" s="198"/>
      <c r="J185" s="199">
        <f>ROUND(I185*H185,2)</f>
        <v>0</v>
      </c>
      <c r="K185" s="195" t="s">
        <v>187</v>
      </c>
      <c r="L185" s="61"/>
      <c r="M185" s="200" t="s">
        <v>21</v>
      </c>
      <c r="N185" s="201" t="s">
        <v>47</v>
      </c>
      <c r="O185" s="42"/>
      <c r="P185" s="202">
        <f>O185*H185</f>
        <v>0</v>
      </c>
      <c r="Q185" s="202">
        <v>0</v>
      </c>
      <c r="R185" s="202">
        <f>Q185*H185</f>
        <v>0</v>
      </c>
      <c r="S185" s="202">
        <v>0</v>
      </c>
      <c r="T185" s="203">
        <f>S185*H185</f>
        <v>0</v>
      </c>
      <c r="AR185" s="24" t="s">
        <v>188</v>
      </c>
      <c r="AT185" s="24" t="s">
        <v>184</v>
      </c>
      <c r="AU185" s="24" t="s">
        <v>87</v>
      </c>
      <c r="AY185" s="24" t="s">
        <v>182</v>
      </c>
      <c r="BE185" s="204">
        <f>IF(N185="základní",J185,0)</f>
        <v>0</v>
      </c>
      <c r="BF185" s="204">
        <f>IF(N185="snížená",J185,0)</f>
        <v>0</v>
      </c>
      <c r="BG185" s="204">
        <f>IF(N185="zákl. přenesená",J185,0)</f>
        <v>0</v>
      </c>
      <c r="BH185" s="204">
        <f>IF(N185="sníž. přenesená",J185,0)</f>
        <v>0</v>
      </c>
      <c r="BI185" s="204">
        <f>IF(N185="nulová",J185,0)</f>
        <v>0</v>
      </c>
      <c r="BJ185" s="24" t="s">
        <v>84</v>
      </c>
      <c r="BK185" s="204">
        <f>ROUND(I185*H185,2)</f>
        <v>0</v>
      </c>
      <c r="BL185" s="24" t="s">
        <v>188</v>
      </c>
      <c r="BM185" s="24" t="s">
        <v>316</v>
      </c>
    </row>
    <row r="186" spans="2:65" s="1" customFormat="1" ht="40.5">
      <c r="B186" s="41"/>
      <c r="C186" s="63"/>
      <c r="D186" s="205" t="s">
        <v>190</v>
      </c>
      <c r="E186" s="63"/>
      <c r="F186" s="206" t="s">
        <v>317</v>
      </c>
      <c r="G186" s="63"/>
      <c r="H186" s="63"/>
      <c r="I186" s="164"/>
      <c r="J186" s="63"/>
      <c r="K186" s="63"/>
      <c r="L186" s="61"/>
      <c r="M186" s="207"/>
      <c r="N186" s="42"/>
      <c r="O186" s="42"/>
      <c r="P186" s="42"/>
      <c r="Q186" s="42"/>
      <c r="R186" s="42"/>
      <c r="S186" s="42"/>
      <c r="T186" s="78"/>
      <c r="AT186" s="24" t="s">
        <v>190</v>
      </c>
      <c r="AU186" s="24" t="s">
        <v>87</v>
      </c>
    </row>
    <row r="187" spans="2:65" s="1" customFormat="1" ht="175.5">
      <c r="B187" s="41"/>
      <c r="C187" s="63"/>
      <c r="D187" s="205" t="s">
        <v>192</v>
      </c>
      <c r="E187" s="63"/>
      <c r="F187" s="208" t="s">
        <v>311</v>
      </c>
      <c r="G187" s="63"/>
      <c r="H187" s="63"/>
      <c r="I187" s="164"/>
      <c r="J187" s="63"/>
      <c r="K187" s="63"/>
      <c r="L187" s="61"/>
      <c r="M187" s="207"/>
      <c r="N187" s="42"/>
      <c r="O187" s="42"/>
      <c r="P187" s="42"/>
      <c r="Q187" s="42"/>
      <c r="R187" s="42"/>
      <c r="S187" s="42"/>
      <c r="T187" s="78"/>
      <c r="AT187" s="24" t="s">
        <v>192</v>
      </c>
      <c r="AU187" s="24" t="s">
        <v>87</v>
      </c>
    </row>
    <row r="188" spans="2:65" s="11" customFormat="1">
      <c r="B188" s="209"/>
      <c r="C188" s="210"/>
      <c r="D188" s="205" t="s">
        <v>194</v>
      </c>
      <c r="E188" s="211" t="s">
        <v>21</v>
      </c>
      <c r="F188" s="212" t="s">
        <v>318</v>
      </c>
      <c r="G188" s="210"/>
      <c r="H188" s="213">
        <v>110.464</v>
      </c>
      <c r="I188" s="214"/>
      <c r="J188" s="210"/>
      <c r="K188" s="210"/>
      <c r="L188" s="215"/>
      <c r="M188" s="216"/>
      <c r="N188" s="217"/>
      <c r="O188" s="217"/>
      <c r="P188" s="217"/>
      <c r="Q188" s="217"/>
      <c r="R188" s="217"/>
      <c r="S188" s="217"/>
      <c r="T188" s="218"/>
      <c r="AT188" s="219" t="s">
        <v>194</v>
      </c>
      <c r="AU188" s="219" t="s">
        <v>87</v>
      </c>
      <c r="AV188" s="11" t="s">
        <v>87</v>
      </c>
      <c r="AW188" s="11" t="s">
        <v>39</v>
      </c>
      <c r="AX188" s="11" t="s">
        <v>76</v>
      </c>
      <c r="AY188" s="219" t="s">
        <v>182</v>
      </c>
    </row>
    <row r="189" spans="2:65" s="11" customFormat="1" ht="27">
      <c r="B189" s="209"/>
      <c r="C189" s="210"/>
      <c r="D189" s="205" t="s">
        <v>194</v>
      </c>
      <c r="E189" s="211" t="s">
        <v>21</v>
      </c>
      <c r="F189" s="212" t="s">
        <v>319</v>
      </c>
      <c r="G189" s="210"/>
      <c r="H189" s="213">
        <v>72.674999999999997</v>
      </c>
      <c r="I189" s="214"/>
      <c r="J189" s="210"/>
      <c r="K189" s="210"/>
      <c r="L189" s="215"/>
      <c r="M189" s="216"/>
      <c r="N189" s="217"/>
      <c r="O189" s="217"/>
      <c r="P189" s="217"/>
      <c r="Q189" s="217"/>
      <c r="R189" s="217"/>
      <c r="S189" s="217"/>
      <c r="T189" s="218"/>
      <c r="AT189" s="219" t="s">
        <v>194</v>
      </c>
      <c r="AU189" s="219" t="s">
        <v>87</v>
      </c>
      <c r="AV189" s="11" t="s">
        <v>87</v>
      </c>
      <c r="AW189" s="11" t="s">
        <v>39</v>
      </c>
      <c r="AX189" s="11" t="s">
        <v>76</v>
      </c>
      <c r="AY189" s="219" t="s">
        <v>182</v>
      </c>
    </row>
    <row r="190" spans="2:65" s="12" customFormat="1">
      <c r="B190" s="220"/>
      <c r="C190" s="221"/>
      <c r="D190" s="205" t="s">
        <v>194</v>
      </c>
      <c r="E190" s="222" t="s">
        <v>21</v>
      </c>
      <c r="F190" s="223" t="s">
        <v>208</v>
      </c>
      <c r="G190" s="221"/>
      <c r="H190" s="224">
        <v>183.13900000000001</v>
      </c>
      <c r="I190" s="225"/>
      <c r="J190" s="221"/>
      <c r="K190" s="221"/>
      <c r="L190" s="226"/>
      <c r="M190" s="227"/>
      <c r="N190" s="228"/>
      <c r="O190" s="228"/>
      <c r="P190" s="228"/>
      <c r="Q190" s="228"/>
      <c r="R190" s="228"/>
      <c r="S190" s="228"/>
      <c r="T190" s="229"/>
      <c r="AT190" s="230" t="s">
        <v>194</v>
      </c>
      <c r="AU190" s="230" t="s">
        <v>87</v>
      </c>
      <c r="AV190" s="12" t="s">
        <v>188</v>
      </c>
      <c r="AW190" s="12" t="s">
        <v>39</v>
      </c>
      <c r="AX190" s="12" t="s">
        <v>84</v>
      </c>
      <c r="AY190" s="230" t="s">
        <v>182</v>
      </c>
    </row>
    <row r="191" spans="2:65" s="1" customFormat="1" ht="16.5" customHeight="1">
      <c r="B191" s="41"/>
      <c r="C191" s="193" t="s">
        <v>320</v>
      </c>
      <c r="D191" s="193" t="s">
        <v>184</v>
      </c>
      <c r="E191" s="194" t="s">
        <v>321</v>
      </c>
      <c r="F191" s="195" t="s">
        <v>322</v>
      </c>
      <c r="G191" s="196" t="s">
        <v>98</v>
      </c>
      <c r="H191" s="197">
        <v>70.947000000000003</v>
      </c>
      <c r="I191" s="198"/>
      <c r="J191" s="199">
        <f>ROUND(I191*H191,2)</f>
        <v>0</v>
      </c>
      <c r="K191" s="195" t="s">
        <v>187</v>
      </c>
      <c r="L191" s="61"/>
      <c r="M191" s="200" t="s">
        <v>21</v>
      </c>
      <c r="N191" s="201" t="s">
        <v>47</v>
      </c>
      <c r="O191" s="42"/>
      <c r="P191" s="202">
        <f>O191*H191</f>
        <v>0</v>
      </c>
      <c r="Q191" s="202">
        <v>0</v>
      </c>
      <c r="R191" s="202">
        <f>Q191*H191</f>
        <v>0</v>
      </c>
      <c r="S191" s="202">
        <v>0</v>
      </c>
      <c r="T191" s="203">
        <f>S191*H191</f>
        <v>0</v>
      </c>
      <c r="AR191" s="24" t="s">
        <v>188</v>
      </c>
      <c r="AT191" s="24" t="s">
        <v>184</v>
      </c>
      <c r="AU191" s="24" t="s">
        <v>87</v>
      </c>
      <c r="AY191" s="24" t="s">
        <v>182</v>
      </c>
      <c r="BE191" s="204">
        <f>IF(N191="základní",J191,0)</f>
        <v>0</v>
      </c>
      <c r="BF191" s="204">
        <f>IF(N191="snížená",J191,0)</f>
        <v>0</v>
      </c>
      <c r="BG191" s="204">
        <f>IF(N191="zákl. přenesená",J191,0)</f>
        <v>0</v>
      </c>
      <c r="BH191" s="204">
        <f>IF(N191="sníž. přenesená",J191,0)</f>
        <v>0</v>
      </c>
      <c r="BI191" s="204">
        <f>IF(N191="nulová",J191,0)</f>
        <v>0</v>
      </c>
      <c r="BJ191" s="24" t="s">
        <v>84</v>
      </c>
      <c r="BK191" s="204">
        <f>ROUND(I191*H191,2)</f>
        <v>0</v>
      </c>
      <c r="BL191" s="24" t="s">
        <v>188</v>
      </c>
      <c r="BM191" s="24" t="s">
        <v>323</v>
      </c>
    </row>
    <row r="192" spans="2:65" s="1" customFormat="1" ht="40.5">
      <c r="B192" s="41"/>
      <c r="C192" s="63"/>
      <c r="D192" s="205" t="s">
        <v>190</v>
      </c>
      <c r="E192" s="63"/>
      <c r="F192" s="206" t="s">
        <v>324</v>
      </c>
      <c r="G192" s="63"/>
      <c r="H192" s="63"/>
      <c r="I192" s="164"/>
      <c r="J192" s="63"/>
      <c r="K192" s="63"/>
      <c r="L192" s="61"/>
      <c r="M192" s="207"/>
      <c r="N192" s="42"/>
      <c r="O192" s="42"/>
      <c r="P192" s="42"/>
      <c r="Q192" s="42"/>
      <c r="R192" s="42"/>
      <c r="S192" s="42"/>
      <c r="T192" s="78"/>
      <c r="AT192" s="24" t="s">
        <v>190</v>
      </c>
      <c r="AU192" s="24" t="s">
        <v>87</v>
      </c>
    </row>
    <row r="193" spans="2:65" s="1" customFormat="1" ht="175.5">
      <c r="B193" s="41"/>
      <c r="C193" s="63"/>
      <c r="D193" s="205" t="s">
        <v>192</v>
      </c>
      <c r="E193" s="63"/>
      <c r="F193" s="208" t="s">
        <v>311</v>
      </c>
      <c r="G193" s="63"/>
      <c r="H193" s="63"/>
      <c r="I193" s="164"/>
      <c r="J193" s="63"/>
      <c r="K193" s="63"/>
      <c r="L193" s="61"/>
      <c r="M193" s="207"/>
      <c r="N193" s="42"/>
      <c r="O193" s="42"/>
      <c r="P193" s="42"/>
      <c r="Q193" s="42"/>
      <c r="R193" s="42"/>
      <c r="S193" s="42"/>
      <c r="T193" s="78"/>
      <c r="AT193" s="24" t="s">
        <v>192</v>
      </c>
      <c r="AU193" s="24" t="s">
        <v>87</v>
      </c>
    </row>
    <row r="194" spans="2:65" s="11" customFormat="1">
      <c r="B194" s="209"/>
      <c r="C194" s="210"/>
      <c r="D194" s="205" t="s">
        <v>194</v>
      </c>
      <c r="E194" s="211" t="s">
        <v>21</v>
      </c>
      <c r="F194" s="212" t="s">
        <v>325</v>
      </c>
      <c r="G194" s="210"/>
      <c r="H194" s="213">
        <v>70.947000000000003</v>
      </c>
      <c r="I194" s="214"/>
      <c r="J194" s="210"/>
      <c r="K194" s="210"/>
      <c r="L194" s="215"/>
      <c r="M194" s="216"/>
      <c r="N194" s="217"/>
      <c r="O194" s="217"/>
      <c r="P194" s="217"/>
      <c r="Q194" s="217"/>
      <c r="R194" s="217"/>
      <c r="S194" s="217"/>
      <c r="T194" s="218"/>
      <c r="AT194" s="219" t="s">
        <v>194</v>
      </c>
      <c r="AU194" s="219" t="s">
        <v>87</v>
      </c>
      <c r="AV194" s="11" t="s">
        <v>87</v>
      </c>
      <c r="AW194" s="11" t="s">
        <v>39</v>
      </c>
      <c r="AX194" s="11" t="s">
        <v>84</v>
      </c>
      <c r="AY194" s="219" t="s">
        <v>182</v>
      </c>
    </row>
    <row r="195" spans="2:65" s="1" customFormat="1" ht="16.5" customHeight="1">
      <c r="B195" s="41"/>
      <c r="C195" s="193" t="s">
        <v>326</v>
      </c>
      <c r="D195" s="193" t="s">
        <v>184</v>
      </c>
      <c r="E195" s="194" t="s">
        <v>327</v>
      </c>
      <c r="F195" s="195" t="s">
        <v>328</v>
      </c>
      <c r="G195" s="196" t="s">
        <v>98</v>
      </c>
      <c r="H195" s="197">
        <v>224.654</v>
      </c>
      <c r="I195" s="198"/>
      <c r="J195" s="199">
        <f>ROUND(I195*H195,2)</f>
        <v>0</v>
      </c>
      <c r="K195" s="195" t="s">
        <v>187</v>
      </c>
      <c r="L195" s="61"/>
      <c r="M195" s="200" t="s">
        <v>21</v>
      </c>
      <c r="N195" s="201" t="s">
        <v>47</v>
      </c>
      <c r="O195" s="42"/>
      <c r="P195" s="202">
        <f>O195*H195</f>
        <v>0</v>
      </c>
      <c r="Q195" s="202">
        <v>0</v>
      </c>
      <c r="R195" s="202">
        <f>Q195*H195</f>
        <v>0</v>
      </c>
      <c r="S195" s="202">
        <v>0</v>
      </c>
      <c r="T195" s="203">
        <f>S195*H195</f>
        <v>0</v>
      </c>
      <c r="AR195" s="24" t="s">
        <v>188</v>
      </c>
      <c r="AT195" s="24" t="s">
        <v>184</v>
      </c>
      <c r="AU195" s="24" t="s">
        <v>87</v>
      </c>
      <c r="AY195" s="24" t="s">
        <v>182</v>
      </c>
      <c r="BE195" s="204">
        <f>IF(N195="základní",J195,0)</f>
        <v>0</v>
      </c>
      <c r="BF195" s="204">
        <f>IF(N195="snížená",J195,0)</f>
        <v>0</v>
      </c>
      <c r="BG195" s="204">
        <f>IF(N195="zákl. přenesená",J195,0)</f>
        <v>0</v>
      </c>
      <c r="BH195" s="204">
        <f>IF(N195="sníž. přenesená",J195,0)</f>
        <v>0</v>
      </c>
      <c r="BI195" s="204">
        <f>IF(N195="nulová",J195,0)</f>
        <v>0</v>
      </c>
      <c r="BJ195" s="24" t="s">
        <v>84</v>
      </c>
      <c r="BK195" s="204">
        <f>ROUND(I195*H195,2)</f>
        <v>0</v>
      </c>
      <c r="BL195" s="24" t="s">
        <v>188</v>
      </c>
      <c r="BM195" s="24" t="s">
        <v>329</v>
      </c>
    </row>
    <row r="196" spans="2:65" s="1" customFormat="1" ht="27">
      <c r="B196" s="41"/>
      <c r="C196" s="63"/>
      <c r="D196" s="205" t="s">
        <v>190</v>
      </c>
      <c r="E196" s="63"/>
      <c r="F196" s="206" t="s">
        <v>330</v>
      </c>
      <c r="G196" s="63"/>
      <c r="H196" s="63"/>
      <c r="I196" s="164"/>
      <c r="J196" s="63"/>
      <c r="K196" s="63"/>
      <c r="L196" s="61"/>
      <c r="M196" s="207"/>
      <c r="N196" s="42"/>
      <c r="O196" s="42"/>
      <c r="P196" s="42"/>
      <c r="Q196" s="42"/>
      <c r="R196" s="42"/>
      <c r="S196" s="42"/>
      <c r="T196" s="78"/>
      <c r="AT196" s="24" t="s">
        <v>190</v>
      </c>
      <c r="AU196" s="24" t="s">
        <v>87</v>
      </c>
    </row>
    <row r="197" spans="2:65" s="1" customFormat="1" ht="148.5">
      <c r="B197" s="41"/>
      <c r="C197" s="63"/>
      <c r="D197" s="205" t="s">
        <v>192</v>
      </c>
      <c r="E197" s="63"/>
      <c r="F197" s="208" t="s">
        <v>331</v>
      </c>
      <c r="G197" s="63"/>
      <c r="H197" s="63"/>
      <c r="I197" s="164"/>
      <c r="J197" s="63"/>
      <c r="K197" s="63"/>
      <c r="L197" s="61"/>
      <c r="M197" s="207"/>
      <c r="N197" s="42"/>
      <c r="O197" s="42"/>
      <c r="P197" s="42"/>
      <c r="Q197" s="42"/>
      <c r="R197" s="42"/>
      <c r="S197" s="42"/>
      <c r="T197" s="78"/>
      <c r="AT197" s="24" t="s">
        <v>192</v>
      </c>
      <c r="AU197" s="24" t="s">
        <v>87</v>
      </c>
    </row>
    <row r="198" spans="2:65" s="11" customFormat="1">
      <c r="B198" s="209"/>
      <c r="C198" s="210"/>
      <c r="D198" s="205" t="s">
        <v>194</v>
      </c>
      <c r="E198" s="211" t="s">
        <v>21</v>
      </c>
      <c r="F198" s="212" t="s">
        <v>332</v>
      </c>
      <c r="G198" s="210"/>
      <c r="H198" s="213">
        <v>55.079000000000001</v>
      </c>
      <c r="I198" s="214"/>
      <c r="J198" s="210"/>
      <c r="K198" s="210"/>
      <c r="L198" s="215"/>
      <c r="M198" s="216"/>
      <c r="N198" s="217"/>
      <c r="O198" s="217"/>
      <c r="P198" s="217"/>
      <c r="Q198" s="217"/>
      <c r="R198" s="217"/>
      <c r="S198" s="217"/>
      <c r="T198" s="218"/>
      <c r="AT198" s="219" t="s">
        <v>194</v>
      </c>
      <c r="AU198" s="219" t="s">
        <v>87</v>
      </c>
      <c r="AV198" s="11" t="s">
        <v>87</v>
      </c>
      <c r="AW198" s="11" t="s">
        <v>39</v>
      </c>
      <c r="AX198" s="11" t="s">
        <v>76</v>
      </c>
      <c r="AY198" s="219" t="s">
        <v>182</v>
      </c>
    </row>
    <row r="199" spans="2:65" s="11" customFormat="1">
      <c r="B199" s="209"/>
      <c r="C199" s="210"/>
      <c r="D199" s="205" t="s">
        <v>194</v>
      </c>
      <c r="E199" s="211" t="s">
        <v>21</v>
      </c>
      <c r="F199" s="212" t="s">
        <v>333</v>
      </c>
      <c r="G199" s="210"/>
      <c r="H199" s="213">
        <v>169.57499999999999</v>
      </c>
      <c r="I199" s="214"/>
      <c r="J199" s="210"/>
      <c r="K199" s="210"/>
      <c r="L199" s="215"/>
      <c r="M199" s="216"/>
      <c r="N199" s="217"/>
      <c r="O199" s="217"/>
      <c r="P199" s="217"/>
      <c r="Q199" s="217"/>
      <c r="R199" s="217"/>
      <c r="S199" s="217"/>
      <c r="T199" s="218"/>
      <c r="AT199" s="219" t="s">
        <v>194</v>
      </c>
      <c r="AU199" s="219" t="s">
        <v>87</v>
      </c>
      <c r="AV199" s="11" t="s">
        <v>87</v>
      </c>
      <c r="AW199" s="11" t="s">
        <v>39</v>
      </c>
      <c r="AX199" s="11" t="s">
        <v>76</v>
      </c>
      <c r="AY199" s="219" t="s">
        <v>182</v>
      </c>
    </row>
    <row r="200" spans="2:65" s="12" customFormat="1">
      <c r="B200" s="220"/>
      <c r="C200" s="221"/>
      <c r="D200" s="205" t="s">
        <v>194</v>
      </c>
      <c r="E200" s="222" t="s">
        <v>21</v>
      </c>
      <c r="F200" s="223" t="s">
        <v>208</v>
      </c>
      <c r="G200" s="221"/>
      <c r="H200" s="224">
        <v>224.654</v>
      </c>
      <c r="I200" s="225"/>
      <c r="J200" s="221"/>
      <c r="K200" s="221"/>
      <c r="L200" s="226"/>
      <c r="M200" s="227"/>
      <c r="N200" s="228"/>
      <c r="O200" s="228"/>
      <c r="P200" s="228"/>
      <c r="Q200" s="228"/>
      <c r="R200" s="228"/>
      <c r="S200" s="228"/>
      <c r="T200" s="229"/>
      <c r="AT200" s="230" t="s">
        <v>194</v>
      </c>
      <c r="AU200" s="230" t="s">
        <v>87</v>
      </c>
      <c r="AV200" s="12" t="s">
        <v>188</v>
      </c>
      <c r="AW200" s="12" t="s">
        <v>39</v>
      </c>
      <c r="AX200" s="12" t="s">
        <v>84</v>
      </c>
      <c r="AY200" s="230" t="s">
        <v>182</v>
      </c>
    </row>
    <row r="201" spans="2:65" s="1" customFormat="1" ht="16.5" customHeight="1">
      <c r="B201" s="41"/>
      <c r="C201" s="193" t="s">
        <v>9</v>
      </c>
      <c r="D201" s="193" t="s">
        <v>184</v>
      </c>
      <c r="E201" s="194" t="s">
        <v>334</v>
      </c>
      <c r="F201" s="195" t="s">
        <v>335</v>
      </c>
      <c r="G201" s="196" t="s">
        <v>98</v>
      </c>
      <c r="H201" s="197">
        <v>143.62200000000001</v>
      </c>
      <c r="I201" s="198"/>
      <c r="J201" s="199">
        <f>ROUND(I201*H201,2)</f>
        <v>0</v>
      </c>
      <c r="K201" s="195" t="s">
        <v>187</v>
      </c>
      <c r="L201" s="61"/>
      <c r="M201" s="200" t="s">
        <v>21</v>
      </c>
      <c r="N201" s="201" t="s">
        <v>47</v>
      </c>
      <c r="O201" s="42"/>
      <c r="P201" s="202">
        <f>O201*H201</f>
        <v>0</v>
      </c>
      <c r="Q201" s="202">
        <v>0</v>
      </c>
      <c r="R201" s="202">
        <f>Q201*H201</f>
        <v>0</v>
      </c>
      <c r="S201" s="202">
        <v>0</v>
      </c>
      <c r="T201" s="203">
        <f>S201*H201</f>
        <v>0</v>
      </c>
      <c r="AR201" s="24" t="s">
        <v>188</v>
      </c>
      <c r="AT201" s="24" t="s">
        <v>184</v>
      </c>
      <c r="AU201" s="24" t="s">
        <v>87</v>
      </c>
      <c r="AY201" s="24" t="s">
        <v>182</v>
      </c>
      <c r="BE201" s="204">
        <f>IF(N201="základní",J201,0)</f>
        <v>0</v>
      </c>
      <c r="BF201" s="204">
        <f>IF(N201="snížená",J201,0)</f>
        <v>0</v>
      </c>
      <c r="BG201" s="204">
        <f>IF(N201="zákl. přenesená",J201,0)</f>
        <v>0</v>
      </c>
      <c r="BH201" s="204">
        <f>IF(N201="sníž. přenesená",J201,0)</f>
        <v>0</v>
      </c>
      <c r="BI201" s="204">
        <f>IF(N201="nulová",J201,0)</f>
        <v>0</v>
      </c>
      <c r="BJ201" s="24" t="s">
        <v>84</v>
      </c>
      <c r="BK201" s="204">
        <f>ROUND(I201*H201,2)</f>
        <v>0</v>
      </c>
      <c r="BL201" s="24" t="s">
        <v>188</v>
      </c>
      <c r="BM201" s="24" t="s">
        <v>336</v>
      </c>
    </row>
    <row r="202" spans="2:65" s="1" customFormat="1" ht="27">
      <c r="B202" s="41"/>
      <c r="C202" s="63"/>
      <c r="D202" s="205" t="s">
        <v>190</v>
      </c>
      <c r="E202" s="63"/>
      <c r="F202" s="206" t="s">
        <v>337</v>
      </c>
      <c r="G202" s="63"/>
      <c r="H202" s="63"/>
      <c r="I202" s="164"/>
      <c r="J202" s="63"/>
      <c r="K202" s="63"/>
      <c r="L202" s="61"/>
      <c r="M202" s="207"/>
      <c r="N202" s="42"/>
      <c r="O202" s="42"/>
      <c r="P202" s="42"/>
      <c r="Q202" s="42"/>
      <c r="R202" s="42"/>
      <c r="S202" s="42"/>
      <c r="T202" s="78"/>
      <c r="AT202" s="24" t="s">
        <v>190</v>
      </c>
      <c r="AU202" s="24" t="s">
        <v>87</v>
      </c>
    </row>
    <row r="203" spans="2:65" s="1" customFormat="1" ht="175.5">
      <c r="B203" s="41"/>
      <c r="C203" s="63"/>
      <c r="D203" s="205" t="s">
        <v>192</v>
      </c>
      <c r="E203" s="63"/>
      <c r="F203" s="208" t="s">
        <v>338</v>
      </c>
      <c r="G203" s="63"/>
      <c r="H203" s="63"/>
      <c r="I203" s="164"/>
      <c r="J203" s="63"/>
      <c r="K203" s="63"/>
      <c r="L203" s="61"/>
      <c r="M203" s="207"/>
      <c r="N203" s="42"/>
      <c r="O203" s="42"/>
      <c r="P203" s="42"/>
      <c r="Q203" s="42"/>
      <c r="R203" s="42"/>
      <c r="S203" s="42"/>
      <c r="T203" s="78"/>
      <c r="AT203" s="24" t="s">
        <v>192</v>
      </c>
      <c r="AU203" s="24" t="s">
        <v>87</v>
      </c>
    </row>
    <row r="204" spans="2:65" s="11" customFormat="1">
      <c r="B204" s="209"/>
      <c r="C204" s="210"/>
      <c r="D204" s="205" t="s">
        <v>194</v>
      </c>
      <c r="E204" s="211" t="s">
        <v>21</v>
      </c>
      <c r="F204" s="212" t="s">
        <v>339</v>
      </c>
      <c r="G204" s="210"/>
      <c r="H204" s="213">
        <v>70.947000000000003</v>
      </c>
      <c r="I204" s="214"/>
      <c r="J204" s="210"/>
      <c r="K204" s="210"/>
      <c r="L204" s="215"/>
      <c r="M204" s="216"/>
      <c r="N204" s="217"/>
      <c r="O204" s="217"/>
      <c r="P204" s="217"/>
      <c r="Q204" s="217"/>
      <c r="R204" s="217"/>
      <c r="S204" s="217"/>
      <c r="T204" s="218"/>
      <c r="AT204" s="219" t="s">
        <v>194</v>
      </c>
      <c r="AU204" s="219" t="s">
        <v>87</v>
      </c>
      <c r="AV204" s="11" t="s">
        <v>87</v>
      </c>
      <c r="AW204" s="11" t="s">
        <v>39</v>
      </c>
      <c r="AX204" s="11" t="s">
        <v>76</v>
      </c>
      <c r="AY204" s="219" t="s">
        <v>182</v>
      </c>
    </row>
    <row r="205" spans="2:65" s="11" customFormat="1" ht="27">
      <c r="B205" s="209"/>
      <c r="C205" s="210"/>
      <c r="D205" s="205" t="s">
        <v>194</v>
      </c>
      <c r="E205" s="211" t="s">
        <v>21</v>
      </c>
      <c r="F205" s="212" t="s">
        <v>340</v>
      </c>
      <c r="G205" s="210"/>
      <c r="H205" s="213">
        <v>72.674999999999997</v>
      </c>
      <c r="I205" s="214"/>
      <c r="J205" s="210"/>
      <c r="K205" s="210"/>
      <c r="L205" s="215"/>
      <c r="M205" s="216"/>
      <c r="N205" s="217"/>
      <c r="O205" s="217"/>
      <c r="P205" s="217"/>
      <c r="Q205" s="217"/>
      <c r="R205" s="217"/>
      <c r="S205" s="217"/>
      <c r="T205" s="218"/>
      <c r="AT205" s="219" t="s">
        <v>194</v>
      </c>
      <c r="AU205" s="219" t="s">
        <v>87</v>
      </c>
      <c r="AV205" s="11" t="s">
        <v>87</v>
      </c>
      <c r="AW205" s="11" t="s">
        <v>39</v>
      </c>
      <c r="AX205" s="11" t="s">
        <v>76</v>
      </c>
      <c r="AY205" s="219" t="s">
        <v>182</v>
      </c>
    </row>
    <row r="206" spans="2:65" s="12" customFormat="1">
      <c r="B206" s="220"/>
      <c r="C206" s="221"/>
      <c r="D206" s="205" t="s">
        <v>194</v>
      </c>
      <c r="E206" s="222" t="s">
        <v>21</v>
      </c>
      <c r="F206" s="223" t="s">
        <v>208</v>
      </c>
      <c r="G206" s="221"/>
      <c r="H206" s="224">
        <v>143.62200000000001</v>
      </c>
      <c r="I206" s="225"/>
      <c r="J206" s="221"/>
      <c r="K206" s="221"/>
      <c r="L206" s="226"/>
      <c r="M206" s="227"/>
      <c r="N206" s="228"/>
      <c r="O206" s="228"/>
      <c r="P206" s="228"/>
      <c r="Q206" s="228"/>
      <c r="R206" s="228"/>
      <c r="S206" s="228"/>
      <c r="T206" s="229"/>
      <c r="AT206" s="230" t="s">
        <v>194</v>
      </c>
      <c r="AU206" s="230" t="s">
        <v>87</v>
      </c>
      <c r="AV206" s="12" t="s">
        <v>188</v>
      </c>
      <c r="AW206" s="12" t="s">
        <v>39</v>
      </c>
      <c r="AX206" s="12" t="s">
        <v>84</v>
      </c>
      <c r="AY206" s="230" t="s">
        <v>182</v>
      </c>
    </row>
    <row r="207" spans="2:65" s="1" customFormat="1" ht="25.5" customHeight="1">
      <c r="B207" s="41"/>
      <c r="C207" s="193" t="s">
        <v>341</v>
      </c>
      <c r="D207" s="193" t="s">
        <v>184</v>
      </c>
      <c r="E207" s="194" t="s">
        <v>342</v>
      </c>
      <c r="F207" s="195" t="s">
        <v>343</v>
      </c>
      <c r="G207" s="196" t="s">
        <v>98</v>
      </c>
      <c r="H207" s="197">
        <v>110.464</v>
      </c>
      <c r="I207" s="198"/>
      <c r="J207" s="199">
        <f>ROUND(I207*H207,2)</f>
        <v>0</v>
      </c>
      <c r="K207" s="195" t="s">
        <v>187</v>
      </c>
      <c r="L207" s="61"/>
      <c r="M207" s="200" t="s">
        <v>21</v>
      </c>
      <c r="N207" s="201" t="s">
        <v>47</v>
      </c>
      <c r="O207" s="42"/>
      <c r="P207" s="202">
        <f>O207*H207</f>
        <v>0</v>
      </c>
      <c r="Q207" s="202">
        <v>0</v>
      </c>
      <c r="R207" s="202">
        <f>Q207*H207</f>
        <v>0</v>
      </c>
      <c r="S207" s="202">
        <v>0</v>
      </c>
      <c r="T207" s="203">
        <f>S207*H207</f>
        <v>0</v>
      </c>
      <c r="AR207" s="24" t="s">
        <v>188</v>
      </c>
      <c r="AT207" s="24" t="s">
        <v>184</v>
      </c>
      <c r="AU207" s="24" t="s">
        <v>87</v>
      </c>
      <c r="AY207" s="24" t="s">
        <v>182</v>
      </c>
      <c r="BE207" s="204">
        <f>IF(N207="základní",J207,0)</f>
        <v>0</v>
      </c>
      <c r="BF207" s="204">
        <f>IF(N207="snížená",J207,0)</f>
        <v>0</v>
      </c>
      <c r="BG207" s="204">
        <f>IF(N207="zákl. přenesená",J207,0)</f>
        <v>0</v>
      </c>
      <c r="BH207" s="204">
        <f>IF(N207="sníž. přenesená",J207,0)</f>
        <v>0</v>
      </c>
      <c r="BI207" s="204">
        <f>IF(N207="nulová",J207,0)</f>
        <v>0</v>
      </c>
      <c r="BJ207" s="24" t="s">
        <v>84</v>
      </c>
      <c r="BK207" s="204">
        <f>ROUND(I207*H207,2)</f>
        <v>0</v>
      </c>
      <c r="BL207" s="24" t="s">
        <v>188</v>
      </c>
      <c r="BM207" s="24" t="s">
        <v>344</v>
      </c>
    </row>
    <row r="208" spans="2:65" s="1" customFormat="1" ht="27">
      <c r="B208" s="41"/>
      <c r="C208" s="63"/>
      <c r="D208" s="205" t="s">
        <v>190</v>
      </c>
      <c r="E208" s="63"/>
      <c r="F208" s="206" t="s">
        <v>345</v>
      </c>
      <c r="G208" s="63"/>
      <c r="H208" s="63"/>
      <c r="I208" s="164"/>
      <c r="J208" s="63"/>
      <c r="K208" s="63"/>
      <c r="L208" s="61"/>
      <c r="M208" s="207"/>
      <c r="N208" s="42"/>
      <c r="O208" s="42"/>
      <c r="P208" s="42"/>
      <c r="Q208" s="42"/>
      <c r="R208" s="42"/>
      <c r="S208" s="42"/>
      <c r="T208" s="78"/>
      <c r="AT208" s="24" t="s">
        <v>190</v>
      </c>
      <c r="AU208" s="24" t="s">
        <v>87</v>
      </c>
    </row>
    <row r="209" spans="2:65" s="1" customFormat="1" ht="175.5">
      <c r="B209" s="41"/>
      <c r="C209" s="63"/>
      <c r="D209" s="205" t="s">
        <v>192</v>
      </c>
      <c r="E209" s="63"/>
      <c r="F209" s="208" t="s">
        <v>338</v>
      </c>
      <c r="G209" s="63"/>
      <c r="H209" s="63"/>
      <c r="I209" s="164"/>
      <c r="J209" s="63"/>
      <c r="K209" s="63"/>
      <c r="L209" s="61"/>
      <c r="M209" s="207"/>
      <c r="N209" s="42"/>
      <c r="O209" s="42"/>
      <c r="P209" s="42"/>
      <c r="Q209" s="42"/>
      <c r="R209" s="42"/>
      <c r="S209" s="42"/>
      <c r="T209" s="78"/>
      <c r="AT209" s="24" t="s">
        <v>192</v>
      </c>
      <c r="AU209" s="24" t="s">
        <v>87</v>
      </c>
    </row>
    <row r="210" spans="2:65" s="11" customFormat="1">
      <c r="B210" s="209"/>
      <c r="C210" s="210"/>
      <c r="D210" s="205" t="s">
        <v>194</v>
      </c>
      <c r="E210" s="211" t="s">
        <v>21</v>
      </c>
      <c r="F210" s="212" t="s">
        <v>346</v>
      </c>
      <c r="G210" s="210"/>
      <c r="H210" s="213">
        <v>110.464</v>
      </c>
      <c r="I210" s="214"/>
      <c r="J210" s="210"/>
      <c r="K210" s="210"/>
      <c r="L210" s="215"/>
      <c r="M210" s="216"/>
      <c r="N210" s="217"/>
      <c r="O210" s="217"/>
      <c r="P210" s="217"/>
      <c r="Q210" s="217"/>
      <c r="R210" s="217"/>
      <c r="S210" s="217"/>
      <c r="T210" s="218"/>
      <c r="AT210" s="219" t="s">
        <v>194</v>
      </c>
      <c r="AU210" s="219" t="s">
        <v>87</v>
      </c>
      <c r="AV210" s="11" t="s">
        <v>87</v>
      </c>
      <c r="AW210" s="11" t="s">
        <v>39</v>
      </c>
      <c r="AX210" s="11" t="s">
        <v>84</v>
      </c>
      <c r="AY210" s="219" t="s">
        <v>182</v>
      </c>
    </row>
    <row r="211" spans="2:65" s="1" customFormat="1" ht="16.5" customHeight="1">
      <c r="B211" s="41"/>
      <c r="C211" s="193" t="s">
        <v>347</v>
      </c>
      <c r="D211" s="193" t="s">
        <v>184</v>
      </c>
      <c r="E211" s="194" t="s">
        <v>348</v>
      </c>
      <c r="F211" s="195" t="s">
        <v>349</v>
      </c>
      <c r="G211" s="196" t="s">
        <v>98</v>
      </c>
      <c r="H211" s="197">
        <v>242.25</v>
      </c>
      <c r="I211" s="198"/>
      <c r="J211" s="199">
        <f>ROUND(I211*H211,2)</f>
        <v>0</v>
      </c>
      <c r="K211" s="195" t="s">
        <v>187</v>
      </c>
      <c r="L211" s="61"/>
      <c r="M211" s="200" t="s">
        <v>21</v>
      </c>
      <c r="N211" s="201" t="s">
        <v>47</v>
      </c>
      <c r="O211" s="42"/>
      <c r="P211" s="202">
        <f>O211*H211</f>
        <v>0</v>
      </c>
      <c r="Q211" s="202">
        <v>0</v>
      </c>
      <c r="R211" s="202">
        <f>Q211*H211</f>
        <v>0</v>
      </c>
      <c r="S211" s="202">
        <v>0</v>
      </c>
      <c r="T211" s="203">
        <f>S211*H211</f>
        <v>0</v>
      </c>
      <c r="AR211" s="24" t="s">
        <v>188</v>
      </c>
      <c r="AT211" s="24" t="s">
        <v>184</v>
      </c>
      <c r="AU211" s="24" t="s">
        <v>87</v>
      </c>
      <c r="AY211" s="24" t="s">
        <v>182</v>
      </c>
      <c r="BE211" s="204">
        <f>IF(N211="základní",J211,0)</f>
        <v>0</v>
      </c>
      <c r="BF211" s="204">
        <f>IF(N211="snížená",J211,0)</f>
        <v>0</v>
      </c>
      <c r="BG211" s="204">
        <f>IF(N211="zákl. přenesená",J211,0)</f>
        <v>0</v>
      </c>
      <c r="BH211" s="204">
        <f>IF(N211="sníž. přenesená",J211,0)</f>
        <v>0</v>
      </c>
      <c r="BI211" s="204">
        <f>IF(N211="nulová",J211,0)</f>
        <v>0</v>
      </c>
      <c r="BJ211" s="24" t="s">
        <v>84</v>
      </c>
      <c r="BK211" s="204">
        <f>ROUND(I211*H211,2)</f>
        <v>0</v>
      </c>
      <c r="BL211" s="24" t="s">
        <v>188</v>
      </c>
      <c r="BM211" s="24" t="s">
        <v>350</v>
      </c>
    </row>
    <row r="212" spans="2:65" s="1" customFormat="1" ht="27">
      <c r="B212" s="41"/>
      <c r="C212" s="63"/>
      <c r="D212" s="205" t="s">
        <v>190</v>
      </c>
      <c r="E212" s="63"/>
      <c r="F212" s="206" t="s">
        <v>351</v>
      </c>
      <c r="G212" s="63"/>
      <c r="H212" s="63"/>
      <c r="I212" s="164"/>
      <c r="J212" s="63"/>
      <c r="K212" s="63"/>
      <c r="L212" s="61"/>
      <c r="M212" s="207"/>
      <c r="N212" s="42"/>
      <c r="O212" s="42"/>
      <c r="P212" s="42"/>
      <c r="Q212" s="42"/>
      <c r="R212" s="42"/>
      <c r="S212" s="42"/>
      <c r="T212" s="78"/>
      <c r="AT212" s="24" t="s">
        <v>190</v>
      </c>
      <c r="AU212" s="24" t="s">
        <v>87</v>
      </c>
    </row>
    <row r="213" spans="2:65" s="1" customFormat="1" ht="175.5">
      <c r="B213" s="41"/>
      <c r="C213" s="63"/>
      <c r="D213" s="205" t="s">
        <v>192</v>
      </c>
      <c r="E213" s="63"/>
      <c r="F213" s="208" t="s">
        <v>338</v>
      </c>
      <c r="G213" s="63"/>
      <c r="H213" s="63"/>
      <c r="I213" s="164"/>
      <c r="J213" s="63"/>
      <c r="K213" s="63"/>
      <c r="L213" s="61"/>
      <c r="M213" s="207"/>
      <c r="N213" s="42"/>
      <c r="O213" s="42"/>
      <c r="P213" s="42"/>
      <c r="Q213" s="42"/>
      <c r="R213" s="42"/>
      <c r="S213" s="42"/>
      <c r="T213" s="78"/>
      <c r="AT213" s="24" t="s">
        <v>192</v>
      </c>
      <c r="AU213" s="24" t="s">
        <v>87</v>
      </c>
    </row>
    <row r="214" spans="2:65" s="1" customFormat="1" ht="40.5">
      <c r="B214" s="41"/>
      <c r="C214" s="63"/>
      <c r="D214" s="205" t="s">
        <v>252</v>
      </c>
      <c r="E214" s="63"/>
      <c r="F214" s="208" t="s">
        <v>352</v>
      </c>
      <c r="G214" s="63"/>
      <c r="H214" s="63"/>
      <c r="I214" s="164"/>
      <c r="J214" s="63"/>
      <c r="K214" s="63"/>
      <c r="L214" s="61"/>
      <c r="M214" s="207"/>
      <c r="N214" s="42"/>
      <c r="O214" s="42"/>
      <c r="P214" s="42"/>
      <c r="Q214" s="42"/>
      <c r="R214" s="42"/>
      <c r="S214" s="42"/>
      <c r="T214" s="78"/>
      <c r="AT214" s="24" t="s">
        <v>252</v>
      </c>
      <c r="AU214" s="24" t="s">
        <v>87</v>
      </c>
    </row>
    <row r="215" spans="2:65" s="13" customFormat="1">
      <c r="B215" s="231"/>
      <c r="C215" s="232"/>
      <c r="D215" s="205" t="s">
        <v>194</v>
      </c>
      <c r="E215" s="233" t="s">
        <v>21</v>
      </c>
      <c r="F215" s="234" t="s">
        <v>353</v>
      </c>
      <c r="G215" s="232"/>
      <c r="H215" s="233" t="s">
        <v>21</v>
      </c>
      <c r="I215" s="235"/>
      <c r="J215" s="232"/>
      <c r="K215" s="232"/>
      <c r="L215" s="236"/>
      <c r="M215" s="237"/>
      <c r="N215" s="238"/>
      <c r="O215" s="238"/>
      <c r="P215" s="238"/>
      <c r="Q215" s="238"/>
      <c r="R215" s="238"/>
      <c r="S215" s="238"/>
      <c r="T215" s="239"/>
      <c r="AT215" s="240" t="s">
        <v>194</v>
      </c>
      <c r="AU215" s="240" t="s">
        <v>87</v>
      </c>
      <c r="AV215" s="13" t="s">
        <v>84</v>
      </c>
      <c r="AW215" s="13" t="s">
        <v>39</v>
      </c>
      <c r="AX215" s="13" t="s">
        <v>76</v>
      </c>
      <c r="AY215" s="240" t="s">
        <v>182</v>
      </c>
    </row>
    <row r="216" spans="2:65" s="11" customFormat="1" ht="27">
      <c r="B216" s="209"/>
      <c r="C216" s="210"/>
      <c r="D216" s="205" t="s">
        <v>194</v>
      </c>
      <c r="E216" s="211" t="s">
        <v>21</v>
      </c>
      <c r="F216" s="212" t="s">
        <v>354</v>
      </c>
      <c r="G216" s="210"/>
      <c r="H216" s="213">
        <v>213</v>
      </c>
      <c r="I216" s="214"/>
      <c r="J216" s="210"/>
      <c r="K216" s="210"/>
      <c r="L216" s="215"/>
      <c r="M216" s="216"/>
      <c r="N216" s="217"/>
      <c r="O216" s="217"/>
      <c r="P216" s="217"/>
      <c r="Q216" s="217"/>
      <c r="R216" s="217"/>
      <c r="S216" s="217"/>
      <c r="T216" s="218"/>
      <c r="AT216" s="219" t="s">
        <v>194</v>
      </c>
      <c r="AU216" s="219" t="s">
        <v>87</v>
      </c>
      <c r="AV216" s="11" t="s">
        <v>87</v>
      </c>
      <c r="AW216" s="11" t="s">
        <v>39</v>
      </c>
      <c r="AX216" s="11" t="s">
        <v>76</v>
      </c>
      <c r="AY216" s="219" t="s">
        <v>182</v>
      </c>
    </row>
    <row r="217" spans="2:65" s="11" customFormat="1">
      <c r="B217" s="209"/>
      <c r="C217" s="210"/>
      <c r="D217" s="205" t="s">
        <v>194</v>
      </c>
      <c r="E217" s="211" t="s">
        <v>21</v>
      </c>
      <c r="F217" s="212" t="s">
        <v>355</v>
      </c>
      <c r="G217" s="210"/>
      <c r="H217" s="213">
        <v>29.25</v>
      </c>
      <c r="I217" s="214"/>
      <c r="J217" s="210"/>
      <c r="K217" s="210"/>
      <c r="L217" s="215"/>
      <c r="M217" s="216"/>
      <c r="N217" s="217"/>
      <c r="O217" s="217"/>
      <c r="P217" s="217"/>
      <c r="Q217" s="217"/>
      <c r="R217" s="217"/>
      <c r="S217" s="217"/>
      <c r="T217" s="218"/>
      <c r="AT217" s="219" t="s">
        <v>194</v>
      </c>
      <c r="AU217" s="219" t="s">
        <v>87</v>
      </c>
      <c r="AV217" s="11" t="s">
        <v>87</v>
      </c>
      <c r="AW217" s="11" t="s">
        <v>39</v>
      </c>
      <c r="AX217" s="11" t="s">
        <v>76</v>
      </c>
      <c r="AY217" s="219" t="s">
        <v>182</v>
      </c>
    </row>
    <row r="218" spans="2:65" s="12" customFormat="1">
      <c r="B218" s="220"/>
      <c r="C218" s="221"/>
      <c r="D218" s="205" t="s">
        <v>194</v>
      </c>
      <c r="E218" s="222" t="s">
        <v>131</v>
      </c>
      <c r="F218" s="223" t="s">
        <v>208</v>
      </c>
      <c r="G218" s="221"/>
      <c r="H218" s="224">
        <v>242.25</v>
      </c>
      <c r="I218" s="225"/>
      <c r="J218" s="221"/>
      <c r="K218" s="221"/>
      <c r="L218" s="226"/>
      <c r="M218" s="227"/>
      <c r="N218" s="228"/>
      <c r="O218" s="228"/>
      <c r="P218" s="228"/>
      <c r="Q218" s="228"/>
      <c r="R218" s="228"/>
      <c r="S218" s="228"/>
      <c r="T218" s="229"/>
      <c r="AT218" s="230" t="s">
        <v>194</v>
      </c>
      <c r="AU218" s="230" t="s">
        <v>87</v>
      </c>
      <c r="AV218" s="12" t="s">
        <v>188</v>
      </c>
      <c r="AW218" s="12" t="s">
        <v>39</v>
      </c>
      <c r="AX218" s="12" t="s">
        <v>84</v>
      </c>
      <c r="AY218" s="230" t="s">
        <v>182</v>
      </c>
    </row>
    <row r="219" spans="2:65" s="1" customFormat="1" ht="16.5" customHeight="1">
      <c r="B219" s="41"/>
      <c r="C219" s="241" t="s">
        <v>356</v>
      </c>
      <c r="D219" s="241" t="s">
        <v>357</v>
      </c>
      <c r="E219" s="242" t="s">
        <v>358</v>
      </c>
      <c r="F219" s="243" t="s">
        <v>359</v>
      </c>
      <c r="G219" s="244" t="s">
        <v>360</v>
      </c>
      <c r="H219" s="245">
        <v>137.35599999999999</v>
      </c>
      <c r="I219" s="246"/>
      <c r="J219" s="247">
        <f>ROUND(I219*H219,2)</f>
        <v>0</v>
      </c>
      <c r="K219" s="243" t="s">
        <v>187</v>
      </c>
      <c r="L219" s="248"/>
      <c r="M219" s="249" t="s">
        <v>21</v>
      </c>
      <c r="N219" s="250" t="s">
        <v>47</v>
      </c>
      <c r="O219" s="42"/>
      <c r="P219" s="202">
        <f>O219*H219</f>
        <v>0</v>
      </c>
      <c r="Q219" s="202">
        <v>1</v>
      </c>
      <c r="R219" s="202">
        <f>Q219*H219</f>
        <v>137.35599999999999</v>
      </c>
      <c r="S219" s="202">
        <v>0</v>
      </c>
      <c r="T219" s="203">
        <f>S219*H219</f>
        <v>0</v>
      </c>
      <c r="AR219" s="24" t="s">
        <v>235</v>
      </c>
      <c r="AT219" s="24" t="s">
        <v>357</v>
      </c>
      <c r="AU219" s="24" t="s">
        <v>87</v>
      </c>
      <c r="AY219" s="24" t="s">
        <v>182</v>
      </c>
      <c r="BE219" s="204">
        <f>IF(N219="základní",J219,0)</f>
        <v>0</v>
      </c>
      <c r="BF219" s="204">
        <f>IF(N219="snížená",J219,0)</f>
        <v>0</v>
      </c>
      <c r="BG219" s="204">
        <f>IF(N219="zákl. přenesená",J219,0)</f>
        <v>0</v>
      </c>
      <c r="BH219" s="204">
        <f>IF(N219="sníž. přenesená",J219,0)</f>
        <v>0</v>
      </c>
      <c r="BI219" s="204">
        <f>IF(N219="nulová",J219,0)</f>
        <v>0</v>
      </c>
      <c r="BJ219" s="24" t="s">
        <v>84</v>
      </c>
      <c r="BK219" s="204">
        <f>ROUND(I219*H219,2)</f>
        <v>0</v>
      </c>
      <c r="BL219" s="24" t="s">
        <v>188</v>
      </c>
      <c r="BM219" s="24" t="s">
        <v>361</v>
      </c>
    </row>
    <row r="220" spans="2:65" s="1" customFormat="1">
      <c r="B220" s="41"/>
      <c r="C220" s="63"/>
      <c r="D220" s="205" t="s">
        <v>190</v>
      </c>
      <c r="E220" s="63"/>
      <c r="F220" s="206" t="s">
        <v>359</v>
      </c>
      <c r="G220" s="63"/>
      <c r="H220" s="63"/>
      <c r="I220" s="164"/>
      <c r="J220" s="63"/>
      <c r="K220" s="63"/>
      <c r="L220" s="61"/>
      <c r="M220" s="207"/>
      <c r="N220" s="42"/>
      <c r="O220" s="42"/>
      <c r="P220" s="42"/>
      <c r="Q220" s="42"/>
      <c r="R220" s="42"/>
      <c r="S220" s="42"/>
      <c r="T220" s="78"/>
      <c r="AT220" s="24" t="s">
        <v>190</v>
      </c>
      <c r="AU220" s="24" t="s">
        <v>87</v>
      </c>
    </row>
    <row r="221" spans="2:65" s="13" customFormat="1">
      <c r="B221" s="231"/>
      <c r="C221" s="232"/>
      <c r="D221" s="205" t="s">
        <v>194</v>
      </c>
      <c r="E221" s="233" t="s">
        <v>21</v>
      </c>
      <c r="F221" s="234" t="s">
        <v>362</v>
      </c>
      <c r="G221" s="232"/>
      <c r="H221" s="233" t="s">
        <v>21</v>
      </c>
      <c r="I221" s="235"/>
      <c r="J221" s="232"/>
      <c r="K221" s="232"/>
      <c r="L221" s="236"/>
      <c r="M221" s="237"/>
      <c r="N221" s="238"/>
      <c r="O221" s="238"/>
      <c r="P221" s="238"/>
      <c r="Q221" s="238"/>
      <c r="R221" s="238"/>
      <c r="S221" s="238"/>
      <c r="T221" s="239"/>
      <c r="AT221" s="240" t="s">
        <v>194</v>
      </c>
      <c r="AU221" s="240" t="s">
        <v>87</v>
      </c>
      <c r="AV221" s="13" t="s">
        <v>84</v>
      </c>
      <c r="AW221" s="13" t="s">
        <v>39</v>
      </c>
      <c r="AX221" s="13" t="s">
        <v>76</v>
      </c>
      <c r="AY221" s="240" t="s">
        <v>182</v>
      </c>
    </row>
    <row r="222" spans="2:65" s="11" customFormat="1">
      <c r="B222" s="209"/>
      <c r="C222" s="210"/>
      <c r="D222" s="205" t="s">
        <v>194</v>
      </c>
      <c r="E222" s="211" t="s">
        <v>134</v>
      </c>
      <c r="F222" s="212" t="s">
        <v>363</v>
      </c>
      <c r="G222" s="210"/>
      <c r="H222" s="213">
        <v>72.674999999999997</v>
      </c>
      <c r="I222" s="214"/>
      <c r="J222" s="210"/>
      <c r="K222" s="210"/>
      <c r="L222" s="215"/>
      <c r="M222" s="216"/>
      <c r="N222" s="217"/>
      <c r="O222" s="217"/>
      <c r="P222" s="217"/>
      <c r="Q222" s="217"/>
      <c r="R222" s="217"/>
      <c r="S222" s="217"/>
      <c r="T222" s="218"/>
      <c r="AT222" s="219" t="s">
        <v>194</v>
      </c>
      <c r="AU222" s="219" t="s">
        <v>87</v>
      </c>
      <c r="AV222" s="11" t="s">
        <v>87</v>
      </c>
      <c r="AW222" s="11" t="s">
        <v>39</v>
      </c>
      <c r="AX222" s="11" t="s">
        <v>76</v>
      </c>
      <c r="AY222" s="219" t="s">
        <v>182</v>
      </c>
    </row>
    <row r="223" spans="2:65" s="11" customFormat="1">
      <c r="B223" s="209"/>
      <c r="C223" s="210"/>
      <c r="D223" s="205" t="s">
        <v>194</v>
      </c>
      <c r="E223" s="211" t="s">
        <v>21</v>
      </c>
      <c r="F223" s="212" t="s">
        <v>364</v>
      </c>
      <c r="G223" s="210"/>
      <c r="H223" s="213">
        <v>137.35599999999999</v>
      </c>
      <c r="I223" s="214"/>
      <c r="J223" s="210"/>
      <c r="K223" s="210"/>
      <c r="L223" s="215"/>
      <c r="M223" s="216"/>
      <c r="N223" s="217"/>
      <c r="O223" s="217"/>
      <c r="P223" s="217"/>
      <c r="Q223" s="217"/>
      <c r="R223" s="217"/>
      <c r="S223" s="217"/>
      <c r="T223" s="218"/>
      <c r="AT223" s="219" t="s">
        <v>194</v>
      </c>
      <c r="AU223" s="219" t="s">
        <v>87</v>
      </c>
      <c r="AV223" s="11" t="s">
        <v>87</v>
      </c>
      <c r="AW223" s="11" t="s">
        <v>39</v>
      </c>
      <c r="AX223" s="11" t="s">
        <v>84</v>
      </c>
      <c r="AY223" s="219" t="s">
        <v>182</v>
      </c>
    </row>
    <row r="224" spans="2:65" s="1" customFormat="1" ht="16.5" customHeight="1">
      <c r="B224" s="41"/>
      <c r="C224" s="193" t="s">
        <v>365</v>
      </c>
      <c r="D224" s="193" t="s">
        <v>184</v>
      </c>
      <c r="E224" s="194" t="s">
        <v>366</v>
      </c>
      <c r="F224" s="195" t="s">
        <v>367</v>
      </c>
      <c r="G224" s="196" t="s">
        <v>98</v>
      </c>
      <c r="H224" s="197">
        <v>394.22899999999998</v>
      </c>
      <c r="I224" s="198"/>
      <c r="J224" s="199">
        <f>ROUND(I224*H224,2)</f>
        <v>0</v>
      </c>
      <c r="K224" s="195" t="s">
        <v>187</v>
      </c>
      <c r="L224" s="61"/>
      <c r="M224" s="200" t="s">
        <v>21</v>
      </c>
      <c r="N224" s="201" t="s">
        <v>47</v>
      </c>
      <c r="O224" s="42"/>
      <c r="P224" s="202">
        <f>O224*H224</f>
        <v>0</v>
      </c>
      <c r="Q224" s="202">
        <v>0</v>
      </c>
      <c r="R224" s="202">
        <f>Q224*H224</f>
        <v>0</v>
      </c>
      <c r="S224" s="202">
        <v>0</v>
      </c>
      <c r="T224" s="203">
        <f>S224*H224</f>
        <v>0</v>
      </c>
      <c r="AR224" s="24" t="s">
        <v>188</v>
      </c>
      <c r="AT224" s="24" t="s">
        <v>184</v>
      </c>
      <c r="AU224" s="24" t="s">
        <v>87</v>
      </c>
      <c r="AY224" s="24" t="s">
        <v>182</v>
      </c>
      <c r="BE224" s="204">
        <f>IF(N224="základní",J224,0)</f>
        <v>0</v>
      </c>
      <c r="BF224" s="204">
        <f>IF(N224="snížená",J224,0)</f>
        <v>0</v>
      </c>
      <c r="BG224" s="204">
        <f>IF(N224="zákl. přenesená",J224,0)</f>
        <v>0</v>
      </c>
      <c r="BH224" s="204">
        <f>IF(N224="sníž. přenesená",J224,0)</f>
        <v>0</v>
      </c>
      <c r="BI224" s="204">
        <f>IF(N224="nulová",J224,0)</f>
        <v>0</v>
      </c>
      <c r="BJ224" s="24" t="s">
        <v>84</v>
      </c>
      <c r="BK224" s="204">
        <f>ROUND(I224*H224,2)</f>
        <v>0</v>
      </c>
      <c r="BL224" s="24" t="s">
        <v>188</v>
      </c>
      <c r="BM224" s="24" t="s">
        <v>368</v>
      </c>
    </row>
    <row r="225" spans="2:65" s="1" customFormat="1">
      <c r="B225" s="41"/>
      <c r="C225" s="63"/>
      <c r="D225" s="205" t="s">
        <v>190</v>
      </c>
      <c r="E225" s="63"/>
      <c r="F225" s="206" t="s">
        <v>369</v>
      </c>
      <c r="G225" s="63"/>
      <c r="H225" s="63"/>
      <c r="I225" s="164"/>
      <c r="J225" s="63"/>
      <c r="K225" s="63"/>
      <c r="L225" s="61"/>
      <c r="M225" s="207"/>
      <c r="N225" s="42"/>
      <c r="O225" s="42"/>
      <c r="P225" s="42"/>
      <c r="Q225" s="42"/>
      <c r="R225" s="42"/>
      <c r="S225" s="42"/>
      <c r="T225" s="78"/>
      <c r="AT225" s="24" t="s">
        <v>190</v>
      </c>
      <c r="AU225" s="24" t="s">
        <v>87</v>
      </c>
    </row>
    <row r="226" spans="2:65" s="1" customFormat="1" ht="175.5">
      <c r="B226" s="41"/>
      <c r="C226" s="63"/>
      <c r="D226" s="205" t="s">
        <v>192</v>
      </c>
      <c r="E226" s="63"/>
      <c r="F226" s="208" t="s">
        <v>370</v>
      </c>
      <c r="G226" s="63"/>
      <c r="H226" s="63"/>
      <c r="I226" s="164"/>
      <c r="J226" s="63"/>
      <c r="K226" s="63"/>
      <c r="L226" s="61"/>
      <c r="M226" s="207"/>
      <c r="N226" s="42"/>
      <c r="O226" s="42"/>
      <c r="P226" s="42"/>
      <c r="Q226" s="42"/>
      <c r="R226" s="42"/>
      <c r="S226" s="42"/>
      <c r="T226" s="78"/>
      <c r="AT226" s="24" t="s">
        <v>192</v>
      </c>
      <c r="AU226" s="24" t="s">
        <v>87</v>
      </c>
    </row>
    <row r="227" spans="2:65" s="11" customFormat="1">
      <c r="B227" s="209"/>
      <c r="C227" s="210"/>
      <c r="D227" s="205" t="s">
        <v>194</v>
      </c>
      <c r="E227" s="211" t="s">
        <v>21</v>
      </c>
      <c r="F227" s="212" t="s">
        <v>371</v>
      </c>
      <c r="G227" s="210"/>
      <c r="H227" s="213">
        <v>55.079000000000001</v>
      </c>
      <c r="I227" s="214"/>
      <c r="J227" s="210"/>
      <c r="K227" s="210"/>
      <c r="L227" s="215"/>
      <c r="M227" s="216"/>
      <c r="N227" s="217"/>
      <c r="O227" s="217"/>
      <c r="P227" s="217"/>
      <c r="Q227" s="217"/>
      <c r="R227" s="217"/>
      <c r="S227" s="217"/>
      <c r="T227" s="218"/>
      <c r="AT227" s="219" t="s">
        <v>194</v>
      </c>
      <c r="AU227" s="219" t="s">
        <v>87</v>
      </c>
      <c r="AV227" s="11" t="s">
        <v>87</v>
      </c>
      <c r="AW227" s="11" t="s">
        <v>39</v>
      </c>
      <c r="AX227" s="11" t="s">
        <v>76</v>
      </c>
      <c r="AY227" s="219" t="s">
        <v>182</v>
      </c>
    </row>
    <row r="228" spans="2:65" s="11" customFormat="1">
      <c r="B228" s="209"/>
      <c r="C228" s="210"/>
      <c r="D228" s="205" t="s">
        <v>194</v>
      </c>
      <c r="E228" s="211" t="s">
        <v>21</v>
      </c>
      <c r="F228" s="212" t="s">
        <v>372</v>
      </c>
      <c r="G228" s="210"/>
      <c r="H228" s="213">
        <v>339.15</v>
      </c>
      <c r="I228" s="214"/>
      <c r="J228" s="210"/>
      <c r="K228" s="210"/>
      <c r="L228" s="215"/>
      <c r="M228" s="216"/>
      <c r="N228" s="217"/>
      <c r="O228" s="217"/>
      <c r="P228" s="217"/>
      <c r="Q228" s="217"/>
      <c r="R228" s="217"/>
      <c r="S228" s="217"/>
      <c r="T228" s="218"/>
      <c r="AT228" s="219" t="s">
        <v>194</v>
      </c>
      <c r="AU228" s="219" t="s">
        <v>87</v>
      </c>
      <c r="AV228" s="11" t="s">
        <v>87</v>
      </c>
      <c r="AW228" s="11" t="s">
        <v>39</v>
      </c>
      <c r="AX228" s="11" t="s">
        <v>76</v>
      </c>
      <c r="AY228" s="219" t="s">
        <v>182</v>
      </c>
    </row>
    <row r="229" spans="2:65" s="12" customFormat="1">
      <c r="B229" s="220"/>
      <c r="C229" s="221"/>
      <c r="D229" s="205" t="s">
        <v>194</v>
      </c>
      <c r="E229" s="222" t="s">
        <v>21</v>
      </c>
      <c r="F229" s="223" t="s">
        <v>208</v>
      </c>
      <c r="G229" s="221"/>
      <c r="H229" s="224">
        <v>394.22899999999998</v>
      </c>
      <c r="I229" s="225"/>
      <c r="J229" s="221"/>
      <c r="K229" s="221"/>
      <c r="L229" s="226"/>
      <c r="M229" s="227"/>
      <c r="N229" s="228"/>
      <c r="O229" s="228"/>
      <c r="P229" s="228"/>
      <c r="Q229" s="228"/>
      <c r="R229" s="228"/>
      <c r="S229" s="228"/>
      <c r="T229" s="229"/>
      <c r="AT229" s="230" t="s">
        <v>194</v>
      </c>
      <c r="AU229" s="230" t="s">
        <v>87</v>
      </c>
      <c r="AV229" s="12" t="s">
        <v>188</v>
      </c>
      <c r="AW229" s="12" t="s">
        <v>39</v>
      </c>
      <c r="AX229" s="12" t="s">
        <v>84</v>
      </c>
      <c r="AY229" s="230" t="s">
        <v>182</v>
      </c>
    </row>
    <row r="230" spans="2:65" s="1" customFormat="1" ht="16.5" customHeight="1">
      <c r="B230" s="41"/>
      <c r="C230" s="193" t="s">
        <v>373</v>
      </c>
      <c r="D230" s="193" t="s">
        <v>184</v>
      </c>
      <c r="E230" s="194" t="s">
        <v>374</v>
      </c>
      <c r="F230" s="195" t="s">
        <v>375</v>
      </c>
      <c r="G230" s="196" t="s">
        <v>98</v>
      </c>
      <c r="H230" s="197">
        <v>55.079000000000001</v>
      </c>
      <c r="I230" s="198"/>
      <c r="J230" s="199">
        <f>ROUND(I230*H230,2)</f>
        <v>0</v>
      </c>
      <c r="K230" s="195" t="s">
        <v>187</v>
      </c>
      <c r="L230" s="61"/>
      <c r="M230" s="200" t="s">
        <v>21</v>
      </c>
      <c r="N230" s="201" t="s">
        <v>47</v>
      </c>
      <c r="O230" s="42"/>
      <c r="P230" s="202">
        <f>O230*H230</f>
        <v>0</v>
      </c>
      <c r="Q230" s="202">
        <v>0</v>
      </c>
      <c r="R230" s="202">
        <f>Q230*H230</f>
        <v>0</v>
      </c>
      <c r="S230" s="202">
        <v>0</v>
      </c>
      <c r="T230" s="203">
        <f>S230*H230</f>
        <v>0</v>
      </c>
      <c r="AR230" s="24" t="s">
        <v>188</v>
      </c>
      <c r="AT230" s="24" t="s">
        <v>184</v>
      </c>
      <c r="AU230" s="24" t="s">
        <v>87</v>
      </c>
      <c r="AY230" s="24" t="s">
        <v>182</v>
      </c>
      <c r="BE230" s="204">
        <f>IF(N230="základní",J230,0)</f>
        <v>0</v>
      </c>
      <c r="BF230" s="204">
        <f>IF(N230="snížená",J230,0)</f>
        <v>0</v>
      </c>
      <c r="BG230" s="204">
        <f>IF(N230="zákl. přenesená",J230,0)</f>
        <v>0</v>
      </c>
      <c r="BH230" s="204">
        <f>IF(N230="sníž. přenesená",J230,0)</f>
        <v>0</v>
      </c>
      <c r="BI230" s="204">
        <f>IF(N230="nulová",J230,0)</f>
        <v>0</v>
      </c>
      <c r="BJ230" s="24" t="s">
        <v>84</v>
      </c>
      <c r="BK230" s="204">
        <f>ROUND(I230*H230,2)</f>
        <v>0</v>
      </c>
      <c r="BL230" s="24" t="s">
        <v>188</v>
      </c>
      <c r="BM230" s="24" t="s">
        <v>376</v>
      </c>
    </row>
    <row r="231" spans="2:65" s="1" customFormat="1" ht="27">
      <c r="B231" s="41"/>
      <c r="C231" s="63"/>
      <c r="D231" s="205" t="s">
        <v>190</v>
      </c>
      <c r="E231" s="63"/>
      <c r="F231" s="206" t="s">
        <v>377</v>
      </c>
      <c r="G231" s="63"/>
      <c r="H231" s="63"/>
      <c r="I231" s="164"/>
      <c r="J231" s="63"/>
      <c r="K231" s="63"/>
      <c r="L231" s="61"/>
      <c r="M231" s="207"/>
      <c r="N231" s="42"/>
      <c r="O231" s="42"/>
      <c r="P231" s="42"/>
      <c r="Q231" s="42"/>
      <c r="R231" s="42"/>
      <c r="S231" s="42"/>
      <c r="T231" s="78"/>
      <c r="AT231" s="24" t="s">
        <v>190</v>
      </c>
      <c r="AU231" s="24" t="s">
        <v>87</v>
      </c>
    </row>
    <row r="232" spans="2:65" s="1" customFormat="1" ht="175.5">
      <c r="B232" s="41"/>
      <c r="C232" s="63"/>
      <c r="D232" s="205" t="s">
        <v>192</v>
      </c>
      <c r="E232" s="63"/>
      <c r="F232" s="208" t="s">
        <v>378</v>
      </c>
      <c r="G232" s="63"/>
      <c r="H232" s="63"/>
      <c r="I232" s="164"/>
      <c r="J232" s="63"/>
      <c r="K232" s="63"/>
      <c r="L232" s="61"/>
      <c r="M232" s="207"/>
      <c r="N232" s="42"/>
      <c r="O232" s="42"/>
      <c r="P232" s="42"/>
      <c r="Q232" s="42"/>
      <c r="R232" s="42"/>
      <c r="S232" s="42"/>
      <c r="T232" s="78"/>
      <c r="AT232" s="24" t="s">
        <v>192</v>
      </c>
      <c r="AU232" s="24" t="s">
        <v>87</v>
      </c>
    </row>
    <row r="233" spans="2:65" s="13" customFormat="1">
      <c r="B233" s="231"/>
      <c r="C233" s="232"/>
      <c r="D233" s="205" t="s">
        <v>194</v>
      </c>
      <c r="E233" s="233" t="s">
        <v>21</v>
      </c>
      <c r="F233" s="234" t="s">
        <v>292</v>
      </c>
      <c r="G233" s="232"/>
      <c r="H233" s="233" t="s">
        <v>21</v>
      </c>
      <c r="I233" s="235"/>
      <c r="J233" s="232"/>
      <c r="K233" s="232"/>
      <c r="L233" s="236"/>
      <c r="M233" s="237"/>
      <c r="N233" s="238"/>
      <c r="O233" s="238"/>
      <c r="P233" s="238"/>
      <c r="Q233" s="238"/>
      <c r="R233" s="238"/>
      <c r="S233" s="238"/>
      <c r="T233" s="239"/>
      <c r="AT233" s="240" t="s">
        <v>194</v>
      </c>
      <c r="AU233" s="240" t="s">
        <v>87</v>
      </c>
      <c r="AV233" s="13" t="s">
        <v>84</v>
      </c>
      <c r="AW233" s="13" t="s">
        <v>39</v>
      </c>
      <c r="AX233" s="13" t="s">
        <v>76</v>
      </c>
      <c r="AY233" s="240" t="s">
        <v>182</v>
      </c>
    </row>
    <row r="234" spans="2:65" s="11" customFormat="1">
      <c r="B234" s="209"/>
      <c r="C234" s="210"/>
      <c r="D234" s="205" t="s">
        <v>194</v>
      </c>
      <c r="E234" s="211" t="s">
        <v>21</v>
      </c>
      <c r="F234" s="212" t="s">
        <v>379</v>
      </c>
      <c r="G234" s="210"/>
      <c r="H234" s="213">
        <v>19.411000000000001</v>
      </c>
      <c r="I234" s="214"/>
      <c r="J234" s="210"/>
      <c r="K234" s="210"/>
      <c r="L234" s="215"/>
      <c r="M234" s="216"/>
      <c r="N234" s="217"/>
      <c r="O234" s="217"/>
      <c r="P234" s="217"/>
      <c r="Q234" s="217"/>
      <c r="R234" s="217"/>
      <c r="S234" s="217"/>
      <c r="T234" s="218"/>
      <c r="AT234" s="219" t="s">
        <v>194</v>
      </c>
      <c r="AU234" s="219" t="s">
        <v>87</v>
      </c>
      <c r="AV234" s="11" t="s">
        <v>87</v>
      </c>
      <c r="AW234" s="11" t="s">
        <v>39</v>
      </c>
      <c r="AX234" s="11" t="s">
        <v>76</v>
      </c>
      <c r="AY234" s="219" t="s">
        <v>182</v>
      </c>
    </row>
    <row r="235" spans="2:65" s="11" customFormat="1">
      <c r="B235" s="209"/>
      <c r="C235" s="210"/>
      <c r="D235" s="205" t="s">
        <v>194</v>
      </c>
      <c r="E235" s="211" t="s">
        <v>21</v>
      </c>
      <c r="F235" s="212" t="s">
        <v>380</v>
      </c>
      <c r="G235" s="210"/>
      <c r="H235" s="213">
        <v>12.837999999999999</v>
      </c>
      <c r="I235" s="214"/>
      <c r="J235" s="210"/>
      <c r="K235" s="210"/>
      <c r="L235" s="215"/>
      <c r="M235" s="216"/>
      <c r="N235" s="217"/>
      <c r="O235" s="217"/>
      <c r="P235" s="217"/>
      <c r="Q235" s="217"/>
      <c r="R235" s="217"/>
      <c r="S235" s="217"/>
      <c r="T235" s="218"/>
      <c r="AT235" s="219" t="s">
        <v>194</v>
      </c>
      <c r="AU235" s="219" t="s">
        <v>87</v>
      </c>
      <c r="AV235" s="11" t="s">
        <v>87</v>
      </c>
      <c r="AW235" s="11" t="s">
        <v>39</v>
      </c>
      <c r="AX235" s="11" t="s">
        <v>76</v>
      </c>
      <c r="AY235" s="219" t="s">
        <v>182</v>
      </c>
    </row>
    <row r="236" spans="2:65" s="11" customFormat="1">
      <c r="B236" s="209"/>
      <c r="C236" s="210"/>
      <c r="D236" s="205" t="s">
        <v>194</v>
      </c>
      <c r="E236" s="211" t="s">
        <v>21</v>
      </c>
      <c r="F236" s="212" t="s">
        <v>381</v>
      </c>
      <c r="G236" s="210"/>
      <c r="H236" s="213">
        <v>10.65</v>
      </c>
      <c r="I236" s="214"/>
      <c r="J236" s="210"/>
      <c r="K236" s="210"/>
      <c r="L236" s="215"/>
      <c r="M236" s="216"/>
      <c r="N236" s="217"/>
      <c r="O236" s="217"/>
      <c r="P236" s="217"/>
      <c r="Q236" s="217"/>
      <c r="R236" s="217"/>
      <c r="S236" s="217"/>
      <c r="T236" s="218"/>
      <c r="AT236" s="219" t="s">
        <v>194</v>
      </c>
      <c r="AU236" s="219" t="s">
        <v>87</v>
      </c>
      <c r="AV236" s="11" t="s">
        <v>87</v>
      </c>
      <c r="AW236" s="11" t="s">
        <v>39</v>
      </c>
      <c r="AX236" s="11" t="s">
        <v>76</v>
      </c>
      <c r="AY236" s="219" t="s">
        <v>182</v>
      </c>
    </row>
    <row r="237" spans="2:65" s="11" customFormat="1">
      <c r="B237" s="209"/>
      <c r="C237" s="210"/>
      <c r="D237" s="205" t="s">
        <v>194</v>
      </c>
      <c r="E237" s="211" t="s">
        <v>21</v>
      </c>
      <c r="F237" s="212" t="s">
        <v>382</v>
      </c>
      <c r="G237" s="210"/>
      <c r="H237" s="213">
        <v>12.18</v>
      </c>
      <c r="I237" s="214"/>
      <c r="J237" s="210"/>
      <c r="K237" s="210"/>
      <c r="L237" s="215"/>
      <c r="M237" s="216"/>
      <c r="N237" s="217"/>
      <c r="O237" s="217"/>
      <c r="P237" s="217"/>
      <c r="Q237" s="217"/>
      <c r="R237" s="217"/>
      <c r="S237" s="217"/>
      <c r="T237" s="218"/>
      <c r="AT237" s="219" t="s">
        <v>194</v>
      </c>
      <c r="AU237" s="219" t="s">
        <v>87</v>
      </c>
      <c r="AV237" s="11" t="s">
        <v>87</v>
      </c>
      <c r="AW237" s="11" t="s">
        <v>39</v>
      </c>
      <c r="AX237" s="11" t="s">
        <v>76</v>
      </c>
      <c r="AY237" s="219" t="s">
        <v>182</v>
      </c>
    </row>
    <row r="238" spans="2:65" s="12" customFormat="1">
      <c r="B238" s="220"/>
      <c r="C238" s="221"/>
      <c r="D238" s="205" t="s">
        <v>194</v>
      </c>
      <c r="E238" s="222" t="s">
        <v>128</v>
      </c>
      <c r="F238" s="223" t="s">
        <v>208</v>
      </c>
      <c r="G238" s="221"/>
      <c r="H238" s="224">
        <v>55.079000000000001</v>
      </c>
      <c r="I238" s="225"/>
      <c r="J238" s="221"/>
      <c r="K238" s="221"/>
      <c r="L238" s="226"/>
      <c r="M238" s="227"/>
      <c r="N238" s="228"/>
      <c r="O238" s="228"/>
      <c r="P238" s="228"/>
      <c r="Q238" s="228"/>
      <c r="R238" s="228"/>
      <c r="S238" s="228"/>
      <c r="T238" s="229"/>
      <c r="AT238" s="230" t="s">
        <v>194</v>
      </c>
      <c r="AU238" s="230" t="s">
        <v>87</v>
      </c>
      <c r="AV238" s="12" t="s">
        <v>188</v>
      </c>
      <c r="AW238" s="12" t="s">
        <v>39</v>
      </c>
      <c r="AX238" s="12" t="s">
        <v>84</v>
      </c>
      <c r="AY238" s="230" t="s">
        <v>182</v>
      </c>
    </row>
    <row r="239" spans="2:65" s="1" customFormat="1" ht="16.5" customHeight="1">
      <c r="B239" s="41"/>
      <c r="C239" s="193" t="s">
        <v>383</v>
      </c>
      <c r="D239" s="193" t="s">
        <v>184</v>
      </c>
      <c r="E239" s="194" t="s">
        <v>384</v>
      </c>
      <c r="F239" s="195" t="s">
        <v>385</v>
      </c>
      <c r="G239" s="196" t="s">
        <v>102</v>
      </c>
      <c r="H239" s="197">
        <v>140.858</v>
      </c>
      <c r="I239" s="198"/>
      <c r="J239" s="199">
        <f>ROUND(I239*H239,2)</f>
        <v>0</v>
      </c>
      <c r="K239" s="195" t="s">
        <v>187</v>
      </c>
      <c r="L239" s="61"/>
      <c r="M239" s="200" t="s">
        <v>21</v>
      </c>
      <c r="N239" s="201" t="s">
        <v>47</v>
      </c>
      <c r="O239" s="42"/>
      <c r="P239" s="202">
        <f>O239*H239</f>
        <v>0</v>
      </c>
      <c r="Q239" s="202">
        <v>0</v>
      </c>
      <c r="R239" s="202">
        <f>Q239*H239</f>
        <v>0</v>
      </c>
      <c r="S239" s="202">
        <v>0</v>
      </c>
      <c r="T239" s="203">
        <f>S239*H239</f>
        <v>0</v>
      </c>
      <c r="AR239" s="24" t="s">
        <v>188</v>
      </c>
      <c r="AT239" s="24" t="s">
        <v>184</v>
      </c>
      <c r="AU239" s="24" t="s">
        <v>87</v>
      </c>
      <c r="AY239" s="24" t="s">
        <v>182</v>
      </c>
      <c r="BE239" s="204">
        <f>IF(N239="základní",J239,0)</f>
        <v>0</v>
      </c>
      <c r="BF239" s="204">
        <f>IF(N239="snížená",J239,0)</f>
        <v>0</v>
      </c>
      <c r="BG239" s="204">
        <f>IF(N239="zákl. přenesená",J239,0)</f>
        <v>0</v>
      </c>
      <c r="BH239" s="204">
        <f>IF(N239="sníž. přenesená",J239,0)</f>
        <v>0</v>
      </c>
      <c r="BI239" s="204">
        <f>IF(N239="nulová",J239,0)</f>
        <v>0</v>
      </c>
      <c r="BJ239" s="24" t="s">
        <v>84</v>
      </c>
      <c r="BK239" s="204">
        <f>ROUND(I239*H239,2)</f>
        <v>0</v>
      </c>
      <c r="BL239" s="24" t="s">
        <v>188</v>
      </c>
      <c r="BM239" s="24" t="s">
        <v>386</v>
      </c>
    </row>
    <row r="240" spans="2:65" s="1" customFormat="1" ht="27">
      <c r="B240" s="41"/>
      <c r="C240" s="63"/>
      <c r="D240" s="205" t="s">
        <v>190</v>
      </c>
      <c r="E240" s="63"/>
      <c r="F240" s="206" t="s">
        <v>387</v>
      </c>
      <c r="G240" s="63"/>
      <c r="H240" s="63"/>
      <c r="I240" s="164"/>
      <c r="J240" s="63"/>
      <c r="K240" s="63"/>
      <c r="L240" s="61"/>
      <c r="M240" s="207"/>
      <c r="N240" s="42"/>
      <c r="O240" s="42"/>
      <c r="P240" s="42"/>
      <c r="Q240" s="42"/>
      <c r="R240" s="42"/>
      <c r="S240" s="42"/>
      <c r="T240" s="78"/>
      <c r="AT240" s="24" t="s">
        <v>190</v>
      </c>
      <c r="AU240" s="24" t="s">
        <v>87</v>
      </c>
    </row>
    <row r="241" spans="2:65" s="1" customFormat="1" ht="121.5">
      <c r="B241" s="41"/>
      <c r="C241" s="63"/>
      <c r="D241" s="205" t="s">
        <v>192</v>
      </c>
      <c r="E241" s="63"/>
      <c r="F241" s="208" t="s">
        <v>388</v>
      </c>
      <c r="G241" s="63"/>
      <c r="H241" s="63"/>
      <c r="I241" s="164"/>
      <c r="J241" s="63"/>
      <c r="K241" s="63"/>
      <c r="L241" s="61"/>
      <c r="M241" s="207"/>
      <c r="N241" s="42"/>
      <c r="O241" s="42"/>
      <c r="P241" s="42"/>
      <c r="Q241" s="42"/>
      <c r="R241" s="42"/>
      <c r="S241" s="42"/>
      <c r="T241" s="78"/>
      <c r="AT241" s="24" t="s">
        <v>192</v>
      </c>
      <c r="AU241" s="24" t="s">
        <v>87</v>
      </c>
    </row>
    <row r="242" spans="2:65" s="11" customFormat="1">
      <c r="B242" s="209"/>
      <c r="C242" s="210"/>
      <c r="D242" s="205" t="s">
        <v>194</v>
      </c>
      <c r="E242" s="211" t="s">
        <v>21</v>
      </c>
      <c r="F242" s="212" t="s">
        <v>118</v>
      </c>
      <c r="G242" s="210"/>
      <c r="H242" s="213">
        <v>140.858</v>
      </c>
      <c r="I242" s="214"/>
      <c r="J242" s="210"/>
      <c r="K242" s="210"/>
      <c r="L242" s="215"/>
      <c r="M242" s="216"/>
      <c r="N242" s="217"/>
      <c r="O242" s="217"/>
      <c r="P242" s="217"/>
      <c r="Q242" s="217"/>
      <c r="R242" s="217"/>
      <c r="S242" s="217"/>
      <c r="T242" s="218"/>
      <c r="AT242" s="219" t="s">
        <v>194</v>
      </c>
      <c r="AU242" s="219" t="s">
        <v>87</v>
      </c>
      <c r="AV242" s="11" t="s">
        <v>87</v>
      </c>
      <c r="AW242" s="11" t="s">
        <v>39</v>
      </c>
      <c r="AX242" s="11" t="s">
        <v>84</v>
      </c>
      <c r="AY242" s="219" t="s">
        <v>182</v>
      </c>
    </row>
    <row r="243" spans="2:65" s="10" customFormat="1" ht="29.85" customHeight="1">
      <c r="B243" s="177"/>
      <c r="C243" s="178"/>
      <c r="D243" s="179" t="s">
        <v>75</v>
      </c>
      <c r="E243" s="191" t="s">
        <v>87</v>
      </c>
      <c r="F243" s="191" t="s">
        <v>389</v>
      </c>
      <c r="G243" s="178"/>
      <c r="H243" s="178"/>
      <c r="I243" s="181"/>
      <c r="J243" s="192">
        <f>BK243</f>
        <v>0</v>
      </c>
      <c r="K243" s="178"/>
      <c r="L243" s="183"/>
      <c r="M243" s="184"/>
      <c r="N243" s="185"/>
      <c r="O243" s="185"/>
      <c r="P243" s="186">
        <f>SUM(P244:P260)</f>
        <v>0</v>
      </c>
      <c r="Q243" s="185"/>
      <c r="R243" s="186">
        <f>SUM(R244:R260)</f>
        <v>8.728332</v>
      </c>
      <c r="S243" s="185"/>
      <c r="T243" s="187">
        <f>SUM(T244:T260)</f>
        <v>0</v>
      </c>
      <c r="AR243" s="188" t="s">
        <v>84</v>
      </c>
      <c r="AT243" s="189" t="s">
        <v>75</v>
      </c>
      <c r="AU243" s="189" t="s">
        <v>84</v>
      </c>
      <c r="AY243" s="188" t="s">
        <v>182</v>
      </c>
      <c r="BK243" s="190">
        <f>SUM(BK244:BK260)</f>
        <v>0</v>
      </c>
    </row>
    <row r="244" spans="2:65" s="1" customFormat="1" ht="16.5" customHeight="1">
      <c r="B244" s="41"/>
      <c r="C244" s="193" t="s">
        <v>143</v>
      </c>
      <c r="D244" s="193" t="s">
        <v>184</v>
      </c>
      <c r="E244" s="194" t="s">
        <v>390</v>
      </c>
      <c r="F244" s="195" t="s">
        <v>391</v>
      </c>
      <c r="G244" s="196" t="s">
        <v>102</v>
      </c>
      <c r="H244" s="197">
        <v>72</v>
      </c>
      <c r="I244" s="198"/>
      <c r="J244" s="199">
        <f>ROUND(I244*H244,2)</f>
        <v>0</v>
      </c>
      <c r="K244" s="195" t="s">
        <v>187</v>
      </c>
      <c r="L244" s="61"/>
      <c r="M244" s="200" t="s">
        <v>21</v>
      </c>
      <c r="N244" s="201" t="s">
        <v>47</v>
      </c>
      <c r="O244" s="42"/>
      <c r="P244" s="202">
        <f>O244*H244</f>
        <v>0</v>
      </c>
      <c r="Q244" s="202">
        <v>1E-4</v>
      </c>
      <c r="R244" s="202">
        <f>Q244*H244</f>
        <v>7.2000000000000007E-3</v>
      </c>
      <c r="S244" s="202">
        <v>0</v>
      </c>
      <c r="T244" s="203">
        <f>S244*H244</f>
        <v>0</v>
      </c>
      <c r="AR244" s="24" t="s">
        <v>188</v>
      </c>
      <c r="AT244" s="24" t="s">
        <v>184</v>
      </c>
      <c r="AU244" s="24" t="s">
        <v>87</v>
      </c>
      <c r="AY244" s="24" t="s">
        <v>182</v>
      </c>
      <c r="BE244" s="204">
        <f>IF(N244="základní",J244,0)</f>
        <v>0</v>
      </c>
      <c r="BF244" s="204">
        <f>IF(N244="snížená",J244,0)</f>
        <v>0</v>
      </c>
      <c r="BG244" s="204">
        <f>IF(N244="zákl. přenesená",J244,0)</f>
        <v>0</v>
      </c>
      <c r="BH244" s="204">
        <f>IF(N244="sníž. přenesená",J244,0)</f>
        <v>0</v>
      </c>
      <c r="BI244" s="204">
        <f>IF(N244="nulová",J244,0)</f>
        <v>0</v>
      </c>
      <c r="BJ244" s="24" t="s">
        <v>84</v>
      </c>
      <c r="BK244" s="204">
        <f>ROUND(I244*H244,2)</f>
        <v>0</v>
      </c>
      <c r="BL244" s="24" t="s">
        <v>188</v>
      </c>
      <c r="BM244" s="24" t="s">
        <v>392</v>
      </c>
    </row>
    <row r="245" spans="2:65" s="1" customFormat="1" ht="27">
      <c r="B245" s="41"/>
      <c r="C245" s="63"/>
      <c r="D245" s="205" t="s">
        <v>190</v>
      </c>
      <c r="E245" s="63"/>
      <c r="F245" s="206" t="s">
        <v>393</v>
      </c>
      <c r="G245" s="63"/>
      <c r="H245" s="63"/>
      <c r="I245" s="164"/>
      <c r="J245" s="63"/>
      <c r="K245" s="63"/>
      <c r="L245" s="61"/>
      <c r="M245" s="207"/>
      <c r="N245" s="42"/>
      <c r="O245" s="42"/>
      <c r="P245" s="42"/>
      <c r="Q245" s="42"/>
      <c r="R245" s="42"/>
      <c r="S245" s="42"/>
      <c r="T245" s="78"/>
      <c r="AT245" s="24" t="s">
        <v>190</v>
      </c>
      <c r="AU245" s="24" t="s">
        <v>87</v>
      </c>
    </row>
    <row r="246" spans="2:65" s="1" customFormat="1" ht="67.5">
      <c r="B246" s="41"/>
      <c r="C246" s="63"/>
      <c r="D246" s="205" t="s">
        <v>192</v>
      </c>
      <c r="E246" s="63"/>
      <c r="F246" s="208" t="s">
        <v>394</v>
      </c>
      <c r="G246" s="63"/>
      <c r="H246" s="63"/>
      <c r="I246" s="164"/>
      <c r="J246" s="63"/>
      <c r="K246" s="63"/>
      <c r="L246" s="61"/>
      <c r="M246" s="207"/>
      <c r="N246" s="42"/>
      <c r="O246" s="42"/>
      <c r="P246" s="42"/>
      <c r="Q246" s="42"/>
      <c r="R246" s="42"/>
      <c r="S246" s="42"/>
      <c r="T246" s="78"/>
      <c r="AT246" s="24" t="s">
        <v>192</v>
      </c>
      <c r="AU246" s="24" t="s">
        <v>87</v>
      </c>
    </row>
    <row r="247" spans="2:65" s="13" customFormat="1">
      <c r="B247" s="231"/>
      <c r="C247" s="232"/>
      <c r="D247" s="205" t="s">
        <v>194</v>
      </c>
      <c r="E247" s="233" t="s">
        <v>21</v>
      </c>
      <c r="F247" s="234" t="s">
        <v>395</v>
      </c>
      <c r="G247" s="232"/>
      <c r="H247" s="233" t="s">
        <v>21</v>
      </c>
      <c r="I247" s="235"/>
      <c r="J247" s="232"/>
      <c r="K247" s="232"/>
      <c r="L247" s="236"/>
      <c r="M247" s="237"/>
      <c r="N247" s="238"/>
      <c r="O247" s="238"/>
      <c r="P247" s="238"/>
      <c r="Q247" s="238"/>
      <c r="R247" s="238"/>
      <c r="S247" s="238"/>
      <c r="T247" s="239"/>
      <c r="AT247" s="240" t="s">
        <v>194</v>
      </c>
      <c r="AU247" s="240" t="s">
        <v>87</v>
      </c>
      <c r="AV247" s="13" t="s">
        <v>84</v>
      </c>
      <c r="AW247" s="13" t="s">
        <v>39</v>
      </c>
      <c r="AX247" s="13" t="s">
        <v>76</v>
      </c>
      <c r="AY247" s="240" t="s">
        <v>182</v>
      </c>
    </row>
    <row r="248" spans="2:65" s="11" customFormat="1">
      <c r="B248" s="209"/>
      <c r="C248" s="210"/>
      <c r="D248" s="205" t="s">
        <v>194</v>
      </c>
      <c r="E248" s="211" t="s">
        <v>144</v>
      </c>
      <c r="F248" s="212" t="s">
        <v>396</v>
      </c>
      <c r="G248" s="210"/>
      <c r="H248" s="213">
        <v>72</v>
      </c>
      <c r="I248" s="214"/>
      <c r="J248" s="210"/>
      <c r="K248" s="210"/>
      <c r="L248" s="215"/>
      <c r="M248" s="216"/>
      <c r="N248" s="217"/>
      <c r="O248" s="217"/>
      <c r="P248" s="217"/>
      <c r="Q248" s="217"/>
      <c r="R248" s="217"/>
      <c r="S248" s="217"/>
      <c r="T248" s="218"/>
      <c r="AT248" s="219" t="s">
        <v>194</v>
      </c>
      <c r="AU248" s="219" t="s">
        <v>87</v>
      </c>
      <c r="AV248" s="11" t="s">
        <v>87</v>
      </c>
      <c r="AW248" s="11" t="s">
        <v>39</v>
      </c>
      <c r="AX248" s="11" t="s">
        <v>84</v>
      </c>
      <c r="AY248" s="219" t="s">
        <v>182</v>
      </c>
    </row>
    <row r="249" spans="2:65" s="1" customFormat="1" ht="16.5" customHeight="1">
      <c r="B249" s="41"/>
      <c r="C249" s="241" t="s">
        <v>397</v>
      </c>
      <c r="D249" s="241" t="s">
        <v>357</v>
      </c>
      <c r="E249" s="242" t="s">
        <v>398</v>
      </c>
      <c r="F249" s="243" t="s">
        <v>399</v>
      </c>
      <c r="G249" s="244" t="s">
        <v>102</v>
      </c>
      <c r="H249" s="245">
        <v>95.22</v>
      </c>
      <c r="I249" s="246"/>
      <c r="J249" s="247">
        <f>ROUND(I249*H249,2)</f>
        <v>0</v>
      </c>
      <c r="K249" s="243" t="s">
        <v>187</v>
      </c>
      <c r="L249" s="248"/>
      <c r="M249" s="249" t="s">
        <v>21</v>
      </c>
      <c r="N249" s="250" t="s">
        <v>47</v>
      </c>
      <c r="O249" s="42"/>
      <c r="P249" s="202">
        <f>O249*H249</f>
        <v>0</v>
      </c>
      <c r="Q249" s="202">
        <v>5.9999999999999995E-4</v>
      </c>
      <c r="R249" s="202">
        <f>Q249*H249</f>
        <v>5.7131999999999995E-2</v>
      </c>
      <c r="S249" s="202">
        <v>0</v>
      </c>
      <c r="T249" s="203">
        <f>S249*H249</f>
        <v>0</v>
      </c>
      <c r="AR249" s="24" t="s">
        <v>235</v>
      </c>
      <c r="AT249" s="24" t="s">
        <v>357</v>
      </c>
      <c r="AU249" s="24" t="s">
        <v>87</v>
      </c>
      <c r="AY249" s="24" t="s">
        <v>182</v>
      </c>
      <c r="BE249" s="204">
        <f>IF(N249="základní",J249,0)</f>
        <v>0</v>
      </c>
      <c r="BF249" s="204">
        <f>IF(N249="snížená",J249,0)</f>
        <v>0</v>
      </c>
      <c r="BG249" s="204">
        <f>IF(N249="zákl. přenesená",J249,0)</f>
        <v>0</v>
      </c>
      <c r="BH249" s="204">
        <f>IF(N249="sníž. přenesená",J249,0)</f>
        <v>0</v>
      </c>
      <c r="BI249" s="204">
        <f>IF(N249="nulová",J249,0)</f>
        <v>0</v>
      </c>
      <c r="BJ249" s="24" t="s">
        <v>84</v>
      </c>
      <c r="BK249" s="204">
        <f>ROUND(I249*H249,2)</f>
        <v>0</v>
      </c>
      <c r="BL249" s="24" t="s">
        <v>188</v>
      </c>
      <c r="BM249" s="24" t="s">
        <v>400</v>
      </c>
    </row>
    <row r="250" spans="2:65" s="1" customFormat="1">
      <c r="B250" s="41"/>
      <c r="C250" s="63"/>
      <c r="D250" s="205" t="s">
        <v>190</v>
      </c>
      <c r="E250" s="63"/>
      <c r="F250" s="206" t="s">
        <v>399</v>
      </c>
      <c r="G250" s="63"/>
      <c r="H250" s="63"/>
      <c r="I250" s="164"/>
      <c r="J250" s="63"/>
      <c r="K250" s="63"/>
      <c r="L250" s="61"/>
      <c r="M250" s="207"/>
      <c r="N250" s="42"/>
      <c r="O250" s="42"/>
      <c r="P250" s="42"/>
      <c r="Q250" s="42"/>
      <c r="R250" s="42"/>
      <c r="S250" s="42"/>
      <c r="T250" s="78"/>
      <c r="AT250" s="24" t="s">
        <v>190</v>
      </c>
      <c r="AU250" s="24" t="s">
        <v>87</v>
      </c>
    </row>
    <row r="251" spans="2:65" s="11" customFormat="1">
      <c r="B251" s="209"/>
      <c r="C251" s="210"/>
      <c r="D251" s="205" t="s">
        <v>194</v>
      </c>
      <c r="E251" s="211" t="s">
        <v>21</v>
      </c>
      <c r="F251" s="212" t="s">
        <v>401</v>
      </c>
      <c r="G251" s="210"/>
      <c r="H251" s="213">
        <v>82.8</v>
      </c>
      <c r="I251" s="214"/>
      <c r="J251" s="210"/>
      <c r="K251" s="210"/>
      <c r="L251" s="215"/>
      <c r="M251" s="216"/>
      <c r="N251" s="217"/>
      <c r="O251" s="217"/>
      <c r="P251" s="217"/>
      <c r="Q251" s="217"/>
      <c r="R251" s="217"/>
      <c r="S251" s="217"/>
      <c r="T251" s="218"/>
      <c r="AT251" s="219" t="s">
        <v>194</v>
      </c>
      <c r="AU251" s="219" t="s">
        <v>87</v>
      </c>
      <c r="AV251" s="11" t="s">
        <v>87</v>
      </c>
      <c r="AW251" s="11" t="s">
        <v>39</v>
      </c>
      <c r="AX251" s="11" t="s">
        <v>84</v>
      </c>
      <c r="AY251" s="219" t="s">
        <v>182</v>
      </c>
    </row>
    <row r="252" spans="2:65" s="11" customFormat="1">
      <c r="B252" s="209"/>
      <c r="C252" s="210"/>
      <c r="D252" s="205" t="s">
        <v>194</v>
      </c>
      <c r="E252" s="210"/>
      <c r="F252" s="212" t="s">
        <v>402</v>
      </c>
      <c r="G252" s="210"/>
      <c r="H252" s="213">
        <v>95.22</v>
      </c>
      <c r="I252" s="214"/>
      <c r="J252" s="210"/>
      <c r="K252" s="210"/>
      <c r="L252" s="215"/>
      <c r="M252" s="216"/>
      <c r="N252" s="217"/>
      <c r="O252" s="217"/>
      <c r="P252" s="217"/>
      <c r="Q252" s="217"/>
      <c r="R252" s="217"/>
      <c r="S252" s="217"/>
      <c r="T252" s="218"/>
      <c r="AT252" s="219" t="s">
        <v>194</v>
      </c>
      <c r="AU252" s="219" t="s">
        <v>87</v>
      </c>
      <c r="AV252" s="11" t="s">
        <v>87</v>
      </c>
      <c r="AW252" s="11" t="s">
        <v>6</v>
      </c>
      <c r="AX252" s="11" t="s">
        <v>84</v>
      </c>
      <c r="AY252" s="219" t="s">
        <v>182</v>
      </c>
    </row>
    <row r="253" spans="2:65" s="1" customFormat="1" ht="16.5" customHeight="1">
      <c r="B253" s="41"/>
      <c r="C253" s="193" t="s">
        <v>403</v>
      </c>
      <c r="D253" s="193" t="s">
        <v>184</v>
      </c>
      <c r="E253" s="194" t="s">
        <v>404</v>
      </c>
      <c r="F253" s="195" t="s">
        <v>405</v>
      </c>
      <c r="G253" s="196" t="s">
        <v>102</v>
      </c>
      <c r="H253" s="197">
        <v>18</v>
      </c>
      <c r="I253" s="198"/>
      <c r="J253" s="199">
        <f>ROUND(I253*H253,2)</f>
        <v>0</v>
      </c>
      <c r="K253" s="195" t="s">
        <v>187</v>
      </c>
      <c r="L253" s="61"/>
      <c r="M253" s="200" t="s">
        <v>21</v>
      </c>
      <c r="N253" s="201" t="s">
        <v>47</v>
      </c>
      <c r="O253" s="42"/>
      <c r="P253" s="202">
        <f>O253*H253</f>
        <v>0</v>
      </c>
      <c r="Q253" s="202">
        <v>0.108</v>
      </c>
      <c r="R253" s="202">
        <f>Q253*H253</f>
        <v>1.944</v>
      </c>
      <c r="S253" s="202">
        <v>0</v>
      </c>
      <c r="T253" s="203">
        <f>S253*H253</f>
        <v>0</v>
      </c>
      <c r="AR253" s="24" t="s">
        <v>188</v>
      </c>
      <c r="AT253" s="24" t="s">
        <v>184</v>
      </c>
      <c r="AU253" s="24" t="s">
        <v>87</v>
      </c>
      <c r="AY253" s="24" t="s">
        <v>182</v>
      </c>
      <c r="BE253" s="204">
        <f>IF(N253="základní",J253,0)</f>
        <v>0</v>
      </c>
      <c r="BF253" s="204">
        <f>IF(N253="snížená",J253,0)</f>
        <v>0</v>
      </c>
      <c r="BG253" s="204">
        <f>IF(N253="zákl. přenesená",J253,0)</f>
        <v>0</v>
      </c>
      <c r="BH253" s="204">
        <f>IF(N253="sníž. přenesená",J253,0)</f>
        <v>0</v>
      </c>
      <c r="BI253" s="204">
        <f>IF(N253="nulová",J253,0)</f>
        <v>0</v>
      </c>
      <c r="BJ253" s="24" t="s">
        <v>84</v>
      </c>
      <c r="BK253" s="204">
        <f>ROUND(I253*H253,2)</f>
        <v>0</v>
      </c>
      <c r="BL253" s="24" t="s">
        <v>188</v>
      </c>
      <c r="BM253" s="24" t="s">
        <v>406</v>
      </c>
    </row>
    <row r="254" spans="2:65" s="1" customFormat="1">
      <c r="B254" s="41"/>
      <c r="C254" s="63"/>
      <c r="D254" s="205" t="s">
        <v>190</v>
      </c>
      <c r="E254" s="63"/>
      <c r="F254" s="206" t="s">
        <v>407</v>
      </c>
      <c r="G254" s="63"/>
      <c r="H254" s="63"/>
      <c r="I254" s="164"/>
      <c r="J254" s="63"/>
      <c r="K254" s="63"/>
      <c r="L254" s="61"/>
      <c r="M254" s="207"/>
      <c r="N254" s="42"/>
      <c r="O254" s="42"/>
      <c r="P254" s="42"/>
      <c r="Q254" s="42"/>
      <c r="R254" s="42"/>
      <c r="S254" s="42"/>
      <c r="T254" s="78"/>
      <c r="AT254" s="24" t="s">
        <v>190</v>
      </c>
      <c r="AU254" s="24" t="s">
        <v>87</v>
      </c>
    </row>
    <row r="255" spans="2:65" s="1" customFormat="1" ht="81">
      <c r="B255" s="41"/>
      <c r="C255" s="63"/>
      <c r="D255" s="205" t="s">
        <v>192</v>
      </c>
      <c r="E255" s="63"/>
      <c r="F255" s="208" t="s">
        <v>408</v>
      </c>
      <c r="G255" s="63"/>
      <c r="H255" s="63"/>
      <c r="I255" s="164"/>
      <c r="J255" s="63"/>
      <c r="K255" s="63"/>
      <c r="L255" s="61"/>
      <c r="M255" s="207"/>
      <c r="N255" s="42"/>
      <c r="O255" s="42"/>
      <c r="P255" s="42"/>
      <c r="Q255" s="42"/>
      <c r="R255" s="42"/>
      <c r="S255" s="42"/>
      <c r="T255" s="78"/>
      <c r="AT255" s="24" t="s">
        <v>192</v>
      </c>
      <c r="AU255" s="24" t="s">
        <v>87</v>
      </c>
    </row>
    <row r="256" spans="2:65" s="13" customFormat="1">
      <c r="B256" s="231"/>
      <c r="C256" s="232"/>
      <c r="D256" s="205" t="s">
        <v>194</v>
      </c>
      <c r="E256" s="233" t="s">
        <v>21</v>
      </c>
      <c r="F256" s="234" t="s">
        <v>409</v>
      </c>
      <c r="G256" s="232"/>
      <c r="H256" s="233" t="s">
        <v>21</v>
      </c>
      <c r="I256" s="235"/>
      <c r="J256" s="232"/>
      <c r="K256" s="232"/>
      <c r="L256" s="236"/>
      <c r="M256" s="237"/>
      <c r="N256" s="238"/>
      <c r="O256" s="238"/>
      <c r="P256" s="238"/>
      <c r="Q256" s="238"/>
      <c r="R256" s="238"/>
      <c r="S256" s="238"/>
      <c r="T256" s="239"/>
      <c r="AT256" s="240" t="s">
        <v>194</v>
      </c>
      <c r="AU256" s="240" t="s">
        <v>87</v>
      </c>
      <c r="AV256" s="13" t="s">
        <v>84</v>
      </c>
      <c r="AW256" s="13" t="s">
        <v>39</v>
      </c>
      <c r="AX256" s="13" t="s">
        <v>76</v>
      </c>
      <c r="AY256" s="240" t="s">
        <v>182</v>
      </c>
    </row>
    <row r="257" spans="2:65" s="11" customFormat="1">
      <c r="B257" s="209"/>
      <c r="C257" s="210"/>
      <c r="D257" s="205" t="s">
        <v>194</v>
      </c>
      <c r="E257" s="211" t="s">
        <v>147</v>
      </c>
      <c r="F257" s="212" t="s">
        <v>410</v>
      </c>
      <c r="G257" s="210"/>
      <c r="H257" s="213">
        <v>18</v>
      </c>
      <c r="I257" s="214"/>
      <c r="J257" s="210"/>
      <c r="K257" s="210"/>
      <c r="L257" s="215"/>
      <c r="M257" s="216"/>
      <c r="N257" s="217"/>
      <c r="O257" s="217"/>
      <c r="P257" s="217"/>
      <c r="Q257" s="217"/>
      <c r="R257" s="217"/>
      <c r="S257" s="217"/>
      <c r="T257" s="218"/>
      <c r="AT257" s="219" t="s">
        <v>194</v>
      </c>
      <c r="AU257" s="219" t="s">
        <v>87</v>
      </c>
      <c r="AV257" s="11" t="s">
        <v>87</v>
      </c>
      <c r="AW257" s="11" t="s">
        <v>39</v>
      </c>
      <c r="AX257" s="11" t="s">
        <v>84</v>
      </c>
      <c r="AY257" s="219" t="s">
        <v>182</v>
      </c>
    </row>
    <row r="258" spans="2:65" s="1" customFormat="1" ht="16.5" customHeight="1">
      <c r="B258" s="41"/>
      <c r="C258" s="241" t="s">
        <v>411</v>
      </c>
      <c r="D258" s="241" t="s">
        <v>357</v>
      </c>
      <c r="E258" s="242" t="s">
        <v>412</v>
      </c>
      <c r="F258" s="243" t="s">
        <v>413</v>
      </c>
      <c r="G258" s="244" t="s">
        <v>414</v>
      </c>
      <c r="H258" s="245">
        <v>6</v>
      </c>
      <c r="I258" s="246"/>
      <c r="J258" s="247">
        <f>ROUND(I258*H258,2)</f>
        <v>0</v>
      </c>
      <c r="K258" s="243" t="s">
        <v>21</v>
      </c>
      <c r="L258" s="248"/>
      <c r="M258" s="249" t="s">
        <v>21</v>
      </c>
      <c r="N258" s="250" t="s">
        <v>47</v>
      </c>
      <c r="O258" s="42"/>
      <c r="P258" s="202">
        <f>O258*H258</f>
        <v>0</v>
      </c>
      <c r="Q258" s="202">
        <v>1.1200000000000001</v>
      </c>
      <c r="R258" s="202">
        <f>Q258*H258</f>
        <v>6.7200000000000006</v>
      </c>
      <c r="S258" s="202">
        <v>0</v>
      </c>
      <c r="T258" s="203">
        <f>S258*H258</f>
        <v>0</v>
      </c>
      <c r="AR258" s="24" t="s">
        <v>235</v>
      </c>
      <c r="AT258" s="24" t="s">
        <v>357</v>
      </c>
      <c r="AU258" s="24" t="s">
        <v>87</v>
      </c>
      <c r="AY258" s="24" t="s">
        <v>182</v>
      </c>
      <c r="BE258" s="204">
        <f>IF(N258="základní",J258,0)</f>
        <v>0</v>
      </c>
      <c r="BF258" s="204">
        <f>IF(N258="snížená",J258,0)</f>
        <v>0</v>
      </c>
      <c r="BG258" s="204">
        <f>IF(N258="zákl. přenesená",J258,0)</f>
        <v>0</v>
      </c>
      <c r="BH258" s="204">
        <f>IF(N258="sníž. přenesená",J258,0)</f>
        <v>0</v>
      </c>
      <c r="BI258" s="204">
        <f>IF(N258="nulová",J258,0)</f>
        <v>0</v>
      </c>
      <c r="BJ258" s="24" t="s">
        <v>84</v>
      </c>
      <c r="BK258" s="204">
        <f>ROUND(I258*H258,2)</f>
        <v>0</v>
      </c>
      <c r="BL258" s="24" t="s">
        <v>188</v>
      </c>
      <c r="BM258" s="24" t="s">
        <v>415</v>
      </c>
    </row>
    <row r="259" spans="2:65" s="1" customFormat="1" ht="54">
      <c r="B259" s="41"/>
      <c r="C259" s="63"/>
      <c r="D259" s="205" t="s">
        <v>190</v>
      </c>
      <c r="E259" s="63"/>
      <c r="F259" s="206" t="s">
        <v>416</v>
      </c>
      <c r="G259" s="63"/>
      <c r="H259" s="63"/>
      <c r="I259" s="164"/>
      <c r="J259" s="63"/>
      <c r="K259" s="63"/>
      <c r="L259" s="61"/>
      <c r="M259" s="207"/>
      <c r="N259" s="42"/>
      <c r="O259" s="42"/>
      <c r="P259" s="42"/>
      <c r="Q259" s="42"/>
      <c r="R259" s="42"/>
      <c r="S259" s="42"/>
      <c r="T259" s="78"/>
      <c r="AT259" s="24" t="s">
        <v>190</v>
      </c>
      <c r="AU259" s="24" t="s">
        <v>87</v>
      </c>
    </row>
    <row r="260" spans="2:65" s="11" customFormat="1">
      <c r="B260" s="209"/>
      <c r="C260" s="210"/>
      <c r="D260" s="205" t="s">
        <v>194</v>
      </c>
      <c r="E260" s="211" t="s">
        <v>21</v>
      </c>
      <c r="F260" s="212" t="s">
        <v>417</v>
      </c>
      <c r="G260" s="210"/>
      <c r="H260" s="213">
        <v>6</v>
      </c>
      <c r="I260" s="214"/>
      <c r="J260" s="210"/>
      <c r="K260" s="210"/>
      <c r="L260" s="215"/>
      <c r="M260" s="216"/>
      <c r="N260" s="217"/>
      <c r="O260" s="217"/>
      <c r="P260" s="217"/>
      <c r="Q260" s="217"/>
      <c r="R260" s="217"/>
      <c r="S260" s="217"/>
      <c r="T260" s="218"/>
      <c r="AT260" s="219" t="s">
        <v>194</v>
      </c>
      <c r="AU260" s="219" t="s">
        <v>87</v>
      </c>
      <c r="AV260" s="11" t="s">
        <v>87</v>
      </c>
      <c r="AW260" s="11" t="s">
        <v>39</v>
      </c>
      <c r="AX260" s="11" t="s">
        <v>84</v>
      </c>
      <c r="AY260" s="219" t="s">
        <v>182</v>
      </c>
    </row>
    <row r="261" spans="2:65" s="10" customFormat="1" ht="29.85" customHeight="1">
      <c r="B261" s="177"/>
      <c r="C261" s="178"/>
      <c r="D261" s="179" t="s">
        <v>75</v>
      </c>
      <c r="E261" s="191" t="s">
        <v>200</v>
      </c>
      <c r="F261" s="191" t="s">
        <v>418</v>
      </c>
      <c r="G261" s="178"/>
      <c r="H261" s="178"/>
      <c r="I261" s="181"/>
      <c r="J261" s="192">
        <f>BK261</f>
        <v>0</v>
      </c>
      <c r="K261" s="178"/>
      <c r="L261" s="183"/>
      <c r="M261" s="184"/>
      <c r="N261" s="185"/>
      <c r="O261" s="185"/>
      <c r="P261" s="186">
        <f>SUM(P262:P318)</f>
        <v>0</v>
      </c>
      <c r="Q261" s="185"/>
      <c r="R261" s="186">
        <f>SUM(R262:R318)</f>
        <v>19.746859459999996</v>
      </c>
      <c r="S261" s="185"/>
      <c r="T261" s="187">
        <f>SUM(T262:T318)</f>
        <v>0</v>
      </c>
      <c r="AR261" s="188" t="s">
        <v>84</v>
      </c>
      <c r="AT261" s="189" t="s">
        <v>75</v>
      </c>
      <c r="AU261" s="189" t="s">
        <v>84</v>
      </c>
      <c r="AY261" s="188" t="s">
        <v>182</v>
      </c>
      <c r="BK261" s="190">
        <f>SUM(BK262:BK318)</f>
        <v>0</v>
      </c>
    </row>
    <row r="262" spans="2:65" s="1" customFormat="1" ht="25.5" customHeight="1">
      <c r="B262" s="41"/>
      <c r="C262" s="193" t="s">
        <v>419</v>
      </c>
      <c r="D262" s="193" t="s">
        <v>184</v>
      </c>
      <c r="E262" s="194" t="s">
        <v>420</v>
      </c>
      <c r="F262" s="195" t="s">
        <v>421</v>
      </c>
      <c r="G262" s="196" t="s">
        <v>98</v>
      </c>
      <c r="H262" s="197">
        <v>4.2839999999999998</v>
      </c>
      <c r="I262" s="198"/>
      <c r="J262" s="199">
        <f>ROUND(I262*H262,2)</f>
        <v>0</v>
      </c>
      <c r="K262" s="195" t="s">
        <v>187</v>
      </c>
      <c r="L262" s="61"/>
      <c r="M262" s="200" t="s">
        <v>21</v>
      </c>
      <c r="N262" s="201" t="s">
        <v>47</v>
      </c>
      <c r="O262" s="42"/>
      <c r="P262" s="202">
        <f>O262*H262</f>
        <v>0</v>
      </c>
      <c r="Q262" s="202">
        <v>3.11388</v>
      </c>
      <c r="R262" s="202">
        <f>Q262*H262</f>
        <v>13.339861919999999</v>
      </c>
      <c r="S262" s="202">
        <v>0</v>
      </c>
      <c r="T262" s="203">
        <f>S262*H262</f>
        <v>0</v>
      </c>
      <c r="AR262" s="24" t="s">
        <v>188</v>
      </c>
      <c r="AT262" s="24" t="s">
        <v>184</v>
      </c>
      <c r="AU262" s="24" t="s">
        <v>87</v>
      </c>
      <c r="AY262" s="24" t="s">
        <v>182</v>
      </c>
      <c r="BE262" s="204">
        <f>IF(N262="základní",J262,0)</f>
        <v>0</v>
      </c>
      <c r="BF262" s="204">
        <f>IF(N262="snížená",J262,0)</f>
        <v>0</v>
      </c>
      <c r="BG262" s="204">
        <f>IF(N262="zákl. přenesená",J262,0)</f>
        <v>0</v>
      </c>
      <c r="BH262" s="204">
        <f>IF(N262="sníž. přenesená",J262,0)</f>
        <v>0</v>
      </c>
      <c r="BI262" s="204">
        <f>IF(N262="nulová",J262,0)</f>
        <v>0</v>
      </c>
      <c r="BJ262" s="24" t="s">
        <v>84</v>
      </c>
      <c r="BK262" s="204">
        <f>ROUND(I262*H262,2)</f>
        <v>0</v>
      </c>
      <c r="BL262" s="24" t="s">
        <v>188</v>
      </c>
      <c r="BM262" s="24" t="s">
        <v>422</v>
      </c>
    </row>
    <row r="263" spans="2:65" s="1" customFormat="1" ht="54">
      <c r="B263" s="41"/>
      <c r="C263" s="63"/>
      <c r="D263" s="205" t="s">
        <v>190</v>
      </c>
      <c r="E263" s="63"/>
      <c r="F263" s="206" t="s">
        <v>423</v>
      </c>
      <c r="G263" s="63"/>
      <c r="H263" s="63"/>
      <c r="I263" s="164"/>
      <c r="J263" s="63"/>
      <c r="K263" s="63"/>
      <c r="L263" s="61"/>
      <c r="M263" s="207"/>
      <c r="N263" s="42"/>
      <c r="O263" s="42"/>
      <c r="P263" s="42"/>
      <c r="Q263" s="42"/>
      <c r="R263" s="42"/>
      <c r="S263" s="42"/>
      <c r="T263" s="78"/>
      <c r="AT263" s="24" t="s">
        <v>190</v>
      </c>
      <c r="AU263" s="24" t="s">
        <v>87</v>
      </c>
    </row>
    <row r="264" spans="2:65" s="1" customFormat="1" ht="54">
      <c r="B264" s="41"/>
      <c r="C264" s="63"/>
      <c r="D264" s="205" t="s">
        <v>192</v>
      </c>
      <c r="E264" s="63"/>
      <c r="F264" s="208" t="s">
        <v>424</v>
      </c>
      <c r="G264" s="63"/>
      <c r="H264" s="63"/>
      <c r="I264" s="164"/>
      <c r="J264" s="63"/>
      <c r="K264" s="63"/>
      <c r="L264" s="61"/>
      <c r="M264" s="207"/>
      <c r="N264" s="42"/>
      <c r="O264" s="42"/>
      <c r="P264" s="42"/>
      <c r="Q264" s="42"/>
      <c r="R264" s="42"/>
      <c r="S264" s="42"/>
      <c r="T264" s="78"/>
      <c r="AT264" s="24" t="s">
        <v>192</v>
      </c>
      <c r="AU264" s="24" t="s">
        <v>87</v>
      </c>
    </row>
    <row r="265" spans="2:65" s="13" customFormat="1">
      <c r="B265" s="231"/>
      <c r="C265" s="232"/>
      <c r="D265" s="205" t="s">
        <v>194</v>
      </c>
      <c r="E265" s="233" t="s">
        <v>21</v>
      </c>
      <c r="F265" s="234" t="s">
        <v>292</v>
      </c>
      <c r="G265" s="232"/>
      <c r="H265" s="233" t="s">
        <v>21</v>
      </c>
      <c r="I265" s="235"/>
      <c r="J265" s="232"/>
      <c r="K265" s="232"/>
      <c r="L265" s="236"/>
      <c r="M265" s="237"/>
      <c r="N265" s="238"/>
      <c r="O265" s="238"/>
      <c r="P265" s="238"/>
      <c r="Q265" s="238"/>
      <c r="R265" s="238"/>
      <c r="S265" s="238"/>
      <c r="T265" s="239"/>
      <c r="AT265" s="240" t="s">
        <v>194</v>
      </c>
      <c r="AU265" s="240" t="s">
        <v>87</v>
      </c>
      <c r="AV265" s="13" t="s">
        <v>84</v>
      </c>
      <c r="AW265" s="13" t="s">
        <v>39</v>
      </c>
      <c r="AX265" s="13" t="s">
        <v>76</v>
      </c>
      <c r="AY265" s="240" t="s">
        <v>182</v>
      </c>
    </row>
    <row r="266" spans="2:65" s="11" customFormat="1">
      <c r="B266" s="209"/>
      <c r="C266" s="210"/>
      <c r="D266" s="205" t="s">
        <v>194</v>
      </c>
      <c r="E266" s="211" t="s">
        <v>21</v>
      </c>
      <c r="F266" s="212" t="s">
        <v>425</v>
      </c>
      <c r="G266" s="210"/>
      <c r="H266" s="213">
        <v>1.89</v>
      </c>
      <c r="I266" s="214"/>
      <c r="J266" s="210"/>
      <c r="K266" s="210"/>
      <c r="L266" s="215"/>
      <c r="M266" s="216"/>
      <c r="N266" s="217"/>
      <c r="O266" s="217"/>
      <c r="P266" s="217"/>
      <c r="Q266" s="217"/>
      <c r="R266" s="217"/>
      <c r="S266" s="217"/>
      <c r="T266" s="218"/>
      <c r="AT266" s="219" t="s">
        <v>194</v>
      </c>
      <c r="AU266" s="219" t="s">
        <v>87</v>
      </c>
      <c r="AV266" s="11" t="s">
        <v>87</v>
      </c>
      <c r="AW266" s="11" t="s">
        <v>39</v>
      </c>
      <c r="AX266" s="11" t="s">
        <v>76</v>
      </c>
      <c r="AY266" s="219" t="s">
        <v>182</v>
      </c>
    </row>
    <row r="267" spans="2:65" s="11" customFormat="1">
      <c r="B267" s="209"/>
      <c r="C267" s="210"/>
      <c r="D267" s="205" t="s">
        <v>194</v>
      </c>
      <c r="E267" s="211" t="s">
        <v>21</v>
      </c>
      <c r="F267" s="212" t="s">
        <v>426</v>
      </c>
      <c r="G267" s="210"/>
      <c r="H267" s="213">
        <v>2.3940000000000001</v>
      </c>
      <c r="I267" s="214"/>
      <c r="J267" s="210"/>
      <c r="K267" s="210"/>
      <c r="L267" s="215"/>
      <c r="M267" s="216"/>
      <c r="N267" s="217"/>
      <c r="O267" s="217"/>
      <c r="P267" s="217"/>
      <c r="Q267" s="217"/>
      <c r="R267" s="217"/>
      <c r="S267" s="217"/>
      <c r="T267" s="218"/>
      <c r="AT267" s="219" t="s">
        <v>194</v>
      </c>
      <c r="AU267" s="219" t="s">
        <v>87</v>
      </c>
      <c r="AV267" s="11" t="s">
        <v>87</v>
      </c>
      <c r="AW267" s="11" t="s">
        <v>39</v>
      </c>
      <c r="AX267" s="11" t="s">
        <v>76</v>
      </c>
      <c r="AY267" s="219" t="s">
        <v>182</v>
      </c>
    </row>
    <row r="268" spans="2:65" s="12" customFormat="1">
      <c r="B268" s="220"/>
      <c r="C268" s="221"/>
      <c r="D268" s="205" t="s">
        <v>194</v>
      </c>
      <c r="E268" s="222" t="s">
        <v>21</v>
      </c>
      <c r="F268" s="223" t="s">
        <v>208</v>
      </c>
      <c r="G268" s="221"/>
      <c r="H268" s="224">
        <v>4.2839999999999998</v>
      </c>
      <c r="I268" s="225"/>
      <c r="J268" s="221"/>
      <c r="K268" s="221"/>
      <c r="L268" s="226"/>
      <c r="M268" s="227"/>
      <c r="N268" s="228"/>
      <c r="O268" s="228"/>
      <c r="P268" s="228"/>
      <c r="Q268" s="228"/>
      <c r="R268" s="228"/>
      <c r="S268" s="228"/>
      <c r="T268" s="229"/>
      <c r="AT268" s="230" t="s">
        <v>194</v>
      </c>
      <c r="AU268" s="230" t="s">
        <v>87</v>
      </c>
      <c r="AV268" s="12" t="s">
        <v>188</v>
      </c>
      <c r="AW268" s="12" t="s">
        <v>39</v>
      </c>
      <c r="AX268" s="12" t="s">
        <v>84</v>
      </c>
      <c r="AY268" s="230" t="s">
        <v>182</v>
      </c>
    </row>
    <row r="269" spans="2:65" s="1" customFormat="1" ht="25.5" customHeight="1">
      <c r="B269" s="41"/>
      <c r="C269" s="193" t="s">
        <v>427</v>
      </c>
      <c r="D269" s="193" t="s">
        <v>184</v>
      </c>
      <c r="E269" s="194" t="s">
        <v>428</v>
      </c>
      <c r="F269" s="195" t="s">
        <v>429</v>
      </c>
      <c r="G269" s="196" t="s">
        <v>98</v>
      </c>
      <c r="H269" s="197">
        <v>41.107999999999997</v>
      </c>
      <c r="I269" s="198"/>
      <c r="J269" s="199">
        <f>ROUND(I269*H269,2)</f>
        <v>0</v>
      </c>
      <c r="K269" s="195" t="s">
        <v>187</v>
      </c>
      <c r="L269" s="61"/>
      <c r="M269" s="200" t="s">
        <v>21</v>
      </c>
      <c r="N269" s="201" t="s">
        <v>47</v>
      </c>
      <c r="O269" s="42"/>
      <c r="P269" s="202">
        <f>O269*H269</f>
        <v>0</v>
      </c>
      <c r="Q269" s="202">
        <v>0</v>
      </c>
      <c r="R269" s="202">
        <f>Q269*H269</f>
        <v>0</v>
      </c>
      <c r="S269" s="202">
        <v>0</v>
      </c>
      <c r="T269" s="203">
        <f>S269*H269</f>
        <v>0</v>
      </c>
      <c r="AR269" s="24" t="s">
        <v>188</v>
      </c>
      <c r="AT269" s="24" t="s">
        <v>184</v>
      </c>
      <c r="AU269" s="24" t="s">
        <v>87</v>
      </c>
      <c r="AY269" s="24" t="s">
        <v>182</v>
      </c>
      <c r="BE269" s="204">
        <f>IF(N269="základní",J269,0)</f>
        <v>0</v>
      </c>
      <c r="BF269" s="204">
        <f>IF(N269="snížená",J269,0)</f>
        <v>0</v>
      </c>
      <c r="BG269" s="204">
        <f>IF(N269="zákl. přenesená",J269,0)</f>
        <v>0</v>
      </c>
      <c r="BH269" s="204">
        <f>IF(N269="sníž. přenesená",J269,0)</f>
        <v>0</v>
      </c>
      <c r="BI269" s="204">
        <f>IF(N269="nulová",J269,0)</f>
        <v>0</v>
      </c>
      <c r="BJ269" s="24" t="s">
        <v>84</v>
      </c>
      <c r="BK269" s="204">
        <f>ROUND(I269*H269,2)</f>
        <v>0</v>
      </c>
      <c r="BL269" s="24" t="s">
        <v>188</v>
      </c>
      <c r="BM269" s="24" t="s">
        <v>430</v>
      </c>
    </row>
    <row r="270" spans="2:65" s="1" customFormat="1" ht="40.5">
      <c r="B270" s="41"/>
      <c r="C270" s="63"/>
      <c r="D270" s="205" t="s">
        <v>190</v>
      </c>
      <c r="E270" s="63"/>
      <c r="F270" s="206" t="s">
        <v>431</v>
      </c>
      <c r="G270" s="63"/>
      <c r="H270" s="63"/>
      <c r="I270" s="164"/>
      <c r="J270" s="63"/>
      <c r="K270" s="63"/>
      <c r="L270" s="61"/>
      <c r="M270" s="207"/>
      <c r="N270" s="42"/>
      <c r="O270" s="42"/>
      <c r="P270" s="42"/>
      <c r="Q270" s="42"/>
      <c r="R270" s="42"/>
      <c r="S270" s="42"/>
      <c r="T270" s="78"/>
      <c r="AT270" s="24" t="s">
        <v>190</v>
      </c>
      <c r="AU270" s="24" t="s">
        <v>87</v>
      </c>
    </row>
    <row r="271" spans="2:65" s="1" customFormat="1" ht="175.5">
      <c r="B271" s="41"/>
      <c r="C271" s="63"/>
      <c r="D271" s="205" t="s">
        <v>192</v>
      </c>
      <c r="E271" s="63"/>
      <c r="F271" s="208" t="s">
        <v>432</v>
      </c>
      <c r="G271" s="63"/>
      <c r="H271" s="63"/>
      <c r="I271" s="164"/>
      <c r="J271" s="63"/>
      <c r="K271" s="63"/>
      <c r="L271" s="61"/>
      <c r="M271" s="207"/>
      <c r="N271" s="42"/>
      <c r="O271" s="42"/>
      <c r="P271" s="42"/>
      <c r="Q271" s="42"/>
      <c r="R271" s="42"/>
      <c r="S271" s="42"/>
      <c r="T271" s="78"/>
      <c r="AT271" s="24" t="s">
        <v>192</v>
      </c>
      <c r="AU271" s="24" t="s">
        <v>87</v>
      </c>
    </row>
    <row r="272" spans="2:65" s="1" customFormat="1" ht="27">
      <c r="B272" s="41"/>
      <c r="C272" s="63"/>
      <c r="D272" s="205" t="s">
        <v>252</v>
      </c>
      <c r="E272" s="63"/>
      <c r="F272" s="208" t="s">
        <v>433</v>
      </c>
      <c r="G272" s="63"/>
      <c r="H272" s="63"/>
      <c r="I272" s="164"/>
      <c r="J272" s="63"/>
      <c r="K272" s="63"/>
      <c r="L272" s="61"/>
      <c r="M272" s="207"/>
      <c r="N272" s="42"/>
      <c r="O272" s="42"/>
      <c r="P272" s="42"/>
      <c r="Q272" s="42"/>
      <c r="R272" s="42"/>
      <c r="S272" s="42"/>
      <c r="T272" s="78"/>
      <c r="AT272" s="24" t="s">
        <v>252</v>
      </c>
      <c r="AU272" s="24" t="s">
        <v>87</v>
      </c>
    </row>
    <row r="273" spans="2:65" s="13" customFormat="1">
      <c r="B273" s="231"/>
      <c r="C273" s="232"/>
      <c r="D273" s="205" t="s">
        <v>194</v>
      </c>
      <c r="E273" s="233" t="s">
        <v>21</v>
      </c>
      <c r="F273" s="234" t="s">
        <v>434</v>
      </c>
      <c r="G273" s="232"/>
      <c r="H273" s="233" t="s">
        <v>21</v>
      </c>
      <c r="I273" s="235"/>
      <c r="J273" s="232"/>
      <c r="K273" s="232"/>
      <c r="L273" s="236"/>
      <c r="M273" s="237"/>
      <c r="N273" s="238"/>
      <c r="O273" s="238"/>
      <c r="P273" s="238"/>
      <c r="Q273" s="238"/>
      <c r="R273" s="238"/>
      <c r="S273" s="238"/>
      <c r="T273" s="239"/>
      <c r="AT273" s="240" t="s">
        <v>194</v>
      </c>
      <c r="AU273" s="240" t="s">
        <v>87</v>
      </c>
      <c r="AV273" s="13" t="s">
        <v>84</v>
      </c>
      <c r="AW273" s="13" t="s">
        <v>39</v>
      </c>
      <c r="AX273" s="13" t="s">
        <v>76</v>
      </c>
      <c r="AY273" s="240" t="s">
        <v>182</v>
      </c>
    </row>
    <row r="274" spans="2:65" s="11" customFormat="1">
      <c r="B274" s="209"/>
      <c r="C274" s="210"/>
      <c r="D274" s="205" t="s">
        <v>194</v>
      </c>
      <c r="E274" s="211" t="s">
        <v>21</v>
      </c>
      <c r="F274" s="212" t="s">
        <v>435</v>
      </c>
      <c r="G274" s="210"/>
      <c r="H274" s="213">
        <v>13.196999999999999</v>
      </c>
      <c r="I274" s="214"/>
      <c r="J274" s="210"/>
      <c r="K274" s="210"/>
      <c r="L274" s="215"/>
      <c r="M274" s="216"/>
      <c r="N274" s="217"/>
      <c r="O274" s="217"/>
      <c r="P274" s="217"/>
      <c r="Q274" s="217"/>
      <c r="R274" s="217"/>
      <c r="S274" s="217"/>
      <c r="T274" s="218"/>
      <c r="AT274" s="219" t="s">
        <v>194</v>
      </c>
      <c r="AU274" s="219" t="s">
        <v>87</v>
      </c>
      <c r="AV274" s="11" t="s">
        <v>87</v>
      </c>
      <c r="AW274" s="11" t="s">
        <v>39</v>
      </c>
      <c r="AX274" s="11" t="s">
        <v>76</v>
      </c>
      <c r="AY274" s="219" t="s">
        <v>182</v>
      </c>
    </row>
    <row r="275" spans="2:65" s="11" customFormat="1">
      <c r="B275" s="209"/>
      <c r="C275" s="210"/>
      <c r="D275" s="205" t="s">
        <v>194</v>
      </c>
      <c r="E275" s="211" t="s">
        <v>21</v>
      </c>
      <c r="F275" s="212" t="s">
        <v>436</v>
      </c>
      <c r="G275" s="210"/>
      <c r="H275" s="213">
        <v>0.746</v>
      </c>
      <c r="I275" s="214"/>
      <c r="J275" s="210"/>
      <c r="K275" s="210"/>
      <c r="L275" s="215"/>
      <c r="M275" s="216"/>
      <c r="N275" s="217"/>
      <c r="O275" s="217"/>
      <c r="P275" s="217"/>
      <c r="Q275" s="217"/>
      <c r="R275" s="217"/>
      <c r="S275" s="217"/>
      <c r="T275" s="218"/>
      <c r="AT275" s="219" t="s">
        <v>194</v>
      </c>
      <c r="AU275" s="219" t="s">
        <v>87</v>
      </c>
      <c r="AV275" s="11" t="s">
        <v>87</v>
      </c>
      <c r="AW275" s="11" t="s">
        <v>39</v>
      </c>
      <c r="AX275" s="11" t="s">
        <v>76</v>
      </c>
      <c r="AY275" s="219" t="s">
        <v>182</v>
      </c>
    </row>
    <row r="276" spans="2:65" s="14" customFormat="1">
      <c r="B276" s="251"/>
      <c r="C276" s="252"/>
      <c r="D276" s="205" t="s">
        <v>194</v>
      </c>
      <c r="E276" s="253" t="s">
        <v>21</v>
      </c>
      <c r="F276" s="254" t="s">
        <v>437</v>
      </c>
      <c r="G276" s="252"/>
      <c r="H276" s="255">
        <v>13.943</v>
      </c>
      <c r="I276" s="256"/>
      <c r="J276" s="252"/>
      <c r="K276" s="252"/>
      <c r="L276" s="257"/>
      <c r="M276" s="258"/>
      <c r="N276" s="259"/>
      <c r="O276" s="259"/>
      <c r="P276" s="259"/>
      <c r="Q276" s="259"/>
      <c r="R276" s="259"/>
      <c r="S276" s="259"/>
      <c r="T276" s="260"/>
      <c r="AT276" s="261" t="s">
        <v>194</v>
      </c>
      <c r="AU276" s="261" t="s">
        <v>87</v>
      </c>
      <c r="AV276" s="14" t="s">
        <v>200</v>
      </c>
      <c r="AW276" s="14" t="s">
        <v>39</v>
      </c>
      <c r="AX276" s="14" t="s">
        <v>76</v>
      </c>
      <c r="AY276" s="261" t="s">
        <v>182</v>
      </c>
    </row>
    <row r="277" spans="2:65" s="13" customFormat="1">
      <c r="B277" s="231"/>
      <c r="C277" s="232"/>
      <c r="D277" s="205" t="s">
        <v>194</v>
      </c>
      <c r="E277" s="233" t="s">
        <v>21</v>
      </c>
      <c r="F277" s="234" t="s">
        <v>438</v>
      </c>
      <c r="G277" s="232"/>
      <c r="H277" s="233" t="s">
        <v>21</v>
      </c>
      <c r="I277" s="235"/>
      <c r="J277" s="232"/>
      <c r="K277" s="232"/>
      <c r="L277" s="236"/>
      <c r="M277" s="237"/>
      <c r="N277" s="238"/>
      <c r="O277" s="238"/>
      <c r="P277" s="238"/>
      <c r="Q277" s="238"/>
      <c r="R277" s="238"/>
      <c r="S277" s="238"/>
      <c r="T277" s="239"/>
      <c r="AT277" s="240" t="s">
        <v>194</v>
      </c>
      <c r="AU277" s="240" t="s">
        <v>87</v>
      </c>
      <c r="AV277" s="13" t="s">
        <v>84</v>
      </c>
      <c r="AW277" s="13" t="s">
        <v>39</v>
      </c>
      <c r="AX277" s="13" t="s">
        <v>76</v>
      </c>
      <c r="AY277" s="240" t="s">
        <v>182</v>
      </c>
    </row>
    <row r="278" spans="2:65" s="11" customFormat="1">
      <c r="B278" s="209"/>
      <c r="C278" s="210"/>
      <c r="D278" s="205" t="s">
        <v>194</v>
      </c>
      <c r="E278" s="211" t="s">
        <v>21</v>
      </c>
      <c r="F278" s="212" t="s">
        <v>439</v>
      </c>
      <c r="G278" s="210"/>
      <c r="H278" s="213">
        <v>9</v>
      </c>
      <c r="I278" s="214"/>
      <c r="J278" s="210"/>
      <c r="K278" s="210"/>
      <c r="L278" s="215"/>
      <c r="M278" s="216"/>
      <c r="N278" s="217"/>
      <c r="O278" s="217"/>
      <c r="P278" s="217"/>
      <c r="Q278" s="217"/>
      <c r="R278" s="217"/>
      <c r="S278" s="217"/>
      <c r="T278" s="218"/>
      <c r="AT278" s="219" t="s">
        <v>194</v>
      </c>
      <c r="AU278" s="219" t="s">
        <v>87</v>
      </c>
      <c r="AV278" s="11" t="s">
        <v>87</v>
      </c>
      <c r="AW278" s="11" t="s">
        <v>39</v>
      </c>
      <c r="AX278" s="11" t="s">
        <v>76</v>
      </c>
      <c r="AY278" s="219" t="s">
        <v>182</v>
      </c>
    </row>
    <row r="279" spans="2:65" s="11" customFormat="1">
      <c r="B279" s="209"/>
      <c r="C279" s="210"/>
      <c r="D279" s="205" t="s">
        <v>194</v>
      </c>
      <c r="E279" s="211" t="s">
        <v>21</v>
      </c>
      <c r="F279" s="212" t="s">
        <v>440</v>
      </c>
      <c r="G279" s="210"/>
      <c r="H279" s="213">
        <v>9.1</v>
      </c>
      <c r="I279" s="214"/>
      <c r="J279" s="210"/>
      <c r="K279" s="210"/>
      <c r="L279" s="215"/>
      <c r="M279" s="216"/>
      <c r="N279" s="217"/>
      <c r="O279" s="217"/>
      <c r="P279" s="217"/>
      <c r="Q279" s="217"/>
      <c r="R279" s="217"/>
      <c r="S279" s="217"/>
      <c r="T279" s="218"/>
      <c r="AT279" s="219" t="s">
        <v>194</v>
      </c>
      <c r="AU279" s="219" t="s">
        <v>87</v>
      </c>
      <c r="AV279" s="11" t="s">
        <v>87</v>
      </c>
      <c r="AW279" s="11" t="s">
        <v>39</v>
      </c>
      <c r="AX279" s="11" t="s">
        <v>76</v>
      </c>
      <c r="AY279" s="219" t="s">
        <v>182</v>
      </c>
    </row>
    <row r="280" spans="2:65" s="11" customFormat="1">
      <c r="B280" s="209"/>
      <c r="C280" s="210"/>
      <c r="D280" s="205" t="s">
        <v>194</v>
      </c>
      <c r="E280" s="211" t="s">
        <v>21</v>
      </c>
      <c r="F280" s="212" t="s">
        <v>441</v>
      </c>
      <c r="G280" s="210"/>
      <c r="H280" s="213">
        <v>5.6349999999999998</v>
      </c>
      <c r="I280" s="214"/>
      <c r="J280" s="210"/>
      <c r="K280" s="210"/>
      <c r="L280" s="215"/>
      <c r="M280" s="216"/>
      <c r="N280" s="217"/>
      <c r="O280" s="217"/>
      <c r="P280" s="217"/>
      <c r="Q280" s="217"/>
      <c r="R280" s="217"/>
      <c r="S280" s="217"/>
      <c r="T280" s="218"/>
      <c r="AT280" s="219" t="s">
        <v>194</v>
      </c>
      <c r="AU280" s="219" t="s">
        <v>87</v>
      </c>
      <c r="AV280" s="11" t="s">
        <v>87</v>
      </c>
      <c r="AW280" s="11" t="s">
        <v>39</v>
      </c>
      <c r="AX280" s="11" t="s">
        <v>76</v>
      </c>
      <c r="AY280" s="219" t="s">
        <v>182</v>
      </c>
    </row>
    <row r="281" spans="2:65" s="11" customFormat="1">
      <c r="B281" s="209"/>
      <c r="C281" s="210"/>
      <c r="D281" s="205" t="s">
        <v>194</v>
      </c>
      <c r="E281" s="211" t="s">
        <v>21</v>
      </c>
      <c r="F281" s="212" t="s">
        <v>442</v>
      </c>
      <c r="G281" s="210"/>
      <c r="H281" s="213">
        <v>3.43</v>
      </c>
      <c r="I281" s="214"/>
      <c r="J281" s="210"/>
      <c r="K281" s="210"/>
      <c r="L281" s="215"/>
      <c r="M281" s="216"/>
      <c r="N281" s="217"/>
      <c r="O281" s="217"/>
      <c r="P281" s="217"/>
      <c r="Q281" s="217"/>
      <c r="R281" s="217"/>
      <c r="S281" s="217"/>
      <c r="T281" s="218"/>
      <c r="AT281" s="219" t="s">
        <v>194</v>
      </c>
      <c r="AU281" s="219" t="s">
        <v>87</v>
      </c>
      <c r="AV281" s="11" t="s">
        <v>87</v>
      </c>
      <c r="AW281" s="11" t="s">
        <v>39</v>
      </c>
      <c r="AX281" s="11" t="s">
        <v>76</v>
      </c>
      <c r="AY281" s="219" t="s">
        <v>182</v>
      </c>
    </row>
    <row r="282" spans="2:65" s="14" customFormat="1">
      <c r="B282" s="251"/>
      <c r="C282" s="252"/>
      <c r="D282" s="205" t="s">
        <v>194</v>
      </c>
      <c r="E282" s="253" t="s">
        <v>21</v>
      </c>
      <c r="F282" s="254" t="s">
        <v>437</v>
      </c>
      <c r="G282" s="252"/>
      <c r="H282" s="255">
        <v>27.164999999999999</v>
      </c>
      <c r="I282" s="256"/>
      <c r="J282" s="252"/>
      <c r="K282" s="252"/>
      <c r="L282" s="257"/>
      <c r="M282" s="258"/>
      <c r="N282" s="259"/>
      <c r="O282" s="259"/>
      <c r="P282" s="259"/>
      <c r="Q282" s="259"/>
      <c r="R282" s="259"/>
      <c r="S282" s="259"/>
      <c r="T282" s="260"/>
      <c r="AT282" s="261" t="s">
        <v>194</v>
      </c>
      <c r="AU282" s="261" t="s">
        <v>87</v>
      </c>
      <c r="AV282" s="14" t="s">
        <v>200</v>
      </c>
      <c r="AW282" s="14" t="s">
        <v>39</v>
      </c>
      <c r="AX282" s="14" t="s">
        <v>76</v>
      </c>
      <c r="AY282" s="261" t="s">
        <v>182</v>
      </c>
    </row>
    <row r="283" spans="2:65" s="12" customFormat="1">
      <c r="B283" s="220"/>
      <c r="C283" s="221"/>
      <c r="D283" s="205" t="s">
        <v>194</v>
      </c>
      <c r="E283" s="222" t="s">
        <v>21</v>
      </c>
      <c r="F283" s="223" t="s">
        <v>208</v>
      </c>
      <c r="G283" s="221"/>
      <c r="H283" s="224">
        <v>41.107999999999997</v>
      </c>
      <c r="I283" s="225"/>
      <c r="J283" s="221"/>
      <c r="K283" s="221"/>
      <c r="L283" s="226"/>
      <c r="M283" s="227"/>
      <c r="N283" s="228"/>
      <c r="O283" s="228"/>
      <c r="P283" s="228"/>
      <c r="Q283" s="228"/>
      <c r="R283" s="228"/>
      <c r="S283" s="228"/>
      <c r="T283" s="229"/>
      <c r="AT283" s="230" t="s">
        <v>194</v>
      </c>
      <c r="AU283" s="230" t="s">
        <v>87</v>
      </c>
      <c r="AV283" s="12" t="s">
        <v>188</v>
      </c>
      <c r="AW283" s="12" t="s">
        <v>39</v>
      </c>
      <c r="AX283" s="12" t="s">
        <v>84</v>
      </c>
      <c r="AY283" s="230" t="s">
        <v>182</v>
      </c>
    </row>
    <row r="284" spans="2:65" s="1" customFormat="1" ht="25.5" customHeight="1">
      <c r="B284" s="41"/>
      <c r="C284" s="193" t="s">
        <v>443</v>
      </c>
      <c r="D284" s="193" t="s">
        <v>184</v>
      </c>
      <c r="E284" s="194" t="s">
        <v>444</v>
      </c>
      <c r="F284" s="195" t="s">
        <v>445</v>
      </c>
      <c r="G284" s="196" t="s">
        <v>98</v>
      </c>
      <c r="H284" s="197">
        <v>2</v>
      </c>
      <c r="I284" s="198"/>
      <c r="J284" s="199">
        <f>ROUND(I284*H284,2)</f>
        <v>0</v>
      </c>
      <c r="K284" s="195" t="s">
        <v>187</v>
      </c>
      <c r="L284" s="61"/>
      <c r="M284" s="200" t="s">
        <v>21</v>
      </c>
      <c r="N284" s="201" t="s">
        <v>47</v>
      </c>
      <c r="O284" s="42"/>
      <c r="P284" s="202">
        <f>O284*H284</f>
        <v>0</v>
      </c>
      <c r="Q284" s="202">
        <v>2.47967</v>
      </c>
      <c r="R284" s="202">
        <f>Q284*H284</f>
        <v>4.9593400000000001</v>
      </c>
      <c r="S284" s="202">
        <v>0</v>
      </c>
      <c r="T284" s="203">
        <f>S284*H284</f>
        <v>0</v>
      </c>
      <c r="AR284" s="24" t="s">
        <v>188</v>
      </c>
      <c r="AT284" s="24" t="s">
        <v>184</v>
      </c>
      <c r="AU284" s="24" t="s">
        <v>87</v>
      </c>
      <c r="AY284" s="24" t="s">
        <v>182</v>
      </c>
      <c r="BE284" s="204">
        <f>IF(N284="základní",J284,0)</f>
        <v>0</v>
      </c>
      <c r="BF284" s="204">
        <f>IF(N284="snížená",J284,0)</f>
        <v>0</v>
      </c>
      <c r="BG284" s="204">
        <f>IF(N284="zákl. přenesená",J284,0)</f>
        <v>0</v>
      </c>
      <c r="BH284" s="204">
        <f>IF(N284="sníž. přenesená",J284,0)</f>
        <v>0</v>
      </c>
      <c r="BI284" s="204">
        <f>IF(N284="nulová",J284,0)</f>
        <v>0</v>
      </c>
      <c r="BJ284" s="24" t="s">
        <v>84</v>
      </c>
      <c r="BK284" s="204">
        <f>ROUND(I284*H284,2)</f>
        <v>0</v>
      </c>
      <c r="BL284" s="24" t="s">
        <v>188</v>
      </c>
      <c r="BM284" s="24" t="s">
        <v>446</v>
      </c>
    </row>
    <row r="285" spans="2:65" s="1" customFormat="1" ht="54">
      <c r="B285" s="41"/>
      <c r="C285" s="63"/>
      <c r="D285" s="205" t="s">
        <v>190</v>
      </c>
      <c r="E285" s="63"/>
      <c r="F285" s="206" t="s">
        <v>447</v>
      </c>
      <c r="G285" s="63"/>
      <c r="H285" s="63"/>
      <c r="I285" s="164"/>
      <c r="J285" s="63"/>
      <c r="K285" s="63"/>
      <c r="L285" s="61"/>
      <c r="M285" s="207"/>
      <c r="N285" s="42"/>
      <c r="O285" s="42"/>
      <c r="P285" s="42"/>
      <c r="Q285" s="42"/>
      <c r="R285" s="42"/>
      <c r="S285" s="42"/>
      <c r="T285" s="78"/>
      <c r="AT285" s="24" t="s">
        <v>190</v>
      </c>
      <c r="AU285" s="24" t="s">
        <v>87</v>
      </c>
    </row>
    <row r="286" spans="2:65" s="1" customFormat="1" ht="175.5">
      <c r="B286" s="41"/>
      <c r="C286" s="63"/>
      <c r="D286" s="205" t="s">
        <v>192</v>
      </c>
      <c r="E286" s="63"/>
      <c r="F286" s="208" t="s">
        <v>448</v>
      </c>
      <c r="G286" s="63"/>
      <c r="H286" s="63"/>
      <c r="I286" s="164"/>
      <c r="J286" s="63"/>
      <c r="K286" s="63"/>
      <c r="L286" s="61"/>
      <c r="M286" s="207"/>
      <c r="N286" s="42"/>
      <c r="O286" s="42"/>
      <c r="P286" s="42"/>
      <c r="Q286" s="42"/>
      <c r="R286" s="42"/>
      <c r="S286" s="42"/>
      <c r="T286" s="78"/>
      <c r="AT286" s="24" t="s">
        <v>192</v>
      </c>
      <c r="AU286" s="24" t="s">
        <v>87</v>
      </c>
    </row>
    <row r="287" spans="2:65" s="11" customFormat="1">
      <c r="B287" s="209"/>
      <c r="C287" s="210"/>
      <c r="D287" s="205" t="s">
        <v>194</v>
      </c>
      <c r="E287" s="211" t="s">
        <v>21</v>
      </c>
      <c r="F287" s="212" t="s">
        <v>449</v>
      </c>
      <c r="G287" s="210"/>
      <c r="H287" s="213">
        <v>2</v>
      </c>
      <c r="I287" s="214"/>
      <c r="J287" s="210"/>
      <c r="K287" s="210"/>
      <c r="L287" s="215"/>
      <c r="M287" s="216"/>
      <c r="N287" s="217"/>
      <c r="O287" s="217"/>
      <c r="P287" s="217"/>
      <c r="Q287" s="217"/>
      <c r="R287" s="217"/>
      <c r="S287" s="217"/>
      <c r="T287" s="218"/>
      <c r="AT287" s="219" t="s">
        <v>194</v>
      </c>
      <c r="AU287" s="219" t="s">
        <v>87</v>
      </c>
      <c r="AV287" s="11" t="s">
        <v>87</v>
      </c>
      <c r="AW287" s="11" t="s">
        <v>39</v>
      </c>
      <c r="AX287" s="11" t="s">
        <v>84</v>
      </c>
      <c r="AY287" s="219" t="s">
        <v>182</v>
      </c>
    </row>
    <row r="288" spans="2:65" s="1" customFormat="1" ht="16.5" customHeight="1">
      <c r="B288" s="41"/>
      <c r="C288" s="193" t="s">
        <v>450</v>
      </c>
      <c r="D288" s="193" t="s">
        <v>184</v>
      </c>
      <c r="E288" s="194" t="s">
        <v>451</v>
      </c>
      <c r="F288" s="195" t="s">
        <v>452</v>
      </c>
      <c r="G288" s="196" t="s">
        <v>102</v>
      </c>
      <c r="H288" s="197">
        <v>143.55799999999999</v>
      </c>
      <c r="I288" s="198"/>
      <c r="J288" s="199">
        <f>ROUND(I288*H288,2)</f>
        <v>0</v>
      </c>
      <c r="K288" s="195" t="s">
        <v>187</v>
      </c>
      <c r="L288" s="61"/>
      <c r="M288" s="200" t="s">
        <v>21</v>
      </c>
      <c r="N288" s="201" t="s">
        <v>47</v>
      </c>
      <c r="O288" s="42"/>
      <c r="P288" s="202">
        <f>O288*H288</f>
        <v>0</v>
      </c>
      <c r="Q288" s="202">
        <v>7.6499999999999997E-3</v>
      </c>
      <c r="R288" s="202">
        <f>Q288*H288</f>
        <v>1.0982186999999999</v>
      </c>
      <c r="S288" s="202">
        <v>0</v>
      </c>
      <c r="T288" s="203">
        <f>S288*H288</f>
        <v>0</v>
      </c>
      <c r="AR288" s="24" t="s">
        <v>188</v>
      </c>
      <c r="AT288" s="24" t="s">
        <v>184</v>
      </c>
      <c r="AU288" s="24" t="s">
        <v>87</v>
      </c>
      <c r="AY288" s="24" t="s">
        <v>182</v>
      </c>
      <c r="BE288" s="204">
        <f>IF(N288="základní",J288,0)</f>
        <v>0</v>
      </c>
      <c r="BF288" s="204">
        <f>IF(N288="snížená",J288,0)</f>
        <v>0</v>
      </c>
      <c r="BG288" s="204">
        <f>IF(N288="zákl. přenesená",J288,0)</f>
        <v>0</v>
      </c>
      <c r="BH288" s="204">
        <f>IF(N288="sníž. přenesená",J288,0)</f>
        <v>0</v>
      </c>
      <c r="BI288" s="204">
        <f>IF(N288="nulová",J288,0)</f>
        <v>0</v>
      </c>
      <c r="BJ288" s="24" t="s">
        <v>84</v>
      </c>
      <c r="BK288" s="204">
        <f>ROUND(I288*H288,2)</f>
        <v>0</v>
      </c>
      <c r="BL288" s="24" t="s">
        <v>188</v>
      </c>
      <c r="BM288" s="24" t="s">
        <v>453</v>
      </c>
    </row>
    <row r="289" spans="2:65" s="1" customFormat="1" ht="40.5">
      <c r="B289" s="41"/>
      <c r="C289" s="63"/>
      <c r="D289" s="205" t="s">
        <v>190</v>
      </c>
      <c r="E289" s="63"/>
      <c r="F289" s="206" t="s">
        <v>454</v>
      </c>
      <c r="G289" s="63"/>
      <c r="H289" s="63"/>
      <c r="I289" s="164"/>
      <c r="J289" s="63"/>
      <c r="K289" s="63"/>
      <c r="L289" s="61"/>
      <c r="M289" s="207"/>
      <c r="N289" s="42"/>
      <c r="O289" s="42"/>
      <c r="P289" s="42"/>
      <c r="Q289" s="42"/>
      <c r="R289" s="42"/>
      <c r="S289" s="42"/>
      <c r="T289" s="78"/>
      <c r="AT289" s="24" t="s">
        <v>190</v>
      </c>
      <c r="AU289" s="24" t="s">
        <v>87</v>
      </c>
    </row>
    <row r="290" spans="2:65" s="1" customFormat="1" ht="175.5">
      <c r="B290" s="41"/>
      <c r="C290" s="63"/>
      <c r="D290" s="205" t="s">
        <v>192</v>
      </c>
      <c r="E290" s="63"/>
      <c r="F290" s="208" t="s">
        <v>455</v>
      </c>
      <c r="G290" s="63"/>
      <c r="H290" s="63"/>
      <c r="I290" s="164"/>
      <c r="J290" s="63"/>
      <c r="K290" s="63"/>
      <c r="L290" s="61"/>
      <c r="M290" s="207"/>
      <c r="N290" s="42"/>
      <c r="O290" s="42"/>
      <c r="P290" s="42"/>
      <c r="Q290" s="42"/>
      <c r="R290" s="42"/>
      <c r="S290" s="42"/>
      <c r="T290" s="78"/>
      <c r="AT290" s="24" t="s">
        <v>192</v>
      </c>
      <c r="AU290" s="24" t="s">
        <v>87</v>
      </c>
    </row>
    <row r="291" spans="2:65" s="13" customFormat="1">
      <c r="B291" s="231"/>
      <c r="C291" s="232"/>
      <c r="D291" s="205" t="s">
        <v>194</v>
      </c>
      <c r="E291" s="233" t="s">
        <v>21</v>
      </c>
      <c r="F291" s="234" t="s">
        <v>434</v>
      </c>
      <c r="G291" s="232"/>
      <c r="H291" s="233" t="s">
        <v>21</v>
      </c>
      <c r="I291" s="235"/>
      <c r="J291" s="232"/>
      <c r="K291" s="232"/>
      <c r="L291" s="236"/>
      <c r="M291" s="237"/>
      <c r="N291" s="238"/>
      <c r="O291" s="238"/>
      <c r="P291" s="238"/>
      <c r="Q291" s="238"/>
      <c r="R291" s="238"/>
      <c r="S291" s="238"/>
      <c r="T291" s="239"/>
      <c r="AT291" s="240" t="s">
        <v>194</v>
      </c>
      <c r="AU291" s="240" t="s">
        <v>87</v>
      </c>
      <c r="AV291" s="13" t="s">
        <v>84</v>
      </c>
      <c r="AW291" s="13" t="s">
        <v>39</v>
      </c>
      <c r="AX291" s="13" t="s">
        <v>76</v>
      </c>
      <c r="AY291" s="240" t="s">
        <v>182</v>
      </c>
    </row>
    <row r="292" spans="2:65" s="11" customFormat="1">
      <c r="B292" s="209"/>
      <c r="C292" s="210"/>
      <c r="D292" s="205" t="s">
        <v>194</v>
      </c>
      <c r="E292" s="211" t="s">
        <v>21</v>
      </c>
      <c r="F292" s="212" t="s">
        <v>456</v>
      </c>
      <c r="G292" s="210"/>
      <c r="H292" s="213">
        <v>23.707999999999998</v>
      </c>
      <c r="I292" s="214"/>
      <c r="J292" s="210"/>
      <c r="K292" s="210"/>
      <c r="L292" s="215"/>
      <c r="M292" s="216"/>
      <c r="N292" s="217"/>
      <c r="O292" s="217"/>
      <c r="P292" s="217"/>
      <c r="Q292" s="217"/>
      <c r="R292" s="217"/>
      <c r="S292" s="217"/>
      <c r="T292" s="218"/>
      <c r="AT292" s="219" t="s">
        <v>194</v>
      </c>
      <c r="AU292" s="219" t="s">
        <v>87</v>
      </c>
      <c r="AV292" s="11" t="s">
        <v>87</v>
      </c>
      <c r="AW292" s="11" t="s">
        <v>39</v>
      </c>
      <c r="AX292" s="11" t="s">
        <v>76</v>
      </c>
      <c r="AY292" s="219" t="s">
        <v>182</v>
      </c>
    </row>
    <row r="293" spans="2:65" s="11" customFormat="1">
      <c r="B293" s="209"/>
      <c r="C293" s="210"/>
      <c r="D293" s="205" t="s">
        <v>194</v>
      </c>
      <c r="E293" s="211" t="s">
        <v>21</v>
      </c>
      <c r="F293" s="212" t="s">
        <v>457</v>
      </c>
      <c r="G293" s="210"/>
      <c r="H293" s="213">
        <v>2.4900000000000002</v>
      </c>
      <c r="I293" s="214"/>
      <c r="J293" s="210"/>
      <c r="K293" s="210"/>
      <c r="L293" s="215"/>
      <c r="M293" s="216"/>
      <c r="N293" s="217"/>
      <c r="O293" s="217"/>
      <c r="P293" s="217"/>
      <c r="Q293" s="217"/>
      <c r="R293" s="217"/>
      <c r="S293" s="217"/>
      <c r="T293" s="218"/>
      <c r="AT293" s="219" t="s">
        <v>194</v>
      </c>
      <c r="AU293" s="219" t="s">
        <v>87</v>
      </c>
      <c r="AV293" s="11" t="s">
        <v>87</v>
      </c>
      <c r="AW293" s="11" t="s">
        <v>39</v>
      </c>
      <c r="AX293" s="11" t="s">
        <v>76</v>
      </c>
      <c r="AY293" s="219" t="s">
        <v>182</v>
      </c>
    </row>
    <row r="294" spans="2:65" s="14" customFormat="1">
      <c r="B294" s="251"/>
      <c r="C294" s="252"/>
      <c r="D294" s="205" t="s">
        <v>194</v>
      </c>
      <c r="E294" s="253" t="s">
        <v>21</v>
      </c>
      <c r="F294" s="254" t="s">
        <v>437</v>
      </c>
      <c r="G294" s="252"/>
      <c r="H294" s="255">
        <v>26.198</v>
      </c>
      <c r="I294" s="256"/>
      <c r="J294" s="252"/>
      <c r="K294" s="252"/>
      <c r="L294" s="257"/>
      <c r="M294" s="258"/>
      <c r="N294" s="259"/>
      <c r="O294" s="259"/>
      <c r="P294" s="259"/>
      <c r="Q294" s="259"/>
      <c r="R294" s="259"/>
      <c r="S294" s="259"/>
      <c r="T294" s="260"/>
      <c r="AT294" s="261" t="s">
        <v>194</v>
      </c>
      <c r="AU294" s="261" t="s">
        <v>87</v>
      </c>
      <c r="AV294" s="14" t="s">
        <v>200</v>
      </c>
      <c r="AW294" s="14" t="s">
        <v>39</v>
      </c>
      <c r="AX294" s="14" t="s">
        <v>76</v>
      </c>
      <c r="AY294" s="261" t="s">
        <v>182</v>
      </c>
    </row>
    <row r="295" spans="2:65" s="13" customFormat="1">
      <c r="B295" s="231"/>
      <c r="C295" s="232"/>
      <c r="D295" s="205" t="s">
        <v>194</v>
      </c>
      <c r="E295" s="233" t="s">
        <v>21</v>
      </c>
      <c r="F295" s="234" t="s">
        <v>438</v>
      </c>
      <c r="G295" s="232"/>
      <c r="H295" s="233" t="s">
        <v>21</v>
      </c>
      <c r="I295" s="235"/>
      <c r="J295" s="232"/>
      <c r="K295" s="232"/>
      <c r="L295" s="236"/>
      <c r="M295" s="237"/>
      <c r="N295" s="238"/>
      <c r="O295" s="238"/>
      <c r="P295" s="238"/>
      <c r="Q295" s="238"/>
      <c r="R295" s="238"/>
      <c r="S295" s="238"/>
      <c r="T295" s="239"/>
      <c r="AT295" s="240" t="s">
        <v>194</v>
      </c>
      <c r="AU295" s="240" t="s">
        <v>87</v>
      </c>
      <c r="AV295" s="13" t="s">
        <v>84</v>
      </c>
      <c r="AW295" s="13" t="s">
        <v>39</v>
      </c>
      <c r="AX295" s="13" t="s">
        <v>76</v>
      </c>
      <c r="AY295" s="240" t="s">
        <v>182</v>
      </c>
    </row>
    <row r="296" spans="2:65" s="11" customFormat="1">
      <c r="B296" s="209"/>
      <c r="C296" s="210"/>
      <c r="D296" s="205" t="s">
        <v>194</v>
      </c>
      <c r="E296" s="211" t="s">
        <v>21</v>
      </c>
      <c r="F296" s="212" t="s">
        <v>458</v>
      </c>
      <c r="G296" s="210"/>
      <c r="H296" s="213">
        <v>37.200000000000003</v>
      </c>
      <c r="I296" s="214"/>
      <c r="J296" s="210"/>
      <c r="K296" s="210"/>
      <c r="L296" s="215"/>
      <c r="M296" s="216"/>
      <c r="N296" s="217"/>
      <c r="O296" s="217"/>
      <c r="P296" s="217"/>
      <c r="Q296" s="217"/>
      <c r="R296" s="217"/>
      <c r="S296" s="217"/>
      <c r="T296" s="218"/>
      <c r="AT296" s="219" t="s">
        <v>194</v>
      </c>
      <c r="AU296" s="219" t="s">
        <v>87</v>
      </c>
      <c r="AV296" s="11" t="s">
        <v>87</v>
      </c>
      <c r="AW296" s="11" t="s">
        <v>39</v>
      </c>
      <c r="AX296" s="11" t="s">
        <v>76</v>
      </c>
      <c r="AY296" s="219" t="s">
        <v>182</v>
      </c>
    </row>
    <row r="297" spans="2:65" s="11" customFormat="1">
      <c r="B297" s="209"/>
      <c r="C297" s="210"/>
      <c r="D297" s="205" t="s">
        <v>194</v>
      </c>
      <c r="E297" s="211" t="s">
        <v>21</v>
      </c>
      <c r="F297" s="212" t="s">
        <v>459</v>
      </c>
      <c r="G297" s="210"/>
      <c r="H297" s="213">
        <v>40.5</v>
      </c>
      <c r="I297" s="214"/>
      <c r="J297" s="210"/>
      <c r="K297" s="210"/>
      <c r="L297" s="215"/>
      <c r="M297" s="216"/>
      <c r="N297" s="217"/>
      <c r="O297" s="217"/>
      <c r="P297" s="217"/>
      <c r="Q297" s="217"/>
      <c r="R297" s="217"/>
      <c r="S297" s="217"/>
      <c r="T297" s="218"/>
      <c r="AT297" s="219" t="s">
        <v>194</v>
      </c>
      <c r="AU297" s="219" t="s">
        <v>87</v>
      </c>
      <c r="AV297" s="11" t="s">
        <v>87</v>
      </c>
      <c r="AW297" s="11" t="s">
        <v>39</v>
      </c>
      <c r="AX297" s="11" t="s">
        <v>76</v>
      </c>
      <c r="AY297" s="219" t="s">
        <v>182</v>
      </c>
    </row>
    <row r="298" spans="2:65" s="11" customFormat="1">
      <c r="B298" s="209"/>
      <c r="C298" s="210"/>
      <c r="D298" s="205" t="s">
        <v>194</v>
      </c>
      <c r="E298" s="211" t="s">
        <v>21</v>
      </c>
      <c r="F298" s="212" t="s">
        <v>460</v>
      </c>
      <c r="G298" s="210"/>
      <c r="H298" s="213">
        <v>23.24</v>
      </c>
      <c r="I298" s="214"/>
      <c r="J298" s="210"/>
      <c r="K298" s="210"/>
      <c r="L298" s="215"/>
      <c r="M298" s="216"/>
      <c r="N298" s="217"/>
      <c r="O298" s="217"/>
      <c r="P298" s="217"/>
      <c r="Q298" s="217"/>
      <c r="R298" s="217"/>
      <c r="S298" s="217"/>
      <c r="T298" s="218"/>
      <c r="AT298" s="219" t="s">
        <v>194</v>
      </c>
      <c r="AU298" s="219" t="s">
        <v>87</v>
      </c>
      <c r="AV298" s="11" t="s">
        <v>87</v>
      </c>
      <c r="AW298" s="11" t="s">
        <v>39</v>
      </c>
      <c r="AX298" s="11" t="s">
        <v>76</v>
      </c>
      <c r="AY298" s="219" t="s">
        <v>182</v>
      </c>
    </row>
    <row r="299" spans="2:65" s="11" customFormat="1">
      <c r="B299" s="209"/>
      <c r="C299" s="210"/>
      <c r="D299" s="205" t="s">
        <v>194</v>
      </c>
      <c r="E299" s="211" t="s">
        <v>21</v>
      </c>
      <c r="F299" s="212" t="s">
        <v>461</v>
      </c>
      <c r="G299" s="210"/>
      <c r="H299" s="213">
        <v>14.42</v>
      </c>
      <c r="I299" s="214"/>
      <c r="J299" s="210"/>
      <c r="K299" s="210"/>
      <c r="L299" s="215"/>
      <c r="M299" s="216"/>
      <c r="N299" s="217"/>
      <c r="O299" s="217"/>
      <c r="P299" s="217"/>
      <c r="Q299" s="217"/>
      <c r="R299" s="217"/>
      <c r="S299" s="217"/>
      <c r="T299" s="218"/>
      <c r="AT299" s="219" t="s">
        <v>194</v>
      </c>
      <c r="AU299" s="219" t="s">
        <v>87</v>
      </c>
      <c r="AV299" s="11" t="s">
        <v>87</v>
      </c>
      <c r="AW299" s="11" t="s">
        <v>39</v>
      </c>
      <c r="AX299" s="11" t="s">
        <v>76</v>
      </c>
      <c r="AY299" s="219" t="s">
        <v>182</v>
      </c>
    </row>
    <row r="300" spans="2:65" s="14" customFormat="1">
      <c r="B300" s="251"/>
      <c r="C300" s="252"/>
      <c r="D300" s="205" t="s">
        <v>194</v>
      </c>
      <c r="E300" s="253" t="s">
        <v>21</v>
      </c>
      <c r="F300" s="254" t="s">
        <v>437</v>
      </c>
      <c r="G300" s="252"/>
      <c r="H300" s="255">
        <v>115.36</v>
      </c>
      <c r="I300" s="256"/>
      <c r="J300" s="252"/>
      <c r="K300" s="252"/>
      <c r="L300" s="257"/>
      <c r="M300" s="258"/>
      <c r="N300" s="259"/>
      <c r="O300" s="259"/>
      <c r="P300" s="259"/>
      <c r="Q300" s="259"/>
      <c r="R300" s="259"/>
      <c r="S300" s="259"/>
      <c r="T300" s="260"/>
      <c r="AT300" s="261" t="s">
        <v>194</v>
      </c>
      <c r="AU300" s="261" t="s">
        <v>87</v>
      </c>
      <c r="AV300" s="14" t="s">
        <v>200</v>
      </c>
      <c r="AW300" s="14" t="s">
        <v>39</v>
      </c>
      <c r="AX300" s="14" t="s">
        <v>76</v>
      </c>
      <c r="AY300" s="261" t="s">
        <v>182</v>
      </c>
    </row>
    <row r="301" spans="2:65" s="11" customFormat="1">
      <c r="B301" s="209"/>
      <c r="C301" s="210"/>
      <c r="D301" s="205" t="s">
        <v>194</v>
      </c>
      <c r="E301" s="211" t="s">
        <v>21</v>
      </c>
      <c r="F301" s="212" t="s">
        <v>462</v>
      </c>
      <c r="G301" s="210"/>
      <c r="H301" s="213">
        <v>2</v>
      </c>
      <c r="I301" s="214"/>
      <c r="J301" s="210"/>
      <c r="K301" s="210"/>
      <c r="L301" s="215"/>
      <c r="M301" s="216"/>
      <c r="N301" s="217"/>
      <c r="O301" s="217"/>
      <c r="P301" s="217"/>
      <c r="Q301" s="217"/>
      <c r="R301" s="217"/>
      <c r="S301" s="217"/>
      <c r="T301" s="218"/>
      <c r="AT301" s="219" t="s">
        <v>194</v>
      </c>
      <c r="AU301" s="219" t="s">
        <v>87</v>
      </c>
      <c r="AV301" s="11" t="s">
        <v>87</v>
      </c>
      <c r="AW301" s="11" t="s">
        <v>39</v>
      </c>
      <c r="AX301" s="11" t="s">
        <v>76</v>
      </c>
      <c r="AY301" s="219" t="s">
        <v>182</v>
      </c>
    </row>
    <row r="302" spans="2:65" s="12" customFormat="1">
      <c r="B302" s="220"/>
      <c r="C302" s="221"/>
      <c r="D302" s="205" t="s">
        <v>194</v>
      </c>
      <c r="E302" s="222" t="s">
        <v>100</v>
      </c>
      <c r="F302" s="223" t="s">
        <v>208</v>
      </c>
      <c r="G302" s="221"/>
      <c r="H302" s="224">
        <v>143.55799999999999</v>
      </c>
      <c r="I302" s="225"/>
      <c r="J302" s="221"/>
      <c r="K302" s="221"/>
      <c r="L302" s="226"/>
      <c r="M302" s="227"/>
      <c r="N302" s="228"/>
      <c r="O302" s="228"/>
      <c r="P302" s="228"/>
      <c r="Q302" s="228"/>
      <c r="R302" s="228"/>
      <c r="S302" s="228"/>
      <c r="T302" s="229"/>
      <c r="AT302" s="230" t="s">
        <v>194</v>
      </c>
      <c r="AU302" s="230" t="s">
        <v>87</v>
      </c>
      <c r="AV302" s="12" t="s">
        <v>188</v>
      </c>
      <c r="AW302" s="12" t="s">
        <v>39</v>
      </c>
      <c r="AX302" s="12" t="s">
        <v>84</v>
      </c>
      <c r="AY302" s="230" t="s">
        <v>182</v>
      </c>
    </row>
    <row r="303" spans="2:65" s="1" customFormat="1" ht="16.5" customHeight="1">
      <c r="B303" s="41"/>
      <c r="C303" s="193" t="s">
        <v>463</v>
      </c>
      <c r="D303" s="193" t="s">
        <v>184</v>
      </c>
      <c r="E303" s="194" t="s">
        <v>464</v>
      </c>
      <c r="F303" s="195" t="s">
        <v>465</v>
      </c>
      <c r="G303" s="196" t="s">
        <v>102</v>
      </c>
      <c r="H303" s="197">
        <v>143.55799999999999</v>
      </c>
      <c r="I303" s="198"/>
      <c r="J303" s="199">
        <f>ROUND(I303*H303,2)</f>
        <v>0</v>
      </c>
      <c r="K303" s="195" t="s">
        <v>187</v>
      </c>
      <c r="L303" s="61"/>
      <c r="M303" s="200" t="s">
        <v>21</v>
      </c>
      <c r="N303" s="201" t="s">
        <v>47</v>
      </c>
      <c r="O303" s="42"/>
      <c r="P303" s="202">
        <f>O303*H303</f>
        <v>0</v>
      </c>
      <c r="Q303" s="202">
        <v>8.5999999999999998E-4</v>
      </c>
      <c r="R303" s="202">
        <f>Q303*H303</f>
        <v>0.12345987999999999</v>
      </c>
      <c r="S303" s="202">
        <v>0</v>
      </c>
      <c r="T303" s="203">
        <f>S303*H303</f>
        <v>0</v>
      </c>
      <c r="AR303" s="24" t="s">
        <v>188</v>
      </c>
      <c r="AT303" s="24" t="s">
        <v>184</v>
      </c>
      <c r="AU303" s="24" t="s">
        <v>87</v>
      </c>
      <c r="AY303" s="24" t="s">
        <v>182</v>
      </c>
      <c r="BE303" s="204">
        <f>IF(N303="základní",J303,0)</f>
        <v>0</v>
      </c>
      <c r="BF303" s="204">
        <f>IF(N303="snížená",J303,0)</f>
        <v>0</v>
      </c>
      <c r="BG303" s="204">
        <f>IF(N303="zákl. přenesená",J303,0)</f>
        <v>0</v>
      </c>
      <c r="BH303" s="204">
        <f>IF(N303="sníž. přenesená",J303,0)</f>
        <v>0</v>
      </c>
      <c r="BI303" s="204">
        <f>IF(N303="nulová",J303,0)</f>
        <v>0</v>
      </c>
      <c r="BJ303" s="24" t="s">
        <v>84</v>
      </c>
      <c r="BK303" s="204">
        <f>ROUND(I303*H303,2)</f>
        <v>0</v>
      </c>
      <c r="BL303" s="24" t="s">
        <v>188</v>
      </c>
      <c r="BM303" s="24" t="s">
        <v>466</v>
      </c>
    </row>
    <row r="304" spans="2:65" s="1" customFormat="1" ht="40.5">
      <c r="B304" s="41"/>
      <c r="C304" s="63"/>
      <c r="D304" s="205" t="s">
        <v>190</v>
      </c>
      <c r="E304" s="63"/>
      <c r="F304" s="206" t="s">
        <v>467</v>
      </c>
      <c r="G304" s="63"/>
      <c r="H304" s="63"/>
      <c r="I304" s="164"/>
      <c r="J304" s="63"/>
      <c r="K304" s="63"/>
      <c r="L304" s="61"/>
      <c r="M304" s="207"/>
      <c r="N304" s="42"/>
      <c r="O304" s="42"/>
      <c r="P304" s="42"/>
      <c r="Q304" s="42"/>
      <c r="R304" s="42"/>
      <c r="S304" s="42"/>
      <c r="T304" s="78"/>
      <c r="AT304" s="24" t="s">
        <v>190</v>
      </c>
      <c r="AU304" s="24" t="s">
        <v>87</v>
      </c>
    </row>
    <row r="305" spans="2:65" s="1" customFormat="1" ht="175.5">
      <c r="B305" s="41"/>
      <c r="C305" s="63"/>
      <c r="D305" s="205" t="s">
        <v>192</v>
      </c>
      <c r="E305" s="63"/>
      <c r="F305" s="208" t="s">
        <v>455</v>
      </c>
      <c r="G305" s="63"/>
      <c r="H305" s="63"/>
      <c r="I305" s="164"/>
      <c r="J305" s="63"/>
      <c r="K305" s="63"/>
      <c r="L305" s="61"/>
      <c r="M305" s="207"/>
      <c r="N305" s="42"/>
      <c r="O305" s="42"/>
      <c r="P305" s="42"/>
      <c r="Q305" s="42"/>
      <c r="R305" s="42"/>
      <c r="S305" s="42"/>
      <c r="T305" s="78"/>
      <c r="AT305" s="24" t="s">
        <v>192</v>
      </c>
      <c r="AU305" s="24" t="s">
        <v>87</v>
      </c>
    </row>
    <row r="306" spans="2:65" s="11" customFormat="1">
      <c r="B306" s="209"/>
      <c r="C306" s="210"/>
      <c r="D306" s="205" t="s">
        <v>194</v>
      </c>
      <c r="E306" s="211" t="s">
        <v>21</v>
      </c>
      <c r="F306" s="212" t="s">
        <v>100</v>
      </c>
      <c r="G306" s="210"/>
      <c r="H306" s="213">
        <v>143.55799999999999</v>
      </c>
      <c r="I306" s="214"/>
      <c r="J306" s="210"/>
      <c r="K306" s="210"/>
      <c r="L306" s="215"/>
      <c r="M306" s="216"/>
      <c r="N306" s="217"/>
      <c r="O306" s="217"/>
      <c r="P306" s="217"/>
      <c r="Q306" s="217"/>
      <c r="R306" s="217"/>
      <c r="S306" s="217"/>
      <c r="T306" s="218"/>
      <c r="AT306" s="219" t="s">
        <v>194</v>
      </c>
      <c r="AU306" s="219" t="s">
        <v>87</v>
      </c>
      <c r="AV306" s="11" t="s">
        <v>87</v>
      </c>
      <c r="AW306" s="11" t="s">
        <v>39</v>
      </c>
      <c r="AX306" s="11" t="s">
        <v>84</v>
      </c>
      <c r="AY306" s="219" t="s">
        <v>182</v>
      </c>
    </row>
    <row r="307" spans="2:65" s="1" customFormat="1" ht="25.5" customHeight="1">
      <c r="B307" s="41"/>
      <c r="C307" s="193" t="s">
        <v>468</v>
      </c>
      <c r="D307" s="193" t="s">
        <v>184</v>
      </c>
      <c r="E307" s="194" t="s">
        <v>469</v>
      </c>
      <c r="F307" s="195" t="s">
        <v>470</v>
      </c>
      <c r="G307" s="196" t="s">
        <v>360</v>
      </c>
      <c r="H307" s="197">
        <v>8.5999999999999993E-2</v>
      </c>
      <c r="I307" s="198"/>
      <c r="J307" s="199">
        <f>ROUND(I307*H307,2)</f>
        <v>0</v>
      </c>
      <c r="K307" s="195" t="s">
        <v>187</v>
      </c>
      <c r="L307" s="61"/>
      <c r="M307" s="200" t="s">
        <v>21</v>
      </c>
      <c r="N307" s="201" t="s">
        <v>47</v>
      </c>
      <c r="O307" s="42"/>
      <c r="P307" s="202">
        <f>O307*H307</f>
        <v>0</v>
      </c>
      <c r="Q307" s="202">
        <v>1.0563100000000001</v>
      </c>
      <c r="R307" s="202">
        <f>Q307*H307</f>
        <v>9.0842660000000006E-2</v>
      </c>
      <c r="S307" s="202">
        <v>0</v>
      </c>
      <c r="T307" s="203">
        <f>S307*H307</f>
        <v>0</v>
      </c>
      <c r="AR307" s="24" t="s">
        <v>188</v>
      </c>
      <c r="AT307" s="24" t="s">
        <v>184</v>
      </c>
      <c r="AU307" s="24" t="s">
        <v>87</v>
      </c>
      <c r="AY307" s="24" t="s">
        <v>182</v>
      </c>
      <c r="BE307" s="204">
        <f>IF(N307="základní",J307,0)</f>
        <v>0</v>
      </c>
      <c r="BF307" s="204">
        <f>IF(N307="snížená",J307,0)</f>
        <v>0</v>
      </c>
      <c r="BG307" s="204">
        <f>IF(N307="zákl. přenesená",J307,0)</f>
        <v>0</v>
      </c>
      <c r="BH307" s="204">
        <f>IF(N307="sníž. přenesená",J307,0)</f>
        <v>0</v>
      </c>
      <c r="BI307" s="204">
        <f>IF(N307="nulová",J307,0)</f>
        <v>0</v>
      </c>
      <c r="BJ307" s="24" t="s">
        <v>84</v>
      </c>
      <c r="BK307" s="204">
        <f>ROUND(I307*H307,2)</f>
        <v>0</v>
      </c>
      <c r="BL307" s="24" t="s">
        <v>188</v>
      </c>
      <c r="BM307" s="24" t="s">
        <v>471</v>
      </c>
    </row>
    <row r="308" spans="2:65" s="1" customFormat="1" ht="54">
      <c r="B308" s="41"/>
      <c r="C308" s="63"/>
      <c r="D308" s="205" t="s">
        <v>190</v>
      </c>
      <c r="E308" s="63"/>
      <c r="F308" s="206" t="s">
        <v>472</v>
      </c>
      <c r="G308" s="63"/>
      <c r="H308" s="63"/>
      <c r="I308" s="164"/>
      <c r="J308" s="63"/>
      <c r="K308" s="63"/>
      <c r="L308" s="61"/>
      <c r="M308" s="207"/>
      <c r="N308" s="42"/>
      <c r="O308" s="42"/>
      <c r="P308" s="42"/>
      <c r="Q308" s="42"/>
      <c r="R308" s="42"/>
      <c r="S308" s="42"/>
      <c r="T308" s="78"/>
      <c r="AT308" s="24" t="s">
        <v>190</v>
      </c>
      <c r="AU308" s="24" t="s">
        <v>87</v>
      </c>
    </row>
    <row r="309" spans="2:65" s="1" customFormat="1" ht="94.5">
      <c r="B309" s="41"/>
      <c r="C309" s="63"/>
      <c r="D309" s="205" t="s">
        <v>192</v>
      </c>
      <c r="E309" s="63"/>
      <c r="F309" s="208" t="s">
        <v>473</v>
      </c>
      <c r="G309" s="63"/>
      <c r="H309" s="63"/>
      <c r="I309" s="164"/>
      <c r="J309" s="63"/>
      <c r="K309" s="63"/>
      <c r="L309" s="61"/>
      <c r="M309" s="207"/>
      <c r="N309" s="42"/>
      <c r="O309" s="42"/>
      <c r="P309" s="42"/>
      <c r="Q309" s="42"/>
      <c r="R309" s="42"/>
      <c r="S309" s="42"/>
      <c r="T309" s="78"/>
      <c r="AT309" s="24" t="s">
        <v>192</v>
      </c>
      <c r="AU309" s="24" t="s">
        <v>87</v>
      </c>
    </row>
    <row r="310" spans="2:65" s="1" customFormat="1" ht="40.5">
      <c r="B310" s="41"/>
      <c r="C310" s="63"/>
      <c r="D310" s="205" t="s">
        <v>252</v>
      </c>
      <c r="E310" s="63"/>
      <c r="F310" s="208" t="s">
        <v>474</v>
      </c>
      <c r="G310" s="63"/>
      <c r="H310" s="63"/>
      <c r="I310" s="164"/>
      <c r="J310" s="63"/>
      <c r="K310" s="63"/>
      <c r="L310" s="61"/>
      <c r="M310" s="207"/>
      <c r="N310" s="42"/>
      <c r="O310" s="42"/>
      <c r="P310" s="42"/>
      <c r="Q310" s="42"/>
      <c r="R310" s="42"/>
      <c r="S310" s="42"/>
      <c r="T310" s="78"/>
      <c r="AT310" s="24" t="s">
        <v>252</v>
      </c>
      <c r="AU310" s="24" t="s">
        <v>87</v>
      </c>
    </row>
    <row r="311" spans="2:65" s="13" customFormat="1">
      <c r="B311" s="231"/>
      <c r="C311" s="232"/>
      <c r="D311" s="205" t="s">
        <v>194</v>
      </c>
      <c r="E311" s="233" t="s">
        <v>21</v>
      </c>
      <c r="F311" s="234" t="s">
        <v>292</v>
      </c>
      <c r="G311" s="232"/>
      <c r="H311" s="233" t="s">
        <v>21</v>
      </c>
      <c r="I311" s="235"/>
      <c r="J311" s="232"/>
      <c r="K311" s="232"/>
      <c r="L311" s="236"/>
      <c r="M311" s="237"/>
      <c r="N311" s="238"/>
      <c r="O311" s="238"/>
      <c r="P311" s="238"/>
      <c r="Q311" s="238"/>
      <c r="R311" s="238"/>
      <c r="S311" s="238"/>
      <c r="T311" s="239"/>
      <c r="AT311" s="240" t="s">
        <v>194</v>
      </c>
      <c r="AU311" s="240" t="s">
        <v>87</v>
      </c>
      <c r="AV311" s="13" t="s">
        <v>84</v>
      </c>
      <c r="AW311" s="13" t="s">
        <v>39</v>
      </c>
      <c r="AX311" s="13" t="s">
        <v>76</v>
      </c>
      <c r="AY311" s="240" t="s">
        <v>182</v>
      </c>
    </row>
    <row r="312" spans="2:65" s="11" customFormat="1">
      <c r="B312" s="209"/>
      <c r="C312" s="210"/>
      <c r="D312" s="205" t="s">
        <v>194</v>
      </c>
      <c r="E312" s="211" t="s">
        <v>21</v>
      </c>
      <c r="F312" s="212" t="s">
        <v>475</v>
      </c>
      <c r="G312" s="210"/>
      <c r="H312" s="213">
        <v>3.7999999999999999E-2</v>
      </c>
      <c r="I312" s="214"/>
      <c r="J312" s="210"/>
      <c r="K312" s="210"/>
      <c r="L312" s="215"/>
      <c r="M312" s="216"/>
      <c r="N312" s="217"/>
      <c r="O312" s="217"/>
      <c r="P312" s="217"/>
      <c r="Q312" s="217"/>
      <c r="R312" s="217"/>
      <c r="S312" s="217"/>
      <c r="T312" s="218"/>
      <c r="AT312" s="219" t="s">
        <v>194</v>
      </c>
      <c r="AU312" s="219" t="s">
        <v>87</v>
      </c>
      <c r="AV312" s="11" t="s">
        <v>87</v>
      </c>
      <c r="AW312" s="11" t="s">
        <v>39</v>
      </c>
      <c r="AX312" s="11" t="s">
        <v>76</v>
      </c>
      <c r="AY312" s="219" t="s">
        <v>182</v>
      </c>
    </row>
    <row r="313" spans="2:65" s="11" customFormat="1">
      <c r="B313" s="209"/>
      <c r="C313" s="210"/>
      <c r="D313" s="205" t="s">
        <v>194</v>
      </c>
      <c r="E313" s="211" t="s">
        <v>21</v>
      </c>
      <c r="F313" s="212" t="s">
        <v>476</v>
      </c>
      <c r="G313" s="210"/>
      <c r="H313" s="213">
        <v>4.8000000000000001E-2</v>
      </c>
      <c r="I313" s="214"/>
      <c r="J313" s="210"/>
      <c r="K313" s="210"/>
      <c r="L313" s="215"/>
      <c r="M313" s="216"/>
      <c r="N313" s="217"/>
      <c r="O313" s="217"/>
      <c r="P313" s="217"/>
      <c r="Q313" s="217"/>
      <c r="R313" s="217"/>
      <c r="S313" s="217"/>
      <c r="T313" s="218"/>
      <c r="AT313" s="219" t="s">
        <v>194</v>
      </c>
      <c r="AU313" s="219" t="s">
        <v>87</v>
      </c>
      <c r="AV313" s="11" t="s">
        <v>87</v>
      </c>
      <c r="AW313" s="11" t="s">
        <v>39</v>
      </c>
      <c r="AX313" s="11" t="s">
        <v>76</v>
      </c>
      <c r="AY313" s="219" t="s">
        <v>182</v>
      </c>
    </row>
    <row r="314" spans="2:65" s="12" customFormat="1">
      <c r="B314" s="220"/>
      <c r="C314" s="221"/>
      <c r="D314" s="205" t="s">
        <v>194</v>
      </c>
      <c r="E314" s="222" t="s">
        <v>21</v>
      </c>
      <c r="F314" s="223" t="s">
        <v>208</v>
      </c>
      <c r="G314" s="221"/>
      <c r="H314" s="224">
        <v>8.5999999999999993E-2</v>
      </c>
      <c r="I314" s="225"/>
      <c r="J314" s="221"/>
      <c r="K314" s="221"/>
      <c r="L314" s="226"/>
      <c r="M314" s="227"/>
      <c r="N314" s="228"/>
      <c r="O314" s="228"/>
      <c r="P314" s="228"/>
      <c r="Q314" s="228"/>
      <c r="R314" s="228"/>
      <c r="S314" s="228"/>
      <c r="T314" s="229"/>
      <c r="AT314" s="230" t="s">
        <v>194</v>
      </c>
      <c r="AU314" s="230" t="s">
        <v>87</v>
      </c>
      <c r="AV314" s="12" t="s">
        <v>188</v>
      </c>
      <c r="AW314" s="12" t="s">
        <v>39</v>
      </c>
      <c r="AX314" s="12" t="s">
        <v>84</v>
      </c>
      <c r="AY314" s="230" t="s">
        <v>182</v>
      </c>
    </row>
    <row r="315" spans="2:65" s="1" customFormat="1" ht="16.5" customHeight="1">
      <c r="B315" s="41"/>
      <c r="C315" s="193" t="s">
        <v>477</v>
      </c>
      <c r="D315" s="193" t="s">
        <v>184</v>
      </c>
      <c r="E315" s="194" t="s">
        <v>478</v>
      </c>
      <c r="F315" s="195" t="s">
        <v>479</v>
      </c>
      <c r="G315" s="196" t="s">
        <v>360</v>
      </c>
      <c r="H315" s="197">
        <v>0.13</v>
      </c>
      <c r="I315" s="198"/>
      <c r="J315" s="199">
        <f>ROUND(I315*H315,2)</f>
        <v>0</v>
      </c>
      <c r="K315" s="195" t="s">
        <v>187</v>
      </c>
      <c r="L315" s="61"/>
      <c r="M315" s="200" t="s">
        <v>21</v>
      </c>
      <c r="N315" s="201" t="s">
        <v>47</v>
      </c>
      <c r="O315" s="42"/>
      <c r="P315" s="202">
        <f>O315*H315</f>
        <v>0</v>
      </c>
      <c r="Q315" s="202">
        <v>1.0395099999999999</v>
      </c>
      <c r="R315" s="202">
        <f>Q315*H315</f>
        <v>0.13513629999999999</v>
      </c>
      <c r="S315" s="202">
        <v>0</v>
      </c>
      <c r="T315" s="203">
        <f>S315*H315</f>
        <v>0</v>
      </c>
      <c r="AR315" s="24" t="s">
        <v>188</v>
      </c>
      <c r="AT315" s="24" t="s">
        <v>184</v>
      </c>
      <c r="AU315" s="24" t="s">
        <v>87</v>
      </c>
      <c r="AY315" s="24" t="s">
        <v>182</v>
      </c>
      <c r="BE315" s="204">
        <f>IF(N315="základní",J315,0)</f>
        <v>0</v>
      </c>
      <c r="BF315" s="204">
        <f>IF(N315="snížená",J315,0)</f>
        <v>0</v>
      </c>
      <c r="BG315" s="204">
        <f>IF(N315="zákl. přenesená",J315,0)</f>
        <v>0</v>
      </c>
      <c r="BH315" s="204">
        <f>IF(N315="sníž. přenesená",J315,0)</f>
        <v>0</v>
      </c>
      <c r="BI315" s="204">
        <f>IF(N315="nulová",J315,0)</f>
        <v>0</v>
      </c>
      <c r="BJ315" s="24" t="s">
        <v>84</v>
      </c>
      <c r="BK315" s="204">
        <f>ROUND(I315*H315,2)</f>
        <v>0</v>
      </c>
      <c r="BL315" s="24" t="s">
        <v>188</v>
      </c>
      <c r="BM315" s="24" t="s">
        <v>480</v>
      </c>
    </row>
    <row r="316" spans="2:65" s="1" customFormat="1" ht="40.5">
      <c r="B316" s="41"/>
      <c r="C316" s="63"/>
      <c r="D316" s="205" t="s">
        <v>190</v>
      </c>
      <c r="E316" s="63"/>
      <c r="F316" s="206" t="s">
        <v>481</v>
      </c>
      <c r="G316" s="63"/>
      <c r="H316" s="63"/>
      <c r="I316" s="164"/>
      <c r="J316" s="63"/>
      <c r="K316" s="63"/>
      <c r="L316" s="61"/>
      <c r="M316" s="207"/>
      <c r="N316" s="42"/>
      <c r="O316" s="42"/>
      <c r="P316" s="42"/>
      <c r="Q316" s="42"/>
      <c r="R316" s="42"/>
      <c r="S316" s="42"/>
      <c r="T316" s="78"/>
      <c r="AT316" s="24" t="s">
        <v>190</v>
      </c>
      <c r="AU316" s="24" t="s">
        <v>87</v>
      </c>
    </row>
    <row r="317" spans="2:65" s="1" customFormat="1" ht="94.5">
      <c r="B317" s="41"/>
      <c r="C317" s="63"/>
      <c r="D317" s="205" t="s">
        <v>192</v>
      </c>
      <c r="E317" s="63"/>
      <c r="F317" s="208" t="s">
        <v>473</v>
      </c>
      <c r="G317" s="63"/>
      <c r="H317" s="63"/>
      <c r="I317" s="164"/>
      <c r="J317" s="63"/>
      <c r="K317" s="63"/>
      <c r="L317" s="61"/>
      <c r="M317" s="207"/>
      <c r="N317" s="42"/>
      <c r="O317" s="42"/>
      <c r="P317" s="42"/>
      <c r="Q317" s="42"/>
      <c r="R317" s="42"/>
      <c r="S317" s="42"/>
      <c r="T317" s="78"/>
      <c r="AT317" s="24" t="s">
        <v>192</v>
      </c>
      <c r="AU317" s="24" t="s">
        <v>87</v>
      </c>
    </row>
    <row r="318" spans="2:65" s="11" customFormat="1">
      <c r="B318" s="209"/>
      <c r="C318" s="210"/>
      <c r="D318" s="205" t="s">
        <v>194</v>
      </c>
      <c r="E318" s="211" t="s">
        <v>21</v>
      </c>
      <c r="F318" s="212" t="s">
        <v>482</v>
      </c>
      <c r="G318" s="210"/>
      <c r="H318" s="213">
        <v>0.13</v>
      </c>
      <c r="I318" s="214"/>
      <c r="J318" s="210"/>
      <c r="K318" s="210"/>
      <c r="L318" s="215"/>
      <c r="M318" s="216"/>
      <c r="N318" s="217"/>
      <c r="O318" s="217"/>
      <c r="P318" s="217"/>
      <c r="Q318" s="217"/>
      <c r="R318" s="217"/>
      <c r="S318" s="217"/>
      <c r="T318" s="218"/>
      <c r="AT318" s="219" t="s">
        <v>194</v>
      </c>
      <c r="AU318" s="219" t="s">
        <v>87</v>
      </c>
      <c r="AV318" s="11" t="s">
        <v>87</v>
      </c>
      <c r="AW318" s="11" t="s">
        <v>39</v>
      </c>
      <c r="AX318" s="11" t="s">
        <v>84</v>
      </c>
      <c r="AY318" s="219" t="s">
        <v>182</v>
      </c>
    </row>
    <row r="319" spans="2:65" s="10" customFormat="1" ht="29.85" customHeight="1">
      <c r="B319" s="177"/>
      <c r="C319" s="178"/>
      <c r="D319" s="179" t="s">
        <v>75</v>
      </c>
      <c r="E319" s="191" t="s">
        <v>188</v>
      </c>
      <c r="F319" s="191" t="s">
        <v>483</v>
      </c>
      <c r="G319" s="178"/>
      <c r="H319" s="178"/>
      <c r="I319" s="181"/>
      <c r="J319" s="192">
        <f>BK319</f>
        <v>0</v>
      </c>
      <c r="K319" s="178"/>
      <c r="L319" s="183"/>
      <c r="M319" s="184"/>
      <c r="N319" s="185"/>
      <c r="O319" s="185"/>
      <c r="P319" s="186">
        <f>SUM(P320:P384)</f>
        <v>0</v>
      </c>
      <c r="Q319" s="185"/>
      <c r="R319" s="186">
        <f>SUM(R320:R384)</f>
        <v>582.51587301999996</v>
      </c>
      <c r="S319" s="185"/>
      <c r="T319" s="187">
        <f>SUM(T320:T384)</f>
        <v>0</v>
      </c>
      <c r="AR319" s="188" t="s">
        <v>84</v>
      </c>
      <c r="AT319" s="189" t="s">
        <v>75</v>
      </c>
      <c r="AU319" s="189" t="s">
        <v>84</v>
      </c>
      <c r="AY319" s="188" t="s">
        <v>182</v>
      </c>
      <c r="BK319" s="190">
        <f>SUM(BK320:BK384)</f>
        <v>0</v>
      </c>
    </row>
    <row r="320" spans="2:65" s="1" customFormat="1" ht="25.5" customHeight="1">
      <c r="B320" s="41"/>
      <c r="C320" s="193" t="s">
        <v>484</v>
      </c>
      <c r="D320" s="193" t="s">
        <v>184</v>
      </c>
      <c r="E320" s="194" t="s">
        <v>485</v>
      </c>
      <c r="F320" s="195" t="s">
        <v>486</v>
      </c>
      <c r="G320" s="196" t="s">
        <v>102</v>
      </c>
      <c r="H320" s="197">
        <v>140.858</v>
      </c>
      <c r="I320" s="198"/>
      <c r="J320" s="199">
        <f>ROUND(I320*H320,2)</f>
        <v>0</v>
      </c>
      <c r="K320" s="195" t="s">
        <v>187</v>
      </c>
      <c r="L320" s="61"/>
      <c r="M320" s="200" t="s">
        <v>21</v>
      </c>
      <c r="N320" s="201" t="s">
        <v>47</v>
      </c>
      <c r="O320" s="42"/>
      <c r="P320" s="202">
        <f>O320*H320</f>
        <v>0</v>
      </c>
      <c r="Q320" s="202">
        <v>0</v>
      </c>
      <c r="R320" s="202">
        <f>Q320*H320</f>
        <v>0</v>
      </c>
      <c r="S320" s="202">
        <v>0</v>
      </c>
      <c r="T320" s="203">
        <f>S320*H320</f>
        <v>0</v>
      </c>
      <c r="AR320" s="24" t="s">
        <v>188</v>
      </c>
      <c r="AT320" s="24" t="s">
        <v>184</v>
      </c>
      <c r="AU320" s="24" t="s">
        <v>87</v>
      </c>
      <c r="AY320" s="24" t="s">
        <v>182</v>
      </c>
      <c r="BE320" s="204">
        <f>IF(N320="základní",J320,0)</f>
        <v>0</v>
      </c>
      <c r="BF320" s="204">
        <f>IF(N320="snížená",J320,0)</f>
        <v>0</v>
      </c>
      <c r="BG320" s="204">
        <f>IF(N320="zákl. přenesená",J320,0)</f>
        <v>0</v>
      </c>
      <c r="BH320" s="204">
        <f>IF(N320="sníž. přenesená",J320,0)</f>
        <v>0</v>
      </c>
      <c r="BI320" s="204">
        <f>IF(N320="nulová",J320,0)</f>
        <v>0</v>
      </c>
      <c r="BJ320" s="24" t="s">
        <v>84</v>
      </c>
      <c r="BK320" s="204">
        <f>ROUND(I320*H320,2)</f>
        <v>0</v>
      </c>
      <c r="BL320" s="24" t="s">
        <v>188</v>
      </c>
      <c r="BM320" s="24" t="s">
        <v>487</v>
      </c>
    </row>
    <row r="321" spans="2:65" s="1" customFormat="1" ht="27">
      <c r="B321" s="41"/>
      <c r="C321" s="63"/>
      <c r="D321" s="205" t="s">
        <v>190</v>
      </c>
      <c r="E321" s="63"/>
      <c r="F321" s="206" t="s">
        <v>488</v>
      </c>
      <c r="G321" s="63"/>
      <c r="H321" s="63"/>
      <c r="I321" s="164"/>
      <c r="J321" s="63"/>
      <c r="K321" s="63"/>
      <c r="L321" s="61"/>
      <c r="M321" s="207"/>
      <c r="N321" s="42"/>
      <c r="O321" s="42"/>
      <c r="P321" s="42"/>
      <c r="Q321" s="42"/>
      <c r="R321" s="42"/>
      <c r="S321" s="42"/>
      <c r="T321" s="78"/>
      <c r="AT321" s="24" t="s">
        <v>190</v>
      </c>
      <c r="AU321" s="24" t="s">
        <v>87</v>
      </c>
    </row>
    <row r="322" spans="2:65" s="1" customFormat="1" ht="108">
      <c r="B322" s="41"/>
      <c r="C322" s="63"/>
      <c r="D322" s="205" t="s">
        <v>192</v>
      </c>
      <c r="E322" s="63"/>
      <c r="F322" s="208" t="s">
        <v>489</v>
      </c>
      <c r="G322" s="63"/>
      <c r="H322" s="63"/>
      <c r="I322" s="164"/>
      <c r="J322" s="63"/>
      <c r="K322" s="63"/>
      <c r="L322" s="61"/>
      <c r="M322" s="207"/>
      <c r="N322" s="42"/>
      <c r="O322" s="42"/>
      <c r="P322" s="42"/>
      <c r="Q322" s="42"/>
      <c r="R322" s="42"/>
      <c r="S322" s="42"/>
      <c r="T322" s="78"/>
      <c r="AT322" s="24" t="s">
        <v>192</v>
      </c>
      <c r="AU322" s="24" t="s">
        <v>87</v>
      </c>
    </row>
    <row r="323" spans="2:65" s="11" customFormat="1">
      <c r="B323" s="209"/>
      <c r="C323" s="210"/>
      <c r="D323" s="205" t="s">
        <v>194</v>
      </c>
      <c r="E323" s="211" t="s">
        <v>21</v>
      </c>
      <c r="F323" s="212" t="s">
        <v>118</v>
      </c>
      <c r="G323" s="210"/>
      <c r="H323" s="213">
        <v>140.858</v>
      </c>
      <c r="I323" s="214"/>
      <c r="J323" s="210"/>
      <c r="K323" s="210"/>
      <c r="L323" s="215"/>
      <c r="M323" s="216"/>
      <c r="N323" s="217"/>
      <c r="O323" s="217"/>
      <c r="P323" s="217"/>
      <c r="Q323" s="217"/>
      <c r="R323" s="217"/>
      <c r="S323" s="217"/>
      <c r="T323" s="218"/>
      <c r="AT323" s="219" t="s">
        <v>194</v>
      </c>
      <c r="AU323" s="219" t="s">
        <v>87</v>
      </c>
      <c r="AV323" s="11" t="s">
        <v>87</v>
      </c>
      <c r="AW323" s="11" t="s">
        <v>39</v>
      </c>
      <c r="AX323" s="11" t="s">
        <v>84</v>
      </c>
      <c r="AY323" s="219" t="s">
        <v>182</v>
      </c>
    </row>
    <row r="324" spans="2:65" s="1" customFormat="1" ht="16.5" customHeight="1">
      <c r="B324" s="41"/>
      <c r="C324" s="193" t="s">
        <v>490</v>
      </c>
      <c r="D324" s="193" t="s">
        <v>184</v>
      </c>
      <c r="E324" s="194" t="s">
        <v>491</v>
      </c>
      <c r="F324" s="195" t="s">
        <v>492</v>
      </c>
      <c r="G324" s="196" t="s">
        <v>102</v>
      </c>
      <c r="H324" s="197">
        <v>41.33</v>
      </c>
      <c r="I324" s="198"/>
      <c r="J324" s="199">
        <f>ROUND(I324*H324,2)</f>
        <v>0</v>
      </c>
      <c r="K324" s="195" t="s">
        <v>187</v>
      </c>
      <c r="L324" s="61"/>
      <c r="M324" s="200" t="s">
        <v>21</v>
      </c>
      <c r="N324" s="201" t="s">
        <v>47</v>
      </c>
      <c r="O324" s="42"/>
      <c r="P324" s="202">
        <f>O324*H324</f>
        <v>0</v>
      </c>
      <c r="Q324" s="202">
        <v>0</v>
      </c>
      <c r="R324" s="202">
        <f>Q324*H324</f>
        <v>0</v>
      </c>
      <c r="S324" s="202">
        <v>0</v>
      </c>
      <c r="T324" s="203">
        <f>S324*H324</f>
        <v>0</v>
      </c>
      <c r="AR324" s="24" t="s">
        <v>188</v>
      </c>
      <c r="AT324" s="24" t="s">
        <v>184</v>
      </c>
      <c r="AU324" s="24" t="s">
        <v>87</v>
      </c>
      <c r="AY324" s="24" t="s">
        <v>182</v>
      </c>
      <c r="BE324" s="204">
        <f>IF(N324="základní",J324,0)</f>
        <v>0</v>
      </c>
      <c r="BF324" s="204">
        <f>IF(N324="snížená",J324,0)</f>
        <v>0</v>
      </c>
      <c r="BG324" s="204">
        <f>IF(N324="zákl. přenesená",J324,0)</f>
        <v>0</v>
      </c>
      <c r="BH324" s="204">
        <f>IF(N324="sníž. přenesená",J324,0)</f>
        <v>0</v>
      </c>
      <c r="BI324" s="204">
        <f>IF(N324="nulová",J324,0)</f>
        <v>0</v>
      </c>
      <c r="BJ324" s="24" t="s">
        <v>84</v>
      </c>
      <c r="BK324" s="204">
        <f>ROUND(I324*H324,2)</f>
        <v>0</v>
      </c>
      <c r="BL324" s="24" t="s">
        <v>188</v>
      </c>
      <c r="BM324" s="24" t="s">
        <v>493</v>
      </c>
    </row>
    <row r="325" spans="2:65" s="1" customFormat="1">
      <c r="B325" s="41"/>
      <c r="C325" s="63"/>
      <c r="D325" s="205" t="s">
        <v>190</v>
      </c>
      <c r="E325" s="63"/>
      <c r="F325" s="206" t="s">
        <v>494</v>
      </c>
      <c r="G325" s="63"/>
      <c r="H325" s="63"/>
      <c r="I325" s="164"/>
      <c r="J325" s="63"/>
      <c r="K325" s="63"/>
      <c r="L325" s="61"/>
      <c r="M325" s="207"/>
      <c r="N325" s="42"/>
      <c r="O325" s="42"/>
      <c r="P325" s="42"/>
      <c r="Q325" s="42"/>
      <c r="R325" s="42"/>
      <c r="S325" s="42"/>
      <c r="T325" s="78"/>
      <c r="AT325" s="24" t="s">
        <v>190</v>
      </c>
      <c r="AU325" s="24" t="s">
        <v>87</v>
      </c>
    </row>
    <row r="326" spans="2:65" s="1" customFormat="1" ht="135">
      <c r="B326" s="41"/>
      <c r="C326" s="63"/>
      <c r="D326" s="205" t="s">
        <v>192</v>
      </c>
      <c r="E326" s="63"/>
      <c r="F326" s="208" t="s">
        <v>495</v>
      </c>
      <c r="G326" s="63"/>
      <c r="H326" s="63"/>
      <c r="I326" s="164"/>
      <c r="J326" s="63"/>
      <c r="K326" s="63"/>
      <c r="L326" s="61"/>
      <c r="M326" s="207"/>
      <c r="N326" s="42"/>
      <c r="O326" s="42"/>
      <c r="P326" s="42"/>
      <c r="Q326" s="42"/>
      <c r="R326" s="42"/>
      <c r="S326" s="42"/>
      <c r="T326" s="78"/>
      <c r="AT326" s="24" t="s">
        <v>192</v>
      </c>
      <c r="AU326" s="24" t="s">
        <v>87</v>
      </c>
    </row>
    <row r="327" spans="2:65" s="13" customFormat="1">
      <c r="B327" s="231"/>
      <c r="C327" s="232"/>
      <c r="D327" s="205" t="s">
        <v>194</v>
      </c>
      <c r="E327" s="233" t="s">
        <v>21</v>
      </c>
      <c r="F327" s="234" t="s">
        <v>292</v>
      </c>
      <c r="G327" s="232"/>
      <c r="H327" s="233" t="s">
        <v>21</v>
      </c>
      <c r="I327" s="235"/>
      <c r="J327" s="232"/>
      <c r="K327" s="232"/>
      <c r="L327" s="236"/>
      <c r="M327" s="237"/>
      <c r="N327" s="238"/>
      <c r="O327" s="238"/>
      <c r="P327" s="238"/>
      <c r="Q327" s="238"/>
      <c r="R327" s="238"/>
      <c r="S327" s="238"/>
      <c r="T327" s="239"/>
      <c r="AT327" s="240" t="s">
        <v>194</v>
      </c>
      <c r="AU327" s="240" t="s">
        <v>87</v>
      </c>
      <c r="AV327" s="13" t="s">
        <v>84</v>
      </c>
      <c r="AW327" s="13" t="s">
        <v>39</v>
      </c>
      <c r="AX327" s="13" t="s">
        <v>76</v>
      </c>
      <c r="AY327" s="240" t="s">
        <v>182</v>
      </c>
    </row>
    <row r="328" spans="2:65" s="11" customFormat="1">
      <c r="B328" s="209"/>
      <c r="C328" s="210"/>
      <c r="D328" s="205" t="s">
        <v>194</v>
      </c>
      <c r="E328" s="211" t="s">
        <v>21</v>
      </c>
      <c r="F328" s="212" t="s">
        <v>496</v>
      </c>
      <c r="G328" s="210"/>
      <c r="H328" s="213">
        <v>12</v>
      </c>
      <c r="I328" s="214"/>
      <c r="J328" s="210"/>
      <c r="K328" s="210"/>
      <c r="L328" s="215"/>
      <c r="M328" s="216"/>
      <c r="N328" s="217"/>
      <c r="O328" s="217"/>
      <c r="P328" s="217"/>
      <c r="Q328" s="217"/>
      <c r="R328" s="217"/>
      <c r="S328" s="217"/>
      <c r="T328" s="218"/>
      <c r="AT328" s="219" t="s">
        <v>194</v>
      </c>
      <c r="AU328" s="219" t="s">
        <v>87</v>
      </c>
      <c r="AV328" s="11" t="s">
        <v>87</v>
      </c>
      <c r="AW328" s="11" t="s">
        <v>39</v>
      </c>
      <c r="AX328" s="11" t="s">
        <v>76</v>
      </c>
      <c r="AY328" s="219" t="s">
        <v>182</v>
      </c>
    </row>
    <row r="329" spans="2:65" s="11" customFormat="1">
      <c r="B329" s="209"/>
      <c r="C329" s="210"/>
      <c r="D329" s="205" t="s">
        <v>194</v>
      </c>
      <c r="E329" s="211" t="s">
        <v>21</v>
      </c>
      <c r="F329" s="212" t="s">
        <v>497</v>
      </c>
      <c r="G329" s="210"/>
      <c r="H329" s="213">
        <v>11.2</v>
      </c>
      <c r="I329" s="214"/>
      <c r="J329" s="210"/>
      <c r="K329" s="210"/>
      <c r="L329" s="215"/>
      <c r="M329" s="216"/>
      <c r="N329" s="217"/>
      <c r="O329" s="217"/>
      <c r="P329" s="217"/>
      <c r="Q329" s="217"/>
      <c r="R329" s="217"/>
      <c r="S329" s="217"/>
      <c r="T329" s="218"/>
      <c r="AT329" s="219" t="s">
        <v>194</v>
      </c>
      <c r="AU329" s="219" t="s">
        <v>87</v>
      </c>
      <c r="AV329" s="11" t="s">
        <v>87</v>
      </c>
      <c r="AW329" s="11" t="s">
        <v>39</v>
      </c>
      <c r="AX329" s="11" t="s">
        <v>76</v>
      </c>
      <c r="AY329" s="219" t="s">
        <v>182</v>
      </c>
    </row>
    <row r="330" spans="2:65" s="11" customFormat="1">
      <c r="B330" s="209"/>
      <c r="C330" s="210"/>
      <c r="D330" s="205" t="s">
        <v>194</v>
      </c>
      <c r="E330" s="211" t="s">
        <v>21</v>
      </c>
      <c r="F330" s="212" t="s">
        <v>498</v>
      </c>
      <c r="G330" s="210"/>
      <c r="H330" s="213">
        <v>11.27</v>
      </c>
      <c r="I330" s="214"/>
      <c r="J330" s="210"/>
      <c r="K330" s="210"/>
      <c r="L330" s="215"/>
      <c r="M330" s="216"/>
      <c r="N330" s="217"/>
      <c r="O330" s="217"/>
      <c r="P330" s="217"/>
      <c r="Q330" s="217"/>
      <c r="R330" s="217"/>
      <c r="S330" s="217"/>
      <c r="T330" s="218"/>
      <c r="AT330" s="219" t="s">
        <v>194</v>
      </c>
      <c r="AU330" s="219" t="s">
        <v>87</v>
      </c>
      <c r="AV330" s="11" t="s">
        <v>87</v>
      </c>
      <c r="AW330" s="11" t="s">
        <v>39</v>
      </c>
      <c r="AX330" s="11" t="s">
        <v>76</v>
      </c>
      <c r="AY330" s="219" t="s">
        <v>182</v>
      </c>
    </row>
    <row r="331" spans="2:65" s="11" customFormat="1">
      <c r="B331" s="209"/>
      <c r="C331" s="210"/>
      <c r="D331" s="205" t="s">
        <v>194</v>
      </c>
      <c r="E331" s="211" t="s">
        <v>21</v>
      </c>
      <c r="F331" s="212" t="s">
        <v>499</v>
      </c>
      <c r="G331" s="210"/>
      <c r="H331" s="213">
        <v>6.86</v>
      </c>
      <c r="I331" s="214"/>
      <c r="J331" s="210"/>
      <c r="K331" s="210"/>
      <c r="L331" s="215"/>
      <c r="M331" s="216"/>
      <c r="N331" s="217"/>
      <c r="O331" s="217"/>
      <c r="P331" s="217"/>
      <c r="Q331" s="217"/>
      <c r="R331" s="217"/>
      <c r="S331" s="217"/>
      <c r="T331" s="218"/>
      <c r="AT331" s="219" t="s">
        <v>194</v>
      </c>
      <c r="AU331" s="219" t="s">
        <v>87</v>
      </c>
      <c r="AV331" s="11" t="s">
        <v>87</v>
      </c>
      <c r="AW331" s="11" t="s">
        <v>39</v>
      </c>
      <c r="AX331" s="11" t="s">
        <v>76</v>
      </c>
      <c r="AY331" s="219" t="s">
        <v>182</v>
      </c>
    </row>
    <row r="332" spans="2:65" s="12" customFormat="1">
      <c r="B332" s="220"/>
      <c r="C332" s="221"/>
      <c r="D332" s="205" t="s">
        <v>194</v>
      </c>
      <c r="E332" s="222" t="s">
        <v>21</v>
      </c>
      <c r="F332" s="223" t="s">
        <v>208</v>
      </c>
      <c r="G332" s="221"/>
      <c r="H332" s="224">
        <v>41.33</v>
      </c>
      <c r="I332" s="225"/>
      <c r="J332" s="221"/>
      <c r="K332" s="221"/>
      <c r="L332" s="226"/>
      <c r="M332" s="227"/>
      <c r="N332" s="228"/>
      <c r="O332" s="228"/>
      <c r="P332" s="228"/>
      <c r="Q332" s="228"/>
      <c r="R332" s="228"/>
      <c r="S332" s="228"/>
      <c r="T332" s="229"/>
      <c r="AT332" s="230" t="s">
        <v>194</v>
      </c>
      <c r="AU332" s="230" t="s">
        <v>87</v>
      </c>
      <c r="AV332" s="12" t="s">
        <v>188</v>
      </c>
      <c r="AW332" s="12" t="s">
        <v>39</v>
      </c>
      <c r="AX332" s="12" t="s">
        <v>84</v>
      </c>
      <c r="AY332" s="230" t="s">
        <v>182</v>
      </c>
    </row>
    <row r="333" spans="2:65" s="1" customFormat="1" ht="25.5" customHeight="1">
      <c r="B333" s="41"/>
      <c r="C333" s="193" t="s">
        <v>500</v>
      </c>
      <c r="D333" s="193" t="s">
        <v>184</v>
      </c>
      <c r="E333" s="194" t="s">
        <v>501</v>
      </c>
      <c r="F333" s="195" t="s">
        <v>502</v>
      </c>
      <c r="G333" s="196" t="s">
        <v>102</v>
      </c>
      <c r="H333" s="197">
        <v>152.86000000000001</v>
      </c>
      <c r="I333" s="198"/>
      <c r="J333" s="199">
        <f>ROUND(I333*H333,2)</f>
        <v>0</v>
      </c>
      <c r="K333" s="195" t="s">
        <v>187</v>
      </c>
      <c r="L333" s="61"/>
      <c r="M333" s="200" t="s">
        <v>21</v>
      </c>
      <c r="N333" s="201" t="s">
        <v>47</v>
      </c>
      <c r="O333" s="42"/>
      <c r="P333" s="202">
        <f>O333*H333</f>
        <v>0</v>
      </c>
      <c r="Q333" s="202">
        <v>0</v>
      </c>
      <c r="R333" s="202">
        <f>Q333*H333</f>
        <v>0</v>
      </c>
      <c r="S333" s="202">
        <v>0</v>
      </c>
      <c r="T333" s="203">
        <f>S333*H333</f>
        <v>0</v>
      </c>
      <c r="AR333" s="24" t="s">
        <v>188</v>
      </c>
      <c r="AT333" s="24" t="s">
        <v>184</v>
      </c>
      <c r="AU333" s="24" t="s">
        <v>87</v>
      </c>
      <c r="AY333" s="24" t="s">
        <v>182</v>
      </c>
      <c r="BE333" s="204">
        <f>IF(N333="základní",J333,0)</f>
        <v>0</v>
      </c>
      <c r="BF333" s="204">
        <f>IF(N333="snížená",J333,0)</f>
        <v>0</v>
      </c>
      <c r="BG333" s="204">
        <f>IF(N333="zákl. přenesená",J333,0)</f>
        <v>0</v>
      </c>
      <c r="BH333" s="204">
        <f>IF(N333="sníž. přenesená",J333,0)</f>
        <v>0</v>
      </c>
      <c r="BI333" s="204">
        <f>IF(N333="nulová",J333,0)</f>
        <v>0</v>
      </c>
      <c r="BJ333" s="24" t="s">
        <v>84</v>
      </c>
      <c r="BK333" s="204">
        <f>ROUND(I333*H333,2)</f>
        <v>0</v>
      </c>
      <c r="BL333" s="24" t="s">
        <v>188</v>
      </c>
      <c r="BM333" s="24" t="s">
        <v>503</v>
      </c>
    </row>
    <row r="334" spans="2:65" s="1" customFormat="1" ht="27">
      <c r="B334" s="41"/>
      <c r="C334" s="63"/>
      <c r="D334" s="205" t="s">
        <v>190</v>
      </c>
      <c r="E334" s="63"/>
      <c r="F334" s="206" t="s">
        <v>504</v>
      </c>
      <c r="G334" s="63"/>
      <c r="H334" s="63"/>
      <c r="I334" s="164"/>
      <c r="J334" s="63"/>
      <c r="K334" s="63"/>
      <c r="L334" s="61"/>
      <c r="M334" s="207"/>
      <c r="N334" s="42"/>
      <c r="O334" s="42"/>
      <c r="P334" s="42"/>
      <c r="Q334" s="42"/>
      <c r="R334" s="42"/>
      <c r="S334" s="42"/>
      <c r="T334" s="78"/>
      <c r="AT334" s="24" t="s">
        <v>190</v>
      </c>
      <c r="AU334" s="24" t="s">
        <v>87</v>
      </c>
    </row>
    <row r="335" spans="2:65" s="1" customFormat="1" ht="81">
      <c r="B335" s="41"/>
      <c r="C335" s="63"/>
      <c r="D335" s="205" t="s">
        <v>192</v>
      </c>
      <c r="E335" s="63"/>
      <c r="F335" s="208" t="s">
        <v>505</v>
      </c>
      <c r="G335" s="63"/>
      <c r="H335" s="63"/>
      <c r="I335" s="164"/>
      <c r="J335" s="63"/>
      <c r="K335" s="63"/>
      <c r="L335" s="61"/>
      <c r="M335" s="207"/>
      <c r="N335" s="42"/>
      <c r="O335" s="42"/>
      <c r="P335" s="42"/>
      <c r="Q335" s="42"/>
      <c r="R335" s="42"/>
      <c r="S335" s="42"/>
      <c r="T335" s="78"/>
      <c r="AT335" s="24" t="s">
        <v>192</v>
      </c>
      <c r="AU335" s="24" t="s">
        <v>87</v>
      </c>
    </row>
    <row r="336" spans="2:65" s="11" customFormat="1">
      <c r="B336" s="209"/>
      <c r="C336" s="210"/>
      <c r="D336" s="205" t="s">
        <v>194</v>
      </c>
      <c r="E336" s="211" t="s">
        <v>21</v>
      </c>
      <c r="F336" s="212" t="s">
        <v>506</v>
      </c>
      <c r="G336" s="210"/>
      <c r="H336" s="213">
        <v>152.86000000000001</v>
      </c>
      <c r="I336" s="214"/>
      <c r="J336" s="210"/>
      <c r="K336" s="210"/>
      <c r="L336" s="215"/>
      <c r="M336" s="216"/>
      <c r="N336" s="217"/>
      <c r="O336" s="217"/>
      <c r="P336" s="217"/>
      <c r="Q336" s="217"/>
      <c r="R336" s="217"/>
      <c r="S336" s="217"/>
      <c r="T336" s="218"/>
      <c r="AT336" s="219" t="s">
        <v>194</v>
      </c>
      <c r="AU336" s="219" t="s">
        <v>87</v>
      </c>
      <c r="AV336" s="11" t="s">
        <v>87</v>
      </c>
      <c r="AW336" s="11" t="s">
        <v>39</v>
      </c>
      <c r="AX336" s="11" t="s">
        <v>84</v>
      </c>
      <c r="AY336" s="219" t="s">
        <v>182</v>
      </c>
    </row>
    <row r="337" spans="2:65" s="1" customFormat="1" ht="25.5" customHeight="1">
      <c r="B337" s="41"/>
      <c r="C337" s="193" t="s">
        <v>507</v>
      </c>
      <c r="D337" s="193" t="s">
        <v>184</v>
      </c>
      <c r="E337" s="194" t="s">
        <v>508</v>
      </c>
      <c r="F337" s="195" t="s">
        <v>509</v>
      </c>
      <c r="G337" s="196" t="s">
        <v>98</v>
      </c>
      <c r="H337" s="197">
        <v>128.779</v>
      </c>
      <c r="I337" s="198"/>
      <c r="J337" s="199">
        <f>ROUND(I337*H337,2)</f>
        <v>0</v>
      </c>
      <c r="K337" s="195" t="s">
        <v>21</v>
      </c>
      <c r="L337" s="61"/>
      <c r="M337" s="200" t="s">
        <v>21</v>
      </c>
      <c r="N337" s="201" t="s">
        <v>47</v>
      </c>
      <c r="O337" s="42"/>
      <c r="P337" s="202">
        <f>O337*H337</f>
        <v>0</v>
      </c>
      <c r="Q337" s="202">
        <v>2.13408</v>
      </c>
      <c r="R337" s="202">
        <f>Q337*H337</f>
        <v>274.82468832000001</v>
      </c>
      <c r="S337" s="202">
        <v>0</v>
      </c>
      <c r="T337" s="203">
        <f>S337*H337</f>
        <v>0</v>
      </c>
      <c r="AR337" s="24" t="s">
        <v>188</v>
      </c>
      <c r="AT337" s="24" t="s">
        <v>184</v>
      </c>
      <c r="AU337" s="24" t="s">
        <v>87</v>
      </c>
      <c r="AY337" s="24" t="s">
        <v>182</v>
      </c>
      <c r="BE337" s="204">
        <f>IF(N337="základní",J337,0)</f>
        <v>0</v>
      </c>
      <c r="BF337" s="204">
        <f>IF(N337="snížená",J337,0)</f>
        <v>0</v>
      </c>
      <c r="BG337" s="204">
        <f>IF(N337="zákl. přenesená",J337,0)</f>
        <v>0</v>
      </c>
      <c r="BH337" s="204">
        <f>IF(N337="sníž. přenesená",J337,0)</f>
        <v>0</v>
      </c>
      <c r="BI337" s="204">
        <f>IF(N337="nulová",J337,0)</f>
        <v>0</v>
      </c>
      <c r="BJ337" s="24" t="s">
        <v>84</v>
      </c>
      <c r="BK337" s="204">
        <f>ROUND(I337*H337,2)</f>
        <v>0</v>
      </c>
      <c r="BL337" s="24" t="s">
        <v>188</v>
      </c>
      <c r="BM337" s="24" t="s">
        <v>510</v>
      </c>
    </row>
    <row r="338" spans="2:65" s="1" customFormat="1" ht="27">
      <c r="B338" s="41"/>
      <c r="C338" s="63"/>
      <c r="D338" s="205" t="s">
        <v>190</v>
      </c>
      <c r="E338" s="63"/>
      <c r="F338" s="206" t="s">
        <v>511</v>
      </c>
      <c r="G338" s="63"/>
      <c r="H338" s="63"/>
      <c r="I338" s="164"/>
      <c r="J338" s="63"/>
      <c r="K338" s="63"/>
      <c r="L338" s="61"/>
      <c r="M338" s="207"/>
      <c r="N338" s="42"/>
      <c r="O338" s="42"/>
      <c r="P338" s="42"/>
      <c r="Q338" s="42"/>
      <c r="R338" s="42"/>
      <c r="S338" s="42"/>
      <c r="T338" s="78"/>
      <c r="AT338" s="24" t="s">
        <v>190</v>
      </c>
      <c r="AU338" s="24" t="s">
        <v>87</v>
      </c>
    </row>
    <row r="339" spans="2:65" s="1" customFormat="1" ht="81">
      <c r="B339" s="41"/>
      <c r="C339" s="63"/>
      <c r="D339" s="205" t="s">
        <v>192</v>
      </c>
      <c r="E339" s="63"/>
      <c r="F339" s="208" t="s">
        <v>505</v>
      </c>
      <c r="G339" s="63"/>
      <c r="H339" s="63"/>
      <c r="I339" s="164"/>
      <c r="J339" s="63"/>
      <c r="K339" s="63"/>
      <c r="L339" s="61"/>
      <c r="M339" s="207"/>
      <c r="N339" s="42"/>
      <c r="O339" s="42"/>
      <c r="P339" s="42"/>
      <c r="Q339" s="42"/>
      <c r="R339" s="42"/>
      <c r="S339" s="42"/>
      <c r="T339" s="78"/>
      <c r="AT339" s="24" t="s">
        <v>192</v>
      </c>
      <c r="AU339" s="24" t="s">
        <v>87</v>
      </c>
    </row>
    <row r="340" spans="2:65" s="1" customFormat="1" ht="54">
      <c r="B340" s="41"/>
      <c r="C340" s="63"/>
      <c r="D340" s="205" t="s">
        <v>252</v>
      </c>
      <c r="E340" s="63"/>
      <c r="F340" s="208" t="s">
        <v>512</v>
      </c>
      <c r="G340" s="63"/>
      <c r="H340" s="63"/>
      <c r="I340" s="164"/>
      <c r="J340" s="63"/>
      <c r="K340" s="63"/>
      <c r="L340" s="61"/>
      <c r="M340" s="207"/>
      <c r="N340" s="42"/>
      <c r="O340" s="42"/>
      <c r="P340" s="42"/>
      <c r="Q340" s="42"/>
      <c r="R340" s="42"/>
      <c r="S340" s="42"/>
      <c r="T340" s="78"/>
      <c r="AT340" s="24" t="s">
        <v>252</v>
      </c>
      <c r="AU340" s="24" t="s">
        <v>87</v>
      </c>
    </row>
    <row r="341" spans="2:65" s="11" customFormat="1">
      <c r="B341" s="209"/>
      <c r="C341" s="210"/>
      <c r="D341" s="205" t="s">
        <v>194</v>
      </c>
      <c r="E341" s="211" t="s">
        <v>114</v>
      </c>
      <c r="F341" s="212" t="s">
        <v>513</v>
      </c>
      <c r="G341" s="210"/>
      <c r="H341" s="213">
        <v>122.288</v>
      </c>
      <c r="I341" s="214"/>
      <c r="J341" s="210"/>
      <c r="K341" s="210"/>
      <c r="L341" s="215"/>
      <c r="M341" s="216"/>
      <c r="N341" s="217"/>
      <c r="O341" s="217"/>
      <c r="P341" s="217"/>
      <c r="Q341" s="217"/>
      <c r="R341" s="217"/>
      <c r="S341" s="217"/>
      <c r="T341" s="218"/>
      <c r="AT341" s="219" t="s">
        <v>194</v>
      </c>
      <c r="AU341" s="219" t="s">
        <v>87</v>
      </c>
      <c r="AV341" s="11" t="s">
        <v>87</v>
      </c>
      <c r="AW341" s="11" t="s">
        <v>39</v>
      </c>
      <c r="AX341" s="11" t="s">
        <v>76</v>
      </c>
      <c r="AY341" s="219" t="s">
        <v>182</v>
      </c>
    </row>
    <row r="342" spans="2:65" s="11" customFormat="1" ht="27">
      <c r="B342" s="209"/>
      <c r="C342" s="210"/>
      <c r="D342" s="205" t="s">
        <v>194</v>
      </c>
      <c r="E342" s="211" t="s">
        <v>21</v>
      </c>
      <c r="F342" s="212" t="s">
        <v>514</v>
      </c>
      <c r="G342" s="210"/>
      <c r="H342" s="213">
        <v>6.4909999999999997</v>
      </c>
      <c r="I342" s="214"/>
      <c r="J342" s="210"/>
      <c r="K342" s="210"/>
      <c r="L342" s="215"/>
      <c r="M342" s="216"/>
      <c r="N342" s="217"/>
      <c r="O342" s="217"/>
      <c r="P342" s="217"/>
      <c r="Q342" s="217"/>
      <c r="R342" s="217"/>
      <c r="S342" s="217"/>
      <c r="T342" s="218"/>
      <c r="AT342" s="219" t="s">
        <v>194</v>
      </c>
      <c r="AU342" s="219" t="s">
        <v>87</v>
      </c>
      <c r="AV342" s="11" t="s">
        <v>87</v>
      </c>
      <c r="AW342" s="11" t="s">
        <v>39</v>
      </c>
      <c r="AX342" s="11" t="s">
        <v>76</v>
      </c>
      <c r="AY342" s="219" t="s">
        <v>182</v>
      </c>
    </row>
    <row r="343" spans="2:65" s="12" customFormat="1">
      <c r="B343" s="220"/>
      <c r="C343" s="221"/>
      <c r="D343" s="205" t="s">
        <v>194</v>
      </c>
      <c r="E343" s="222" t="s">
        <v>21</v>
      </c>
      <c r="F343" s="223" t="s">
        <v>208</v>
      </c>
      <c r="G343" s="221"/>
      <c r="H343" s="224">
        <v>128.779</v>
      </c>
      <c r="I343" s="225"/>
      <c r="J343" s="221"/>
      <c r="K343" s="221"/>
      <c r="L343" s="226"/>
      <c r="M343" s="227"/>
      <c r="N343" s="228"/>
      <c r="O343" s="228"/>
      <c r="P343" s="228"/>
      <c r="Q343" s="228"/>
      <c r="R343" s="228"/>
      <c r="S343" s="228"/>
      <c r="T343" s="229"/>
      <c r="AT343" s="230" t="s">
        <v>194</v>
      </c>
      <c r="AU343" s="230" t="s">
        <v>87</v>
      </c>
      <c r="AV343" s="12" t="s">
        <v>188</v>
      </c>
      <c r="AW343" s="12" t="s">
        <v>39</v>
      </c>
      <c r="AX343" s="12" t="s">
        <v>84</v>
      </c>
      <c r="AY343" s="230" t="s">
        <v>182</v>
      </c>
    </row>
    <row r="344" spans="2:65" s="1" customFormat="1" ht="25.5" customHeight="1">
      <c r="B344" s="41"/>
      <c r="C344" s="193" t="s">
        <v>515</v>
      </c>
      <c r="D344" s="193" t="s">
        <v>184</v>
      </c>
      <c r="E344" s="194" t="s">
        <v>516</v>
      </c>
      <c r="F344" s="195" t="s">
        <v>517</v>
      </c>
      <c r="G344" s="196" t="s">
        <v>98</v>
      </c>
      <c r="H344" s="197">
        <v>21.9</v>
      </c>
      <c r="I344" s="198"/>
      <c r="J344" s="199">
        <f>ROUND(I344*H344,2)</f>
        <v>0</v>
      </c>
      <c r="K344" s="195" t="s">
        <v>21</v>
      </c>
      <c r="L344" s="61"/>
      <c r="M344" s="200" t="s">
        <v>21</v>
      </c>
      <c r="N344" s="201" t="s">
        <v>47</v>
      </c>
      <c r="O344" s="42"/>
      <c r="P344" s="202">
        <f>O344*H344</f>
        <v>0</v>
      </c>
      <c r="Q344" s="202">
        <v>1.9967999999999999</v>
      </c>
      <c r="R344" s="202">
        <f>Q344*H344</f>
        <v>43.729919999999993</v>
      </c>
      <c r="S344" s="202">
        <v>0</v>
      </c>
      <c r="T344" s="203">
        <f>S344*H344</f>
        <v>0</v>
      </c>
      <c r="AR344" s="24" t="s">
        <v>188</v>
      </c>
      <c r="AT344" s="24" t="s">
        <v>184</v>
      </c>
      <c r="AU344" s="24" t="s">
        <v>87</v>
      </c>
      <c r="AY344" s="24" t="s">
        <v>182</v>
      </c>
      <c r="BE344" s="204">
        <f>IF(N344="základní",J344,0)</f>
        <v>0</v>
      </c>
      <c r="BF344" s="204">
        <f>IF(N344="snížená",J344,0)</f>
        <v>0</v>
      </c>
      <c r="BG344" s="204">
        <f>IF(N344="zákl. přenesená",J344,0)</f>
        <v>0</v>
      </c>
      <c r="BH344" s="204">
        <f>IF(N344="sníž. přenesená",J344,0)</f>
        <v>0</v>
      </c>
      <c r="BI344" s="204">
        <f>IF(N344="nulová",J344,0)</f>
        <v>0</v>
      </c>
      <c r="BJ344" s="24" t="s">
        <v>84</v>
      </c>
      <c r="BK344" s="204">
        <f>ROUND(I344*H344,2)</f>
        <v>0</v>
      </c>
      <c r="BL344" s="24" t="s">
        <v>188</v>
      </c>
      <c r="BM344" s="24" t="s">
        <v>518</v>
      </c>
    </row>
    <row r="345" spans="2:65" s="1" customFormat="1" ht="27">
      <c r="B345" s="41"/>
      <c r="C345" s="63"/>
      <c r="D345" s="205" t="s">
        <v>190</v>
      </c>
      <c r="E345" s="63"/>
      <c r="F345" s="206" t="s">
        <v>519</v>
      </c>
      <c r="G345" s="63"/>
      <c r="H345" s="63"/>
      <c r="I345" s="164"/>
      <c r="J345" s="63"/>
      <c r="K345" s="63"/>
      <c r="L345" s="61"/>
      <c r="M345" s="207"/>
      <c r="N345" s="42"/>
      <c r="O345" s="42"/>
      <c r="P345" s="42"/>
      <c r="Q345" s="42"/>
      <c r="R345" s="42"/>
      <c r="S345" s="42"/>
      <c r="T345" s="78"/>
      <c r="AT345" s="24" t="s">
        <v>190</v>
      </c>
      <c r="AU345" s="24" t="s">
        <v>87</v>
      </c>
    </row>
    <row r="346" spans="2:65" s="1" customFormat="1" ht="94.5">
      <c r="B346" s="41"/>
      <c r="C346" s="63"/>
      <c r="D346" s="205" t="s">
        <v>192</v>
      </c>
      <c r="E346" s="63"/>
      <c r="F346" s="208" t="s">
        <v>520</v>
      </c>
      <c r="G346" s="63"/>
      <c r="H346" s="63"/>
      <c r="I346" s="164"/>
      <c r="J346" s="63"/>
      <c r="K346" s="63"/>
      <c r="L346" s="61"/>
      <c r="M346" s="207"/>
      <c r="N346" s="42"/>
      <c r="O346" s="42"/>
      <c r="P346" s="42"/>
      <c r="Q346" s="42"/>
      <c r="R346" s="42"/>
      <c r="S346" s="42"/>
      <c r="T346" s="78"/>
      <c r="AT346" s="24" t="s">
        <v>192</v>
      </c>
      <c r="AU346" s="24" t="s">
        <v>87</v>
      </c>
    </row>
    <row r="347" spans="2:65" s="1" customFormat="1" ht="108">
      <c r="B347" s="41"/>
      <c r="C347" s="63"/>
      <c r="D347" s="205" t="s">
        <v>252</v>
      </c>
      <c r="E347" s="63"/>
      <c r="F347" s="208" t="s">
        <v>521</v>
      </c>
      <c r="G347" s="63"/>
      <c r="H347" s="63"/>
      <c r="I347" s="164"/>
      <c r="J347" s="63"/>
      <c r="K347" s="63"/>
      <c r="L347" s="61"/>
      <c r="M347" s="207"/>
      <c r="N347" s="42"/>
      <c r="O347" s="42"/>
      <c r="P347" s="42"/>
      <c r="Q347" s="42"/>
      <c r="R347" s="42"/>
      <c r="S347" s="42"/>
      <c r="T347" s="78"/>
      <c r="AT347" s="24" t="s">
        <v>252</v>
      </c>
      <c r="AU347" s="24" t="s">
        <v>87</v>
      </c>
    </row>
    <row r="348" spans="2:65" s="13" customFormat="1">
      <c r="B348" s="231"/>
      <c r="C348" s="232"/>
      <c r="D348" s="205" t="s">
        <v>194</v>
      </c>
      <c r="E348" s="233" t="s">
        <v>21</v>
      </c>
      <c r="F348" s="234" t="s">
        <v>292</v>
      </c>
      <c r="G348" s="232"/>
      <c r="H348" s="233" t="s">
        <v>21</v>
      </c>
      <c r="I348" s="235"/>
      <c r="J348" s="232"/>
      <c r="K348" s="232"/>
      <c r="L348" s="236"/>
      <c r="M348" s="237"/>
      <c r="N348" s="238"/>
      <c r="O348" s="238"/>
      <c r="P348" s="238"/>
      <c r="Q348" s="238"/>
      <c r="R348" s="238"/>
      <c r="S348" s="238"/>
      <c r="T348" s="239"/>
      <c r="AT348" s="240" t="s">
        <v>194</v>
      </c>
      <c r="AU348" s="240" t="s">
        <v>87</v>
      </c>
      <c r="AV348" s="13" t="s">
        <v>84</v>
      </c>
      <c r="AW348" s="13" t="s">
        <v>39</v>
      </c>
      <c r="AX348" s="13" t="s">
        <v>76</v>
      </c>
      <c r="AY348" s="240" t="s">
        <v>182</v>
      </c>
    </row>
    <row r="349" spans="2:65" s="11" customFormat="1">
      <c r="B349" s="209"/>
      <c r="C349" s="210"/>
      <c r="D349" s="205" t="s">
        <v>194</v>
      </c>
      <c r="E349" s="211" t="s">
        <v>21</v>
      </c>
      <c r="F349" s="212" t="s">
        <v>522</v>
      </c>
      <c r="G349" s="210"/>
      <c r="H349" s="213">
        <v>14.16</v>
      </c>
      <c r="I349" s="214"/>
      <c r="J349" s="210"/>
      <c r="K349" s="210"/>
      <c r="L349" s="215"/>
      <c r="M349" s="216"/>
      <c r="N349" s="217"/>
      <c r="O349" s="217"/>
      <c r="P349" s="217"/>
      <c r="Q349" s="217"/>
      <c r="R349" s="217"/>
      <c r="S349" s="217"/>
      <c r="T349" s="218"/>
      <c r="AT349" s="219" t="s">
        <v>194</v>
      </c>
      <c r="AU349" s="219" t="s">
        <v>87</v>
      </c>
      <c r="AV349" s="11" t="s">
        <v>87</v>
      </c>
      <c r="AW349" s="11" t="s">
        <v>39</v>
      </c>
      <c r="AX349" s="11" t="s">
        <v>76</v>
      </c>
      <c r="AY349" s="219" t="s">
        <v>182</v>
      </c>
    </row>
    <row r="350" spans="2:65" s="11" customFormat="1">
      <c r="B350" s="209"/>
      <c r="C350" s="210"/>
      <c r="D350" s="205" t="s">
        <v>194</v>
      </c>
      <c r="E350" s="211" t="s">
        <v>21</v>
      </c>
      <c r="F350" s="212" t="s">
        <v>523</v>
      </c>
      <c r="G350" s="210"/>
      <c r="H350" s="213">
        <v>7.74</v>
      </c>
      <c r="I350" s="214"/>
      <c r="J350" s="210"/>
      <c r="K350" s="210"/>
      <c r="L350" s="215"/>
      <c r="M350" s="216"/>
      <c r="N350" s="217"/>
      <c r="O350" s="217"/>
      <c r="P350" s="217"/>
      <c r="Q350" s="217"/>
      <c r="R350" s="217"/>
      <c r="S350" s="217"/>
      <c r="T350" s="218"/>
      <c r="AT350" s="219" t="s">
        <v>194</v>
      </c>
      <c r="AU350" s="219" t="s">
        <v>87</v>
      </c>
      <c r="AV350" s="11" t="s">
        <v>87</v>
      </c>
      <c r="AW350" s="11" t="s">
        <v>39</v>
      </c>
      <c r="AX350" s="11" t="s">
        <v>76</v>
      </c>
      <c r="AY350" s="219" t="s">
        <v>182</v>
      </c>
    </row>
    <row r="351" spans="2:65" s="12" customFormat="1">
      <c r="B351" s="220"/>
      <c r="C351" s="221"/>
      <c r="D351" s="205" t="s">
        <v>194</v>
      </c>
      <c r="E351" s="222" t="s">
        <v>21</v>
      </c>
      <c r="F351" s="223" t="s">
        <v>208</v>
      </c>
      <c r="G351" s="221"/>
      <c r="H351" s="224">
        <v>21.9</v>
      </c>
      <c r="I351" s="225"/>
      <c r="J351" s="221"/>
      <c r="K351" s="221"/>
      <c r="L351" s="226"/>
      <c r="M351" s="227"/>
      <c r="N351" s="228"/>
      <c r="O351" s="228"/>
      <c r="P351" s="228"/>
      <c r="Q351" s="228"/>
      <c r="R351" s="228"/>
      <c r="S351" s="228"/>
      <c r="T351" s="229"/>
      <c r="AT351" s="230" t="s">
        <v>194</v>
      </c>
      <c r="AU351" s="230" t="s">
        <v>87</v>
      </c>
      <c r="AV351" s="12" t="s">
        <v>188</v>
      </c>
      <c r="AW351" s="12" t="s">
        <v>39</v>
      </c>
      <c r="AX351" s="12" t="s">
        <v>84</v>
      </c>
      <c r="AY351" s="230" t="s">
        <v>182</v>
      </c>
    </row>
    <row r="352" spans="2:65" s="1" customFormat="1" ht="25.5" customHeight="1">
      <c r="B352" s="41"/>
      <c r="C352" s="193" t="s">
        <v>524</v>
      </c>
      <c r="D352" s="193" t="s">
        <v>184</v>
      </c>
      <c r="E352" s="194" t="s">
        <v>525</v>
      </c>
      <c r="F352" s="195" t="s">
        <v>526</v>
      </c>
      <c r="G352" s="196" t="s">
        <v>98</v>
      </c>
      <c r="H352" s="197">
        <v>62.832000000000001</v>
      </c>
      <c r="I352" s="198"/>
      <c r="J352" s="199">
        <f>ROUND(I352*H352,2)</f>
        <v>0</v>
      </c>
      <c r="K352" s="195" t="s">
        <v>21</v>
      </c>
      <c r="L352" s="61"/>
      <c r="M352" s="200" t="s">
        <v>21</v>
      </c>
      <c r="N352" s="201" t="s">
        <v>47</v>
      </c>
      <c r="O352" s="42"/>
      <c r="P352" s="202">
        <f>O352*H352</f>
        <v>0</v>
      </c>
      <c r="Q352" s="202">
        <v>1.9967999999999999</v>
      </c>
      <c r="R352" s="202">
        <f>Q352*H352</f>
        <v>125.46293759999999</v>
      </c>
      <c r="S352" s="202">
        <v>0</v>
      </c>
      <c r="T352" s="203">
        <f>S352*H352</f>
        <v>0</v>
      </c>
      <c r="AR352" s="24" t="s">
        <v>188</v>
      </c>
      <c r="AT352" s="24" t="s">
        <v>184</v>
      </c>
      <c r="AU352" s="24" t="s">
        <v>87</v>
      </c>
      <c r="AY352" s="24" t="s">
        <v>182</v>
      </c>
      <c r="BE352" s="204">
        <f>IF(N352="základní",J352,0)</f>
        <v>0</v>
      </c>
      <c r="BF352" s="204">
        <f>IF(N352="snížená",J352,0)</f>
        <v>0</v>
      </c>
      <c r="BG352" s="204">
        <f>IF(N352="zákl. přenesená",J352,0)</f>
        <v>0</v>
      </c>
      <c r="BH352" s="204">
        <f>IF(N352="sníž. přenesená",J352,0)</f>
        <v>0</v>
      </c>
      <c r="BI352" s="204">
        <f>IF(N352="nulová",J352,0)</f>
        <v>0</v>
      </c>
      <c r="BJ352" s="24" t="s">
        <v>84</v>
      </c>
      <c r="BK352" s="204">
        <f>ROUND(I352*H352,2)</f>
        <v>0</v>
      </c>
      <c r="BL352" s="24" t="s">
        <v>188</v>
      </c>
      <c r="BM352" s="24" t="s">
        <v>527</v>
      </c>
    </row>
    <row r="353" spans="2:65" s="1" customFormat="1" ht="27">
      <c r="B353" s="41"/>
      <c r="C353" s="63"/>
      <c r="D353" s="205" t="s">
        <v>190</v>
      </c>
      <c r="E353" s="63"/>
      <c r="F353" s="206" t="s">
        <v>528</v>
      </c>
      <c r="G353" s="63"/>
      <c r="H353" s="63"/>
      <c r="I353" s="164"/>
      <c r="J353" s="63"/>
      <c r="K353" s="63"/>
      <c r="L353" s="61"/>
      <c r="M353" s="207"/>
      <c r="N353" s="42"/>
      <c r="O353" s="42"/>
      <c r="P353" s="42"/>
      <c r="Q353" s="42"/>
      <c r="R353" s="42"/>
      <c r="S353" s="42"/>
      <c r="T353" s="78"/>
      <c r="AT353" s="24" t="s">
        <v>190</v>
      </c>
      <c r="AU353" s="24" t="s">
        <v>87</v>
      </c>
    </row>
    <row r="354" spans="2:65" s="1" customFormat="1" ht="94.5">
      <c r="B354" s="41"/>
      <c r="C354" s="63"/>
      <c r="D354" s="205" t="s">
        <v>192</v>
      </c>
      <c r="E354" s="63"/>
      <c r="F354" s="208" t="s">
        <v>520</v>
      </c>
      <c r="G354" s="63"/>
      <c r="H354" s="63"/>
      <c r="I354" s="164"/>
      <c r="J354" s="63"/>
      <c r="K354" s="63"/>
      <c r="L354" s="61"/>
      <c r="M354" s="207"/>
      <c r="N354" s="42"/>
      <c r="O354" s="42"/>
      <c r="P354" s="42"/>
      <c r="Q354" s="42"/>
      <c r="R354" s="42"/>
      <c r="S354" s="42"/>
      <c r="T354" s="78"/>
      <c r="AT354" s="24" t="s">
        <v>192</v>
      </c>
      <c r="AU354" s="24" t="s">
        <v>87</v>
      </c>
    </row>
    <row r="355" spans="2:65" s="1" customFormat="1" ht="108">
      <c r="B355" s="41"/>
      <c r="C355" s="63"/>
      <c r="D355" s="205" t="s">
        <v>252</v>
      </c>
      <c r="E355" s="63"/>
      <c r="F355" s="208" t="s">
        <v>529</v>
      </c>
      <c r="G355" s="63"/>
      <c r="H355" s="63"/>
      <c r="I355" s="164"/>
      <c r="J355" s="63"/>
      <c r="K355" s="63"/>
      <c r="L355" s="61"/>
      <c r="M355" s="207"/>
      <c r="N355" s="42"/>
      <c r="O355" s="42"/>
      <c r="P355" s="42"/>
      <c r="Q355" s="42"/>
      <c r="R355" s="42"/>
      <c r="S355" s="42"/>
      <c r="T355" s="78"/>
      <c r="AT355" s="24" t="s">
        <v>252</v>
      </c>
      <c r="AU355" s="24" t="s">
        <v>87</v>
      </c>
    </row>
    <row r="356" spans="2:65" s="13" customFormat="1">
      <c r="B356" s="231"/>
      <c r="C356" s="232"/>
      <c r="D356" s="205" t="s">
        <v>194</v>
      </c>
      <c r="E356" s="233" t="s">
        <v>21</v>
      </c>
      <c r="F356" s="234" t="s">
        <v>292</v>
      </c>
      <c r="G356" s="232"/>
      <c r="H356" s="233" t="s">
        <v>21</v>
      </c>
      <c r="I356" s="235"/>
      <c r="J356" s="232"/>
      <c r="K356" s="232"/>
      <c r="L356" s="236"/>
      <c r="M356" s="237"/>
      <c r="N356" s="238"/>
      <c r="O356" s="238"/>
      <c r="P356" s="238"/>
      <c r="Q356" s="238"/>
      <c r="R356" s="238"/>
      <c r="S356" s="238"/>
      <c r="T356" s="239"/>
      <c r="AT356" s="240" t="s">
        <v>194</v>
      </c>
      <c r="AU356" s="240" t="s">
        <v>87</v>
      </c>
      <c r="AV356" s="13" t="s">
        <v>84</v>
      </c>
      <c r="AW356" s="13" t="s">
        <v>39</v>
      </c>
      <c r="AX356" s="13" t="s">
        <v>76</v>
      </c>
      <c r="AY356" s="240" t="s">
        <v>182</v>
      </c>
    </row>
    <row r="357" spans="2:65" s="11" customFormat="1">
      <c r="B357" s="209"/>
      <c r="C357" s="210"/>
      <c r="D357" s="205" t="s">
        <v>194</v>
      </c>
      <c r="E357" s="211" t="s">
        <v>21</v>
      </c>
      <c r="F357" s="212" t="s">
        <v>530</v>
      </c>
      <c r="G357" s="210"/>
      <c r="H357" s="213">
        <v>62.832000000000001</v>
      </c>
      <c r="I357" s="214"/>
      <c r="J357" s="210"/>
      <c r="K357" s="210"/>
      <c r="L357" s="215"/>
      <c r="M357" s="216"/>
      <c r="N357" s="217"/>
      <c r="O357" s="217"/>
      <c r="P357" s="217"/>
      <c r="Q357" s="217"/>
      <c r="R357" s="217"/>
      <c r="S357" s="217"/>
      <c r="T357" s="218"/>
      <c r="AT357" s="219" t="s">
        <v>194</v>
      </c>
      <c r="AU357" s="219" t="s">
        <v>87</v>
      </c>
      <c r="AV357" s="11" t="s">
        <v>87</v>
      </c>
      <c r="AW357" s="11" t="s">
        <v>39</v>
      </c>
      <c r="AX357" s="11" t="s">
        <v>84</v>
      </c>
      <c r="AY357" s="219" t="s">
        <v>182</v>
      </c>
    </row>
    <row r="358" spans="2:65" s="1" customFormat="1" ht="16.5" customHeight="1">
      <c r="B358" s="41"/>
      <c r="C358" s="193" t="s">
        <v>531</v>
      </c>
      <c r="D358" s="193" t="s">
        <v>184</v>
      </c>
      <c r="E358" s="194" t="s">
        <v>532</v>
      </c>
      <c r="F358" s="195" t="s">
        <v>533</v>
      </c>
      <c r="G358" s="196" t="s">
        <v>102</v>
      </c>
      <c r="H358" s="197">
        <v>36.5</v>
      </c>
      <c r="I358" s="198"/>
      <c r="J358" s="199">
        <f>ROUND(I358*H358,2)</f>
        <v>0</v>
      </c>
      <c r="K358" s="195" t="s">
        <v>187</v>
      </c>
      <c r="L358" s="61"/>
      <c r="M358" s="200" t="s">
        <v>21</v>
      </c>
      <c r="N358" s="201" t="s">
        <v>47</v>
      </c>
      <c r="O358" s="42"/>
      <c r="P358" s="202">
        <f>O358*H358</f>
        <v>0</v>
      </c>
      <c r="Q358" s="202">
        <v>0</v>
      </c>
      <c r="R358" s="202">
        <f>Q358*H358</f>
        <v>0</v>
      </c>
      <c r="S358" s="202">
        <v>0</v>
      </c>
      <c r="T358" s="203">
        <f>S358*H358</f>
        <v>0</v>
      </c>
      <c r="AR358" s="24" t="s">
        <v>188</v>
      </c>
      <c r="AT358" s="24" t="s">
        <v>184</v>
      </c>
      <c r="AU358" s="24" t="s">
        <v>87</v>
      </c>
      <c r="AY358" s="24" t="s">
        <v>182</v>
      </c>
      <c r="BE358" s="204">
        <f>IF(N358="základní",J358,0)</f>
        <v>0</v>
      </c>
      <c r="BF358" s="204">
        <f>IF(N358="snížená",J358,0)</f>
        <v>0</v>
      </c>
      <c r="BG358" s="204">
        <f>IF(N358="zákl. přenesená",J358,0)</f>
        <v>0</v>
      </c>
      <c r="BH358" s="204">
        <f>IF(N358="sníž. přenesená",J358,0)</f>
        <v>0</v>
      </c>
      <c r="BI358" s="204">
        <f>IF(N358="nulová",J358,0)</f>
        <v>0</v>
      </c>
      <c r="BJ358" s="24" t="s">
        <v>84</v>
      </c>
      <c r="BK358" s="204">
        <f>ROUND(I358*H358,2)</f>
        <v>0</v>
      </c>
      <c r="BL358" s="24" t="s">
        <v>188</v>
      </c>
      <c r="BM358" s="24" t="s">
        <v>534</v>
      </c>
    </row>
    <row r="359" spans="2:65" s="1" customFormat="1">
      <c r="B359" s="41"/>
      <c r="C359" s="63"/>
      <c r="D359" s="205" t="s">
        <v>190</v>
      </c>
      <c r="E359" s="63"/>
      <c r="F359" s="206" t="s">
        <v>535</v>
      </c>
      <c r="G359" s="63"/>
      <c r="H359" s="63"/>
      <c r="I359" s="164"/>
      <c r="J359" s="63"/>
      <c r="K359" s="63"/>
      <c r="L359" s="61"/>
      <c r="M359" s="207"/>
      <c r="N359" s="42"/>
      <c r="O359" s="42"/>
      <c r="P359" s="42"/>
      <c r="Q359" s="42"/>
      <c r="R359" s="42"/>
      <c r="S359" s="42"/>
      <c r="T359" s="78"/>
      <c r="AT359" s="24" t="s">
        <v>190</v>
      </c>
      <c r="AU359" s="24" t="s">
        <v>87</v>
      </c>
    </row>
    <row r="360" spans="2:65" s="1" customFormat="1" ht="94.5">
      <c r="B360" s="41"/>
      <c r="C360" s="63"/>
      <c r="D360" s="205" t="s">
        <v>192</v>
      </c>
      <c r="E360" s="63"/>
      <c r="F360" s="208" t="s">
        <v>520</v>
      </c>
      <c r="G360" s="63"/>
      <c r="H360" s="63"/>
      <c r="I360" s="164"/>
      <c r="J360" s="63"/>
      <c r="K360" s="63"/>
      <c r="L360" s="61"/>
      <c r="M360" s="207"/>
      <c r="N360" s="42"/>
      <c r="O360" s="42"/>
      <c r="P360" s="42"/>
      <c r="Q360" s="42"/>
      <c r="R360" s="42"/>
      <c r="S360" s="42"/>
      <c r="T360" s="78"/>
      <c r="AT360" s="24" t="s">
        <v>192</v>
      </c>
      <c r="AU360" s="24" t="s">
        <v>87</v>
      </c>
    </row>
    <row r="361" spans="2:65" s="13" customFormat="1">
      <c r="B361" s="231"/>
      <c r="C361" s="232"/>
      <c r="D361" s="205" t="s">
        <v>194</v>
      </c>
      <c r="E361" s="233" t="s">
        <v>21</v>
      </c>
      <c r="F361" s="234" t="s">
        <v>292</v>
      </c>
      <c r="G361" s="232"/>
      <c r="H361" s="233" t="s">
        <v>21</v>
      </c>
      <c r="I361" s="235"/>
      <c r="J361" s="232"/>
      <c r="K361" s="232"/>
      <c r="L361" s="236"/>
      <c r="M361" s="237"/>
      <c r="N361" s="238"/>
      <c r="O361" s="238"/>
      <c r="P361" s="238"/>
      <c r="Q361" s="238"/>
      <c r="R361" s="238"/>
      <c r="S361" s="238"/>
      <c r="T361" s="239"/>
      <c r="AT361" s="240" t="s">
        <v>194</v>
      </c>
      <c r="AU361" s="240" t="s">
        <v>87</v>
      </c>
      <c r="AV361" s="13" t="s">
        <v>84</v>
      </c>
      <c r="AW361" s="13" t="s">
        <v>39</v>
      </c>
      <c r="AX361" s="13" t="s">
        <v>76</v>
      </c>
      <c r="AY361" s="240" t="s">
        <v>182</v>
      </c>
    </row>
    <row r="362" spans="2:65" s="11" customFormat="1">
      <c r="B362" s="209"/>
      <c r="C362" s="210"/>
      <c r="D362" s="205" t="s">
        <v>194</v>
      </c>
      <c r="E362" s="211" t="s">
        <v>21</v>
      </c>
      <c r="F362" s="212" t="s">
        <v>536</v>
      </c>
      <c r="G362" s="210"/>
      <c r="H362" s="213">
        <v>23.6</v>
      </c>
      <c r="I362" s="214"/>
      <c r="J362" s="210"/>
      <c r="K362" s="210"/>
      <c r="L362" s="215"/>
      <c r="M362" s="216"/>
      <c r="N362" s="217"/>
      <c r="O362" s="217"/>
      <c r="P362" s="217"/>
      <c r="Q362" s="217"/>
      <c r="R362" s="217"/>
      <c r="S362" s="217"/>
      <c r="T362" s="218"/>
      <c r="AT362" s="219" t="s">
        <v>194</v>
      </c>
      <c r="AU362" s="219" t="s">
        <v>87</v>
      </c>
      <c r="AV362" s="11" t="s">
        <v>87</v>
      </c>
      <c r="AW362" s="11" t="s">
        <v>39</v>
      </c>
      <c r="AX362" s="11" t="s">
        <v>76</v>
      </c>
      <c r="AY362" s="219" t="s">
        <v>182</v>
      </c>
    </row>
    <row r="363" spans="2:65" s="11" customFormat="1">
      <c r="B363" s="209"/>
      <c r="C363" s="210"/>
      <c r="D363" s="205" t="s">
        <v>194</v>
      </c>
      <c r="E363" s="211" t="s">
        <v>21</v>
      </c>
      <c r="F363" s="212" t="s">
        <v>537</v>
      </c>
      <c r="G363" s="210"/>
      <c r="H363" s="213">
        <v>12.9</v>
      </c>
      <c r="I363" s="214"/>
      <c r="J363" s="210"/>
      <c r="K363" s="210"/>
      <c r="L363" s="215"/>
      <c r="M363" s="216"/>
      <c r="N363" s="217"/>
      <c r="O363" s="217"/>
      <c r="P363" s="217"/>
      <c r="Q363" s="217"/>
      <c r="R363" s="217"/>
      <c r="S363" s="217"/>
      <c r="T363" s="218"/>
      <c r="AT363" s="219" t="s">
        <v>194</v>
      </c>
      <c r="AU363" s="219" t="s">
        <v>87</v>
      </c>
      <c r="AV363" s="11" t="s">
        <v>87</v>
      </c>
      <c r="AW363" s="11" t="s">
        <v>39</v>
      </c>
      <c r="AX363" s="11" t="s">
        <v>76</v>
      </c>
      <c r="AY363" s="219" t="s">
        <v>182</v>
      </c>
    </row>
    <row r="364" spans="2:65" s="12" customFormat="1">
      <c r="B364" s="220"/>
      <c r="C364" s="221"/>
      <c r="D364" s="205" t="s">
        <v>194</v>
      </c>
      <c r="E364" s="222" t="s">
        <v>21</v>
      </c>
      <c r="F364" s="223" t="s">
        <v>208</v>
      </c>
      <c r="G364" s="221"/>
      <c r="H364" s="224">
        <v>36.5</v>
      </c>
      <c r="I364" s="225"/>
      <c r="J364" s="221"/>
      <c r="K364" s="221"/>
      <c r="L364" s="226"/>
      <c r="M364" s="227"/>
      <c r="N364" s="228"/>
      <c r="O364" s="228"/>
      <c r="P364" s="228"/>
      <c r="Q364" s="228"/>
      <c r="R364" s="228"/>
      <c r="S364" s="228"/>
      <c r="T364" s="229"/>
      <c r="AT364" s="230" t="s">
        <v>194</v>
      </c>
      <c r="AU364" s="230" t="s">
        <v>87</v>
      </c>
      <c r="AV364" s="12" t="s">
        <v>188</v>
      </c>
      <c r="AW364" s="12" t="s">
        <v>39</v>
      </c>
      <c r="AX364" s="12" t="s">
        <v>84</v>
      </c>
      <c r="AY364" s="230" t="s">
        <v>182</v>
      </c>
    </row>
    <row r="365" spans="2:65" s="1" customFormat="1" ht="16.5" customHeight="1">
      <c r="B365" s="41"/>
      <c r="C365" s="193" t="s">
        <v>538</v>
      </c>
      <c r="D365" s="193" t="s">
        <v>184</v>
      </c>
      <c r="E365" s="194" t="s">
        <v>539</v>
      </c>
      <c r="F365" s="195" t="s">
        <v>540</v>
      </c>
      <c r="G365" s="196" t="s">
        <v>102</v>
      </c>
      <c r="H365" s="197">
        <v>78.540000000000006</v>
      </c>
      <c r="I365" s="198"/>
      <c r="J365" s="199">
        <f>ROUND(I365*H365,2)</f>
        <v>0</v>
      </c>
      <c r="K365" s="195" t="s">
        <v>21</v>
      </c>
      <c r="L365" s="61"/>
      <c r="M365" s="200" t="s">
        <v>21</v>
      </c>
      <c r="N365" s="201" t="s">
        <v>47</v>
      </c>
      <c r="O365" s="42"/>
      <c r="P365" s="202">
        <f>O365*H365</f>
        <v>0</v>
      </c>
      <c r="Q365" s="202">
        <v>0</v>
      </c>
      <c r="R365" s="202">
        <f>Q365*H365</f>
        <v>0</v>
      </c>
      <c r="S365" s="202">
        <v>0</v>
      </c>
      <c r="T365" s="203">
        <f>S365*H365</f>
        <v>0</v>
      </c>
      <c r="AR365" s="24" t="s">
        <v>188</v>
      </c>
      <c r="AT365" s="24" t="s">
        <v>184</v>
      </c>
      <c r="AU365" s="24" t="s">
        <v>87</v>
      </c>
      <c r="AY365" s="24" t="s">
        <v>182</v>
      </c>
      <c r="BE365" s="204">
        <f>IF(N365="základní",J365,0)</f>
        <v>0</v>
      </c>
      <c r="BF365" s="204">
        <f>IF(N365="snížená",J365,0)</f>
        <v>0</v>
      </c>
      <c r="BG365" s="204">
        <f>IF(N365="zákl. přenesená",J365,0)</f>
        <v>0</v>
      </c>
      <c r="BH365" s="204">
        <f>IF(N365="sníž. přenesená",J365,0)</f>
        <v>0</v>
      </c>
      <c r="BI365" s="204">
        <f>IF(N365="nulová",J365,0)</f>
        <v>0</v>
      </c>
      <c r="BJ365" s="24" t="s">
        <v>84</v>
      </c>
      <c r="BK365" s="204">
        <f>ROUND(I365*H365,2)</f>
        <v>0</v>
      </c>
      <c r="BL365" s="24" t="s">
        <v>188</v>
      </c>
      <c r="BM365" s="24" t="s">
        <v>541</v>
      </c>
    </row>
    <row r="366" spans="2:65" s="1" customFormat="1" ht="27">
      <c r="B366" s="41"/>
      <c r="C366" s="63"/>
      <c r="D366" s="205" t="s">
        <v>190</v>
      </c>
      <c r="E366" s="63"/>
      <c r="F366" s="206" t="s">
        <v>542</v>
      </c>
      <c r="G366" s="63"/>
      <c r="H366" s="63"/>
      <c r="I366" s="164"/>
      <c r="J366" s="63"/>
      <c r="K366" s="63"/>
      <c r="L366" s="61"/>
      <c r="M366" s="207"/>
      <c r="N366" s="42"/>
      <c r="O366" s="42"/>
      <c r="P366" s="42"/>
      <c r="Q366" s="42"/>
      <c r="R366" s="42"/>
      <c r="S366" s="42"/>
      <c r="T366" s="78"/>
      <c r="AT366" s="24" t="s">
        <v>190</v>
      </c>
      <c r="AU366" s="24" t="s">
        <v>87</v>
      </c>
    </row>
    <row r="367" spans="2:65" s="1" customFormat="1" ht="94.5">
      <c r="B367" s="41"/>
      <c r="C367" s="63"/>
      <c r="D367" s="205" t="s">
        <v>192</v>
      </c>
      <c r="E367" s="63"/>
      <c r="F367" s="208" t="s">
        <v>520</v>
      </c>
      <c r="G367" s="63"/>
      <c r="H367" s="63"/>
      <c r="I367" s="164"/>
      <c r="J367" s="63"/>
      <c r="K367" s="63"/>
      <c r="L367" s="61"/>
      <c r="M367" s="207"/>
      <c r="N367" s="42"/>
      <c r="O367" s="42"/>
      <c r="P367" s="42"/>
      <c r="Q367" s="42"/>
      <c r="R367" s="42"/>
      <c r="S367" s="42"/>
      <c r="T367" s="78"/>
      <c r="AT367" s="24" t="s">
        <v>192</v>
      </c>
      <c r="AU367" s="24" t="s">
        <v>87</v>
      </c>
    </row>
    <row r="368" spans="2:65" s="13" customFormat="1">
      <c r="B368" s="231"/>
      <c r="C368" s="232"/>
      <c r="D368" s="205" t="s">
        <v>194</v>
      </c>
      <c r="E368" s="233" t="s">
        <v>21</v>
      </c>
      <c r="F368" s="234" t="s">
        <v>292</v>
      </c>
      <c r="G368" s="232"/>
      <c r="H368" s="233" t="s">
        <v>21</v>
      </c>
      <c r="I368" s="235"/>
      <c r="J368" s="232"/>
      <c r="K368" s="232"/>
      <c r="L368" s="236"/>
      <c r="M368" s="237"/>
      <c r="N368" s="238"/>
      <c r="O368" s="238"/>
      <c r="P368" s="238"/>
      <c r="Q368" s="238"/>
      <c r="R368" s="238"/>
      <c r="S368" s="238"/>
      <c r="T368" s="239"/>
      <c r="AT368" s="240" t="s">
        <v>194</v>
      </c>
      <c r="AU368" s="240" t="s">
        <v>87</v>
      </c>
      <c r="AV368" s="13" t="s">
        <v>84</v>
      </c>
      <c r="AW368" s="13" t="s">
        <v>39</v>
      </c>
      <c r="AX368" s="13" t="s">
        <v>76</v>
      </c>
      <c r="AY368" s="240" t="s">
        <v>182</v>
      </c>
    </row>
    <row r="369" spans="2:65" s="11" customFormat="1">
      <c r="B369" s="209"/>
      <c r="C369" s="210"/>
      <c r="D369" s="205" t="s">
        <v>194</v>
      </c>
      <c r="E369" s="211" t="s">
        <v>21</v>
      </c>
      <c r="F369" s="212" t="s">
        <v>543</v>
      </c>
      <c r="G369" s="210"/>
      <c r="H369" s="213">
        <v>78.540000000000006</v>
      </c>
      <c r="I369" s="214"/>
      <c r="J369" s="210"/>
      <c r="K369" s="210"/>
      <c r="L369" s="215"/>
      <c r="M369" s="216"/>
      <c r="N369" s="217"/>
      <c r="O369" s="217"/>
      <c r="P369" s="217"/>
      <c r="Q369" s="217"/>
      <c r="R369" s="217"/>
      <c r="S369" s="217"/>
      <c r="T369" s="218"/>
      <c r="AT369" s="219" t="s">
        <v>194</v>
      </c>
      <c r="AU369" s="219" t="s">
        <v>87</v>
      </c>
      <c r="AV369" s="11" t="s">
        <v>87</v>
      </c>
      <c r="AW369" s="11" t="s">
        <v>39</v>
      </c>
      <c r="AX369" s="11" t="s">
        <v>84</v>
      </c>
      <c r="AY369" s="219" t="s">
        <v>182</v>
      </c>
    </row>
    <row r="370" spans="2:65" s="1" customFormat="1" ht="16.5" customHeight="1">
      <c r="B370" s="41"/>
      <c r="C370" s="193" t="s">
        <v>544</v>
      </c>
      <c r="D370" s="193" t="s">
        <v>184</v>
      </c>
      <c r="E370" s="194" t="s">
        <v>545</v>
      </c>
      <c r="F370" s="195" t="s">
        <v>546</v>
      </c>
      <c r="G370" s="196" t="s">
        <v>98</v>
      </c>
      <c r="H370" s="197">
        <v>2.6320000000000001</v>
      </c>
      <c r="I370" s="198"/>
      <c r="J370" s="199">
        <f>ROUND(I370*H370,2)</f>
        <v>0</v>
      </c>
      <c r="K370" s="195" t="s">
        <v>21</v>
      </c>
      <c r="L370" s="61"/>
      <c r="M370" s="200" t="s">
        <v>21</v>
      </c>
      <c r="N370" s="201" t="s">
        <v>47</v>
      </c>
      <c r="O370" s="42"/>
      <c r="P370" s="202">
        <f>O370*H370</f>
        <v>0</v>
      </c>
      <c r="Q370" s="202">
        <v>2.4327899999999998</v>
      </c>
      <c r="R370" s="202">
        <f>Q370*H370</f>
        <v>6.4031032799999998</v>
      </c>
      <c r="S370" s="202">
        <v>0</v>
      </c>
      <c r="T370" s="203">
        <f>S370*H370</f>
        <v>0</v>
      </c>
      <c r="AR370" s="24" t="s">
        <v>188</v>
      </c>
      <c r="AT370" s="24" t="s">
        <v>184</v>
      </c>
      <c r="AU370" s="24" t="s">
        <v>87</v>
      </c>
      <c r="AY370" s="24" t="s">
        <v>182</v>
      </c>
      <c r="BE370" s="204">
        <f>IF(N370="základní",J370,0)</f>
        <v>0</v>
      </c>
      <c r="BF370" s="204">
        <f>IF(N370="snížená",J370,0)</f>
        <v>0</v>
      </c>
      <c r="BG370" s="204">
        <f>IF(N370="zákl. přenesená",J370,0)</f>
        <v>0</v>
      </c>
      <c r="BH370" s="204">
        <f>IF(N370="sníž. přenesená",J370,0)</f>
        <v>0</v>
      </c>
      <c r="BI370" s="204">
        <f>IF(N370="nulová",J370,0)</f>
        <v>0</v>
      </c>
      <c r="BJ370" s="24" t="s">
        <v>84</v>
      </c>
      <c r="BK370" s="204">
        <f>ROUND(I370*H370,2)</f>
        <v>0</v>
      </c>
      <c r="BL370" s="24" t="s">
        <v>188</v>
      </c>
      <c r="BM370" s="24" t="s">
        <v>547</v>
      </c>
    </row>
    <row r="371" spans="2:65" s="1" customFormat="1">
      <c r="B371" s="41"/>
      <c r="C371" s="63"/>
      <c r="D371" s="205" t="s">
        <v>190</v>
      </c>
      <c r="E371" s="63"/>
      <c r="F371" s="206" t="s">
        <v>548</v>
      </c>
      <c r="G371" s="63"/>
      <c r="H371" s="63"/>
      <c r="I371" s="164"/>
      <c r="J371" s="63"/>
      <c r="K371" s="63"/>
      <c r="L371" s="61"/>
      <c r="M371" s="207"/>
      <c r="N371" s="42"/>
      <c r="O371" s="42"/>
      <c r="P371" s="42"/>
      <c r="Q371" s="42"/>
      <c r="R371" s="42"/>
      <c r="S371" s="42"/>
      <c r="T371" s="78"/>
      <c r="AT371" s="24" t="s">
        <v>190</v>
      </c>
      <c r="AU371" s="24" t="s">
        <v>87</v>
      </c>
    </row>
    <row r="372" spans="2:65" s="1" customFormat="1" ht="81">
      <c r="B372" s="41"/>
      <c r="C372" s="63"/>
      <c r="D372" s="205" t="s">
        <v>192</v>
      </c>
      <c r="E372" s="63"/>
      <c r="F372" s="208" t="s">
        <v>549</v>
      </c>
      <c r="G372" s="63"/>
      <c r="H372" s="63"/>
      <c r="I372" s="164"/>
      <c r="J372" s="63"/>
      <c r="K372" s="63"/>
      <c r="L372" s="61"/>
      <c r="M372" s="207"/>
      <c r="N372" s="42"/>
      <c r="O372" s="42"/>
      <c r="P372" s="42"/>
      <c r="Q372" s="42"/>
      <c r="R372" s="42"/>
      <c r="S372" s="42"/>
      <c r="T372" s="78"/>
      <c r="AT372" s="24" t="s">
        <v>192</v>
      </c>
      <c r="AU372" s="24" t="s">
        <v>87</v>
      </c>
    </row>
    <row r="373" spans="2:65" s="13" customFormat="1">
      <c r="B373" s="231"/>
      <c r="C373" s="232"/>
      <c r="D373" s="205" t="s">
        <v>194</v>
      </c>
      <c r="E373" s="233" t="s">
        <v>21</v>
      </c>
      <c r="F373" s="234" t="s">
        <v>292</v>
      </c>
      <c r="G373" s="232"/>
      <c r="H373" s="233" t="s">
        <v>21</v>
      </c>
      <c r="I373" s="235"/>
      <c r="J373" s="232"/>
      <c r="K373" s="232"/>
      <c r="L373" s="236"/>
      <c r="M373" s="237"/>
      <c r="N373" s="238"/>
      <c r="O373" s="238"/>
      <c r="P373" s="238"/>
      <c r="Q373" s="238"/>
      <c r="R373" s="238"/>
      <c r="S373" s="238"/>
      <c r="T373" s="239"/>
      <c r="AT373" s="240" t="s">
        <v>194</v>
      </c>
      <c r="AU373" s="240" t="s">
        <v>87</v>
      </c>
      <c r="AV373" s="13" t="s">
        <v>84</v>
      </c>
      <c r="AW373" s="13" t="s">
        <v>39</v>
      </c>
      <c r="AX373" s="13" t="s">
        <v>76</v>
      </c>
      <c r="AY373" s="240" t="s">
        <v>182</v>
      </c>
    </row>
    <row r="374" spans="2:65" s="11" customFormat="1">
      <c r="B374" s="209"/>
      <c r="C374" s="210"/>
      <c r="D374" s="205" t="s">
        <v>194</v>
      </c>
      <c r="E374" s="211" t="s">
        <v>21</v>
      </c>
      <c r="F374" s="212" t="s">
        <v>550</v>
      </c>
      <c r="G374" s="210"/>
      <c r="H374" s="213">
        <v>2.6320000000000001</v>
      </c>
      <c r="I374" s="214"/>
      <c r="J374" s="210"/>
      <c r="K374" s="210"/>
      <c r="L374" s="215"/>
      <c r="M374" s="216"/>
      <c r="N374" s="217"/>
      <c r="O374" s="217"/>
      <c r="P374" s="217"/>
      <c r="Q374" s="217"/>
      <c r="R374" s="217"/>
      <c r="S374" s="217"/>
      <c r="T374" s="218"/>
      <c r="AT374" s="219" t="s">
        <v>194</v>
      </c>
      <c r="AU374" s="219" t="s">
        <v>87</v>
      </c>
      <c r="AV374" s="11" t="s">
        <v>87</v>
      </c>
      <c r="AW374" s="11" t="s">
        <v>39</v>
      </c>
      <c r="AX374" s="11" t="s">
        <v>84</v>
      </c>
      <c r="AY374" s="219" t="s">
        <v>182</v>
      </c>
    </row>
    <row r="375" spans="2:65" s="1" customFormat="1" ht="25.5" customHeight="1">
      <c r="B375" s="41"/>
      <c r="C375" s="193" t="s">
        <v>551</v>
      </c>
      <c r="D375" s="193" t="s">
        <v>184</v>
      </c>
      <c r="E375" s="194" t="s">
        <v>552</v>
      </c>
      <c r="F375" s="195" t="s">
        <v>553</v>
      </c>
      <c r="G375" s="196" t="s">
        <v>102</v>
      </c>
      <c r="H375" s="197">
        <v>140.858</v>
      </c>
      <c r="I375" s="198"/>
      <c r="J375" s="199">
        <f>ROUND(I375*H375,2)</f>
        <v>0</v>
      </c>
      <c r="K375" s="195" t="s">
        <v>187</v>
      </c>
      <c r="L375" s="61"/>
      <c r="M375" s="200" t="s">
        <v>21</v>
      </c>
      <c r="N375" s="201" t="s">
        <v>47</v>
      </c>
      <c r="O375" s="42"/>
      <c r="P375" s="202">
        <f>O375*H375</f>
        <v>0</v>
      </c>
      <c r="Q375" s="202">
        <v>0.93779000000000001</v>
      </c>
      <c r="R375" s="202">
        <f>Q375*H375</f>
        <v>132.09522382</v>
      </c>
      <c r="S375" s="202">
        <v>0</v>
      </c>
      <c r="T375" s="203">
        <f>S375*H375</f>
        <v>0</v>
      </c>
      <c r="AR375" s="24" t="s">
        <v>188</v>
      </c>
      <c r="AT375" s="24" t="s">
        <v>184</v>
      </c>
      <c r="AU375" s="24" t="s">
        <v>87</v>
      </c>
      <c r="AY375" s="24" t="s">
        <v>182</v>
      </c>
      <c r="BE375" s="204">
        <f>IF(N375="základní",J375,0)</f>
        <v>0</v>
      </c>
      <c r="BF375" s="204">
        <f>IF(N375="snížená",J375,0)</f>
        <v>0</v>
      </c>
      <c r="BG375" s="204">
        <f>IF(N375="zákl. přenesená",J375,0)</f>
        <v>0</v>
      </c>
      <c r="BH375" s="204">
        <f>IF(N375="sníž. přenesená",J375,0)</f>
        <v>0</v>
      </c>
      <c r="BI375" s="204">
        <f>IF(N375="nulová",J375,0)</f>
        <v>0</v>
      </c>
      <c r="BJ375" s="24" t="s">
        <v>84</v>
      </c>
      <c r="BK375" s="204">
        <f>ROUND(I375*H375,2)</f>
        <v>0</v>
      </c>
      <c r="BL375" s="24" t="s">
        <v>188</v>
      </c>
      <c r="BM375" s="24" t="s">
        <v>554</v>
      </c>
    </row>
    <row r="376" spans="2:65" s="1" customFormat="1" ht="27">
      <c r="B376" s="41"/>
      <c r="C376" s="63"/>
      <c r="D376" s="205" t="s">
        <v>190</v>
      </c>
      <c r="E376" s="63"/>
      <c r="F376" s="206" t="s">
        <v>555</v>
      </c>
      <c r="G376" s="63"/>
      <c r="H376" s="63"/>
      <c r="I376" s="164"/>
      <c r="J376" s="63"/>
      <c r="K376" s="63"/>
      <c r="L376" s="61"/>
      <c r="M376" s="207"/>
      <c r="N376" s="42"/>
      <c r="O376" s="42"/>
      <c r="P376" s="42"/>
      <c r="Q376" s="42"/>
      <c r="R376" s="42"/>
      <c r="S376" s="42"/>
      <c r="T376" s="78"/>
      <c r="AT376" s="24" t="s">
        <v>190</v>
      </c>
      <c r="AU376" s="24" t="s">
        <v>87</v>
      </c>
    </row>
    <row r="377" spans="2:65" s="1" customFormat="1" ht="81">
      <c r="B377" s="41"/>
      <c r="C377" s="63"/>
      <c r="D377" s="205" t="s">
        <v>192</v>
      </c>
      <c r="E377" s="63"/>
      <c r="F377" s="208" t="s">
        <v>556</v>
      </c>
      <c r="G377" s="63"/>
      <c r="H377" s="63"/>
      <c r="I377" s="164"/>
      <c r="J377" s="63"/>
      <c r="K377" s="63"/>
      <c r="L377" s="61"/>
      <c r="M377" s="207"/>
      <c r="N377" s="42"/>
      <c r="O377" s="42"/>
      <c r="P377" s="42"/>
      <c r="Q377" s="42"/>
      <c r="R377" s="42"/>
      <c r="S377" s="42"/>
      <c r="T377" s="78"/>
      <c r="AT377" s="24" t="s">
        <v>192</v>
      </c>
      <c r="AU377" s="24" t="s">
        <v>87</v>
      </c>
    </row>
    <row r="378" spans="2:65" s="1" customFormat="1" ht="94.5">
      <c r="B378" s="41"/>
      <c r="C378" s="63"/>
      <c r="D378" s="205" t="s">
        <v>252</v>
      </c>
      <c r="E378" s="63"/>
      <c r="F378" s="208" t="s">
        <v>557</v>
      </c>
      <c r="G378" s="63"/>
      <c r="H378" s="63"/>
      <c r="I378" s="164"/>
      <c r="J378" s="63"/>
      <c r="K378" s="63"/>
      <c r="L378" s="61"/>
      <c r="M378" s="207"/>
      <c r="N378" s="42"/>
      <c r="O378" s="42"/>
      <c r="P378" s="42"/>
      <c r="Q378" s="42"/>
      <c r="R378" s="42"/>
      <c r="S378" s="42"/>
      <c r="T378" s="78"/>
      <c r="AT378" s="24" t="s">
        <v>252</v>
      </c>
      <c r="AU378" s="24" t="s">
        <v>87</v>
      </c>
    </row>
    <row r="379" spans="2:65" s="13" customFormat="1">
      <c r="B379" s="231"/>
      <c r="C379" s="232"/>
      <c r="D379" s="205" t="s">
        <v>194</v>
      </c>
      <c r="E379" s="233" t="s">
        <v>21</v>
      </c>
      <c r="F379" s="234" t="s">
        <v>292</v>
      </c>
      <c r="G379" s="232"/>
      <c r="H379" s="233" t="s">
        <v>21</v>
      </c>
      <c r="I379" s="235"/>
      <c r="J379" s="232"/>
      <c r="K379" s="232"/>
      <c r="L379" s="236"/>
      <c r="M379" s="237"/>
      <c r="N379" s="238"/>
      <c r="O379" s="238"/>
      <c r="P379" s="238"/>
      <c r="Q379" s="238"/>
      <c r="R379" s="238"/>
      <c r="S379" s="238"/>
      <c r="T379" s="239"/>
      <c r="AT379" s="240" t="s">
        <v>194</v>
      </c>
      <c r="AU379" s="240" t="s">
        <v>87</v>
      </c>
      <c r="AV379" s="13" t="s">
        <v>84</v>
      </c>
      <c r="AW379" s="13" t="s">
        <v>39</v>
      </c>
      <c r="AX379" s="13" t="s">
        <v>76</v>
      </c>
      <c r="AY379" s="240" t="s">
        <v>182</v>
      </c>
    </row>
    <row r="380" spans="2:65" s="11" customFormat="1">
      <c r="B380" s="209"/>
      <c r="C380" s="210"/>
      <c r="D380" s="205" t="s">
        <v>194</v>
      </c>
      <c r="E380" s="211" t="s">
        <v>21</v>
      </c>
      <c r="F380" s="212" t="s">
        <v>558</v>
      </c>
      <c r="G380" s="210"/>
      <c r="H380" s="213">
        <v>61.378</v>
      </c>
      <c r="I380" s="214"/>
      <c r="J380" s="210"/>
      <c r="K380" s="210"/>
      <c r="L380" s="215"/>
      <c r="M380" s="216"/>
      <c r="N380" s="217"/>
      <c r="O380" s="217"/>
      <c r="P380" s="217"/>
      <c r="Q380" s="217"/>
      <c r="R380" s="217"/>
      <c r="S380" s="217"/>
      <c r="T380" s="218"/>
      <c r="AT380" s="219" t="s">
        <v>194</v>
      </c>
      <c r="AU380" s="219" t="s">
        <v>87</v>
      </c>
      <c r="AV380" s="11" t="s">
        <v>87</v>
      </c>
      <c r="AW380" s="11" t="s">
        <v>39</v>
      </c>
      <c r="AX380" s="11" t="s">
        <v>76</v>
      </c>
      <c r="AY380" s="219" t="s">
        <v>182</v>
      </c>
    </row>
    <row r="381" spans="2:65" s="11" customFormat="1">
      <c r="B381" s="209"/>
      <c r="C381" s="210"/>
      <c r="D381" s="205" t="s">
        <v>194</v>
      </c>
      <c r="E381" s="211" t="s">
        <v>21</v>
      </c>
      <c r="F381" s="212" t="s">
        <v>559</v>
      </c>
      <c r="G381" s="210"/>
      <c r="H381" s="213">
        <v>17.100000000000001</v>
      </c>
      <c r="I381" s="214"/>
      <c r="J381" s="210"/>
      <c r="K381" s="210"/>
      <c r="L381" s="215"/>
      <c r="M381" s="216"/>
      <c r="N381" s="217"/>
      <c r="O381" s="217"/>
      <c r="P381" s="217"/>
      <c r="Q381" s="217"/>
      <c r="R381" s="217"/>
      <c r="S381" s="217"/>
      <c r="T381" s="218"/>
      <c r="AT381" s="219" t="s">
        <v>194</v>
      </c>
      <c r="AU381" s="219" t="s">
        <v>87</v>
      </c>
      <c r="AV381" s="11" t="s">
        <v>87</v>
      </c>
      <c r="AW381" s="11" t="s">
        <v>39</v>
      </c>
      <c r="AX381" s="11" t="s">
        <v>76</v>
      </c>
      <c r="AY381" s="219" t="s">
        <v>182</v>
      </c>
    </row>
    <row r="382" spans="2:65" s="11" customFormat="1">
      <c r="B382" s="209"/>
      <c r="C382" s="210"/>
      <c r="D382" s="205" t="s">
        <v>194</v>
      </c>
      <c r="E382" s="211" t="s">
        <v>21</v>
      </c>
      <c r="F382" s="212" t="s">
        <v>560</v>
      </c>
      <c r="G382" s="210"/>
      <c r="H382" s="213">
        <v>49.08</v>
      </c>
      <c r="I382" s="214"/>
      <c r="J382" s="210"/>
      <c r="K382" s="210"/>
      <c r="L382" s="215"/>
      <c r="M382" s="216"/>
      <c r="N382" s="217"/>
      <c r="O382" s="217"/>
      <c r="P382" s="217"/>
      <c r="Q382" s="217"/>
      <c r="R382" s="217"/>
      <c r="S382" s="217"/>
      <c r="T382" s="218"/>
      <c r="AT382" s="219" t="s">
        <v>194</v>
      </c>
      <c r="AU382" s="219" t="s">
        <v>87</v>
      </c>
      <c r="AV382" s="11" t="s">
        <v>87</v>
      </c>
      <c r="AW382" s="11" t="s">
        <v>39</v>
      </c>
      <c r="AX382" s="11" t="s">
        <v>76</v>
      </c>
      <c r="AY382" s="219" t="s">
        <v>182</v>
      </c>
    </row>
    <row r="383" spans="2:65" s="11" customFormat="1">
      <c r="B383" s="209"/>
      <c r="C383" s="210"/>
      <c r="D383" s="205" t="s">
        <v>194</v>
      </c>
      <c r="E383" s="211" t="s">
        <v>21</v>
      </c>
      <c r="F383" s="212" t="s">
        <v>561</v>
      </c>
      <c r="G383" s="210"/>
      <c r="H383" s="213">
        <v>13.3</v>
      </c>
      <c r="I383" s="214"/>
      <c r="J383" s="210"/>
      <c r="K383" s="210"/>
      <c r="L383" s="215"/>
      <c r="M383" s="216"/>
      <c r="N383" s="217"/>
      <c r="O383" s="217"/>
      <c r="P383" s="217"/>
      <c r="Q383" s="217"/>
      <c r="R383" s="217"/>
      <c r="S383" s="217"/>
      <c r="T383" s="218"/>
      <c r="AT383" s="219" t="s">
        <v>194</v>
      </c>
      <c r="AU383" s="219" t="s">
        <v>87</v>
      </c>
      <c r="AV383" s="11" t="s">
        <v>87</v>
      </c>
      <c r="AW383" s="11" t="s">
        <v>39</v>
      </c>
      <c r="AX383" s="11" t="s">
        <v>76</v>
      </c>
      <c r="AY383" s="219" t="s">
        <v>182</v>
      </c>
    </row>
    <row r="384" spans="2:65" s="12" customFormat="1">
      <c r="B384" s="220"/>
      <c r="C384" s="221"/>
      <c r="D384" s="205" t="s">
        <v>194</v>
      </c>
      <c r="E384" s="222" t="s">
        <v>118</v>
      </c>
      <c r="F384" s="223" t="s">
        <v>208</v>
      </c>
      <c r="G384" s="221"/>
      <c r="H384" s="224">
        <v>140.858</v>
      </c>
      <c r="I384" s="225"/>
      <c r="J384" s="221"/>
      <c r="K384" s="221"/>
      <c r="L384" s="226"/>
      <c r="M384" s="227"/>
      <c r="N384" s="228"/>
      <c r="O384" s="228"/>
      <c r="P384" s="228"/>
      <c r="Q384" s="228"/>
      <c r="R384" s="228"/>
      <c r="S384" s="228"/>
      <c r="T384" s="229"/>
      <c r="AT384" s="230" t="s">
        <v>194</v>
      </c>
      <c r="AU384" s="230" t="s">
        <v>87</v>
      </c>
      <c r="AV384" s="12" t="s">
        <v>188</v>
      </c>
      <c r="AW384" s="12" t="s">
        <v>39</v>
      </c>
      <c r="AX384" s="12" t="s">
        <v>84</v>
      </c>
      <c r="AY384" s="230" t="s">
        <v>182</v>
      </c>
    </row>
    <row r="385" spans="2:65" s="10" customFormat="1" ht="29.85" customHeight="1">
      <c r="B385" s="177"/>
      <c r="C385" s="178"/>
      <c r="D385" s="179" t="s">
        <v>75</v>
      </c>
      <c r="E385" s="191" t="s">
        <v>224</v>
      </c>
      <c r="F385" s="191" t="s">
        <v>562</v>
      </c>
      <c r="G385" s="178"/>
      <c r="H385" s="178"/>
      <c r="I385" s="181"/>
      <c r="J385" s="192">
        <f>BK385</f>
        <v>0</v>
      </c>
      <c r="K385" s="178"/>
      <c r="L385" s="183"/>
      <c r="M385" s="184"/>
      <c r="N385" s="185"/>
      <c r="O385" s="185"/>
      <c r="P385" s="186">
        <f>SUM(P386:P393)</f>
        <v>0</v>
      </c>
      <c r="Q385" s="185"/>
      <c r="R385" s="186">
        <f>SUM(R386:R393)</f>
        <v>2.2109520000000003</v>
      </c>
      <c r="S385" s="185"/>
      <c r="T385" s="187">
        <f>SUM(T386:T393)</f>
        <v>0</v>
      </c>
      <c r="AR385" s="188" t="s">
        <v>84</v>
      </c>
      <c r="AT385" s="189" t="s">
        <v>75</v>
      </c>
      <c r="AU385" s="189" t="s">
        <v>84</v>
      </c>
      <c r="AY385" s="188" t="s">
        <v>182</v>
      </c>
      <c r="BK385" s="190">
        <f>SUM(BK386:BK393)</f>
        <v>0</v>
      </c>
    </row>
    <row r="386" spans="2:65" s="1" customFormat="1" ht="25.5" customHeight="1">
      <c r="B386" s="41"/>
      <c r="C386" s="193" t="s">
        <v>563</v>
      </c>
      <c r="D386" s="193" t="s">
        <v>184</v>
      </c>
      <c r="E386" s="194" t="s">
        <v>564</v>
      </c>
      <c r="F386" s="195" t="s">
        <v>565</v>
      </c>
      <c r="G386" s="196" t="s">
        <v>102</v>
      </c>
      <c r="H386" s="197">
        <v>92.123000000000005</v>
      </c>
      <c r="I386" s="198"/>
      <c r="J386" s="199">
        <f>ROUND(I386*H386,2)</f>
        <v>0</v>
      </c>
      <c r="K386" s="195" t="s">
        <v>187</v>
      </c>
      <c r="L386" s="61"/>
      <c r="M386" s="200" t="s">
        <v>21</v>
      </c>
      <c r="N386" s="201" t="s">
        <v>47</v>
      </c>
      <c r="O386" s="42"/>
      <c r="P386" s="202">
        <f>O386*H386</f>
        <v>0</v>
      </c>
      <c r="Q386" s="202">
        <v>2.4E-2</v>
      </c>
      <c r="R386" s="202">
        <f>Q386*H386</f>
        <v>2.2109520000000003</v>
      </c>
      <c r="S386" s="202">
        <v>0</v>
      </c>
      <c r="T386" s="203">
        <f>S386*H386</f>
        <v>0</v>
      </c>
      <c r="AR386" s="24" t="s">
        <v>188</v>
      </c>
      <c r="AT386" s="24" t="s">
        <v>184</v>
      </c>
      <c r="AU386" s="24" t="s">
        <v>87</v>
      </c>
      <c r="AY386" s="24" t="s">
        <v>182</v>
      </c>
      <c r="BE386" s="204">
        <f>IF(N386="základní",J386,0)</f>
        <v>0</v>
      </c>
      <c r="BF386" s="204">
        <f>IF(N386="snížená",J386,0)</f>
        <v>0</v>
      </c>
      <c r="BG386" s="204">
        <f>IF(N386="zákl. přenesená",J386,0)</f>
        <v>0</v>
      </c>
      <c r="BH386" s="204">
        <f>IF(N386="sníž. přenesená",J386,0)</f>
        <v>0</v>
      </c>
      <c r="BI386" s="204">
        <f>IF(N386="nulová",J386,0)</f>
        <v>0</v>
      </c>
      <c r="BJ386" s="24" t="s">
        <v>84</v>
      </c>
      <c r="BK386" s="204">
        <f>ROUND(I386*H386,2)</f>
        <v>0</v>
      </c>
      <c r="BL386" s="24" t="s">
        <v>188</v>
      </c>
      <c r="BM386" s="24" t="s">
        <v>566</v>
      </c>
    </row>
    <row r="387" spans="2:65" s="1" customFormat="1" ht="27">
      <c r="B387" s="41"/>
      <c r="C387" s="63"/>
      <c r="D387" s="205" t="s">
        <v>190</v>
      </c>
      <c r="E387" s="63"/>
      <c r="F387" s="206" t="s">
        <v>567</v>
      </c>
      <c r="G387" s="63"/>
      <c r="H387" s="63"/>
      <c r="I387" s="164"/>
      <c r="J387" s="63"/>
      <c r="K387" s="63"/>
      <c r="L387" s="61"/>
      <c r="M387" s="207"/>
      <c r="N387" s="42"/>
      <c r="O387" s="42"/>
      <c r="P387" s="42"/>
      <c r="Q387" s="42"/>
      <c r="R387" s="42"/>
      <c r="S387" s="42"/>
      <c r="T387" s="78"/>
      <c r="AT387" s="24" t="s">
        <v>190</v>
      </c>
      <c r="AU387" s="24" t="s">
        <v>87</v>
      </c>
    </row>
    <row r="388" spans="2:65" s="1" customFormat="1" ht="54">
      <c r="B388" s="41"/>
      <c r="C388" s="63"/>
      <c r="D388" s="205" t="s">
        <v>192</v>
      </c>
      <c r="E388" s="63"/>
      <c r="F388" s="208" t="s">
        <v>568</v>
      </c>
      <c r="G388" s="63"/>
      <c r="H388" s="63"/>
      <c r="I388" s="164"/>
      <c r="J388" s="63"/>
      <c r="K388" s="63"/>
      <c r="L388" s="61"/>
      <c r="M388" s="207"/>
      <c r="N388" s="42"/>
      <c r="O388" s="42"/>
      <c r="P388" s="42"/>
      <c r="Q388" s="42"/>
      <c r="R388" s="42"/>
      <c r="S388" s="42"/>
      <c r="T388" s="78"/>
      <c r="AT388" s="24" t="s">
        <v>192</v>
      </c>
      <c r="AU388" s="24" t="s">
        <v>87</v>
      </c>
    </row>
    <row r="389" spans="2:65" s="1" customFormat="1" ht="27">
      <c r="B389" s="41"/>
      <c r="C389" s="63"/>
      <c r="D389" s="205" t="s">
        <v>252</v>
      </c>
      <c r="E389" s="63"/>
      <c r="F389" s="208" t="s">
        <v>569</v>
      </c>
      <c r="G389" s="63"/>
      <c r="H389" s="63"/>
      <c r="I389" s="164"/>
      <c r="J389" s="63"/>
      <c r="K389" s="63"/>
      <c r="L389" s="61"/>
      <c r="M389" s="207"/>
      <c r="N389" s="42"/>
      <c r="O389" s="42"/>
      <c r="P389" s="42"/>
      <c r="Q389" s="42"/>
      <c r="R389" s="42"/>
      <c r="S389" s="42"/>
      <c r="T389" s="78"/>
      <c r="AT389" s="24" t="s">
        <v>252</v>
      </c>
      <c r="AU389" s="24" t="s">
        <v>87</v>
      </c>
    </row>
    <row r="390" spans="2:65" s="13" customFormat="1">
      <c r="B390" s="231"/>
      <c r="C390" s="232"/>
      <c r="D390" s="205" t="s">
        <v>194</v>
      </c>
      <c r="E390" s="233" t="s">
        <v>21</v>
      </c>
      <c r="F390" s="234" t="s">
        <v>292</v>
      </c>
      <c r="G390" s="232"/>
      <c r="H390" s="233" t="s">
        <v>21</v>
      </c>
      <c r="I390" s="235"/>
      <c r="J390" s="232"/>
      <c r="K390" s="232"/>
      <c r="L390" s="236"/>
      <c r="M390" s="237"/>
      <c r="N390" s="238"/>
      <c r="O390" s="238"/>
      <c r="P390" s="238"/>
      <c r="Q390" s="238"/>
      <c r="R390" s="238"/>
      <c r="S390" s="238"/>
      <c r="T390" s="239"/>
      <c r="AT390" s="240" t="s">
        <v>194</v>
      </c>
      <c r="AU390" s="240" t="s">
        <v>87</v>
      </c>
      <c r="AV390" s="13" t="s">
        <v>84</v>
      </c>
      <c r="AW390" s="13" t="s">
        <v>39</v>
      </c>
      <c r="AX390" s="13" t="s">
        <v>76</v>
      </c>
      <c r="AY390" s="240" t="s">
        <v>182</v>
      </c>
    </row>
    <row r="391" spans="2:65" s="11" customFormat="1">
      <c r="B391" s="209"/>
      <c r="C391" s="210"/>
      <c r="D391" s="205" t="s">
        <v>194</v>
      </c>
      <c r="E391" s="211" t="s">
        <v>21</v>
      </c>
      <c r="F391" s="212" t="s">
        <v>570</v>
      </c>
      <c r="G391" s="210"/>
      <c r="H391" s="213">
        <v>56.012</v>
      </c>
      <c r="I391" s="214"/>
      <c r="J391" s="210"/>
      <c r="K391" s="210"/>
      <c r="L391" s="215"/>
      <c r="M391" s="216"/>
      <c r="N391" s="217"/>
      <c r="O391" s="217"/>
      <c r="P391" s="217"/>
      <c r="Q391" s="217"/>
      <c r="R391" s="217"/>
      <c r="S391" s="217"/>
      <c r="T391" s="218"/>
      <c r="AT391" s="219" t="s">
        <v>194</v>
      </c>
      <c r="AU391" s="219" t="s">
        <v>87</v>
      </c>
      <c r="AV391" s="11" t="s">
        <v>87</v>
      </c>
      <c r="AW391" s="11" t="s">
        <v>39</v>
      </c>
      <c r="AX391" s="11" t="s">
        <v>76</v>
      </c>
      <c r="AY391" s="219" t="s">
        <v>182</v>
      </c>
    </row>
    <row r="392" spans="2:65" s="11" customFormat="1">
      <c r="B392" s="209"/>
      <c r="C392" s="210"/>
      <c r="D392" s="205" t="s">
        <v>194</v>
      </c>
      <c r="E392" s="211" t="s">
        <v>21</v>
      </c>
      <c r="F392" s="212" t="s">
        <v>571</v>
      </c>
      <c r="G392" s="210"/>
      <c r="H392" s="213">
        <v>36.110999999999997</v>
      </c>
      <c r="I392" s="214"/>
      <c r="J392" s="210"/>
      <c r="K392" s="210"/>
      <c r="L392" s="215"/>
      <c r="M392" s="216"/>
      <c r="N392" s="217"/>
      <c r="O392" s="217"/>
      <c r="P392" s="217"/>
      <c r="Q392" s="217"/>
      <c r="R392" s="217"/>
      <c r="S392" s="217"/>
      <c r="T392" s="218"/>
      <c r="AT392" s="219" t="s">
        <v>194</v>
      </c>
      <c r="AU392" s="219" t="s">
        <v>87</v>
      </c>
      <c r="AV392" s="11" t="s">
        <v>87</v>
      </c>
      <c r="AW392" s="11" t="s">
        <v>39</v>
      </c>
      <c r="AX392" s="11" t="s">
        <v>76</v>
      </c>
      <c r="AY392" s="219" t="s">
        <v>182</v>
      </c>
    </row>
    <row r="393" spans="2:65" s="12" customFormat="1">
      <c r="B393" s="220"/>
      <c r="C393" s="221"/>
      <c r="D393" s="205" t="s">
        <v>194</v>
      </c>
      <c r="E393" s="222" t="s">
        <v>122</v>
      </c>
      <c r="F393" s="223" t="s">
        <v>208</v>
      </c>
      <c r="G393" s="221"/>
      <c r="H393" s="224">
        <v>92.123000000000005</v>
      </c>
      <c r="I393" s="225"/>
      <c r="J393" s="221"/>
      <c r="K393" s="221"/>
      <c r="L393" s="226"/>
      <c r="M393" s="227"/>
      <c r="N393" s="228"/>
      <c r="O393" s="228"/>
      <c r="P393" s="228"/>
      <c r="Q393" s="228"/>
      <c r="R393" s="228"/>
      <c r="S393" s="228"/>
      <c r="T393" s="229"/>
      <c r="AT393" s="230" t="s">
        <v>194</v>
      </c>
      <c r="AU393" s="230" t="s">
        <v>87</v>
      </c>
      <c r="AV393" s="12" t="s">
        <v>188</v>
      </c>
      <c r="AW393" s="12" t="s">
        <v>39</v>
      </c>
      <c r="AX393" s="12" t="s">
        <v>84</v>
      </c>
      <c r="AY393" s="230" t="s">
        <v>182</v>
      </c>
    </row>
    <row r="394" spans="2:65" s="10" customFormat="1" ht="29.85" customHeight="1">
      <c r="B394" s="177"/>
      <c r="C394" s="178"/>
      <c r="D394" s="179" t="s">
        <v>75</v>
      </c>
      <c r="E394" s="191" t="s">
        <v>241</v>
      </c>
      <c r="F394" s="191" t="s">
        <v>572</v>
      </c>
      <c r="G394" s="178"/>
      <c r="H394" s="178"/>
      <c r="I394" s="181"/>
      <c r="J394" s="192">
        <f>BK394</f>
        <v>0</v>
      </c>
      <c r="K394" s="178"/>
      <c r="L394" s="183"/>
      <c r="M394" s="184"/>
      <c r="N394" s="185"/>
      <c r="O394" s="185"/>
      <c r="P394" s="186">
        <f>SUM(P395:P479)</f>
        <v>0</v>
      </c>
      <c r="Q394" s="185"/>
      <c r="R394" s="186">
        <f>SUM(R395:R479)</f>
        <v>6.4930124200000003</v>
      </c>
      <c r="S394" s="185"/>
      <c r="T394" s="187">
        <f>SUM(T395:T479)</f>
        <v>39.379688000000009</v>
      </c>
      <c r="AR394" s="188" t="s">
        <v>84</v>
      </c>
      <c r="AT394" s="189" t="s">
        <v>75</v>
      </c>
      <c r="AU394" s="189" t="s">
        <v>84</v>
      </c>
      <c r="AY394" s="188" t="s">
        <v>182</v>
      </c>
      <c r="BK394" s="190">
        <f>SUM(BK395:BK479)</f>
        <v>0</v>
      </c>
    </row>
    <row r="395" spans="2:65" s="1" customFormat="1" ht="16.5" customHeight="1">
      <c r="B395" s="41"/>
      <c r="C395" s="193" t="s">
        <v>573</v>
      </c>
      <c r="D395" s="193" t="s">
        <v>184</v>
      </c>
      <c r="E395" s="194" t="s">
        <v>574</v>
      </c>
      <c r="F395" s="195" t="s">
        <v>575</v>
      </c>
      <c r="G395" s="196" t="s">
        <v>142</v>
      </c>
      <c r="H395" s="197">
        <v>28</v>
      </c>
      <c r="I395" s="198"/>
      <c r="J395" s="199">
        <f>ROUND(I395*H395,2)</f>
        <v>0</v>
      </c>
      <c r="K395" s="195" t="s">
        <v>187</v>
      </c>
      <c r="L395" s="61"/>
      <c r="M395" s="200" t="s">
        <v>21</v>
      </c>
      <c r="N395" s="201" t="s">
        <v>47</v>
      </c>
      <c r="O395" s="42"/>
      <c r="P395" s="202">
        <f>O395*H395</f>
        <v>0</v>
      </c>
      <c r="Q395" s="202">
        <v>0</v>
      </c>
      <c r="R395" s="202">
        <f>Q395*H395</f>
        <v>0</v>
      </c>
      <c r="S395" s="202">
        <v>0</v>
      </c>
      <c r="T395" s="203">
        <f>S395*H395</f>
        <v>0</v>
      </c>
      <c r="AR395" s="24" t="s">
        <v>188</v>
      </c>
      <c r="AT395" s="24" t="s">
        <v>184</v>
      </c>
      <c r="AU395" s="24" t="s">
        <v>87</v>
      </c>
      <c r="AY395" s="24" t="s">
        <v>182</v>
      </c>
      <c r="BE395" s="204">
        <f>IF(N395="základní",J395,0)</f>
        <v>0</v>
      </c>
      <c r="BF395" s="204">
        <f>IF(N395="snížená",J395,0)</f>
        <v>0</v>
      </c>
      <c r="BG395" s="204">
        <f>IF(N395="zákl. přenesená",J395,0)</f>
        <v>0</v>
      </c>
      <c r="BH395" s="204">
        <f>IF(N395="sníž. přenesená",J395,0)</f>
        <v>0</v>
      </c>
      <c r="BI395" s="204">
        <f>IF(N395="nulová",J395,0)</f>
        <v>0</v>
      </c>
      <c r="BJ395" s="24" t="s">
        <v>84</v>
      </c>
      <c r="BK395" s="204">
        <f>ROUND(I395*H395,2)</f>
        <v>0</v>
      </c>
      <c r="BL395" s="24" t="s">
        <v>188</v>
      </c>
      <c r="BM395" s="24" t="s">
        <v>576</v>
      </c>
    </row>
    <row r="396" spans="2:65" s="1" customFormat="1">
      <c r="B396" s="41"/>
      <c r="C396" s="63"/>
      <c r="D396" s="205" t="s">
        <v>190</v>
      </c>
      <c r="E396" s="63"/>
      <c r="F396" s="206" t="s">
        <v>577</v>
      </c>
      <c r="G396" s="63"/>
      <c r="H396" s="63"/>
      <c r="I396" s="164"/>
      <c r="J396" s="63"/>
      <c r="K396" s="63"/>
      <c r="L396" s="61"/>
      <c r="M396" s="207"/>
      <c r="N396" s="42"/>
      <c r="O396" s="42"/>
      <c r="P396" s="42"/>
      <c r="Q396" s="42"/>
      <c r="R396" s="42"/>
      <c r="S396" s="42"/>
      <c r="T396" s="78"/>
      <c r="AT396" s="24" t="s">
        <v>190</v>
      </c>
      <c r="AU396" s="24" t="s">
        <v>87</v>
      </c>
    </row>
    <row r="397" spans="2:65" s="1" customFormat="1" ht="135">
      <c r="B397" s="41"/>
      <c r="C397" s="63"/>
      <c r="D397" s="205" t="s">
        <v>192</v>
      </c>
      <c r="E397" s="63"/>
      <c r="F397" s="208" t="s">
        <v>578</v>
      </c>
      <c r="G397" s="63"/>
      <c r="H397" s="63"/>
      <c r="I397" s="164"/>
      <c r="J397" s="63"/>
      <c r="K397" s="63"/>
      <c r="L397" s="61"/>
      <c r="M397" s="207"/>
      <c r="N397" s="42"/>
      <c r="O397" s="42"/>
      <c r="P397" s="42"/>
      <c r="Q397" s="42"/>
      <c r="R397" s="42"/>
      <c r="S397" s="42"/>
      <c r="T397" s="78"/>
      <c r="AT397" s="24" t="s">
        <v>192</v>
      </c>
      <c r="AU397" s="24" t="s">
        <v>87</v>
      </c>
    </row>
    <row r="398" spans="2:65" s="13" customFormat="1">
      <c r="B398" s="231"/>
      <c r="C398" s="232"/>
      <c r="D398" s="205" t="s">
        <v>194</v>
      </c>
      <c r="E398" s="233" t="s">
        <v>21</v>
      </c>
      <c r="F398" s="234" t="s">
        <v>579</v>
      </c>
      <c r="G398" s="232"/>
      <c r="H398" s="233" t="s">
        <v>21</v>
      </c>
      <c r="I398" s="235"/>
      <c r="J398" s="232"/>
      <c r="K398" s="232"/>
      <c r="L398" s="236"/>
      <c r="M398" s="237"/>
      <c r="N398" s="238"/>
      <c r="O398" s="238"/>
      <c r="P398" s="238"/>
      <c r="Q398" s="238"/>
      <c r="R398" s="238"/>
      <c r="S398" s="238"/>
      <c r="T398" s="239"/>
      <c r="AT398" s="240" t="s">
        <v>194</v>
      </c>
      <c r="AU398" s="240" t="s">
        <v>87</v>
      </c>
      <c r="AV398" s="13" t="s">
        <v>84</v>
      </c>
      <c r="AW398" s="13" t="s">
        <v>39</v>
      </c>
      <c r="AX398" s="13" t="s">
        <v>76</v>
      </c>
      <c r="AY398" s="240" t="s">
        <v>182</v>
      </c>
    </row>
    <row r="399" spans="2:65" s="11" customFormat="1">
      <c r="B399" s="209"/>
      <c r="C399" s="210"/>
      <c r="D399" s="205" t="s">
        <v>194</v>
      </c>
      <c r="E399" s="211" t="s">
        <v>140</v>
      </c>
      <c r="F399" s="212" t="s">
        <v>580</v>
      </c>
      <c r="G399" s="210"/>
      <c r="H399" s="213">
        <v>28</v>
      </c>
      <c r="I399" s="214"/>
      <c r="J399" s="210"/>
      <c r="K399" s="210"/>
      <c r="L399" s="215"/>
      <c r="M399" s="216"/>
      <c r="N399" s="217"/>
      <c r="O399" s="217"/>
      <c r="P399" s="217"/>
      <c r="Q399" s="217"/>
      <c r="R399" s="217"/>
      <c r="S399" s="217"/>
      <c r="T399" s="218"/>
      <c r="AT399" s="219" t="s">
        <v>194</v>
      </c>
      <c r="AU399" s="219" t="s">
        <v>87</v>
      </c>
      <c r="AV399" s="11" t="s">
        <v>87</v>
      </c>
      <c r="AW399" s="11" t="s">
        <v>39</v>
      </c>
      <c r="AX399" s="11" t="s">
        <v>84</v>
      </c>
      <c r="AY399" s="219" t="s">
        <v>182</v>
      </c>
    </row>
    <row r="400" spans="2:65" s="1" customFormat="1" ht="16.5" customHeight="1">
      <c r="B400" s="41"/>
      <c r="C400" s="241" t="s">
        <v>581</v>
      </c>
      <c r="D400" s="241" t="s">
        <v>357</v>
      </c>
      <c r="E400" s="242" t="s">
        <v>582</v>
      </c>
      <c r="F400" s="243" t="s">
        <v>583</v>
      </c>
      <c r="G400" s="244" t="s">
        <v>142</v>
      </c>
      <c r="H400" s="245">
        <v>28</v>
      </c>
      <c r="I400" s="246"/>
      <c r="J400" s="247">
        <f>ROUND(I400*H400,2)</f>
        <v>0</v>
      </c>
      <c r="K400" s="243" t="s">
        <v>21</v>
      </c>
      <c r="L400" s="248"/>
      <c r="M400" s="249" t="s">
        <v>21</v>
      </c>
      <c r="N400" s="250" t="s">
        <v>47</v>
      </c>
      <c r="O400" s="42"/>
      <c r="P400" s="202">
        <f>O400*H400</f>
        <v>0</v>
      </c>
      <c r="Q400" s="202">
        <v>0.224</v>
      </c>
      <c r="R400" s="202">
        <f>Q400*H400</f>
        <v>6.2720000000000002</v>
      </c>
      <c r="S400" s="202">
        <v>0</v>
      </c>
      <c r="T400" s="203">
        <f>S400*H400</f>
        <v>0</v>
      </c>
      <c r="AR400" s="24" t="s">
        <v>235</v>
      </c>
      <c r="AT400" s="24" t="s">
        <v>357</v>
      </c>
      <c r="AU400" s="24" t="s">
        <v>87</v>
      </c>
      <c r="AY400" s="24" t="s">
        <v>182</v>
      </c>
      <c r="BE400" s="204">
        <f>IF(N400="základní",J400,0)</f>
        <v>0</v>
      </c>
      <c r="BF400" s="204">
        <f>IF(N400="snížená",J400,0)</f>
        <v>0</v>
      </c>
      <c r="BG400" s="204">
        <f>IF(N400="zákl. přenesená",J400,0)</f>
        <v>0</v>
      </c>
      <c r="BH400" s="204">
        <f>IF(N400="sníž. přenesená",J400,0)</f>
        <v>0</v>
      </c>
      <c r="BI400" s="204">
        <f>IF(N400="nulová",J400,0)</f>
        <v>0</v>
      </c>
      <c r="BJ400" s="24" t="s">
        <v>84</v>
      </c>
      <c r="BK400" s="204">
        <f>ROUND(I400*H400,2)</f>
        <v>0</v>
      </c>
      <c r="BL400" s="24" t="s">
        <v>188</v>
      </c>
      <c r="BM400" s="24" t="s">
        <v>584</v>
      </c>
    </row>
    <row r="401" spans="2:65" s="1" customFormat="1" ht="54">
      <c r="B401" s="41"/>
      <c r="C401" s="63"/>
      <c r="D401" s="205" t="s">
        <v>190</v>
      </c>
      <c r="E401" s="63"/>
      <c r="F401" s="206" t="s">
        <v>585</v>
      </c>
      <c r="G401" s="63"/>
      <c r="H401" s="63"/>
      <c r="I401" s="164"/>
      <c r="J401" s="63"/>
      <c r="K401" s="63"/>
      <c r="L401" s="61"/>
      <c r="M401" s="207"/>
      <c r="N401" s="42"/>
      <c r="O401" s="42"/>
      <c r="P401" s="42"/>
      <c r="Q401" s="42"/>
      <c r="R401" s="42"/>
      <c r="S401" s="42"/>
      <c r="T401" s="78"/>
      <c r="AT401" s="24" t="s">
        <v>190</v>
      </c>
      <c r="AU401" s="24" t="s">
        <v>87</v>
      </c>
    </row>
    <row r="402" spans="2:65" s="11" customFormat="1">
      <c r="B402" s="209"/>
      <c r="C402" s="210"/>
      <c r="D402" s="205" t="s">
        <v>194</v>
      </c>
      <c r="E402" s="211" t="s">
        <v>21</v>
      </c>
      <c r="F402" s="212" t="s">
        <v>140</v>
      </c>
      <c r="G402" s="210"/>
      <c r="H402" s="213">
        <v>28</v>
      </c>
      <c r="I402" s="214"/>
      <c r="J402" s="210"/>
      <c r="K402" s="210"/>
      <c r="L402" s="215"/>
      <c r="M402" s="216"/>
      <c r="N402" s="217"/>
      <c r="O402" s="217"/>
      <c r="P402" s="217"/>
      <c r="Q402" s="217"/>
      <c r="R402" s="217"/>
      <c r="S402" s="217"/>
      <c r="T402" s="218"/>
      <c r="AT402" s="219" t="s">
        <v>194</v>
      </c>
      <c r="AU402" s="219" t="s">
        <v>87</v>
      </c>
      <c r="AV402" s="11" t="s">
        <v>87</v>
      </c>
      <c r="AW402" s="11" t="s">
        <v>39</v>
      </c>
      <c r="AX402" s="11" t="s">
        <v>84</v>
      </c>
      <c r="AY402" s="219" t="s">
        <v>182</v>
      </c>
    </row>
    <row r="403" spans="2:65" s="1" customFormat="1" ht="25.5" customHeight="1">
      <c r="B403" s="41"/>
      <c r="C403" s="193" t="s">
        <v>586</v>
      </c>
      <c r="D403" s="193" t="s">
        <v>184</v>
      </c>
      <c r="E403" s="194" t="s">
        <v>587</v>
      </c>
      <c r="F403" s="195" t="s">
        <v>588</v>
      </c>
      <c r="G403" s="196" t="s">
        <v>142</v>
      </c>
      <c r="H403" s="197">
        <v>9.41</v>
      </c>
      <c r="I403" s="198"/>
      <c r="J403" s="199">
        <f>ROUND(I403*H403,2)</f>
        <v>0</v>
      </c>
      <c r="K403" s="195" t="s">
        <v>187</v>
      </c>
      <c r="L403" s="61"/>
      <c r="M403" s="200" t="s">
        <v>21</v>
      </c>
      <c r="N403" s="201" t="s">
        <v>47</v>
      </c>
      <c r="O403" s="42"/>
      <c r="P403" s="202">
        <f>O403*H403</f>
        <v>0</v>
      </c>
      <c r="Q403" s="202">
        <v>1.7000000000000001E-4</v>
      </c>
      <c r="R403" s="202">
        <f>Q403*H403</f>
        <v>1.5997000000000001E-3</v>
      </c>
      <c r="S403" s="202">
        <v>0</v>
      </c>
      <c r="T403" s="203">
        <f>S403*H403</f>
        <v>0</v>
      </c>
      <c r="AR403" s="24" t="s">
        <v>188</v>
      </c>
      <c r="AT403" s="24" t="s">
        <v>184</v>
      </c>
      <c r="AU403" s="24" t="s">
        <v>87</v>
      </c>
      <c r="AY403" s="24" t="s">
        <v>182</v>
      </c>
      <c r="BE403" s="204">
        <f>IF(N403="základní",J403,0)</f>
        <v>0</v>
      </c>
      <c r="BF403" s="204">
        <f>IF(N403="snížená",J403,0)</f>
        <v>0</v>
      </c>
      <c r="BG403" s="204">
        <f>IF(N403="zákl. přenesená",J403,0)</f>
        <v>0</v>
      </c>
      <c r="BH403" s="204">
        <f>IF(N403="sníž. přenesená",J403,0)</f>
        <v>0</v>
      </c>
      <c r="BI403" s="204">
        <f>IF(N403="nulová",J403,0)</f>
        <v>0</v>
      </c>
      <c r="BJ403" s="24" t="s">
        <v>84</v>
      </c>
      <c r="BK403" s="204">
        <f>ROUND(I403*H403,2)</f>
        <v>0</v>
      </c>
      <c r="BL403" s="24" t="s">
        <v>188</v>
      </c>
      <c r="BM403" s="24" t="s">
        <v>589</v>
      </c>
    </row>
    <row r="404" spans="2:65" s="1" customFormat="1" ht="27">
      <c r="B404" s="41"/>
      <c r="C404" s="63"/>
      <c r="D404" s="205" t="s">
        <v>190</v>
      </c>
      <c r="E404" s="63"/>
      <c r="F404" s="206" t="s">
        <v>590</v>
      </c>
      <c r="G404" s="63"/>
      <c r="H404" s="63"/>
      <c r="I404" s="164"/>
      <c r="J404" s="63"/>
      <c r="K404" s="63"/>
      <c r="L404" s="61"/>
      <c r="M404" s="207"/>
      <c r="N404" s="42"/>
      <c r="O404" s="42"/>
      <c r="P404" s="42"/>
      <c r="Q404" s="42"/>
      <c r="R404" s="42"/>
      <c r="S404" s="42"/>
      <c r="T404" s="78"/>
      <c r="AT404" s="24" t="s">
        <v>190</v>
      </c>
      <c r="AU404" s="24" t="s">
        <v>87</v>
      </c>
    </row>
    <row r="405" spans="2:65" s="1" customFormat="1" ht="175.5">
      <c r="B405" s="41"/>
      <c r="C405" s="63"/>
      <c r="D405" s="205" t="s">
        <v>192</v>
      </c>
      <c r="E405" s="63"/>
      <c r="F405" s="208" t="s">
        <v>591</v>
      </c>
      <c r="G405" s="63"/>
      <c r="H405" s="63"/>
      <c r="I405" s="164"/>
      <c r="J405" s="63"/>
      <c r="K405" s="63"/>
      <c r="L405" s="61"/>
      <c r="M405" s="207"/>
      <c r="N405" s="42"/>
      <c r="O405" s="42"/>
      <c r="P405" s="42"/>
      <c r="Q405" s="42"/>
      <c r="R405" s="42"/>
      <c r="S405" s="42"/>
      <c r="T405" s="78"/>
      <c r="AT405" s="24" t="s">
        <v>192</v>
      </c>
      <c r="AU405" s="24" t="s">
        <v>87</v>
      </c>
    </row>
    <row r="406" spans="2:65" s="1" customFormat="1" ht="40.5">
      <c r="B406" s="41"/>
      <c r="C406" s="63"/>
      <c r="D406" s="205" t="s">
        <v>252</v>
      </c>
      <c r="E406" s="63"/>
      <c r="F406" s="208" t="s">
        <v>592</v>
      </c>
      <c r="G406" s="63"/>
      <c r="H406" s="63"/>
      <c r="I406" s="164"/>
      <c r="J406" s="63"/>
      <c r="K406" s="63"/>
      <c r="L406" s="61"/>
      <c r="M406" s="207"/>
      <c r="N406" s="42"/>
      <c r="O406" s="42"/>
      <c r="P406" s="42"/>
      <c r="Q406" s="42"/>
      <c r="R406" s="42"/>
      <c r="S406" s="42"/>
      <c r="T406" s="78"/>
      <c r="AT406" s="24" t="s">
        <v>252</v>
      </c>
      <c r="AU406" s="24" t="s">
        <v>87</v>
      </c>
    </row>
    <row r="407" spans="2:65" s="11" customFormat="1">
      <c r="B407" s="209"/>
      <c r="C407" s="210"/>
      <c r="D407" s="205" t="s">
        <v>194</v>
      </c>
      <c r="E407" s="211" t="s">
        <v>21</v>
      </c>
      <c r="F407" s="212" t="s">
        <v>593</v>
      </c>
      <c r="G407" s="210"/>
      <c r="H407" s="213">
        <v>2.41</v>
      </c>
      <c r="I407" s="214"/>
      <c r="J407" s="210"/>
      <c r="K407" s="210"/>
      <c r="L407" s="215"/>
      <c r="M407" s="216"/>
      <c r="N407" s="217"/>
      <c r="O407" s="217"/>
      <c r="P407" s="217"/>
      <c r="Q407" s="217"/>
      <c r="R407" s="217"/>
      <c r="S407" s="217"/>
      <c r="T407" s="218"/>
      <c r="AT407" s="219" t="s">
        <v>194</v>
      </c>
      <c r="AU407" s="219" t="s">
        <v>87</v>
      </c>
      <c r="AV407" s="11" t="s">
        <v>87</v>
      </c>
      <c r="AW407" s="11" t="s">
        <v>39</v>
      </c>
      <c r="AX407" s="11" t="s">
        <v>76</v>
      </c>
      <c r="AY407" s="219" t="s">
        <v>182</v>
      </c>
    </row>
    <row r="408" spans="2:65" s="11" customFormat="1">
      <c r="B408" s="209"/>
      <c r="C408" s="210"/>
      <c r="D408" s="205" t="s">
        <v>194</v>
      </c>
      <c r="E408" s="211" t="s">
        <v>21</v>
      </c>
      <c r="F408" s="212" t="s">
        <v>594</v>
      </c>
      <c r="G408" s="210"/>
      <c r="H408" s="213">
        <v>2</v>
      </c>
      <c r="I408" s="214"/>
      <c r="J408" s="210"/>
      <c r="K408" s="210"/>
      <c r="L408" s="215"/>
      <c r="M408" s="216"/>
      <c r="N408" s="217"/>
      <c r="O408" s="217"/>
      <c r="P408" s="217"/>
      <c r="Q408" s="217"/>
      <c r="R408" s="217"/>
      <c r="S408" s="217"/>
      <c r="T408" s="218"/>
      <c r="AT408" s="219" t="s">
        <v>194</v>
      </c>
      <c r="AU408" s="219" t="s">
        <v>87</v>
      </c>
      <c r="AV408" s="11" t="s">
        <v>87</v>
      </c>
      <c r="AW408" s="11" t="s">
        <v>39</v>
      </c>
      <c r="AX408" s="11" t="s">
        <v>76</v>
      </c>
      <c r="AY408" s="219" t="s">
        <v>182</v>
      </c>
    </row>
    <row r="409" spans="2:65" s="11" customFormat="1">
      <c r="B409" s="209"/>
      <c r="C409" s="210"/>
      <c r="D409" s="205" t="s">
        <v>194</v>
      </c>
      <c r="E409" s="211" t="s">
        <v>21</v>
      </c>
      <c r="F409" s="212" t="s">
        <v>595</v>
      </c>
      <c r="G409" s="210"/>
      <c r="H409" s="213">
        <v>2.2000000000000002</v>
      </c>
      <c r="I409" s="214"/>
      <c r="J409" s="210"/>
      <c r="K409" s="210"/>
      <c r="L409" s="215"/>
      <c r="M409" s="216"/>
      <c r="N409" s="217"/>
      <c r="O409" s="217"/>
      <c r="P409" s="217"/>
      <c r="Q409" s="217"/>
      <c r="R409" s="217"/>
      <c r="S409" s="217"/>
      <c r="T409" s="218"/>
      <c r="AT409" s="219" t="s">
        <v>194</v>
      </c>
      <c r="AU409" s="219" t="s">
        <v>87</v>
      </c>
      <c r="AV409" s="11" t="s">
        <v>87</v>
      </c>
      <c r="AW409" s="11" t="s">
        <v>39</v>
      </c>
      <c r="AX409" s="11" t="s">
        <v>76</v>
      </c>
      <c r="AY409" s="219" t="s">
        <v>182</v>
      </c>
    </row>
    <row r="410" spans="2:65" s="11" customFormat="1">
      <c r="B410" s="209"/>
      <c r="C410" s="210"/>
      <c r="D410" s="205" t="s">
        <v>194</v>
      </c>
      <c r="E410" s="211" t="s">
        <v>21</v>
      </c>
      <c r="F410" s="212" t="s">
        <v>596</v>
      </c>
      <c r="G410" s="210"/>
      <c r="H410" s="213">
        <v>1.4</v>
      </c>
      <c r="I410" s="214"/>
      <c r="J410" s="210"/>
      <c r="K410" s="210"/>
      <c r="L410" s="215"/>
      <c r="M410" s="216"/>
      <c r="N410" s="217"/>
      <c r="O410" s="217"/>
      <c r="P410" s="217"/>
      <c r="Q410" s="217"/>
      <c r="R410" s="217"/>
      <c r="S410" s="217"/>
      <c r="T410" s="218"/>
      <c r="AT410" s="219" t="s">
        <v>194</v>
      </c>
      <c r="AU410" s="219" t="s">
        <v>87</v>
      </c>
      <c r="AV410" s="11" t="s">
        <v>87</v>
      </c>
      <c r="AW410" s="11" t="s">
        <v>39</v>
      </c>
      <c r="AX410" s="11" t="s">
        <v>76</v>
      </c>
      <c r="AY410" s="219" t="s">
        <v>182</v>
      </c>
    </row>
    <row r="411" spans="2:65" s="11" customFormat="1">
      <c r="B411" s="209"/>
      <c r="C411" s="210"/>
      <c r="D411" s="205" t="s">
        <v>194</v>
      </c>
      <c r="E411" s="211" t="s">
        <v>21</v>
      </c>
      <c r="F411" s="212" t="s">
        <v>597</v>
      </c>
      <c r="G411" s="210"/>
      <c r="H411" s="213">
        <v>1.4</v>
      </c>
      <c r="I411" s="214"/>
      <c r="J411" s="210"/>
      <c r="K411" s="210"/>
      <c r="L411" s="215"/>
      <c r="M411" s="216"/>
      <c r="N411" s="217"/>
      <c r="O411" s="217"/>
      <c r="P411" s="217"/>
      <c r="Q411" s="217"/>
      <c r="R411" s="217"/>
      <c r="S411" s="217"/>
      <c r="T411" s="218"/>
      <c r="AT411" s="219" t="s">
        <v>194</v>
      </c>
      <c r="AU411" s="219" t="s">
        <v>87</v>
      </c>
      <c r="AV411" s="11" t="s">
        <v>87</v>
      </c>
      <c r="AW411" s="11" t="s">
        <v>39</v>
      </c>
      <c r="AX411" s="11" t="s">
        <v>76</v>
      </c>
      <c r="AY411" s="219" t="s">
        <v>182</v>
      </c>
    </row>
    <row r="412" spans="2:65" s="12" customFormat="1">
      <c r="B412" s="220"/>
      <c r="C412" s="221"/>
      <c r="D412" s="205" t="s">
        <v>194</v>
      </c>
      <c r="E412" s="222" t="s">
        <v>21</v>
      </c>
      <c r="F412" s="223" t="s">
        <v>208</v>
      </c>
      <c r="G412" s="221"/>
      <c r="H412" s="224">
        <v>9.41</v>
      </c>
      <c r="I412" s="225"/>
      <c r="J412" s="221"/>
      <c r="K412" s="221"/>
      <c r="L412" s="226"/>
      <c r="M412" s="227"/>
      <c r="N412" s="228"/>
      <c r="O412" s="228"/>
      <c r="P412" s="228"/>
      <c r="Q412" s="228"/>
      <c r="R412" s="228"/>
      <c r="S412" s="228"/>
      <c r="T412" s="229"/>
      <c r="AT412" s="230" t="s">
        <v>194</v>
      </c>
      <c r="AU412" s="230" t="s">
        <v>87</v>
      </c>
      <c r="AV412" s="12" t="s">
        <v>188</v>
      </c>
      <c r="AW412" s="12" t="s">
        <v>39</v>
      </c>
      <c r="AX412" s="12" t="s">
        <v>84</v>
      </c>
      <c r="AY412" s="230" t="s">
        <v>182</v>
      </c>
    </row>
    <row r="413" spans="2:65" s="1" customFormat="1" ht="16.5" customHeight="1">
      <c r="B413" s="41"/>
      <c r="C413" s="193" t="s">
        <v>598</v>
      </c>
      <c r="D413" s="193" t="s">
        <v>184</v>
      </c>
      <c r="E413" s="194" t="s">
        <v>599</v>
      </c>
      <c r="F413" s="195" t="s">
        <v>600</v>
      </c>
      <c r="G413" s="196" t="s">
        <v>102</v>
      </c>
      <c r="H413" s="197">
        <v>46.061999999999998</v>
      </c>
      <c r="I413" s="198"/>
      <c r="J413" s="199">
        <f>ROUND(I413*H413,2)</f>
        <v>0</v>
      </c>
      <c r="K413" s="195" t="s">
        <v>187</v>
      </c>
      <c r="L413" s="61"/>
      <c r="M413" s="200" t="s">
        <v>21</v>
      </c>
      <c r="N413" s="201" t="s">
        <v>47</v>
      </c>
      <c r="O413" s="42"/>
      <c r="P413" s="202">
        <f>O413*H413</f>
        <v>0</v>
      </c>
      <c r="Q413" s="202">
        <v>0</v>
      </c>
      <c r="R413" s="202">
        <f>Q413*H413</f>
        <v>0</v>
      </c>
      <c r="S413" s="202">
        <v>2.3E-2</v>
      </c>
      <c r="T413" s="203">
        <f>S413*H413</f>
        <v>1.059426</v>
      </c>
      <c r="AR413" s="24" t="s">
        <v>188</v>
      </c>
      <c r="AT413" s="24" t="s">
        <v>184</v>
      </c>
      <c r="AU413" s="24" t="s">
        <v>87</v>
      </c>
      <c r="AY413" s="24" t="s">
        <v>182</v>
      </c>
      <c r="BE413" s="204">
        <f>IF(N413="základní",J413,0)</f>
        <v>0</v>
      </c>
      <c r="BF413" s="204">
        <f>IF(N413="snížená",J413,0)</f>
        <v>0</v>
      </c>
      <c r="BG413" s="204">
        <f>IF(N413="zákl. přenesená",J413,0)</f>
        <v>0</v>
      </c>
      <c r="BH413" s="204">
        <f>IF(N413="sníž. přenesená",J413,0)</f>
        <v>0</v>
      </c>
      <c r="BI413" s="204">
        <f>IF(N413="nulová",J413,0)</f>
        <v>0</v>
      </c>
      <c r="BJ413" s="24" t="s">
        <v>84</v>
      </c>
      <c r="BK413" s="204">
        <f>ROUND(I413*H413,2)</f>
        <v>0</v>
      </c>
      <c r="BL413" s="24" t="s">
        <v>188</v>
      </c>
      <c r="BM413" s="24" t="s">
        <v>601</v>
      </c>
    </row>
    <row r="414" spans="2:65" s="1" customFormat="1" ht="40.5">
      <c r="B414" s="41"/>
      <c r="C414" s="63"/>
      <c r="D414" s="205" t="s">
        <v>190</v>
      </c>
      <c r="E414" s="63"/>
      <c r="F414" s="206" t="s">
        <v>602</v>
      </c>
      <c r="G414" s="63"/>
      <c r="H414" s="63"/>
      <c r="I414" s="164"/>
      <c r="J414" s="63"/>
      <c r="K414" s="63"/>
      <c r="L414" s="61"/>
      <c r="M414" s="207"/>
      <c r="N414" s="42"/>
      <c r="O414" s="42"/>
      <c r="P414" s="42"/>
      <c r="Q414" s="42"/>
      <c r="R414" s="42"/>
      <c r="S414" s="42"/>
      <c r="T414" s="78"/>
      <c r="AT414" s="24" t="s">
        <v>190</v>
      </c>
      <c r="AU414" s="24" t="s">
        <v>87</v>
      </c>
    </row>
    <row r="415" spans="2:65" s="1" customFormat="1" ht="94.5">
      <c r="B415" s="41"/>
      <c r="C415" s="63"/>
      <c r="D415" s="205" t="s">
        <v>192</v>
      </c>
      <c r="E415" s="63"/>
      <c r="F415" s="208" t="s">
        <v>603</v>
      </c>
      <c r="G415" s="63"/>
      <c r="H415" s="63"/>
      <c r="I415" s="164"/>
      <c r="J415" s="63"/>
      <c r="K415" s="63"/>
      <c r="L415" s="61"/>
      <c r="M415" s="207"/>
      <c r="N415" s="42"/>
      <c r="O415" s="42"/>
      <c r="P415" s="42"/>
      <c r="Q415" s="42"/>
      <c r="R415" s="42"/>
      <c r="S415" s="42"/>
      <c r="T415" s="78"/>
      <c r="AT415" s="24" t="s">
        <v>192</v>
      </c>
      <c r="AU415" s="24" t="s">
        <v>87</v>
      </c>
    </row>
    <row r="416" spans="2:65" s="11" customFormat="1">
      <c r="B416" s="209"/>
      <c r="C416" s="210"/>
      <c r="D416" s="205" t="s">
        <v>194</v>
      </c>
      <c r="E416" s="211" t="s">
        <v>21</v>
      </c>
      <c r="F416" s="212" t="s">
        <v>604</v>
      </c>
      <c r="G416" s="210"/>
      <c r="H416" s="213">
        <v>46.061999999999998</v>
      </c>
      <c r="I416" s="214"/>
      <c r="J416" s="210"/>
      <c r="K416" s="210"/>
      <c r="L416" s="215"/>
      <c r="M416" s="216"/>
      <c r="N416" s="217"/>
      <c r="O416" s="217"/>
      <c r="P416" s="217"/>
      <c r="Q416" s="217"/>
      <c r="R416" s="217"/>
      <c r="S416" s="217"/>
      <c r="T416" s="218"/>
      <c r="AT416" s="219" t="s">
        <v>194</v>
      </c>
      <c r="AU416" s="219" t="s">
        <v>87</v>
      </c>
      <c r="AV416" s="11" t="s">
        <v>87</v>
      </c>
      <c r="AW416" s="11" t="s">
        <v>39</v>
      </c>
      <c r="AX416" s="11" t="s">
        <v>84</v>
      </c>
      <c r="AY416" s="219" t="s">
        <v>182</v>
      </c>
    </row>
    <row r="417" spans="2:65" s="1" customFormat="1" ht="25.5" customHeight="1">
      <c r="B417" s="41"/>
      <c r="C417" s="193" t="s">
        <v>605</v>
      </c>
      <c r="D417" s="193" t="s">
        <v>184</v>
      </c>
      <c r="E417" s="194" t="s">
        <v>606</v>
      </c>
      <c r="F417" s="195" t="s">
        <v>607</v>
      </c>
      <c r="G417" s="196" t="s">
        <v>102</v>
      </c>
      <c r="H417" s="197">
        <v>2.78</v>
      </c>
      <c r="I417" s="198"/>
      <c r="J417" s="199">
        <f>ROUND(I417*H417,2)</f>
        <v>0</v>
      </c>
      <c r="K417" s="195" t="s">
        <v>187</v>
      </c>
      <c r="L417" s="61"/>
      <c r="M417" s="200" t="s">
        <v>21</v>
      </c>
      <c r="N417" s="201" t="s">
        <v>47</v>
      </c>
      <c r="O417" s="42"/>
      <c r="P417" s="202">
        <f>O417*H417</f>
        <v>0</v>
      </c>
      <c r="Q417" s="202">
        <v>6.3000000000000003E-4</v>
      </c>
      <c r="R417" s="202">
        <f>Q417*H417</f>
        <v>1.7514E-3</v>
      </c>
      <c r="S417" s="202">
        <v>0</v>
      </c>
      <c r="T417" s="203">
        <f>S417*H417</f>
        <v>0</v>
      </c>
      <c r="AR417" s="24" t="s">
        <v>188</v>
      </c>
      <c r="AT417" s="24" t="s">
        <v>184</v>
      </c>
      <c r="AU417" s="24" t="s">
        <v>87</v>
      </c>
      <c r="AY417" s="24" t="s">
        <v>182</v>
      </c>
      <c r="BE417" s="204">
        <f>IF(N417="základní",J417,0)</f>
        <v>0</v>
      </c>
      <c r="BF417" s="204">
        <f>IF(N417="snížená",J417,0)</f>
        <v>0</v>
      </c>
      <c r="BG417" s="204">
        <f>IF(N417="zákl. přenesená",J417,0)</f>
        <v>0</v>
      </c>
      <c r="BH417" s="204">
        <f>IF(N417="sníž. přenesená",J417,0)</f>
        <v>0</v>
      </c>
      <c r="BI417" s="204">
        <f>IF(N417="nulová",J417,0)</f>
        <v>0</v>
      </c>
      <c r="BJ417" s="24" t="s">
        <v>84</v>
      </c>
      <c r="BK417" s="204">
        <f>ROUND(I417*H417,2)</f>
        <v>0</v>
      </c>
      <c r="BL417" s="24" t="s">
        <v>188</v>
      </c>
      <c r="BM417" s="24" t="s">
        <v>608</v>
      </c>
    </row>
    <row r="418" spans="2:65" s="1" customFormat="1" ht="27">
      <c r="B418" s="41"/>
      <c r="C418" s="63"/>
      <c r="D418" s="205" t="s">
        <v>190</v>
      </c>
      <c r="E418" s="63"/>
      <c r="F418" s="206" t="s">
        <v>609</v>
      </c>
      <c r="G418" s="63"/>
      <c r="H418" s="63"/>
      <c r="I418" s="164"/>
      <c r="J418" s="63"/>
      <c r="K418" s="63"/>
      <c r="L418" s="61"/>
      <c r="M418" s="207"/>
      <c r="N418" s="42"/>
      <c r="O418" s="42"/>
      <c r="P418" s="42"/>
      <c r="Q418" s="42"/>
      <c r="R418" s="42"/>
      <c r="S418" s="42"/>
      <c r="T418" s="78"/>
      <c r="AT418" s="24" t="s">
        <v>190</v>
      </c>
      <c r="AU418" s="24" t="s">
        <v>87</v>
      </c>
    </row>
    <row r="419" spans="2:65" s="11" customFormat="1">
      <c r="B419" s="209"/>
      <c r="C419" s="210"/>
      <c r="D419" s="205" t="s">
        <v>194</v>
      </c>
      <c r="E419" s="211" t="s">
        <v>21</v>
      </c>
      <c r="F419" s="212" t="s">
        <v>610</v>
      </c>
      <c r="G419" s="210"/>
      <c r="H419" s="213">
        <v>0.83</v>
      </c>
      <c r="I419" s="214"/>
      <c r="J419" s="210"/>
      <c r="K419" s="210"/>
      <c r="L419" s="215"/>
      <c r="M419" s="216"/>
      <c r="N419" s="217"/>
      <c r="O419" s="217"/>
      <c r="P419" s="217"/>
      <c r="Q419" s="217"/>
      <c r="R419" s="217"/>
      <c r="S419" s="217"/>
      <c r="T419" s="218"/>
      <c r="AT419" s="219" t="s">
        <v>194</v>
      </c>
      <c r="AU419" s="219" t="s">
        <v>87</v>
      </c>
      <c r="AV419" s="11" t="s">
        <v>87</v>
      </c>
      <c r="AW419" s="11" t="s">
        <v>39</v>
      </c>
      <c r="AX419" s="11" t="s">
        <v>76</v>
      </c>
      <c r="AY419" s="219" t="s">
        <v>182</v>
      </c>
    </row>
    <row r="420" spans="2:65" s="11" customFormat="1">
      <c r="B420" s="209"/>
      <c r="C420" s="210"/>
      <c r="D420" s="205" t="s">
        <v>194</v>
      </c>
      <c r="E420" s="211" t="s">
        <v>21</v>
      </c>
      <c r="F420" s="212" t="s">
        <v>611</v>
      </c>
      <c r="G420" s="210"/>
      <c r="H420" s="213">
        <v>0.6</v>
      </c>
      <c r="I420" s="214"/>
      <c r="J420" s="210"/>
      <c r="K420" s="210"/>
      <c r="L420" s="215"/>
      <c r="M420" s="216"/>
      <c r="N420" s="217"/>
      <c r="O420" s="217"/>
      <c r="P420" s="217"/>
      <c r="Q420" s="217"/>
      <c r="R420" s="217"/>
      <c r="S420" s="217"/>
      <c r="T420" s="218"/>
      <c r="AT420" s="219" t="s">
        <v>194</v>
      </c>
      <c r="AU420" s="219" t="s">
        <v>87</v>
      </c>
      <c r="AV420" s="11" t="s">
        <v>87</v>
      </c>
      <c r="AW420" s="11" t="s">
        <v>39</v>
      </c>
      <c r="AX420" s="11" t="s">
        <v>76</v>
      </c>
      <c r="AY420" s="219" t="s">
        <v>182</v>
      </c>
    </row>
    <row r="421" spans="2:65" s="11" customFormat="1">
      <c r="B421" s="209"/>
      <c r="C421" s="210"/>
      <c r="D421" s="205" t="s">
        <v>194</v>
      </c>
      <c r="E421" s="211" t="s">
        <v>21</v>
      </c>
      <c r="F421" s="212" t="s">
        <v>612</v>
      </c>
      <c r="G421" s="210"/>
      <c r="H421" s="213">
        <v>0.65</v>
      </c>
      <c r="I421" s="214"/>
      <c r="J421" s="210"/>
      <c r="K421" s="210"/>
      <c r="L421" s="215"/>
      <c r="M421" s="216"/>
      <c r="N421" s="217"/>
      <c r="O421" s="217"/>
      <c r="P421" s="217"/>
      <c r="Q421" s="217"/>
      <c r="R421" s="217"/>
      <c r="S421" s="217"/>
      <c r="T421" s="218"/>
      <c r="AT421" s="219" t="s">
        <v>194</v>
      </c>
      <c r="AU421" s="219" t="s">
        <v>87</v>
      </c>
      <c r="AV421" s="11" t="s">
        <v>87</v>
      </c>
      <c r="AW421" s="11" t="s">
        <v>39</v>
      </c>
      <c r="AX421" s="11" t="s">
        <v>76</v>
      </c>
      <c r="AY421" s="219" t="s">
        <v>182</v>
      </c>
    </row>
    <row r="422" spans="2:65" s="11" customFormat="1">
      <c r="B422" s="209"/>
      <c r="C422" s="210"/>
      <c r="D422" s="205" t="s">
        <v>194</v>
      </c>
      <c r="E422" s="211" t="s">
        <v>21</v>
      </c>
      <c r="F422" s="212" t="s">
        <v>613</v>
      </c>
      <c r="G422" s="210"/>
      <c r="H422" s="213">
        <v>0.35</v>
      </c>
      <c r="I422" s="214"/>
      <c r="J422" s="210"/>
      <c r="K422" s="210"/>
      <c r="L422" s="215"/>
      <c r="M422" s="216"/>
      <c r="N422" s="217"/>
      <c r="O422" s="217"/>
      <c r="P422" s="217"/>
      <c r="Q422" s="217"/>
      <c r="R422" s="217"/>
      <c r="S422" s="217"/>
      <c r="T422" s="218"/>
      <c r="AT422" s="219" t="s">
        <v>194</v>
      </c>
      <c r="AU422" s="219" t="s">
        <v>87</v>
      </c>
      <c r="AV422" s="11" t="s">
        <v>87</v>
      </c>
      <c r="AW422" s="11" t="s">
        <v>39</v>
      </c>
      <c r="AX422" s="11" t="s">
        <v>76</v>
      </c>
      <c r="AY422" s="219" t="s">
        <v>182</v>
      </c>
    </row>
    <row r="423" spans="2:65" s="11" customFormat="1">
      <c r="B423" s="209"/>
      <c r="C423" s="210"/>
      <c r="D423" s="205" t="s">
        <v>194</v>
      </c>
      <c r="E423" s="211" t="s">
        <v>21</v>
      </c>
      <c r="F423" s="212" t="s">
        <v>614</v>
      </c>
      <c r="G423" s="210"/>
      <c r="H423" s="213">
        <v>0.35</v>
      </c>
      <c r="I423" s="214"/>
      <c r="J423" s="210"/>
      <c r="K423" s="210"/>
      <c r="L423" s="215"/>
      <c r="M423" s="216"/>
      <c r="N423" s="217"/>
      <c r="O423" s="217"/>
      <c r="P423" s="217"/>
      <c r="Q423" s="217"/>
      <c r="R423" s="217"/>
      <c r="S423" s="217"/>
      <c r="T423" s="218"/>
      <c r="AT423" s="219" t="s">
        <v>194</v>
      </c>
      <c r="AU423" s="219" t="s">
        <v>87</v>
      </c>
      <c r="AV423" s="11" t="s">
        <v>87</v>
      </c>
      <c r="AW423" s="11" t="s">
        <v>39</v>
      </c>
      <c r="AX423" s="11" t="s">
        <v>76</v>
      </c>
      <c r="AY423" s="219" t="s">
        <v>182</v>
      </c>
    </row>
    <row r="424" spans="2:65" s="12" customFormat="1">
      <c r="B424" s="220"/>
      <c r="C424" s="221"/>
      <c r="D424" s="205" t="s">
        <v>194</v>
      </c>
      <c r="E424" s="222" t="s">
        <v>21</v>
      </c>
      <c r="F424" s="223" t="s">
        <v>208</v>
      </c>
      <c r="G424" s="221"/>
      <c r="H424" s="224">
        <v>2.78</v>
      </c>
      <c r="I424" s="225"/>
      <c r="J424" s="221"/>
      <c r="K424" s="221"/>
      <c r="L424" s="226"/>
      <c r="M424" s="227"/>
      <c r="N424" s="228"/>
      <c r="O424" s="228"/>
      <c r="P424" s="228"/>
      <c r="Q424" s="228"/>
      <c r="R424" s="228"/>
      <c r="S424" s="228"/>
      <c r="T424" s="229"/>
      <c r="AT424" s="230" t="s">
        <v>194</v>
      </c>
      <c r="AU424" s="230" t="s">
        <v>87</v>
      </c>
      <c r="AV424" s="12" t="s">
        <v>188</v>
      </c>
      <c r="AW424" s="12" t="s">
        <v>39</v>
      </c>
      <c r="AX424" s="12" t="s">
        <v>84</v>
      </c>
      <c r="AY424" s="230" t="s">
        <v>182</v>
      </c>
    </row>
    <row r="425" spans="2:65" s="1" customFormat="1" ht="16.5" customHeight="1">
      <c r="B425" s="41"/>
      <c r="C425" s="193" t="s">
        <v>615</v>
      </c>
      <c r="D425" s="193" t="s">
        <v>184</v>
      </c>
      <c r="E425" s="194" t="s">
        <v>616</v>
      </c>
      <c r="F425" s="195" t="s">
        <v>617</v>
      </c>
      <c r="G425" s="196" t="s">
        <v>142</v>
      </c>
      <c r="H425" s="197">
        <v>0.7</v>
      </c>
      <c r="I425" s="198"/>
      <c r="J425" s="199">
        <f>ROUND(I425*H425,2)</f>
        <v>0</v>
      </c>
      <c r="K425" s="195" t="s">
        <v>187</v>
      </c>
      <c r="L425" s="61"/>
      <c r="M425" s="200" t="s">
        <v>21</v>
      </c>
      <c r="N425" s="201" t="s">
        <v>47</v>
      </c>
      <c r="O425" s="42"/>
      <c r="P425" s="202">
        <f>O425*H425</f>
        <v>0</v>
      </c>
      <c r="Q425" s="202">
        <v>2E-3</v>
      </c>
      <c r="R425" s="202">
        <f>Q425*H425</f>
        <v>1.4E-3</v>
      </c>
      <c r="S425" s="202">
        <v>0</v>
      </c>
      <c r="T425" s="203">
        <f>S425*H425</f>
        <v>0</v>
      </c>
      <c r="AR425" s="24" t="s">
        <v>188</v>
      </c>
      <c r="AT425" s="24" t="s">
        <v>184</v>
      </c>
      <c r="AU425" s="24" t="s">
        <v>87</v>
      </c>
      <c r="AY425" s="24" t="s">
        <v>182</v>
      </c>
      <c r="BE425" s="204">
        <f>IF(N425="základní",J425,0)</f>
        <v>0</v>
      </c>
      <c r="BF425" s="204">
        <f>IF(N425="snížená",J425,0)</f>
        <v>0</v>
      </c>
      <c r="BG425" s="204">
        <f>IF(N425="zákl. přenesená",J425,0)</f>
        <v>0</v>
      </c>
      <c r="BH425" s="204">
        <f>IF(N425="sníž. přenesená",J425,0)</f>
        <v>0</v>
      </c>
      <c r="BI425" s="204">
        <f>IF(N425="nulová",J425,0)</f>
        <v>0</v>
      </c>
      <c r="BJ425" s="24" t="s">
        <v>84</v>
      </c>
      <c r="BK425" s="204">
        <f>ROUND(I425*H425,2)</f>
        <v>0</v>
      </c>
      <c r="BL425" s="24" t="s">
        <v>188</v>
      </c>
      <c r="BM425" s="24" t="s">
        <v>618</v>
      </c>
    </row>
    <row r="426" spans="2:65" s="1" customFormat="1" ht="27">
      <c r="B426" s="41"/>
      <c r="C426" s="63"/>
      <c r="D426" s="205" t="s">
        <v>190</v>
      </c>
      <c r="E426" s="63"/>
      <c r="F426" s="206" t="s">
        <v>619</v>
      </c>
      <c r="G426" s="63"/>
      <c r="H426" s="63"/>
      <c r="I426" s="164"/>
      <c r="J426" s="63"/>
      <c r="K426" s="63"/>
      <c r="L426" s="61"/>
      <c r="M426" s="207"/>
      <c r="N426" s="42"/>
      <c r="O426" s="42"/>
      <c r="P426" s="42"/>
      <c r="Q426" s="42"/>
      <c r="R426" s="42"/>
      <c r="S426" s="42"/>
      <c r="T426" s="78"/>
      <c r="AT426" s="24" t="s">
        <v>190</v>
      </c>
      <c r="AU426" s="24" t="s">
        <v>87</v>
      </c>
    </row>
    <row r="427" spans="2:65" s="1" customFormat="1" ht="108">
      <c r="B427" s="41"/>
      <c r="C427" s="63"/>
      <c r="D427" s="205" t="s">
        <v>192</v>
      </c>
      <c r="E427" s="63"/>
      <c r="F427" s="208" t="s">
        <v>620</v>
      </c>
      <c r="G427" s="63"/>
      <c r="H427" s="63"/>
      <c r="I427" s="164"/>
      <c r="J427" s="63"/>
      <c r="K427" s="63"/>
      <c r="L427" s="61"/>
      <c r="M427" s="207"/>
      <c r="N427" s="42"/>
      <c r="O427" s="42"/>
      <c r="P427" s="42"/>
      <c r="Q427" s="42"/>
      <c r="R427" s="42"/>
      <c r="S427" s="42"/>
      <c r="T427" s="78"/>
      <c r="AT427" s="24" t="s">
        <v>192</v>
      </c>
      <c r="AU427" s="24" t="s">
        <v>87</v>
      </c>
    </row>
    <row r="428" spans="2:65" s="1" customFormat="1" ht="27">
      <c r="B428" s="41"/>
      <c r="C428" s="63"/>
      <c r="D428" s="205" t="s">
        <v>252</v>
      </c>
      <c r="E428" s="63"/>
      <c r="F428" s="208" t="s">
        <v>621</v>
      </c>
      <c r="G428" s="63"/>
      <c r="H428" s="63"/>
      <c r="I428" s="164"/>
      <c r="J428" s="63"/>
      <c r="K428" s="63"/>
      <c r="L428" s="61"/>
      <c r="M428" s="207"/>
      <c r="N428" s="42"/>
      <c r="O428" s="42"/>
      <c r="P428" s="42"/>
      <c r="Q428" s="42"/>
      <c r="R428" s="42"/>
      <c r="S428" s="42"/>
      <c r="T428" s="78"/>
      <c r="AT428" s="24" t="s">
        <v>252</v>
      </c>
      <c r="AU428" s="24" t="s">
        <v>87</v>
      </c>
    </row>
    <row r="429" spans="2:65" s="11" customFormat="1">
      <c r="B429" s="209"/>
      <c r="C429" s="210"/>
      <c r="D429" s="205" t="s">
        <v>194</v>
      </c>
      <c r="E429" s="211" t="s">
        <v>21</v>
      </c>
      <c r="F429" s="212" t="s">
        <v>622</v>
      </c>
      <c r="G429" s="210"/>
      <c r="H429" s="213">
        <v>0.7</v>
      </c>
      <c r="I429" s="214"/>
      <c r="J429" s="210"/>
      <c r="K429" s="210"/>
      <c r="L429" s="215"/>
      <c r="M429" s="216"/>
      <c r="N429" s="217"/>
      <c r="O429" s="217"/>
      <c r="P429" s="217"/>
      <c r="Q429" s="217"/>
      <c r="R429" s="217"/>
      <c r="S429" s="217"/>
      <c r="T429" s="218"/>
      <c r="AT429" s="219" t="s">
        <v>194</v>
      </c>
      <c r="AU429" s="219" t="s">
        <v>87</v>
      </c>
      <c r="AV429" s="11" t="s">
        <v>87</v>
      </c>
      <c r="AW429" s="11" t="s">
        <v>39</v>
      </c>
      <c r="AX429" s="11" t="s">
        <v>84</v>
      </c>
      <c r="AY429" s="219" t="s">
        <v>182</v>
      </c>
    </row>
    <row r="430" spans="2:65" s="1" customFormat="1" ht="25.5" customHeight="1">
      <c r="B430" s="41"/>
      <c r="C430" s="193" t="s">
        <v>623</v>
      </c>
      <c r="D430" s="193" t="s">
        <v>184</v>
      </c>
      <c r="E430" s="194" t="s">
        <v>624</v>
      </c>
      <c r="F430" s="195" t="s">
        <v>625</v>
      </c>
      <c r="G430" s="196" t="s">
        <v>142</v>
      </c>
      <c r="H430" s="197">
        <v>17</v>
      </c>
      <c r="I430" s="198"/>
      <c r="J430" s="199">
        <f>ROUND(I430*H430,2)</f>
        <v>0</v>
      </c>
      <c r="K430" s="195" t="s">
        <v>187</v>
      </c>
      <c r="L430" s="61"/>
      <c r="M430" s="200" t="s">
        <v>21</v>
      </c>
      <c r="N430" s="201" t="s">
        <v>47</v>
      </c>
      <c r="O430" s="42"/>
      <c r="P430" s="202">
        <f>O430*H430</f>
        <v>0</v>
      </c>
      <c r="Q430" s="202">
        <v>1.3699999999999999E-3</v>
      </c>
      <c r="R430" s="202">
        <f>Q430*H430</f>
        <v>2.3289999999999998E-2</v>
      </c>
      <c r="S430" s="202">
        <v>0</v>
      </c>
      <c r="T430" s="203">
        <f>S430*H430</f>
        <v>0</v>
      </c>
      <c r="AR430" s="24" t="s">
        <v>188</v>
      </c>
      <c r="AT430" s="24" t="s">
        <v>184</v>
      </c>
      <c r="AU430" s="24" t="s">
        <v>87</v>
      </c>
      <c r="AY430" s="24" t="s">
        <v>182</v>
      </c>
      <c r="BE430" s="204">
        <f>IF(N430="základní",J430,0)</f>
        <v>0</v>
      </c>
      <c r="BF430" s="204">
        <f>IF(N430="snížená",J430,0)</f>
        <v>0</v>
      </c>
      <c r="BG430" s="204">
        <f>IF(N430="zákl. přenesená",J430,0)</f>
        <v>0</v>
      </c>
      <c r="BH430" s="204">
        <f>IF(N430="sníž. přenesená",J430,0)</f>
        <v>0</v>
      </c>
      <c r="BI430" s="204">
        <f>IF(N430="nulová",J430,0)</f>
        <v>0</v>
      </c>
      <c r="BJ430" s="24" t="s">
        <v>84</v>
      </c>
      <c r="BK430" s="204">
        <f>ROUND(I430*H430,2)</f>
        <v>0</v>
      </c>
      <c r="BL430" s="24" t="s">
        <v>188</v>
      </c>
      <c r="BM430" s="24" t="s">
        <v>626</v>
      </c>
    </row>
    <row r="431" spans="2:65" s="1" customFormat="1">
      <c r="B431" s="41"/>
      <c r="C431" s="63"/>
      <c r="D431" s="205" t="s">
        <v>190</v>
      </c>
      <c r="E431" s="63"/>
      <c r="F431" s="206" t="s">
        <v>627</v>
      </c>
      <c r="G431" s="63"/>
      <c r="H431" s="63"/>
      <c r="I431" s="164"/>
      <c r="J431" s="63"/>
      <c r="K431" s="63"/>
      <c r="L431" s="61"/>
      <c r="M431" s="207"/>
      <c r="N431" s="42"/>
      <c r="O431" s="42"/>
      <c r="P431" s="42"/>
      <c r="Q431" s="42"/>
      <c r="R431" s="42"/>
      <c r="S431" s="42"/>
      <c r="T431" s="78"/>
      <c r="AT431" s="24" t="s">
        <v>190</v>
      </c>
      <c r="AU431" s="24" t="s">
        <v>87</v>
      </c>
    </row>
    <row r="432" spans="2:65" s="1" customFormat="1" ht="40.5">
      <c r="B432" s="41"/>
      <c r="C432" s="63"/>
      <c r="D432" s="205" t="s">
        <v>192</v>
      </c>
      <c r="E432" s="63"/>
      <c r="F432" s="208" t="s">
        <v>628</v>
      </c>
      <c r="G432" s="63"/>
      <c r="H432" s="63"/>
      <c r="I432" s="164"/>
      <c r="J432" s="63"/>
      <c r="K432" s="63"/>
      <c r="L432" s="61"/>
      <c r="M432" s="207"/>
      <c r="N432" s="42"/>
      <c r="O432" s="42"/>
      <c r="P432" s="42"/>
      <c r="Q432" s="42"/>
      <c r="R432" s="42"/>
      <c r="S432" s="42"/>
      <c r="T432" s="78"/>
      <c r="AT432" s="24" t="s">
        <v>192</v>
      </c>
      <c r="AU432" s="24" t="s">
        <v>87</v>
      </c>
    </row>
    <row r="433" spans="2:65" s="11" customFormat="1">
      <c r="B433" s="209"/>
      <c r="C433" s="210"/>
      <c r="D433" s="205" t="s">
        <v>194</v>
      </c>
      <c r="E433" s="211" t="s">
        <v>21</v>
      </c>
      <c r="F433" s="212" t="s">
        <v>629</v>
      </c>
      <c r="G433" s="210"/>
      <c r="H433" s="213">
        <v>17</v>
      </c>
      <c r="I433" s="214"/>
      <c r="J433" s="210"/>
      <c r="K433" s="210"/>
      <c r="L433" s="215"/>
      <c r="M433" s="216"/>
      <c r="N433" s="217"/>
      <c r="O433" s="217"/>
      <c r="P433" s="217"/>
      <c r="Q433" s="217"/>
      <c r="R433" s="217"/>
      <c r="S433" s="217"/>
      <c r="T433" s="218"/>
      <c r="AT433" s="219" t="s">
        <v>194</v>
      </c>
      <c r="AU433" s="219" t="s">
        <v>87</v>
      </c>
      <c r="AV433" s="11" t="s">
        <v>87</v>
      </c>
      <c r="AW433" s="11" t="s">
        <v>39</v>
      </c>
      <c r="AX433" s="11" t="s">
        <v>84</v>
      </c>
      <c r="AY433" s="219" t="s">
        <v>182</v>
      </c>
    </row>
    <row r="434" spans="2:65" s="1" customFormat="1" ht="25.5" customHeight="1">
      <c r="B434" s="41"/>
      <c r="C434" s="193" t="s">
        <v>630</v>
      </c>
      <c r="D434" s="193" t="s">
        <v>184</v>
      </c>
      <c r="E434" s="194" t="s">
        <v>631</v>
      </c>
      <c r="F434" s="195" t="s">
        <v>632</v>
      </c>
      <c r="G434" s="196" t="s">
        <v>98</v>
      </c>
      <c r="H434" s="197">
        <v>15.646000000000001</v>
      </c>
      <c r="I434" s="198"/>
      <c r="J434" s="199">
        <f>ROUND(I434*H434,2)</f>
        <v>0</v>
      </c>
      <c r="K434" s="195" t="s">
        <v>21</v>
      </c>
      <c r="L434" s="61"/>
      <c r="M434" s="200" t="s">
        <v>21</v>
      </c>
      <c r="N434" s="201" t="s">
        <v>47</v>
      </c>
      <c r="O434" s="42"/>
      <c r="P434" s="202">
        <f>O434*H434</f>
        <v>0</v>
      </c>
      <c r="Q434" s="202">
        <v>1.47E-3</v>
      </c>
      <c r="R434" s="202">
        <f>Q434*H434</f>
        <v>2.2999620000000002E-2</v>
      </c>
      <c r="S434" s="202">
        <v>2.4470000000000001</v>
      </c>
      <c r="T434" s="203">
        <f>S434*H434</f>
        <v>38.285762000000005</v>
      </c>
      <c r="AR434" s="24" t="s">
        <v>188</v>
      </c>
      <c r="AT434" s="24" t="s">
        <v>184</v>
      </c>
      <c r="AU434" s="24" t="s">
        <v>87</v>
      </c>
      <c r="AY434" s="24" t="s">
        <v>182</v>
      </c>
      <c r="BE434" s="204">
        <f>IF(N434="základní",J434,0)</f>
        <v>0</v>
      </c>
      <c r="BF434" s="204">
        <f>IF(N434="snížená",J434,0)</f>
        <v>0</v>
      </c>
      <c r="BG434" s="204">
        <f>IF(N434="zákl. přenesená",J434,0)</f>
        <v>0</v>
      </c>
      <c r="BH434" s="204">
        <f>IF(N434="sníž. přenesená",J434,0)</f>
        <v>0</v>
      </c>
      <c r="BI434" s="204">
        <f>IF(N434="nulová",J434,0)</f>
        <v>0</v>
      </c>
      <c r="BJ434" s="24" t="s">
        <v>84</v>
      </c>
      <c r="BK434" s="204">
        <f>ROUND(I434*H434,2)</f>
        <v>0</v>
      </c>
      <c r="BL434" s="24" t="s">
        <v>188</v>
      </c>
      <c r="BM434" s="24" t="s">
        <v>633</v>
      </c>
    </row>
    <row r="435" spans="2:65" s="1" customFormat="1" ht="40.5">
      <c r="B435" s="41"/>
      <c r="C435" s="63"/>
      <c r="D435" s="205" t="s">
        <v>190</v>
      </c>
      <c r="E435" s="63"/>
      <c r="F435" s="206" t="s">
        <v>634</v>
      </c>
      <c r="G435" s="63"/>
      <c r="H435" s="63"/>
      <c r="I435" s="164"/>
      <c r="J435" s="63"/>
      <c r="K435" s="63"/>
      <c r="L435" s="61"/>
      <c r="M435" s="207"/>
      <c r="N435" s="42"/>
      <c r="O435" s="42"/>
      <c r="P435" s="42"/>
      <c r="Q435" s="42"/>
      <c r="R435" s="42"/>
      <c r="S435" s="42"/>
      <c r="T435" s="78"/>
      <c r="AT435" s="24" t="s">
        <v>190</v>
      </c>
      <c r="AU435" s="24" t="s">
        <v>87</v>
      </c>
    </row>
    <row r="436" spans="2:65" s="1" customFormat="1" ht="175.5">
      <c r="B436" s="41"/>
      <c r="C436" s="63"/>
      <c r="D436" s="205" t="s">
        <v>192</v>
      </c>
      <c r="E436" s="63"/>
      <c r="F436" s="208" t="s">
        <v>635</v>
      </c>
      <c r="G436" s="63"/>
      <c r="H436" s="63"/>
      <c r="I436" s="164"/>
      <c r="J436" s="63"/>
      <c r="K436" s="63"/>
      <c r="L436" s="61"/>
      <c r="M436" s="207"/>
      <c r="N436" s="42"/>
      <c r="O436" s="42"/>
      <c r="P436" s="42"/>
      <c r="Q436" s="42"/>
      <c r="R436" s="42"/>
      <c r="S436" s="42"/>
      <c r="T436" s="78"/>
      <c r="AT436" s="24" t="s">
        <v>192</v>
      </c>
      <c r="AU436" s="24" t="s">
        <v>87</v>
      </c>
    </row>
    <row r="437" spans="2:65" s="13" customFormat="1">
      <c r="B437" s="231"/>
      <c r="C437" s="232"/>
      <c r="D437" s="205" t="s">
        <v>194</v>
      </c>
      <c r="E437" s="233" t="s">
        <v>21</v>
      </c>
      <c r="F437" s="234" t="s">
        <v>636</v>
      </c>
      <c r="G437" s="232"/>
      <c r="H437" s="233" t="s">
        <v>21</v>
      </c>
      <c r="I437" s="235"/>
      <c r="J437" s="232"/>
      <c r="K437" s="232"/>
      <c r="L437" s="236"/>
      <c r="M437" s="237"/>
      <c r="N437" s="238"/>
      <c r="O437" s="238"/>
      <c r="P437" s="238"/>
      <c r="Q437" s="238"/>
      <c r="R437" s="238"/>
      <c r="S437" s="238"/>
      <c r="T437" s="239"/>
      <c r="AT437" s="240" t="s">
        <v>194</v>
      </c>
      <c r="AU437" s="240" t="s">
        <v>87</v>
      </c>
      <c r="AV437" s="13" t="s">
        <v>84</v>
      </c>
      <c r="AW437" s="13" t="s">
        <v>39</v>
      </c>
      <c r="AX437" s="13" t="s">
        <v>76</v>
      </c>
      <c r="AY437" s="240" t="s">
        <v>182</v>
      </c>
    </row>
    <row r="438" spans="2:65" s="11" customFormat="1">
      <c r="B438" s="209"/>
      <c r="C438" s="210"/>
      <c r="D438" s="205" t="s">
        <v>194</v>
      </c>
      <c r="E438" s="211" t="s">
        <v>21</v>
      </c>
      <c r="F438" s="212" t="s">
        <v>637</v>
      </c>
      <c r="G438" s="210"/>
      <c r="H438" s="213">
        <v>14.787000000000001</v>
      </c>
      <c r="I438" s="214"/>
      <c r="J438" s="210"/>
      <c r="K438" s="210"/>
      <c r="L438" s="215"/>
      <c r="M438" s="216"/>
      <c r="N438" s="217"/>
      <c r="O438" s="217"/>
      <c r="P438" s="217"/>
      <c r="Q438" s="217"/>
      <c r="R438" s="217"/>
      <c r="S438" s="217"/>
      <c r="T438" s="218"/>
      <c r="AT438" s="219" t="s">
        <v>194</v>
      </c>
      <c r="AU438" s="219" t="s">
        <v>87</v>
      </c>
      <c r="AV438" s="11" t="s">
        <v>87</v>
      </c>
      <c r="AW438" s="11" t="s">
        <v>39</v>
      </c>
      <c r="AX438" s="11" t="s">
        <v>76</v>
      </c>
      <c r="AY438" s="219" t="s">
        <v>182</v>
      </c>
    </row>
    <row r="439" spans="2:65" s="11" customFormat="1">
      <c r="B439" s="209"/>
      <c r="C439" s="210"/>
      <c r="D439" s="205" t="s">
        <v>194</v>
      </c>
      <c r="E439" s="211" t="s">
        <v>21</v>
      </c>
      <c r="F439" s="212" t="s">
        <v>638</v>
      </c>
      <c r="G439" s="210"/>
      <c r="H439" s="213">
        <v>0.85899999999999999</v>
      </c>
      <c r="I439" s="214"/>
      <c r="J439" s="210"/>
      <c r="K439" s="210"/>
      <c r="L439" s="215"/>
      <c r="M439" s="216"/>
      <c r="N439" s="217"/>
      <c r="O439" s="217"/>
      <c r="P439" s="217"/>
      <c r="Q439" s="217"/>
      <c r="R439" s="217"/>
      <c r="S439" s="217"/>
      <c r="T439" s="218"/>
      <c r="AT439" s="219" t="s">
        <v>194</v>
      </c>
      <c r="AU439" s="219" t="s">
        <v>87</v>
      </c>
      <c r="AV439" s="11" t="s">
        <v>87</v>
      </c>
      <c r="AW439" s="11" t="s">
        <v>39</v>
      </c>
      <c r="AX439" s="11" t="s">
        <v>76</v>
      </c>
      <c r="AY439" s="219" t="s">
        <v>182</v>
      </c>
    </row>
    <row r="440" spans="2:65" s="12" customFormat="1">
      <c r="B440" s="220"/>
      <c r="C440" s="221"/>
      <c r="D440" s="205" t="s">
        <v>194</v>
      </c>
      <c r="E440" s="222" t="s">
        <v>96</v>
      </c>
      <c r="F440" s="223" t="s">
        <v>208</v>
      </c>
      <c r="G440" s="221"/>
      <c r="H440" s="224">
        <v>15.646000000000001</v>
      </c>
      <c r="I440" s="225"/>
      <c r="J440" s="221"/>
      <c r="K440" s="221"/>
      <c r="L440" s="226"/>
      <c r="M440" s="227"/>
      <c r="N440" s="228"/>
      <c r="O440" s="228"/>
      <c r="P440" s="228"/>
      <c r="Q440" s="228"/>
      <c r="R440" s="228"/>
      <c r="S440" s="228"/>
      <c r="T440" s="229"/>
      <c r="AT440" s="230" t="s">
        <v>194</v>
      </c>
      <c r="AU440" s="230" t="s">
        <v>87</v>
      </c>
      <c r="AV440" s="12" t="s">
        <v>188</v>
      </c>
      <c r="AW440" s="12" t="s">
        <v>39</v>
      </c>
      <c r="AX440" s="12" t="s">
        <v>84</v>
      </c>
      <c r="AY440" s="230" t="s">
        <v>182</v>
      </c>
    </row>
    <row r="441" spans="2:65" s="1" customFormat="1" ht="16.5" customHeight="1">
      <c r="B441" s="41"/>
      <c r="C441" s="193" t="s">
        <v>639</v>
      </c>
      <c r="D441" s="193" t="s">
        <v>184</v>
      </c>
      <c r="E441" s="194" t="s">
        <v>640</v>
      </c>
      <c r="F441" s="195" t="s">
        <v>641</v>
      </c>
      <c r="G441" s="196" t="s">
        <v>142</v>
      </c>
      <c r="H441" s="197">
        <v>28</v>
      </c>
      <c r="I441" s="198"/>
      <c r="J441" s="199">
        <f>ROUND(I441*H441,2)</f>
        <v>0</v>
      </c>
      <c r="K441" s="195" t="s">
        <v>21</v>
      </c>
      <c r="L441" s="61"/>
      <c r="M441" s="200" t="s">
        <v>21</v>
      </c>
      <c r="N441" s="201" t="s">
        <v>47</v>
      </c>
      <c r="O441" s="42"/>
      <c r="P441" s="202">
        <f>O441*H441</f>
        <v>0</v>
      </c>
      <c r="Q441" s="202">
        <v>0</v>
      </c>
      <c r="R441" s="202">
        <f>Q441*H441</f>
        <v>0</v>
      </c>
      <c r="S441" s="202">
        <v>0</v>
      </c>
      <c r="T441" s="203">
        <f>S441*H441</f>
        <v>0</v>
      </c>
      <c r="AR441" s="24" t="s">
        <v>188</v>
      </c>
      <c r="AT441" s="24" t="s">
        <v>184</v>
      </c>
      <c r="AU441" s="24" t="s">
        <v>87</v>
      </c>
      <c r="AY441" s="24" t="s">
        <v>182</v>
      </c>
      <c r="BE441" s="204">
        <f>IF(N441="základní",J441,0)</f>
        <v>0</v>
      </c>
      <c r="BF441" s="204">
        <f>IF(N441="snížená",J441,0)</f>
        <v>0</v>
      </c>
      <c r="BG441" s="204">
        <f>IF(N441="zákl. přenesená",J441,0)</f>
        <v>0</v>
      </c>
      <c r="BH441" s="204">
        <f>IF(N441="sníž. přenesená",J441,0)</f>
        <v>0</v>
      </c>
      <c r="BI441" s="204">
        <f>IF(N441="nulová",J441,0)</f>
        <v>0</v>
      </c>
      <c r="BJ441" s="24" t="s">
        <v>84</v>
      </c>
      <c r="BK441" s="204">
        <f>ROUND(I441*H441,2)</f>
        <v>0</v>
      </c>
      <c r="BL441" s="24" t="s">
        <v>188</v>
      </c>
      <c r="BM441" s="24" t="s">
        <v>642</v>
      </c>
    </row>
    <row r="442" spans="2:65" s="1" customFormat="1">
      <c r="B442" s="41"/>
      <c r="C442" s="63"/>
      <c r="D442" s="205" t="s">
        <v>190</v>
      </c>
      <c r="E442" s="63"/>
      <c r="F442" s="206" t="s">
        <v>641</v>
      </c>
      <c r="G442" s="63"/>
      <c r="H442" s="63"/>
      <c r="I442" s="164"/>
      <c r="J442" s="63"/>
      <c r="K442" s="63"/>
      <c r="L442" s="61"/>
      <c r="M442" s="207"/>
      <c r="N442" s="42"/>
      <c r="O442" s="42"/>
      <c r="P442" s="42"/>
      <c r="Q442" s="42"/>
      <c r="R442" s="42"/>
      <c r="S442" s="42"/>
      <c r="T442" s="78"/>
      <c r="AT442" s="24" t="s">
        <v>190</v>
      </c>
      <c r="AU442" s="24" t="s">
        <v>87</v>
      </c>
    </row>
    <row r="443" spans="2:65" s="11" customFormat="1">
      <c r="B443" s="209"/>
      <c r="C443" s="210"/>
      <c r="D443" s="205" t="s">
        <v>194</v>
      </c>
      <c r="E443" s="211" t="s">
        <v>21</v>
      </c>
      <c r="F443" s="212" t="s">
        <v>140</v>
      </c>
      <c r="G443" s="210"/>
      <c r="H443" s="213">
        <v>28</v>
      </c>
      <c r="I443" s="214"/>
      <c r="J443" s="210"/>
      <c r="K443" s="210"/>
      <c r="L443" s="215"/>
      <c r="M443" s="216"/>
      <c r="N443" s="217"/>
      <c r="O443" s="217"/>
      <c r="P443" s="217"/>
      <c r="Q443" s="217"/>
      <c r="R443" s="217"/>
      <c r="S443" s="217"/>
      <c r="T443" s="218"/>
      <c r="AT443" s="219" t="s">
        <v>194</v>
      </c>
      <c r="AU443" s="219" t="s">
        <v>87</v>
      </c>
      <c r="AV443" s="11" t="s">
        <v>87</v>
      </c>
      <c r="AW443" s="11" t="s">
        <v>39</v>
      </c>
      <c r="AX443" s="11" t="s">
        <v>84</v>
      </c>
      <c r="AY443" s="219" t="s">
        <v>182</v>
      </c>
    </row>
    <row r="444" spans="2:65" s="1" customFormat="1" ht="16.5" customHeight="1">
      <c r="B444" s="41"/>
      <c r="C444" s="193" t="s">
        <v>643</v>
      </c>
      <c r="D444" s="193" t="s">
        <v>184</v>
      </c>
      <c r="E444" s="194" t="s">
        <v>644</v>
      </c>
      <c r="F444" s="195" t="s">
        <v>645</v>
      </c>
      <c r="G444" s="196" t="s">
        <v>102</v>
      </c>
      <c r="H444" s="197">
        <v>134.738</v>
      </c>
      <c r="I444" s="198"/>
      <c r="J444" s="199">
        <f>ROUND(I444*H444,2)</f>
        <v>0</v>
      </c>
      <c r="K444" s="195" t="s">
        <v>187</v>
      </c>
      <c r="L444" s="61"/>
      <c r="M444" s="200" t="s">
        <v>21</v>
      </c>
      <c r="N444" s="201" t="s">
        <v>47</v>
      </c>
      <c r="O444" s="42"/>
      <c r="P444" s="202">
        <f>O444*H444</f>
        <v>0</v>
      </c>
      <c r="Q444" s="202">
        <v>0</v>
      </c>
      <c r="R444" s="202">
        <f>Q444*H444</f>
        <v>0</v>
      </c>
      <c r="S444" s="202">
        <v>0</v>
      </c>
      <c r="T444" s="203">
        <f>S444*H444</f>
        <v>0</v>
      </c>
      <c r="AR444" s="24" t="s">
        <v>188</v>
      </c>
      <c r="AT444" s="24" t="s">
        <v>184</v>
      </c>
      <c r="AU444" s="24" t="s">
        <v>87</v>
      </c>
      <c r="AY444" s="24" t="s">
        <v>182</v>
      </c>
      <c r="BE444" s="204">
        <f>IF(N444="základní",J444,0)</f>
        <v>0</v>
      </c>
      <c r="BF444" s="204">
        <f>IF(N444="snížená",J444,0)</f>
        <v>0</v>
      </c>
      <c r="BG444" s="204">
        <f>IF(N444="zákl. přenesená",J444,0)</f>
        <v>0</v>
      </c>
      <c r="BH444" s="204">
        <f>IF(N444="sníž. přenesená",J444,0)</f>
        <v>0</v>
      </c>
      <c r="BI444" s="204">
        <f>IF(N444="nulová",J444,0)</f>
        <v>0</v>
      </c>
      <c r="BJ444" s="24" t="s">
        <v>84</v>
      </c>
      <c r="BK444" s="204">
        <f>ROUND(I444*H444,2)</f>
        <v>0</v>
      </c>
      <c r="BL444" s="24" t="s">
        <v>188</v>
      </c>
      <c r="BM444" s="24" t="s">
        <v>646</v>
      </c>
    </row>
    <row r="445" spans="2:65" s="1" customFormat="1">
      <c r="B445" s="41"/>
      <c r="C445" s="63"/>
      <c r="D445" s="205" t="s">
        <v>190</v>
      </c>
      <c r="E445" s="63"/>
      <c r="F445" s="206" t="s">
        <v>645</v>
      </c>
      <c r="G445" s="63"/>
      <c r="H445" s="63"/>
      <c r="I445" s="164"/>
      <c r="J445" s="63"/>
      <c r="K445" s="63"/>
      <c r="L445" s="61"/>
      <c r="M445" s="207"/>
      <c r="N445" s="42"/>
      <c r="O445" s="42"/>
      <c r="P445" s="42"/>
      <c r="Q445" s="42"/>
      <c r="R445" s="42"/>
      <c r="S445" s="42"/>
      <c r="T445" s="78"/>
      <c r="AT445" s="24" t="s">
        <v>190</v>
      </c>
      <c r="AU445" s="24" t="s">
        <v>87</v>
      </c>
    </row>
    <row r="446" spans="2:65" s="1" customFormat="1" ht="67.5">
      <c r="B446" s="41"/>
      <c r="C446" s="63"/>
      <c r="D446" s="205" t="s">
        <v>192</v>
      </c>
      <c r="E446" s="63"/>
      <c r="F446" s="208" t="s">
        <v>647</v>
      </c>
      <c r="G446" s="63"/>
      <c r="H446" s="63"/>
      <c r="I446" s="164"/>
      <c r="J446" s="63"/>
      <c r="K446" s="63"/>
      <c r="L446" s="61"/>
      <c r="M446" s="207"/>
      <c r="N446" s="42"/>
      <c r="O446" s="42"/>
      <c r="P446" s="42"/>
      <c r="Q446" s="42"/>
      <c r="R446" s="42"/>
      <c r="S446" s="42"/>
      <c r="T446" s="78"/>
      <c r="AT446" s="24" t="s">
        <v>192</v>
      </c>
      <c r="AU446" s="24" t="s">
        <v>87</v>
      </c>
    </row>
    <row r="447" spans="2:65" s="1" customFormat="1" ht="27">
      <c r="B447" s="41"/>
      <c r="C447" s="63"/>
      <c r="D447" s="205" t="s">
        <v>252</v>
      </c>
      <c r="E447" s="63"/>
      <c r="F447" s="208" t="s">
        <v>648</v>
      </c>
      <c r="G447" s="63"/>
      <c r="H447" s="63"/>
      <c r="I447" s="164"/>
      <c r="J447" s="63"/>
      <c r="K447" s="63"/>
      <c r="L447" s="61"/>
      <c r="M447" s="207"/>
      <c r="N447" s="42"/>
      <c r="O447" s="42"/>
      <c r="P447" s="42"/>
      <c r="Q447" s="42"/>
      <c r="R447" s="42"/>
      <c r="S447" s="42"/>
      <c r="T447" s="78"/>
      <c r="AT447" s="24" t="s">
        <v>252</v>
      </c>
      <c r="AU447" s="24" t="s">
        <v>87</v>
      </c>
    </row>
    <row r="448" spans="2:65" s="11" customFormat="1">
      <c r="B448" s="209"/>
      <c r="C448" s="210"/>
      <c r="D448" s="205" t="s">
        <v>194</v>
      </c>
      <c r="E448" s="211" t="s">
        <v>21</v>
      </c>
      <c r="F448" s="212" t="s">
        <v>649</v>
      </c>
      <c r="G448" s="210"/>
      <c r="H448" s="213">
        <v>38.615000000000002</v>
      </c>
      <c r="I448" s="214"/>
      <c r="J448" s="210"/>
      <c r="K448" s="210"/>
      <c r="L448" s="215"/>
      <c r="M448" s="216"/>
      <c r="N448" s="217"/>
      <c r="O448" s="217"/>
      <c r="P448" s="217"/>
      <c r="Q448" s="217"/>
      <c r="R448" s="217"/>
      <c r="S448" s="217"/>
      <c r="T448" s="218"/>
      <c r="AT448" s="219" t="s">
        <v>194</v>
      </c>
      <c r="AU448" s="219" t="s">
        <v>87</v>
      </c>
      <c r="AV448" s="11" t="s">
        <v>87</v>
      </c>
      <c r="AW448" s="11" t="s">
        <v>39</v>
      </c>
      <c r="AX448" s="11" t="s">
        <v>76</v>
      </c>
      <c r="AY448" s="219" t="s">
        <v>182</v>
      </c>
    </row>
    <row r="449" spans="2:65" s="11" customFormat="1">
      <c r="B449" s="209"/>
      <c r="C449" s="210"/>
      <c r="D449" s="205" t="s">
        <v>194</v>
      </c>
      <c r="E449" s="211" t="s">
        <v>21</v>
      </c>
      <c r="F449" s="212" t="s">
        <v>650</v>
      </c>
      <c r="G449" s="210"/>
      <c r="H449" s="213">
        <v>4</v>
      </c>
      <c r="I449" s="214"/>
      <c r="J449" s="210"/>
      <c r="K449" s="210"/>
      <c r="L449" s="215"/>
      <c r="M449" s="216"/>
      <c r="N449" s="217"/>
      <c r="O449" s="217"/>
      <c r="P449" s="217"/>
      <c r="Q449" s="217"/>
      <c r="R449" s="217"/>
      <c r="S449" s="217"/>
      <c r="T449" s="218"/>
      <c r="AT449" s="219" t="s">
        <v>194</v>
      </c>
      <c r="AU449" s="219" t="s">
        <v>87</v>
      </c>
      <c r="AV449" s="11" t="s">
        <v>87</v>
      </c>
      <c r="AW449" s="11" t="s">
        <v>39</v>
      </c>
      <c r="AX449" s="11" t="s">
        <v>76</v>
      </c>
      <c r="AY449" s="219" t="s">
        <v>182</v>
      </c>
    </row>
    <row r="450" spans="2:65" s="11" customFormat="1">
      <c r="B450" s="209"/>
      <c r="C450" s="210"/>
      <c r="D450" s="205" t="s">
        <v>194</v>
      </c>
      <c r="E450" s="211" t="s">
        <v>21</v>
      </c>
      <c r="F450" s="212" t="s">
        <v>122</v>
      </c>
      <c r="G450" s="210"/>
      <c r="H450" s="213">
        <v>92.123000000000005</v>
      </c>
      <c r="I450" s="214"/>
      <c r="J450" s="210"/>
      <c r="K450" s="210"/>
      <c r="L450" s="215"/>
      <c r="M450" s="216"/>
      <c r="N450" s="217"/>
      <c r="O450" s="217"/>
      <c r="P450" s="217"/>
      <c r="Q450" s="217"/>
      <c r="R450" s="217"/>
      <c r="S450" s="217"/>
      <c r="T450" s="218"/>
      <c r="AT450" s="219" t="s">
        <v>194</v>
      </c>
      <c r="AU450" s="219" t="s">
        <v>87</v>
      </c>
      <c r="AV450" s="11" t="s">
        <v>87</v>
      </c>
      <c r="AW450" s="11" t="s">
        <v>39</v>
      </c>
      <c r="AX450" s="11" t="s">
        <v>76</v>
      </c>
      <c r="AY450" s="219" t="s">
        <v>182</v>
      </c>
    </row>
    <row r="451" spans="2:65" s="12" customFormat="1">
      <c r="B451" s="220"/>
      <c r="C451" s="221"/>
      <c r="D451" s="205" t="s">
        <v>194</v>
      </c>
      <c r="E451" s="222" t="s">
        <v>105</v>
      </c>
      <c r="F451" s="223" t="s">
        <v>208</v>
      </c>
      <c r="G451" s="221"/>
      <c r="H451" s="224">
        <v>134.738</v>
      </c>
      <c r="I451" s="225"/>
      <c r="J451" s="221"/>
      <c r="K451" s="221"/>
      <c r="L451" s="226"/>
      <c r="M451" s="227"/>
      <c r="N451" s="228"/>
      <c r="O451" s="228"/>
      <c r="P451" s="228"/>
      <c r="Q451" s="228"/>
      <c r="R451" s="228"/>
      <c r="S451" s="228"/>
      <c r="T451" s="229"/>
      <c r="AT451" s="230" t="s">
        <v>194</v>
      </c>
      <c r="AU451" s="230" t="s">
        <v>87</v>
      </c>
      <c r="AV451" s="12" t="s">
        <v>188</v>
      </c>
      <c r="AW451" s="12" t="s">
        <v>39</v>
      </c>
      <c r="AX451" s="12" t="s">
        <v>84</v>
      </c>
      <c r="AY451" s="230" t="s">
        <v>182</v>
      </c>
    </row>
    <row r="452" spans="2:65" s="1" customFormat="1" ht="16.5" customHeight="1">
      <c r="B452" s="41"/>
      <c r="C452" s="193" t="s">
        <v>651</v>
      </c>
      <c r="D452" s="193" t="s">
        <v>184</v>
      </c>
      <c r="E452" s="194" t="s">
        <v>652</v>
      </c>
      <c r="F452" s="195" t="s">
        <v>653</v>
      </c>
      <c r="G452" s="196" t="s">
        <v>102</v>
      </c>
      <c r="H452" s="197">
        <v>134.738</v>
      </c>
      <c r="I452" s="198"/>
      <c r="J452" s="199">
        <f>ROUND(I452*H452,2)</f>
        <v>0</v>
      </c>
      <c r="K452" s="195" t="s">
        <v>187</v>
      </c>
      <c r="L452" s="61"/>
      <c r="M452" s="200" t="s">
        <v>21</v>
      </c>
      <c r="N452" s="201" t="s">
        <v>47</v>
      </c>
      <c r="O452" s="42"/>
      <c r="P452" s="202">
        <f>O452*H452</f>
        <v>0</v>
      </c>
      <c r="Q452" s="202">
        <v>0</v>
      </c>
      <c r="R452" s="202">
        <f>Q452*H452</f>
        <v>0</v>
      </c>
      <c r="S452" s="202">
        <v>0</v>
      </c>
      <c r="T452" s="203">
        <f>S452*H452</f>
        <v>0</v>
      </c>
      <c r="AR452" s="24" t="s">
        <v>188</v>
      </c>
      <c r="AT452" s="24" t="s">
        <v>184</v>
      </c>
      <c r="AU452" s="24" t="s">
        <v>87</v>
      </c>
      <c r="AY452" s="24" t="s">
        <v>182</v>
      </c>
      <c r="BE452" s="204">
        <f>IF(N452="základní",J452,0)</f>
        <v>0</v>
      </c>
      <c r="BF452" s="204">
        <f>IF(N452="snížená",J452,0)</f>
        <v>0</v>
      </c>
      <c r="BG452" s="204">
        <f>IF(N452="zákl. přenesená",J452,0)</f>
        <v>0</v>
      </c>
      <c r="BH452" s="204">
        <f>IF(N452="sníž. přenesená",J452,0)</f>
        <v>0</v>
      </c>
      <c r="BI452" s="204">
        <f>IF(N452="nulová",J452,0)</f>
        <v>0</v>
      </c>
      <c r="BJ452" s="24" t="s">
        <v>84</v>
      </c>
      <c r="BK452" s="204">
        <f>ROUND(I452*H452,2)</f>
        <v>0</v>
      </c>
      <c r="BL452" s="24" t="s">
        <v>188</v>
      </c>
      <c r="BM452" s="24" t="s">
        <v>654</v>
      </c>
    </row>
    <row r="453" spans="2:65" s="1" customFormat="1">
      <c r="B453" s="41"/>
      <c r="C453" s="63"/>
      <c r="D453" s="205" t="s">
        <v>190</v>
      </c>
      <c r="E453" s="63"/>
      <c r="F453" s="206" t="s">
        <v>655</v>
      </c>
      <c r="G453" s="63"/>
      <c r="H453" s="63"/>
      <c r="I453" s="164"/>
      <c r="J453" s="63"/>
      <c r="K453" s="63"/>
      <c r="L453" s="61"/>
      <c r="M453" s="207"/>
      <c r="N453" s="42"/>
      <c r="O453" s="42"/>
      <c r="P453" s="42"/>
      <c r="Q453" s="42"/>
      <c r="R453" s="42"/>
      <c r="S453" s="42"/>
      <c r="T453" s="78"/>
      <c r="AT453" s="24" t="s">
        <v>190</v>
      </c>
      <c r="AU453" s="24" t="s">
        <v>87</v>
      </c>
    </row>
    <row r="454" spans="2:65" s="1" customFormat="1" ht="67.5">
      <c r="B454" s="41"/>
      <c r="C454" s="63"/>
      <c r="D454" s="205" t="s">
        <v>192</v>
      </c>
      <c r="E454" s="63"/>
      <c r="F454" s="208" t="s">
        <v>647</v>
      </c>
      <c r="G454" s="63"/>
      <c r="H454" s="63"/>
      <c r="I454" s="164"/>
      <c r="J454" s="63"/>
      <c r="K454" s="63"/>
      <c r="L454" s="61"/>
      <c r="M454" s="207"/>
      <c r="N454" s="42"/>
      <c r="O454" s="42"/>
      <c r="P454" s="42"/>
      <c r="Q454" s="42"/>
      <c r="R454" s="42"/>
      <c r="S454" s="42"/>
      <c r="T454" s="78"/>
      <c r="AT454" s="24" t="s">
        <v>192</v>
      </c>
      <c r="AU454" s="24" t="s">
        <v>87</v>
      </c>
    </row>
    <row r="455" spans="2:65" s="11" customFormat="1">
      <c r="B455" s="209"/>
      <c r="C455" s="210"/>
      <c r="D455" s="205" t="s">
        <v>194</v>
      </c>
      <c r="E455" s="211" t="s">
        <v>21</v>
      </c>
      <c r="F455" s="212" t="s">
        <v>105</v>
      </c>
      <c r="G455" s="210"/>
      <c r="H455" s="213">
        <v>134.738</v>
      </c>
      <c r="I455" s="214"/>
      <c r="J455" s="210"/>
      <c r="K455" s="210"/>
      <c r="L455" s="215"/>
      <c r="M455" s="216"/>
      <c r="N455" s="217"/>
      <c r="O455" s="217"/>
      <c r="P455" s="217"/>
      <c r="Q455" s="217"/>
      <c r="R455" s="217"/>
      <c r="S455" s="217"/>
      <c r="T455" s="218"/>
      <c r="AT455" s="219" t="s">
        <v>194</v>
      </c>
      <c r="AU455" s="219" t="s">
        <v>87</v>
      </c>
      <c r="AV455" s="11" t="s">
        <v>87</v>
      </c>
      <c r="AW455" s="11" t="s">
        <v>39</v>
      </c>
      <c r="AX455" s="11" t="s">
        <v>84</v>
      </c>
      <c r="AY455" s="219" t="s">
        <v>182</v>
      </c>
    </row>
    <row r="456" spans="2:65" s="1" customFormat="1" ht="16.5" customHeight="1">
      <c r="B456" s="41"/>
      <c r="C456" s="193" t="s">
        <v>656</v>
      </c>
      <c r="D456" s="193" t="s">
        <v>184</v>
      </c>
      <c r="E456" s="194" t="s">
        <v>657</v>
      </c>
      <c r="F456" s="195" t="s">
        <v>658</v>
      </c>
      <c r="G456" s="196" t="s">
        <v>102</v>
      </c>
      <c r="H456" s="197">
        <v>92.123000000000005</v>
      </c>
      <c r="I456" s="198"/>
      <c r="J456" s="199">
        <f>ROUND(I456*H456,2)</f>
        <v>0</v>
      </c>
      <c r="K456" s="195" t="s">
        <v>187</v>
      </c>
      <c r="L456" s="61"/>
      <c r="M456" s="200" t="s">
        <v>21</v>
      </c>
      <c r="N456" s="201" t="s">
        <v>47</v>
      </c>
      <c r="O456" s="42"/>
      <c r="P456" s="202">
        <f>O456*H456</f>
        <v>0</v>
      </c>
      <c r="Q456" s="202">
        <v>0</v>
      </c>
      <c r="R456" s="202">
        <f>Q456*H456</f>
        <v>0</v>
      </c>
      <c r="S456" s="202">
        <v>0</v>
      </c>
      <c r="T456" s="203">
        <f>S456*H456</f>
        <v>0</v>
      </c>
      <c r="AR456" s="24" t="s">
        <v>188</v>
      </c>
      <c r="AT456" s="24" t="s">
        <v>184</v>
      </c>
      <c r="AU456" s="24" t="s">
        <v>87</v>
      </c>
      <c r="AY456" s="24" t="s">
        <v>182</v>
      </c>
      <c r="BE456" s="204">
        <f>IF(N456="základní",J456,0)</f>
        <v>0</v>
      </c>
      <c r="BF456" s="204">
        <f>IF(N456="snížená",J456,0)</f>
        <v>0</v>
      </c>
      <c r="BG456" s="204">
        <f>IF(N456="zákl. přenesená",J456,0)</f>
        <v>0</v>
      </c>
      <c r="BH456" s="204">
        <f>IF(N456="sníž. přenesená",J456,0)</f>
        <v>0</v>
      </c>
      <c r="BI456" s="204">
        <f>IF(N456="nulová",J456,0)</f>
        <v>0</v>
      </c>
      <c r="BJ456" s="24" t="s">
        <v>84</v>
      </c>
      <c r="BK456" s="204">
        <f>ROUND(I456*H456,2)</f>
        <v>0</v>
      </c>
      <c r="BL456" s="24" t="s">
        <v>188</v>
      </c>
      <c r="BM456" s="24" t="s">
        <v>659</v>
      </c>
    </row>
    <row r="457" spans="2:65" s="1" customFormat="1">
      <c r="B457" s="41"/>
      <c r="C457" s="63"/>
      <c r="D457" s="205" t="s">
        <v>190</v>
      </c>
      <c r="E457" s="63"/>
      <c r="F457" s="206" t="s">
        <v>660</v>
      </c>
      <c r="G457" s="63"/>
      <c r="H457" s="63"/>
      <c r="I457" s="164"/>
      <c r="J457" s="63"/>
      <c r="K457" s="63"/>
      <c r="L457" s="61"/>
      <c r="M457" s="207"/>
      <c r="N457" s="42"/>
      <c r="O457" s="42"/>
      <c r="P457" s="42"/>
      <c r="Q457" s="42"/>
      <c r="R457" s="42"/>
      <c r="S457" s="42"/>
      <c r="T457" s="78"/>
      <c r="AT457" s="24" t="s">
        <v>190</v>
      </c>
      <c r="AU457" s="24" t="s">
        <v>87</v>
      </c>
    </row>
    <row r="458" spans="2:65" s="1" customFormat="1" ht="67.5">
      <c r="B458" s="41"/>
      <c r="C458" s="63"/>
      <c r="D458" s="205" t="s">
        <v>192</v>
      </c>
      <c r="E458" s="63"/>
      <c r="F458" s="208" t="s">
        <v>647</v>
      </c>
      <c r="G458" s="63"/>
      <c r="H458" s="63"/>
      <c r="I458" s="164"/>
      <c r="J458" s="63"/>
      <c r="K458" s="63"/>
      <c r="L458" s="61"/>
      <c r="M458" s="207"/>
      <c r="N458" s="42"/>
      <c r="O458" s="42"/>
      <c r="P458" s="42"/>
      <c r="Q458" s="42"/>
      <c r="R458" s="42"/>
      <c r="S458" s="42"/>
      <c r="T458" s="78"/>
      <c r="AT458" s="24" t="s">
        <v>192</v>
      </c>
      <c r="AU458" s="24" t="s">
        <v>87</v>
      </c>
    </row>
    <row r="459" spans="2:65" s="13" customFormat="1">
      <c r="B459" s="231"/>
      <c r="C459" s="232"/>
      <c r="D459" s="205" t="s">
        <v>194</v>
      </c>
      <c r="E459" s="233" t="s">
        <v>21</v>
      </c>
      <c r="F459" s="234" t="s">
        <v>661</v>
      </c>
      <c r="G459" s="232"/>
      <c r="H459" s="233" t="s">
        <v>21</v>
      </c>
      <c r="I459" s="235"/>
      <c r="J459" s="232"/>
      <c r="K459" s="232"/>
      <c r="L459" s="236"/>
      <c r="M459" s="237"/>
      <c r="N459" s="238"/>
      <c r="O459" s="238"/>
      <c r="P459" s="238"/>
      <c r="Q459" s="238"/>
      <c r="R459" s="238"/>
      <c r="S459" s="238"/>
      <c r="T459" s="239"/>
      <c r="AT459" s="240" t="s">
        <v>194</v>
      </c>
      <c r="AU459" s="240" t="s">
        <v>87</v>
      </c>
      <c r="AV459" s="13" t="s">
        <v>84</v>
      </c>
      <c r="AW459" s="13" t="s">
        <v>39</v>
      </c>
      <c r="AX459" s="13" t="s">
        <v>76</v>
      </c>
      <c r="AY459" s="240" t="s">
        <v>182</v>
      </c>
    </row>
    <row r="460" spans="2:65" s="11" customFormat="1">
      <c r="B460" s="209"/>
      <c r="C460" s="210"/>
      <c r="D460" s="205" t="s">
        <v>194</v>
      </c>
      <c r="E460" s="211" t="s">
        <v>21</v>
      </c>
      <c r="F460" s="212" t="s">
        <v>122</v>
      </c>
      <c r="G460" s="210"/>
      <c r="H460" s="213">
        <v>92.123000000000005</v>
      </c>
      <c r="I460" s="214"/>
      <c r="J460" s="210"/>
      <c r="K460" s="210"/>
      <c r="L460" s="215"/>
      <c r="M460" s="216"/>
      <c r="N460" s="217"/>
      <c r="O460" s="217"/>
      <c r="P460" s="217"/>
      <c r="Q460" s="217"/>
      <c r="R460" s="217"/>
      <c r="S460" s="217"/>
      <c r="T460" s="218"/>
      <c r="AT460" s="219" t="s">
        <v>194</v>
      </c>
      <c r="AU460" s="219" t="s">
        <v>87</v>
      </c>
      <c r="AV460" s="11" t="s">
        <v>87</v>
      </c>
      <c r="AW460" s="11" t="s">
        <v>39</v>
      </c>
      <c r="AX460" s="11" t="s">
        <v>84</v>
      </c>
      <c r="AY460" s="219" t="s">
        <v>182</v>
      </c>
    </row>
    <row r="461" spans="2:65" s="1" customFormat="1" ht="16.5" customHeight="1">
      <c r="B461" s="41"/>
      <c r="C461" s="193" t="s">
        <v>662</v>
      </c>
      <c r="D461" s="193" t="s">
        <v>184</v>
      </c>
      <c r="E461" s="194" t="s">
        <v>663</v>
      </c>
      <c r="F461" s="195" t="s">
        <v>664</v>
      </c>
      <c r="G461" s="196" t="s">
        <v>102</v>
      </c>
      <c r="H461" s="197">
        <v>40.615000000000002</v>
      </c>
      <c r="I461" s="198"/>
      <c r="J461" s="199">
        <f>ROUND(I461*H461,2)</f>
        <v>0</v>
      </c>
      <c r="K461" s="195" t="s">
        <v>187</v>
      </c>
      <c r="L461" s="61"/>
      <c r="M461" s="200" t="s">
        <v>21</v>
      </c>
      <c r="N461" s="201" t="s">
        <v>47</v>
      </c>
      <c r="O461" s="42"/>
      <c r="P461" s="202">
        <f>O461*H461</f>
        <v>0</v>
      </c>
      <c r="Q461" s="202">
        <v>1.58E-3</v>
      </c>
      <c r="R461" s="202">
        <f>Q461*H461</f>
        <v>6.4171699999999998E-2</v>
      </c>
      <c r="S461" s="202">
        <v>0</v>
      </c>
      <c r="T461" s="203">
        <f>S461*H461</f>
        <v>0</v>
      </c>
      <c r="AR461" s="24" t="s">
        <v>188</v>
      </c>
      <c r="AT461" s="24" t="s">
        <v>184</v>
      </c>
      <c r="AU461" s="24" t="s">
        <v>87</v>
      </c>
      <c r="AY461" s="24" t="s">
        <v>182</v>
      </c>
      <c r="BE461" s="204">
        <f>IF(N461="základní",J461,0)</f>
        <v>0</v>
      </c>
      <c r="BF461" s="204">
        <f>IF(N461="snížená",J461,0)</f>
        <v>0</v>
      </c>
      <c r="BG461" s="204">
        <f>IF(N461="zákl. přenesená",J461,0)</f>
        <v>0</v>
      </c>
      <c r="BH461" s="204">
        <f>IF(N461="sníž. přenesená",J461,0)</f>
        <v>0</v>
      </c>
      <c r="BI461" s="204">
        <f>IF(N461="nulová",J461,0)</f>
        <v>0</v>
      </c>
      <c r="BJ461" s="24" t="s">
        <v>84</v>
      </c>
      <c r="BK461" s="204">
        <f>ROUND(I461*H461,2)</f>
        <v>0</v>
      </c>
      <c r="BL461" s="24" t="s">
        <v>188</v>
      </c>
      <c r="BM461" s="24" t="s">
        <v>665</v>
      </c>
    </row>
    <row r="462" spans="2:65" s="1" customFormat="1">
      <c r="B462" s="41"/>
      <c r="C462" s="63"/>
      <c r="D462" s="205" t="s">
        <v>190</v>
      </c>
      <c r="E462" s="63"/>
      <c r="F462" s="206" t="s">
        <v>666</v>
      </c>
      <c r="G462" s="63"/>
      <c r="H462" s="63"/>
      <c r="I462" s="164"/>
      <c r="J462" s="63"/>
      <c r="K462" s="63"/>
      <c r="L462" s="61"/>
      <c r="M462" s="207"/>
      <c r="N462" s="42"/>
      <c r="O462" s="42"/>
      <c r="P462" s="42"/>
      <c r="Q462" s="42"/>
      <c r="R462" s="42"/>
      <c r="S462" s="42"/>
      <c r="T462" s="78"/>
      <c r="AT462" s="24" t="s">
        <v>190</v>
      </c>
      <c r="AU462" s="24" t="s">
        <v>87</v>
      </c>
    </row>
    <row r="463" spans="2:65" s="11" customFormat="1">
      <c r="B463" s="209"/>
      <c r="C463" s="210"/>
      <c r="D463" s="205" t="s">
        <v>194</v>
      </c>
      <c r="E463" s="211" t="s">
        <v>21</v>
      </c>
      <c r="F463" s="212" t="s">
        <v>649</v>
      </c>
      <c r="G463" s="210"/>
      <c r="H463" s="213">
        <v>38.615000000000002</v>
      </c>
      <c r="I463" s="214"/>
      <c r="J463" s="210"/>
      <c r="K463" s="210"/>
      <c r="L463" s="215"/>
      <c r="M463" s="216"/>
      <c r="N463" s="217"/>
      <c r="O463" s="217"/>
      <c r="P463" s="217"/>
      <c r="Q463" s="217"/>
      <c r="R463" s="217"/>
      <c r="S463" s="217"/>
      <c r="T463" s="218"/>
      <c r="AT463" s="219" t="s">
        <v>194</v>
      </c>
      <c r="AU463" s="219" t="s">
        <v>87</v>
      </c>
      <c r="AV463" s="11" t="s">
        <v>87</v>
      </c>
      <c r="AW463" s="11" t="s">
        <v>39</v>
      </c>
      <c r="AX463" s="11" t="s">
        <v>76</v>
      </c>
      <c r="AY463" s="219" t="s">
        <v>182</v>
      </c>
    </row>
    <row r="464" spans="2:65" s="11" customFormat="1">
      <c r="B464" s="209"/>
      <c r="C464" s="210"/>
      <c r="D464" s="205" t="s">
        <v>194</v>
      </c>
      <c r="E464" s="211" t="s">
        <v>21</v>
      </c>
      <c r="F464" s="212" t="s">
        <v>667</v>
      </c>
      <c r="G464" s="210"/>
      <c r="H464" s="213">
        <v>2</v>
      </c>
      <c r="I464" s="214"/>
      <c r="J464" s="210"/>
      <c r="K464" s="210"/>
      <c r="L464" s="215"/>
      <c r="M464" s="216"/>
      <c r="N464" s="217"/>
      <c r="O464" s="217"/>
      <c r="P464" s="217"/>
      <c r="Q464" s="217"/>
      <c r="R464" s="217"/>
      <c r="S464" s="217"/>
      <c r="T464" s="218"/>
      <c r="AT464" s="219" t="s">
        <v>194</v>
      </c>
      <c r="AU464" s="219" t="s">
        <v>87</v>
      </c>
      <c r="AV464" s="11" t="s">
        <v>87</v>
      </c>
      <c r="AW464" s="11" t="s">
        <v>39</v>
      </c>
      <c r="AX464" s="11" t="s">
        <v>76</v>
      </c>
      <c r="AY464" s="219" t="s">
        <v>182</v>
      </c>
    </row>
    <row r="465" spans="2:65" s="12" customFormat="1">
      <c r="B465" s="220"/>
      <c r="C465" s="221"/>
      <c r="D465" s="205" t="s">
        <v>194</v>
      </c>
      <c r="E465" s="222" t="s">
        <v>21</v>
      </c>
      <c r="F465" s="223" t="s">
        <v>208</v>
      </c>
      <c r="G465" s="221"/>
      <c r="H465" s="224">
        <v>40.615000000000002</v>
      </c>
      <c r="I465" s="225"/>
      <c r="J465" s="221"/>
      <c r="K465" s="221"/>
      <c r="L465" s="226"/>
      <c r="M465" s="227"/>
      <c r="N465" s="228"/>
      <c r="O465" s="228"/>
      <c r="P465" s="228"/>
      <c r="Q465" s="228"/>
      <c r="R465" s="228"/>
      <c r="S465" s="228"/>
      <c r="T465" s="229"/>
      <c r="AT465" s="230" t="s">
        <v>194</v>
      </c>
      <c r="AU465" s="230" t="s">
        <v>87</v>
      </c>
      <c r="AV465" s="12" t="s">
        <v>188</v>
      </c>
      <c r="AW465" s="12" t="s">
        <v>39</v>
      </c>
      <c r="AX465" s="12" t="s">
        <v>84</v>
      </c>
      <c r="AY465" s="230" t="s">
        <v>182</v>
      </c>
    </row>
    <row r="466" spans="2:65" s="1" customFormat="1" ht="25.5" customHeight="1">
      <c r="B466" s="41"/>
      <c r="C466" s="193" t="s">
        <v>668</v>
      </c>
      <c r="D466" s="193" t="s">
        <v>184</v>
      </c>
      <c r="E466" s="194" t="s">
        <v>669</v>
      </c>
      <c r="F466" s="195" t="s">
        <v>670</v>
      </c>
      <c r="G466" s="196" t="s">
        <v>142</v>
      </c>
      <c r="H466" s="197">
        <v>34.5</v>
      </c>
      <c r="I466" s="198"/>
      <c r="J466" s="199">
        <f>ROUND(I466*H466,2)</f>
        <v>0</v>
      </c>
      <c r="K466" s="195" t="s">
        <v>187</v>
      </c>
      <c r="L466" s="61"/>
      <c r="M466" s="200" t="s">
        <v>21</v>
      </c>
      <c r="N466" s="201" t="s">
        <v>47</v>
      </c>
      <c r="O466" s="42"/>
      <c r="P466" s="202">
        <f>O466*H466</f>
        <v>0</v>
      </c>
      <c r="Q466" s="202">
        <v>4.0000000000000002E-4</v>
      </c>
      <c r="R466" s="202">
        <f>Q466*H466</f>
        <v>1.3800000000000002E-2</v>
      </c>
      <c r="S466" s="202">
        <v>1E-3</v>
      </c>
      <c r="T466" s="203">
        <f>S466*H466</f>
        <v>3.4500000000000003E-2</v>
      </c>
      <c r="AR466" s="24" t="s">
        <v>188</v>
      </c>
      <c r="AT466" s="24" t="s">
        <v>184</v>
      </c>
      <c r="AU466" s="24" t="s">
        <v>87</v>
      </c>
      <c r="AY466" s="24" t="s">
        <v>182</v>
      </c>
      <c r="BE466" s="204">
        <f>IF(N466="základní",J466,0)</f>
        <v>0</v>
      </c>
      <c r="BF466" s="204">
        <f>IF(N466="snížená",J466,0)</f>
        <v>0</v>
      </c>
      <c r="BG466" s="204">
        <f>IF(N466="zákl. přenesená",J466,0)</f>
        <v>0</v>
      </c>
      <c r="BH466" s="204">
        <f>IF(N466="sníž. přenesená",J466,0)</f>
        <v>0</v>
      </c>
      <c r="BI466" s="204">
        <f>IF(N466="nulová",J466,0)</f>
        <v>0</v>
      </c>
      <c r="BJ466" s="24" t="s">
        <v>84</v>
      </c>
      <c r="BK466" s="204">
        <f>ROUND(I466*H466,2)</f>
        <v>0</v>
      </c>
      <c r="BL466" s="24" t="s">
        <v>188</v>
      </c>
      <c r="BM466" s="24" t="s">
        <v>671</v>
      </c>
    </row>
    <row r="467" spans="2:65" s="1" customFormat="1" ht="27">
      <c r="B467" s="41"/>
      <c r="C467" s="63"/>
      <c r="D467" s="205" t="s">
        <v>190</v>
      </c>
      <c r="E467" s="63"/>
      <c r="F467" s="206" t="s">
        <v>672</v>
      </c>
      <c r="G467" s="63"/>
      <c r="H467" s="63"/>
      <c r="I467" s="164"/>
      <c r="J467" s="63"/>
      <c r="K467" s="63"/>
      <c r="L467" s="61"/>
      <c r="M467" s="207"/>
      <c r="N467" s="42"/>
      <c r="O467" s="42"/>
      <c r="P467" s="42"/>
      <c r="Q467" s="42"/>
      <c r="R467" s="42"/>
      <c r="S467" s="42"/>
      <c r="T467" s="78"/>
      <c r="AT467" s="24" t="s">
        <v>190</v>
      </c>
      <c r="AU467" s="24" t="s">
        <v>87</v>
      </c>
    </row>
    <row r="468" spans="2:65" s="1" customFormat="1" ht="67.5">
      <c r="B468" s="41"/>
      <c r="C468" s="63"/>
      <c r="D468" s="205" t="s">
        <v>192</v>
      </c>
      <c r="E468" s="63"/>
      <c r="F468" s="208" t="s">
        <v>673</v>
      </c>
      <c r="G468" s="63"/>
      <c r="H468" s="63"/>
      <c r="I468" s="164"/>
      <c r="J468" s="63"/>
      <c r="K468" s="63"/>
      <c r="L468" s="61"/>
      <c r="M468" s="207"/>
      <c r="N468" s="42"/>
      <c r="O468" s="42"/>
      <c r="P468" s="42"/>
      <c r="Q468" s="42"/>
      <c r="R468" s="42"/>
      <c r="S468" s="42"/>
      <c r="T468" s="78"/>
      <c r="AT468" s="24" t="s">
        <v>192</v>
      </c>
      <c r="AU468" s="24" t="s">
        <v>87</v>
      </c>
    </row>
    <row r="469" spans="2:65" s="1" customFormat="1" ht="27">
      <c r="B469" s="41"/>
      <c r="C469" s="63"/>
      <c r="D469" s="205" t="s">
        <v>252</v>
      </c>
      <c r="E469" s="63"/>
      <c r="F469" s="208" t="s">
        <v>674</v>
      </c>
      <c r="G469" s="63"/>
      <c r="H469" s="63"/>
      <c r="I469" s="164"/>
      <c r="J469" s="63"/>
      <c r="K469" s="63"/>
      <c r="L469" s="61"/>
      <c r="M469" s="207"/>
      <c r="N469" s="42"/>
      <c r="O469" s="42"/>
      <c r="P469" s="42"/>
      <c r="Q469" s="42"/>
      <c r="R469" s="42"/>
      <c r="S469" s="42"/>
      <c r="T469" s="78"/>
      <c r="AT469" s="24" t="s">
        <v>252</v>
      </c>
      <c r="AU469" s="24" t="s">
        <v>87</v>
      </c>
    </row>
    <row r="470" spans="2:65" s="11" customFormat="1">
      <c r="B470" s="209"/>
      <c r="C470" s="210"/>
      <c r="D470" s="205" t="s">
        <v>194</v>
      </c>
      <c r="E470" s="211" t="s">
        <v>21</v>
      </c>
      <c r="F470" s="212" t="s">
        <v>675</v>
      </c>
      <c r="G470" s="210"/>
      <c r="H470" s="213">
        <v>33</v>
      </c>
      <c r="I470" s="214"/>
      <c r="J470" s="210"/>
      <c r="K470" s="210"/>
      <c r="L470" s="215"/>
      <c r="M470" s="216"/>
      <c r="N470" s="217"/>
      <c r="O470" s="217"/>
      <c r="P470" s="217"/>
      <c r="Q470" s="217"/>
      <c r="R470" s="217"/>
      <c r="S470" s="217"/>
      <c r="T470" s="218"/>
      <c r="AT470" s="219" t="s">
        <v>194</v>
      </c>
      <c r="AU470" s="219" t="s">
        <v>87</v>
      </c>
      <c r="AV470" s="11" t="s">
        <v>87</v>
      </c>
      <c r="AW470" s="11" t="s">
        <v>39</v>
      </c>
      <c r="AX470" s="11" t="s">
        <v>76</v>
      </c>
      <c r="AY470" s="219" t="s">
        <v>182</v>
      </c>
    </row>
    <row r="471" spans="2:65" s="11" customFormat="1">
      <c r="B471" s="209"/>
      <c r="C471" s="210"/>
      <c r="D471" s="205" t="s">
        <v>194</v>
      </c>
      <c r="E471" s="211" t="s">
        <v>21</v>
      </c>
      <c r="F471" s="212" t="s">
        <v>676</v>
      </c>
      <c r="G471" s="210"/>
      <c r="H471" s="213">
        <v>1.5</v>
      </c>
      <c r="I471" s="214"/>
      <c r="J471" s="210"/>
      <c r="K471" s="210"/>
      <c r="L471" s="215"/>
      <c r="M471" s="216"/>
      <c r="N471" s="217"/>
      <c r="O471" s="217"/>
      <c r="P471" s="217"/>
      <c r="Q471" s="217"/>
      <c r="R471" s="217"/>
      <c r="S471" s="217"/>
      <c r="T471" s="218"/>
      <c r="AT471" s="219" t="s">
        <v>194</v>
      </c>
      <c r="AU471" s="219" t="s">
        <v>87</v>
      </c>
      <c r="AV471" s="11" t="s">
        <v>87</v>
      </c>
      <c r="AW471" s="11" t="s">
        <v>39</v>
      </c>
      <c r="AX471" s="11" t="s">
        <v>76</v>
      </c>
      <c r="AY471" s="219" t="s">
        <v>182</v>
      </c>
    </row>
    <row r="472" spans="2:65" s="12" customFormat="1">
      <c r="B472" s="220"/>
      <c r="C472" s="221"/>
      <c r="D472" s="205" t="s">
        <v>194</v>
      </c>
      <c r="E472" s="222" t="s">
        <v>21</v>
      </c>
      <c r="F472" s="223" t="s">
        <v>208</v>
      </c>
      <c r="G472" s="221"/>
      <c r="H472" s="224">
        <v>34.5</v>
      </c>
      <c r="I472" s="225"/>
      <c r="J472" s="221"/>
      <c r="K472" s="221"/>
      <c r="L472" s="226"/>
      <c r="M472" s="227"/>
      <c r="N472" s="228"/>
      <c r="O472" s="228"/>
      <c r="P472" s="228"/>
      <c r="Q472" s="228"/>
      <c r="R472" s="228"/>
      <c r="S472" s="228"/>
      <c r="T472" s="229"/>
      <c r="AT472" s="230" t="s">
        <v>194</v>
      </c>
      <c r="AU472" s="230" t="s">
        <v>87</v>
      </c>
      <c r="AV472" s="12" t="s">
        <v>188</v>
      </c>
      <c r="AW472" s="12" t="s">
        <v>39</v>
      </c>
      <c r="AX472" s="12" t="s">
        <v>84</v>
      </c>
      <c r="AY472" s="230" t="s">
        <v>182</v>
      </c>
    </row>
    <row r="473" spans="2:65" s="1" customFormat="1" ht="16.5" customHeight="1">
      <c r="B473" s="41"/>
      <c r="C473" s="241" t="s">
        <v>677</v>
      </c>
      <c r="D473" s="241" t="s">
        <v>357</v>
      </c>
      <c r="E473" s="242" t="s">
        <v>678</v>
      </c>
      <c r="F473" s="243" t="s">
        <v>679</v>
      </c>
      <c r="G473" s="244" t="s">
        <v>360</v>
      </c>
      <c r="H473" s="245">
        <v>9.1999999999999998E-2</v>
      </c>
      <c r="I473" s="246"/>
      <c r="J473" s="247">
        <f>ROUND(I473*H473,2)</f>
        <v>0</v>
      </c>
      <c r="K473" s="243" t="s">
        <v>187</v>
      </c>
      <c r="L473" s="248"/>
      <c r="M473" s="249" t="s">
        <v>21</v>
      </c>
      <c r="N473" s="250" t="s">
        <v>47</v>
      </c>
      <c r="O473" s="42"/>
      <c r="P473" s="202">
        <f>O473*H473</f>
        <v>0</v>
      </c>
      <c r="Q473" s="202">
        <v>1</v>
      </c>
      <c r="R473" s="202">
        <f>Q473*H473</f>
        <v>9.1999999999999998E-2</v>
      </c>
      <c r="S473" s="202">
        <v>0</v>
      </c>
      <c r="T473" s="203">
        <f>S473*H473</f>
        <v>0</v>
      </c>
      <c r="AR473" s="24" t="s">
        <v>235</v>
      </c>
      <c r="AT473" s="24" t="s">
        <v>357</v>
      </c>
      <c r="AU473" s="24" t="s">
        <v>87</v>
      </c>
      <c r="AY473" s="24" t="s">
        <v>182</v>
      </c>
      <c r="BE473" s="204">
        <f>IF(N473="základní",J473,0)</f>
        <v>0</v>
      </c>
      <c r="BF473" s="204">
        <f>IF(N473="snížená",J473,0)</f>
        <v>0</v>
      </c>
      <c r="BG473" s="204">
        <f>IF(N473="zákl. přenesená",J473,0)</f>
        <v>0</v>
      </c>
      <c r="BH473" s="204">
        <f>IF(N473="sníž. přenesená",J473,0)</f>
        <v>0</v>
      </c>
      <c r="BI473" s="204">
        <f>IF(N473="nulová",J473,0)</f>
        <v>0</v>
      </c>
      <c r="BJ473" s="24" t="s">
        <v>84</v>
      </c>
      <c r="BK473" s="204">
        <f>ROUND(I473*H473,2)</f>
        <v>0</v>
      </c>
      <c r="BL473" s="24" t="s">
        <v>188</v>
      </c>
      <c r="BM473" s="24" t="s">
        <v>680</v>
      </c>
    </row>
    <row r="474" spans="2:65" s="1" customFormat="1">
      <c r="B474" s="41"/>
      <c r="C474" s="63"/>
      <c r="D474" s="205" t="s">
        <v>190</v>
      </c>
      <c r="E474" s="63"/>
      <c r="F474" s="206" t="s">
        <v>679</v>
      </c>
      <c r="G474" s="63"/>
      <c r="H474" s="63"/>
      <c r="I474" s="164"/>
      <c r="J474" s="63"/>
      <c r="K474" s="63"/>
      <c r="L474" s="61"/>
      <c r="M474" s="207"/>
      <c r="N474" s="42"/>
      <c r="O474" s="42"/>
      <c r="P474" s="42"/>
      <c r="Q474" s="42"/>
      <c r="R474" s="42"/>
      <c r="S474" s="42"/>
      <c r="T474" s="78"/>
      <c r="AT474" s="24" t="s">
        <v>190</v>
      </c>
      <c r="AU474" s="24" t="s">
        <v>87</v>
      </c>
    </row>
    <row r="475" spans="2:65" s="13" customFormat="1">
      <c r="B475" s="231"/>
      <c r="C475" s="232"/>
      <c r="D475" s="205" t="s">
        <v>194</v>
      </c>
      <c r="E475" s="233" t="s">
        <v>21</v>
      </c>
      <c r="F475" s="234" t="s">
        <v>681</v>
      </c>
      <c r="G475" s="232"/>
      <c r="H475" s="233" t="s">
        <v>21</v>
      </c>
      <c r="I475" s="235"/>
      <c r="J475" s="232"/>
      <c r="K475" s="232"/>
      <c r="L475" s="236"/>
      <c r="M475" s="237"/>
      <c r="N475" s="238"/>
      <c r="O475" s="238"/>
      <c r="P475" s="238"/>
      <c r="Q475" s="238"/>
      <c r="R475" s="238"/>
      <c r="S475" s="238"/>
      <c r="T475" s="239"/>
      <c r="AT475" s="240" t="s">
        <v>194</v>
      </c>
      <c r="AU475" s="240" t="s">
        <v>87</v>
      </c>
      <c r="AV475" s="13" t="s">
        <v>84</v>
      </c>
      <c r="AW475" s="13" t="s">
        <v>39</v>
      </c>
      <c r="AX475" s="13" t="s">
        <v>76</v>
      </c>
      <c r="AY475" s="240" t="s">
        <v>182</v>
      </c>
    </row>
    <row r="476" spans="2:65" s="11" customFormat="1">
      <c r="B476" s="209"/>
      <c r="C476" s="210"/>
      <c r="D476" s="205" t="s">
        <v>194</v>
      </c>
      <c r="E476" s="211" t="s">
        <v>21</v>
      </c>
      <c r="F476" s="212" t="s">
        <v>682</v>
      </c>
      <c r="G476" s="210"/>
      <c r="H476" s="213">
        <v>8.4000000000000005E-2</v>
      </c>
      <c r="I476" s="214"/>
      <c r="J476" s="210"/>
      <c r="K476" s="210"/>
      <c r="L476" s="215"/>
      <c r="M476" s="216"/>
      <c r="N476" s="217"/>
      <c r="O476" s="217"/>
      <c r="P476" s="217"/>
      <c r="Q476" s="217"/>
      <c r="R476" s="217"/>
      <c r="S476" s="217"/>
      <c r="T476" s="218"/>
      <c r="AT476" s="219" t="s">
        <v>194</v>
      </c>
      <c r="AU476" s="219" t="s">
        <v>87</v>
      </c>
      <c r="AV476" s="11" t="s">
        <v>87</v>
      </c>
      <c r="AW476" s="11" t="s">
        <v>39</v>
      </c>
      <c r="AX476" s="11" t="s">
        <v>76</v>
      </c>
      <c r="AY476" s="219" t="s">
        <v>182</v>
      </c>
    </row>
    <row r="477" spans="2:65" s="13" customFormat="1">
      <c r="B477" s="231"/>
      <c r="C477" s="232"/>
      <c r="D477" s="205" t="s">
        <v>194</v>
      </c>
      <c r="E477" s="233" t="s">
        <v>21</v>
      </c>
      <c r="F477" s="234" t="s">
        <v>683</v>
      </c>
      <c r="G477" s="232"/>
      <c r="H477" s="233" t="s">
        <v>21</v>
      </c>
      <c r="I477" s="235"/>
      <c r="J477" s="232"/>
      <c r="K477" s="232"/>
      <c r="L477" s="236"/>
      <c r="M477" s="237"/>
      <c r="N477" s="238"/>
      <c r="O477" s="238"/>
      <c r="P477" s="238"/>
      <c r="Q477" s="238"/>
      <c r="R477" s="238"/>
      <c r="S477" s="238"/>
      <c r="T477" s="239"/>
      <c r="AT477" s="240" t="s">
        <v>194</v>
      </c>
      <c r="AU477" s="240" t="s">
        <v>87</v>
      </c>
      <c r="AV477" s="13" t="s">
        <v>84</v>
      </c>
      <c r="AW477" s="13" t="s">
        <v>39</v>
      </c>
      <c r="AX477" s="13" t="s">
        <v>76</v>
      </c>
      <c r="AY477" s="240" t="s">
        <v>182</v>
      </c>
    </row>
    <row r="478" spans="2:65" s="11" customFormat="1">
      <c r="B478" s="209"/>
      <c r="C478" s="210"/>
      <c r="D478" s="205" t="s">
        <v>194</v>
      </c>
      <c r="E478" s="211" t="s">
        <v>21</v>
      </c>
      <c r="F478" s="212" t="s">
        <v>684</v>
      </c>
      <c r="G478" s="210"/>
      <c r="H478" s="213">
        <v>8.0000000000000002E-3</v>
      </c>
      <c r="I478" s="214"/>
      <c r="J478" s="210"/>
      <c r="K478" s="210"/>
      <c r="L478" s="215"/>
      <c r="M478" s="216"/>
      <c r="N478" s="217"/>
      <c r="O478" s="217"/>
      <c r="P478" s="217"/>
      <c r="Q478" s="217"/>
      <c r="R478" s="217"/>
      <c r="S478" s="217"/>
      <c r="T478" s="218"/>
      <c r="AT478" s="219" t="s">
        <v>194</v>
      </c>
      <c r="AU478" s="219" t="s">
        <v>87</v>
      </c>
      <c r="AV478" s="11" t="s">
        <v>87</v>
      </c>
      <c r="AW478" s="11" t="s">
        <v>39</v>
      </c>
      <c r="AX478" s="11" t="s">
        <v>76</v>
      </c>
      <c r="AY478" s="219" t="s">
        <v>182</v>
      </c>
    </row>
    <row r="479" spans="2:65" s="12" customFormat="1">
      <c r="B479" s="220"/>
      <c r="C479" s="221"/>
      <c r="D479" s="205" t="s">
        <v>194</v>
      </c>
      <c r="E479" s="222" t="s">
        <v>21</v>
      </c>
      <c r="F479" s="223" t="s">
        <v>208</v>
      </c>
      <c r="G479" s="221"/>
      <c r="H479" s="224">
        <v>9.1999999999999998E-2</v>
      </c>
      <c r="I479" s="225"/>
      <c r="J479" s="221"/>
      <c r="K479" s="221"/>
      <c r="L479" s="226"/>
      <c r="M479" s="227"/>
      <c r="N479" s="228"/>
      <c r="O479" s="228"/>
      <c r="P479" s="228"/>
      <c r="Q479" s="228"/>
      <c r="R479" s="228"/>
      <c r="S479" s="228"/>
      <c r="T479" s="229"/>
      <c r="AT479" s="230" t="s">
        <v>194</v>
      </c>
      <c r="AU479" s="230" t="s">
        <v>87</v>
      </c>
      <c r="AV479" s="12" t="s">
        <v>188</v>
      </c>
      <c r="AW479" s="12" t="s">
        <v>39</v>
      </c>
      <c r="AX479" s="12" t="s">
        <v>84</v>
      </c>
      <c r="AY479" s="230" t="s">
        <v>182</v>
      </c>
    </row>
    <row r="480" spans="2:65" s="10" customFormat="1" ht="29.85" customHeight="1">
      <c r="B480" s="177"/>
      <c r="C480" s="178"/>
      <c r="D480" s="179" t="s">
        <v>75</v>
      </c>
      <c r="E480" s="191" t="s">
        <v>685</v>
      </c>
      <c r="F480" s="191" t="s">
        <v>686</v>
      </c>
      <c r="G480" s="178"/>
      <c r="H480" s="178"/>
      <c r="I480" s="181"/>
      <c r="J480" s="192">
        <f>BK480</f>
        <v>0</v>
      </c>
      <c r="K480" s="178"/>
      <c r="L480" s="183"/>
      <c r="M480" s="184"/>
      <c r="N480" s="185"/>
      <c r="O480" s="185"/>
      <c r="P480" s="186">
        <f>SUM(P481:P505)</f>
        <v>0</v>
      </c>
      <c r="Q480" s="185"/>
      <c r="R480" s="186">
        <f>SUM(R481:R505)</f>
        <v>0</v>
      </c>
      <c r="S480" s="185"/>
      <c r="T480" s="187">
        <f>SUM(T481:T505)</f>
        <v>0</v>
      </c>
      <c r="AR480" s="188" t="s">
        <v>84</v>
      </c>
      <c r="AT480" s="189" t="s">
        <v>75</v>
      </c>
      <c r="AU480" s="189" t="s">
        <v>84</v>
      </c>
      <c r="AY480" s="188" t="s">
        <v>182</v>
      </c>
      <c r="BK480" s="190">
        <f>SUM(BK481:BK505)</f>
        <v>0</v>
      </c>
    </row>
    <row r="481" spans="2:65" s="1" customFormat="1" ht="25.5" customHeight="1">
      <c r="B481" s="41"/>
      <c r="C481" s="193" t="s">
        <v>687</v>
      </c>
      <c r="D481" s="193" t="s">
        <v>184</v>
      </c>
      <c r="E481" s="194" t="s">
        <v>688</v>
      </c>
      <c r="F481" s="195" t="s">
        <v>689</v>
      </c>
      <c r="G481" s="196" t="s">
        <v>360</v>
      </c>
      <c r="H481" s="197">
        <v>38.286000000000001</v>
      </c>
      <c r="I481" s="198"/>
      <c r="J481" s="199">
        <f>ROUND(I481*H481,2)</f>
        <v>0</v>
      </c>
      <c r="K481" s="195" t="s">
        <v>187</v>
      </c>
      <c r="L481" s="61"/>
      <c r="M481" s="200" t="s">
        <v>21</v>
      </c>
      <c r="N481" s="201" t="s">
        <v>47</v>
      </c>
      <c r="O481" s="42"/>
      <c r="P481" s="202">
        <f>O481*H481</f>
        <v>0</v>
      </c>
      <c r="Q481" s="202">
        <v>0</v>
      </c>
      <c r="R481" s="202">
        <f>Q481*H481</f>
        <v>0</v>
      </c>
      <c r="S481" s="202">
        <v>0</v>
      </c>
      <c r="T481" s="203">
        <f>S481*H481</f>
        <v>0</v>
      </c>
      <c r="AR481" s="24" t="s">
        <v>188</v>
      </c>
      <c r="AT481" s="24" t="s">
        <v>184</v>
      </c>
      <c r="AU481" s="24" t="s">
        <v>87</v>
      </c>
      <c r="AY481" s="24" t="s">
        <v>182</v>
      </c>
      <c r="BE481" s="204">
        <f>IF(N481="základní",J481,0)</f>
        <v>0</v>
      </c>
      <c r="BF481" s="204">
        <f>IF(N481="snížená",J481,0)</f>
        <v>0</v>
      </c>
      <c r="BG481" s="204">
        <f>IF(N481="zákl. přenesená",J481,0)</f>
        <v>0</v>
      </c>
      <c r="BH481" s="204">
        <f>IF(N481="sníž. přenesená",J481,0)</f>
        <v>0</v>
      </c>
      <c r="BI481" s="204">
        <f>IF(N481="nulová",J481,0)</f>
        <v>0</v>
      </c>
      <c r="BJ481" s="24" t="s">
        <v>84</v>
      </c>
      <c r="BK481" s="204">
        <f>ROUND(I481*H481,2)</f>
        <v>0</v>
      </c>
      <c r="BL481" s="24" t="s">
        <v>188</v>
      </c>
      <c r="BM481" s="24" t="s">
        <v>690</v>
      </c>
    </row>
    <row r="482" spans="2:65" s="1" customFormat="1" ht="27">
      <c r="B482" s="41"/>
      <c r="C482" s="63"/>
      <c r="D482" s="205" t="s">
        <v>190</v>
      </c>
      <c r="E482" s="63"/>
      <c r="F482" s="206" t="s">
        <v>691</v>
      </c>
      <c r="G482" s="63"/>
      <c r="H482" s="63"/>
      <c r="I482" s="164"/>
      <c r="J482" s="63"/>
      <c r="K482" s="63"/>
      <c r="L482" s="61"/>
      <c r="M482" s="207"/>
      <c r="N482" s="42"/>
      <c r="O482" s="42"/>
      <c r="P482" s="42"/>
      <c r="Q482" s="42"/>
      <c r="R482" s="42"/>
      <c r="S482" s="42"/>
      <c r="T482" s="78"/>
      <c r="AT482" s="24" t="s">
        <v>190</v>
      </c>
      <c r="AU482" s="24" t="s">
        <v>87</v>
      </c>
    </row>
    <row r="483" spans="2:65" s="1" customFormat="1" ht="81">
      <c r="B483" s="41"/>
      <c r="C483" s="63"/>
      <c r="D483" s="205" t="s">
        <v>192</v>
      </c>
      <c r="E483" s="63"/>
      <c r="F483" s="208" t="s">
        <v>692</v>
      </c>
      <c r="G483" s="63"/>
      <c r="H483" s="63"/>
      <c r="I483" s="164"/>
      <c r="J483" s="63"/>
      <c r="K483" s="63"/>
      <c r="L483" s="61"/>
      <c r="M483" s="207"/>
      <c r="N483" s="42"/>
      <c r="O483" s="42"/>
      <c r="P483" s="42"/>
      <c r="Q483" s="42"/>
      <c r="R483" s="42"/>
      <c r="S483" s="42"/>
      <c r="T483" s="78"/>
      <c r="AT483" s="24" t="s">
        <v>192</v>
      </c>
      <c r="AU483" s="24" t="s">
        <v>87</v>
      </c>
    </row>
    <row r="484" spans="2:65" s="11" customFormat="1">
      <c r="B484" s="209"/>
      <c r="C484" s="210"/>
      <c r="D484" s="205" t="s">
        <v>194</v>
      </c>
      <c r="E484" s="211" t="s">
        <v>21</v>
      </c>
      <c r="F484" s="212" t="s">
        <v>693</v>
      </c>
      <c r="G484" s="210"/>
      <c r="H484" s="213">
        <v>38.286000000000001</v>
      </c>
      <c r="I484" s="214"/>
      <c r="J484" s="210"/>
      <c r="K484" s="210"/>
      <c r="L484" s="215"/>
      <c r="M484" s="216"/>
      <c r="N484" s="217"/>
      <c r="O484" s="217"/>
      <c r="P484" s="217"/>
      <c r="Q484" s="217"/>
      <c r="R484" s="217"/>
      <c r="S484" s="217"/>
      <c r="T484" s="218"/>
      <c r="AT484" s="219" t="s">
        <v>194</v>
      </c>
      <c r="AU484" s="219" t="s">
        <v>87</v>
      </c>
      <c r="AV484" s="11" t="s">
        <v>87</v>
      </c>
      <c r="AW484" s="11" t="s">
        <v>39</v>
      </c>
      <c r="AX484" s="11" t="s">
        <v>84</v>
      </c>
      <c r="AY484" s="219" t="s">
        <v>182</v>
      </c>
    </row>
    <row r="485" spans="2:65" s="1" customFormat="1" ht="16.5" customHeight="1">
      <c r="B485" s="41"/>
      <c r="C485" s="193" t="s">
        <v>694</v>
      </c>
      <c r="D485" s="193" t="s">
        <v>184</v>
      </c>
      <c r="E485" s="194" t="s">
        <v>695</v>
      </c>
      <c r="F485" s="195" t="s">
        <v>696</v>
      </c>
      <c r="G485" s="196" t="s">
        <v>360</v>
      </c>
      <c r="H485" s="197">
        <v>38.286000000000001</v>
      </c>
      <c r="I485" s="198"/>
      <c r="J485" s="199">
        <f>ROUND(I485*H485,2)</f>
        <v>0</v>
      </c>
      <c r="K485" s="195" t="s">
        <v>187</v>
      </c>
      <c r="L485" s="61"/>
      <c r="M485" s="200" t="s">
        <v>21</v>
      </c>
      <c r="N485" s="201" t="s">
        <v>47</v>
      </c>
      <c r="O485" s="42"/>
      <c r="P485" s="202">
        <f>O485*H485</f>
        <v>0</v>
      </c>
      <c r="Q485" s="202">
        <v>0</v>
      </c>
      <c r="R485" s="202">
        <f>Q485*H485</f>
        <v>0</v>
      </c>
      <c r="S485" s="202">
        <v>0</v>
      </c>
      <c r="T485" s="203">
        <f>S485*H485</f>
        <v>0</v>
      </c>
      <c r="AR485" s="24" t="s">
        <v>188</v>
      </c>
      <c r="AT485" s="24" t="s">
        <v>184</v>
      </c>
      <c r="AU485" s="24" t="s">
        <v>87</v>
      </c>
      <c r="AY485" s="24" t="s">
        <v>182</v>
      </c>
      <c r="BE485" s="204">
        <f>IF(N485="základní",J485,0)</f>
        <v>0</v>
      </c>
      <c r="BF485" s="204">
        <f>IF(N485="snížená",J485,0)</f>
        <v>0</v>
      </c>
      <c r="BG485" s="204">
        <f>IF(N485="zákl. přenesená",J485,0)</f>
        <v>0</v>
      </c>
      <c r="BH485" s="204">
        <f>IF(N485="sníž. přenesená",J485,0)</f>
        <v>0</v>
      </c>
      <c r="BI485" s="204">
        <f>IF(N485="nulová",J485,0)</f>
        <v>0</v>
      </c>
      <c r="BJ485" s="24" t="s">
        <v>84</v>
      </c>
      <c r="BK485" s="204">
        <f>ROUND(I485*H485,2)</f>
        <v>0</v>
      </c>
      <c r="BL485" s="24" t="s">
        <v>188</v>
      </c>
      <c r="BM485" s="24" t="s">
        <v>697</v>
      </c>
    </row>
    <row r="486" spans="2:65" s="1" customFormat="1" ht="27">
      <c r="B486" s="41"/>
      <c r="C486" s="63"/>
      <c r="D486" s="205" t="s">
        <v>190</v>
      </c>
      <c r="E486" s="63"/>
      <c r="F486" s="206" t="s">
        <v>698</v>
      </c>
      <c r="G486" s="63"/>
      <c r="H486" s="63"/>
      <c r="I486" s="164"/>
      <c r="J486" s="63"/>
      <c r="K486" s="63"/>
      <c r="L486" s="61"/>
      <c r="M486" s="207"/>
      <c r="N486" s="42"/>
      <c r="O486" s="42"/>
      <c r="P486" s="42"/>
      <c r="Q486" s="42"/>
      <c r="R486" s="42"/>
      <c r="S486" s="42"/>
      <c r="T486" s="78"/>
      <c r="AT486" s="24" t="s">
        <v>190</v>
      </c>
      <c r="AU486" s="24" t="s">
        <v>87</v>
      </c>
    </row>
    <row r="487" spans="2:65" s="1" customFormat="1" ht="81">
      <c r="B487" s="41"/>
      <c r="C487" s="63"/>
      <c r="D487" s="205" t="s">
        <v>192</v>
      </c>
      <c r="E487" s="63"/>
      <c r="F487" s="208" t="s">
        <v>699</v>
      </c>
      <c r="G487" s="63"/>
      <c r="H487" s="63"/>
      <c r="I487" s="164"/>
      <c r="J487" s="63"/>
      <c r="K487" s="63"/>
      <c r="L487" s="61"/>
      <c r="M487" s="207"/>
      <c r="N487" s="42"/>
      <c r="O487" s="42"/>
      <c r="P487" s="42"/>
      <c r="Q487" s="42"/>
      <c r="R487" s="42"/>
      <c r="S487" s="42"/>
      <c r="T487" s="78"/>
      <c r="AT487" s="24" t="s">
        <v>192</v>
      </c>
      <c r="AU487" s="24" t="s">
        <v>87</v>
      </c>
    </row>
    <row r="488" spans="2:65" s="11" customFormat="1">
      <c r="B488" s="209"/>
      <c r="C488" s="210"/>
      <c r="D488" s="205" t="s">
        <v>194</v>
      </c>
      <c r="E488" s="211" t="s">
        <v>21</v>
      </c>
      <c r="F488" s="212" t="s">
        <v>693</v>
      </c>
      <c r="G488" s="210"/>
      <c r="H488" s="213">
        <v>38.286000000000001</v>
      </c>
      <c r="I488" s="214"/>
      <c r="J488" s="210"/>
      <c r="K488" s="210"/>
      <c r="L488" s="215"/>
      <c r="M488" s="216"/>
      <c r="N488" s="217"/>
      <c r="O488" s="217"/>
      <c r="P488" s="217"/>
      <c r="Q488" s="217"/>
      <c r="R488" s="217"/>
      <c r="S488" s="217"/>
      <c r="T488" s="218"/>
      <c r="AT488" s="219" t="s">
        <v>194</v>
      </c>
      <c r="AU488" s="219" t="s">
        <v>87</v>
      </c>
      <c r="AV488" s="11" t="s">
        <v>87</v>
      </c>
      <c r="AW488" s="11" t="s">
        <v>39</v>
      </c>
      <c r="AX488" s="11" t="s">
        <v>84</v>
      </c>
      <c r="AY488" s="219" t="s">
        <v>182</v>
      </c>
    </row>
    <row r="489" spans="2:65" s="1" customFormat="1" ht="16.5" customHeight="1">
      <c r="B489" s="41"/>
      <c r="C489" s="193" t="s">
        <v>700</v>
      </c>
      <c r="D489" s="193" t="s">
        <v>184</v>
      </c>
      <c r="E489" s="194" t="s">
        <v>701</v>
      </c>
      <c r="F489" s="195" t="s">
        <v>702</v>
      </c>
      <c r="G489" s="196" t="s">
        <v>360</v>
      </c>
      <c r="H489" s="197">
        <v>38.286000000000001</v>
      </c>
      <c r="I489" s="198"/>
      <c r="J489" s="199">
        <f>ROUND(I489*H489,2)</f>
        <v>0</v>
      </c>
      <c r="K489" s="195" t="s">
        <v>187</v>
      </c>
      <c r="L489" s="61"/>
      <c r="M489" s="200" t="s">
        <v>21</v>
      </c>
      <c r="N489" s="201" t="s">
        <v>47</v>
      </c>
      <c r="O489" s="42"/>
      <c r="P489" s="202">
        <f>O489*H489</f>
        <v>0</v>
      </c>
      <c r="Q489" s="202">
        <v>0</v>
      </c>
      <c r="R489" s="202">
        <f>Q489*H489</f>
        <v>0</v>
      </c>
      <c r="S489" s="202">
        <v>0</v>
      </c>
      <c r="T489" s="203">
        <f>S489*H489</f>
        <v>0</v>
      </c>
      <c r="AR489" s="24" t="s">
        <v>188</v>
      </c>
      <c r="AT489" s="24" t="s">
        <v>184</v>
      </c>
      <c r="AU489" s="24" t="s">
        <v>87</v>
      </c>
      <c r="AY489" s="24" t="s">
        <v>182</v>
      </c>
      <c r="BE489" s="204">
        <f>IF(N489="základní",J489,0)</f>
        <v>0</v>
      </c>
      <c r="BF489" s="204">
        <f>IF(N489="snížená",J489,0)</f>
        <v>0</v>
      </c>
      <c r="BG489" s="204">
        <f>IF(N489="zákl. přenesená",J489,0)</f>
        <v>0</v>
      </c>
      <c r="BH489" s="204">
        <f>IF(N489="sníž. přenesená",J489,0)</f>
        <v>0</v>
      </c>
      <c r="BI489" s="204">
        <f>IF(N489="nulová",J489,0)</f>
        <v>0</v>
      </c>
      <c r="BJ489" s="24" t="s">
        <v>84</v>
      </c>
      <c r="BK489" s="204">
        <f>ROUND(I489*H489,2)</f>
        <v>0</v>
      </c>
      <c r="BL489" s="24" t="s">
        <v>188</v>
      </c>
      <c r="BM489" s="24" t="s">
        <v>703</v>
      </c>
    </row>
    <row r="490" spans="2:65" s="1" customFormat="1" ht="27">
      <c r="B490" s="41"/>
      <c r="C490" s="63"/>
      <c r="D490" s="205" t="s">
        <v>190</v>
      </c>
      <c r="E490" s="63"/>
      <c r="F490" s="206" t="s">
        <v>704</v>
      </c>
      <c r="G490" s="63"/>
      <c r="H490" s="63"/>
      <c r="I490" s="164"/>
      <c r="J490" s="63"/>
      <c r="K490" s="63"/>
      <c r="L490" s="61"/>
      <c r="M490" s="207"/>
      <c r="N490" s="42"/>
      <c r="O490" s="42"/>
      <c r="P490" s="42"/>
      <c r="Q490" s="42"/>
      <c r="R490" s="42"/>
      <c r="S490" s="42"/>
      <c r="T490" s="78"/>
      <c r="AT490" s="24" t="s">
        <v>190</v>
      </c>
      <c r="AU490" s="24" t="s">
        <v>87</v>
      </c>
    </row>
    <row r="491" spans="2:65" s="1" customFormat="1" ht="175.5">
      <c r="B491" s="41"/>
      <c r="C491" s="63"/>
      <c r="D491" s="205" t="s">
        <v>192</v>
      </c>
      <c r="E491" s="63"/>
      <c r="F491" s="208" t="s">
        <v>705</v>
      </c>
      <c r="G491" s="63"/>
      <c r="H491" s="63"/>
      <c r="I491" s="164"/>
      <c r="J491" s="63"/>
      <c r="K491" s="63"/>
      <c r="L491" s="61"/>
      <c r="M491" s="207"/>
      <c r="N491" s="42"/>
      <c r="O491" s="42"/>
      <c r="P491" s="42"/>
      <c r="Q491" s="42"/>
      <c r="R491" s="42"/>
      <c r="S491" s="42"/>
      <c r="T491" s="78"/>
      <c r="AT491" s="24" t="s">
        <v>192</v>
      </c>
      <c r="AU491" s="24" t="s">
        <v>87</v>
      </c>
    </row>
    <row r="492" spans="2:65" s="11" customFormat="1">
      <c r="B492" s="209"/>
      <c r="C492" s="210"/>
      <c r="D492" s="205" t="s">
        <v>194</v>
      </c>
      <c r="E492" s="211" t="s">
        <v>21</v>
      </c>
      <c r="F492" s="212" t="s">
        <v>693</v>
      </c>
      <c r="G492" s="210"/>
      <c r="H492" s="213">
        <v>38.286000000000001</v>
      </c>
      <c r="I492" s="214"/>
      <c r="J492" s="210"/>
      <c r="K492" s="210"/>
      <c r="L492" s="215"/>
      <c r="M492" s="216"/>
      <c r="N492" s="217"/>
      <c r="O492" s="217"/>
      <c r="P492" s="217"/>
      <c r="Q492" s="217"/>
      <c r="R492" s="217"/>
      <c r="S492" s="217"/>
      <c r="T492" s="218"/>
      <c r="AT492" s="219" t="s">
        <v>194</v>
      </c>
      <c r="AU492" s="219" t="s">
        <v>87</v>
      </c>
      <c r="AV492" s="11" t="s">
        <v>87</v>
      </c>
      <c r="AW492" s="11" t="s">
        <v>39</v>
      </c>
      <c r="AX492" s="11" t="s">
        <v>84</v>
      </c>
      <c r="AY492" s="219" t="s">
        <v>182</v>
      </c>
    </row>
    <row r="493" spans="2:65" s="1" customFormat="1" ht="16.5" customHeight="1">
      <c r="B493" s="41"/>
      <c r="C493" s="193" t="s">
        <v>706</v>
      </c>
      <c r="D493" s="193" t="s">
        <v>184</v>
      </c>
      <c r="E493" s="194" t="s">
        <v>707</v>
      </c>
      <c r="F493" s="195" t="s">
        <v>708</v>
      </c>
      <c r="G493" s="196" t="s">
        <v>360</v>
      </c>
      <c r="H493" s="197">
        <v>536.00099999999998</v>
      </c>
      <c r="I493" s="198"/>
      <c r="J493" s="199">
        <f>ROUND(I493*H493,2)</f>
        <v>0</v>
      </c>
      <c r="K493" s="195" t="s">
        <v>187</v>
      </c>
      <c r="L493" s="61"/>
      <c r="M493" s="200" t="s">
        <v>21</v>
      </c>
      <c r="N493" s="201" t="s">
        <v>47</v>
      </c>
      <c r="O493" s="42"/>
      <c r="P493" s="202">
        <f>O493*H493</f>
        <v>0</v>
      </c>
      <c r="Q493" s="202">
        <v>0</v>
      </c>
      <c r="R493" s="202">
        <f>Q493*H493</f>
        <v>0</v>
      </c>
      <c r="S493" s="202">
        <v>0</v>
      </c>
      <c r="T493" s="203">
        <f>S493*H493</f>
        <v>0</v>
      </c>
      <c r="AR493" s="24" t="s">
        <v>188</v>
      </c>
      <c r="AT493" s="24" t="s">
        <v>184</v>
      </c>
      <c r="AU493" s="24" t="s">
        <v>87</v>
      </c>
      <c r="AY493" s="24" t="s">
        <v>182</v>
      </c>
      <c r="BE493" s="204">
        <f>IF(N493="základní",J493,0)</f>
        <v>0</v>
      </c>
      <c r="BF493" s="204">
        <f>IF(N493="snížená",J493,0)</f>
        <v>0</v>
      </c>
      <c r="BG493" s="204">
        <f>IF(N493="zákl. přenesená",J493,0)</f>
        <v>0</v>
      </c>
      <c r="BH493" s="204">
        <f>IF(N493="sníž. přenesená",J493,0)</f>
        <v>0</v>
      </c>
      <c r="BI493" s="204">
        <f>IF(N493="nulová",J493,0)</f>
        <v>0</v>
      </c>
      <c r="BJ493" s="24" t="s">
        <v>84</v>
      </c>
      <c r="BK493" s="204">
        <f>ROUND(I493*H493,2)</f>
        <v>0</v>
      </c>
      <c r="BL493" s="24" t="s">
        <v>188</v>
      </c>
      <c r="BM493" s="24" t="s">
        <v>709</v>
      </c>
    </row>
    <row r="494" spans="2:65" s="1" customFormat="1" ht="27">
      <c r="B494" s="41"/>
      <c r="C494" s="63"/>
      <c r="D494" s="205" t="s">
        <v>190</v>
      </c>
      <c r="E494" s="63"/>
      <c r="F494" s="206" t="s">
        <v>710</v>
      </c>
      <c r="G494" s="63"/>
      <c r="H494" s="63"/>
      <c r="I494" s="164"/>
      <c r="J494" s="63"/>
      <c r="K494" s="63"/>
      <c r="L494" s="61"/>
      <c r="M494" s="207"/>
      <c r="N494" s="42"/>
      <c r="O494" s="42"/>
      <c r="P494" s="42"/>
      <c r="Q494" s="42"/>
      <c r="R494" s="42"/>
      <c r="S494" s="42"/>
      <c r="T494" s="78"/>
      <c r="AT494" s="24" t="s">
        <v>190</v>
      </c>
      <c r="AU494" s="24" t="s">
        <v>87</v>
      </c>
    </row>
    <row r="495" spans="2:65" s="1" customFormat="1" ht="175.5">
      <c r="B495" s="41"/>
      <c r="C495" s="63"/>
      <c r="D495" s="205" t="s">
        <v>192</v>
      </c>
      <c r="E495" s="63"/>
      <c r="F495" s="208" t="s">
        <v>705</v>
      </c>
      <c r="G495" s="63"/>
      <c r="H495" s="63"/>
      <c r="I495" s="164"/>
      <c r="J495" s="63"/>
      <c r="K495" s="63"/>
      <c r="L495" s="61"/>
      <c r="M495" s="207"/>
      <c r="N495" s="42"/>
      <c r="O495" s="42"/>
      <c r="P495" s="42"/>
      <c r="Q495" s="42"/>
      <c r="R495" s="42"/>
      <c r="S495" s="42"/>
      <c r="T495" s="78"/>
      <c r="AT495" s="24" t="s">
        <v>192</v>
      </c>
      <c r="AU495" s="24" t="s">
        <v>87</v>
      </c>
    </row>
    <row r="496" spans="2:65" s="11" customFormat="1">
      <c r="B496" s="209"/>
      <c r="C496" s="210"/>
      <c r="D496" s="205" t="s">
        <v>194</v>
      </c>
      <c r="E496" s="211" t="s">
        <v>21</v>
      </c>
      <c r="F496" s="212" t="s">
        <v>711</v>
      </c>
      <c r="G496" s="210"/>
      <c r="H496" s="213">
        <v>536.00099999999998</v>
      </c>
      <c r="I496" s="214"/>
      <c r="J496" s="210"/>
      <c r="K496" s="210"/>
      <c r="L496" s="215"/>
      <c r="M496" s="216"/>
      <c r="N496" s="217"/>
      <c r="O496" s="217"/>
      <c r="P496" s="217"/>
      <c r="Q496" s="217"/>
      <c r="R496" s="217"/>
      <c r="S496" s="217"/>
      <c r="T496" s="218"/>
      <c r="AT496" s="219" t="s">
        <v>194</v>
      </c>
      <c r="AU496" s="219" t="s">
        <v>87</v>
      </c>
      <c r="AV496" s="11" t="s">
        <v>87</v>
      </c>
      <c r="AW496" s="11" t="s">
        <v>39</v>
      </c>
      <c r="AX496" s="11" t="s">
        <v>84</v>
      </c>
      <c r="AY496" s="219" t="s">
        <v>182</v>
      </c>
    </row>
    <row r="497" spans="2:65" s="1" customFormat="1" ht="16.5" customHeight="1">
      <c r="B497" s="41"/>
      <c r="C497" s="193" t="s">
        <v>712</v>
      </c>
      <c r="D497" s="193" t="s">
        <v>184</v>
      </c>
      <c r="E497" s="194" t="s">
        <v>713</v>
      </c>
      <c r="F497" s="195" t="s">
        <v>714</v>
      </c>
      <c r="G497" s="196" t="s">
        <v>360</v>
      </c>
      <c r="H497" s="197">
        <v>6.2720000000000002</v>
      </c>
      <c r="I497" s="198"/>
      <c r="J497" s="199">
        <f>ROUND(I497*H497,2)</f>
        <v>0</v>
      </c>
      <c r="K497" s="195" t="s">
        <v>21</v>
      </c>
      <c r="L497" s="61"/>
      <c r="M497" s="200" t="s">
        <v>21</v>
      </c>
      <c r="N497" s="201" t="s">
        <v>47</v>
      </c>
      <c r="O497" s="42"/>
      <c r="P497" s="202">
        <f>O497*H497</f>
        <v>0</v>
      </c>
      <c r="Q497" s="202">
        <v>0</v>
      </c>
      <c r="R497" s="202">
        <f>Q497*H497</f>
        <v>0</v>
      </c>
      <c r="S497" s="202">
        <v>0</v>
      </c>
      <c r="T497" s="203">
        <f>S497*H497</f>
        <v>0</v>
      </c>
      <c r="AR497" s="24" t="s">
        <v>188</v>
      </c>
      <c r="AT497" s="24" t="s">
        <v>184</v>
      </c>
      <c r="AU497" s="24" t="s">
        <v>87</v>
      </c>
      <c r="AY497" s="24" t="s">
        <v>182</v>
      </c>
      <c r="BE497" s="204">
        <f>IF(N497="základní",J497,0)</f>
        <v>0</v>
      </c>
      <c r="BF497" s="204">
        <f>IF(N497="snížená",J497,0)</f>
        <v>0</v>
      </c>
      <c r="BG497" s="204">
        <f>IF(N497="zákl. přenesená",J497,0)</f>
        <v>0</v>
      </c>
      <c r="BH497" s="204">
        <f>IF(N497="sníž. přenesená",J497,0)</f>
        <v>0</v>
      </c>
      <c r="BI497" s="204">
        <f>IF(N497="nulová",J497,0)</f>
        <v>0</v>
      </c>
      <c r="BJ497" s="24" t="s">
        <v>84</v>
      </c>
      <c r="BK497" s="204">
        <f>ROUND(I497*H497,2)</f>
        <v>0</v>
      </c>
      <c r="BL497" s="24" t="s">
        <v>188</v>
      </c>
      <c r="BM497" s="24" t="s">
        <v>715</v>
      </c>
    </row>
    <row r="498" spans="2:65" s="1" customFormat="1">
      <c r="B498" s="41"/>
      <c r="C498" s="63"/>
      <c r="D498" s="205" t="s">
        <v>190</v>
      </c>
      <c r="E498" s="63"/>
      <c r="F498" s="206" t="s">
        <v>714</v>
      </c>
      <c r="G498" s="63"/>
      <c r="H498" s="63"/>
      <c r="I498" s="164"/>
      <c r="J498" s="63"/>
      <c r="K498" s="63"/>
      <c r="L498" s="61"/>
      <c r="M498" s="207"/>
      <c r="N498" s="42"/>
      <c r="O498" s="42"/>
      <c r="P498" s="42"/>
      <c r="Q498" s="42"/>
      <c r="R498" s="42"/>
      <c r="S498" s="42"/>
      <c r="T498" s="78"/>
      <c r="AT498" s="24" t="s">
        <v>190</v>
      </c>
      <c r="AU498" s="24" t="s">
        <v>87</v>
      </c>
    </row>
    <row r="499" spans="2:65" s="11" customFormat="1">
      <c r="B499" s="209"/>
      <c r="C499" s="210"/>
      <c r="D499" s="205" t="s">
        <v>194</v>
      </c>
      <c r="E499" s="211" t="s">
        <v>21</v>
      </c>
      <c r="F499" s="212" t="s">
        <v>716</v>
      </c>
      <c r="G499" s="210"/>
      <c r="H499" s="213">
        <v>6.2720000000000002</v>
      </c>
      <c r="I499" s="214"/>
      <c r="J499" s="210"/>
      <c r="K499" s="210"/>
      <c r="L499" s="215"/>
      <c r="M499" s="216"/>
      <c r="N499" s="217"/>
      <c r="O499" s="217"/>
      <c r="P499" s="217"/>
      <c r="Q499" s="217"/>
      <c r="R499" s="217"/>
      <c r="S499" s="217"/>
      <c r="T499" s="218"/>
      <c r="AT499" s="219" t="s">
        <v>194</v>
      </c>
      <c r="AU499" s="219" t="s">
        <v>87</v>
      </c>
      <c r="AV499" s="11" t="s">
        <v>87</v>
      </c>
      <c r="AW499" s="11" t="s">
        <v>39</v>
      </c>
      <c r="AX499" s="11" t="s">
        <v>84</v>
      </c>
      <c r="AY499" s="219" t="s">
        <v>182</v>
      </c>
    </row>
    <row r="500" spans="2:65" s="1" customFormat="1" ht="16.5" customHeight="1">
      <c r="B500" s="41"/>
      <c r="C500" s="193" t="s">
        <v>717</v>
      </c>
      <c r="D500" s="193" t="s">
        <v>184</v>
      </c>
      <c r="E500" s="194" t="s">
        <v>718</v>
      </c>
      <c r="F500" s="195" t="s">
        <v>719</v>
      </c>
      <c r="G500" s="196" t="s">
        <v>360</v>
      </c>
      <c r="H500" s="197">
        <v>5.8000000000000003E-2</v>
      </c>
      <c r="I500" s="198"/>
      <c r="J500" s="199">
        <f>ROUND(I500*H500,2)</f>
        <v>0</v>
      </c>
      <c r="K500" s="195" t="s">
        <v>21</v>
      </c>
      <c r="L500" s="61"/>
      <c r="M500" s="200" t="s">
        <v>21</v>
      </c>
      <c r="N500" s="201" t="s">
        <v>47</v>
      </c>
      <c r="O500" s="42"/>
      <c r="P500" s="202">
        <f>O500*H500</f>
        <v>0</v>
      </c>
      <c r="Q500" s="202">
        <v>0</v>
      </c>
      <c r="R500" s="202">
        <f>Q500*H500</f>
        <v>0</v>
      </c>
      <c r="S500" s="202">
        <v>0</v>
      </c>
      <c r="T500" s="203">
        <f>S500*H500</f>
        <v>0</v>
      </c>
      <c r="AR500" s="24" t="s">
        <v>188</v>
      </c>
      <c r="AT500" s="24" t="s">
        <v>184</v>
      </c>
      <c r="AU500" s="24" t="s">
        <v>87</v>
      </c>
      <c r="AY500" s="24" t="s">
        <v>182</v>
      </c>
      <c r="BE500" s="204">
        <f>IF(N500="základní",J500,0)</f>
        <v>0</v>
      </c>
      <c r="BF500" s="204">
        <f>IF(N500="snížená",J500,0)</f>
        <v>0</v>
      </c>
      <c r="BG500" s="204">
        <f>IF(N500="zákl. přenesená",J500,0)</f>
        <v>0</v>
      </c>
      <c r="BH500" s="204">
        <f>IF(N500="sníž. přenesená",J500,0)</f>
        <v>0</v>
      </c>
      <c r="BI500" s="204">
        <f>IF(N500="nulová",J500,0)</f>
        <v>0</v>
      </c>
      <c r="BJ500" s="24" t="s">
        <v>84</v>
      </c>
      <c r="BK500" s="204">
        <f>ROUND(I500*H500,2)</f>
        <v>0</v>
      </c>
      <c r="BL500" s="24" t="s">
        <v>188</v>
      </c>
      <c r="BM500" s="24" t="s">
        <v>720</v>
      </c>
    </row>
    <row r="501" spans="2:65" s="1" customFormat="1">
      <c r="B501" s="41"/>
      <c r="C501" s="63"/>
      <c r="D501" s="205" t="s">
        <v>190</v>
      </c>
      <c r="E501" s="63"/>
      <c r="F501" s="206" t="s">
        <v>719</v>
      </c>
      <c r="G501" s="63"/>
      <c r="H501" s="63"/>
      <c r="I501" s="164"/>
      <c r="J501" s="63"/>
      <c r="K501" s="63"/>
      <c r="L501" s="61"/>
      <c r="M501" s="207"/>
      <c r="N501" s="42"/>
      <c r="O501" s="42"/>
      <c r="P501" s="42"/>
      <c r="Q501" s="42"/>
      <c r="R501" s="42"/>
      <c r="S501" s="42"/>
      <c r="T501" s="78"/>
      <c r="AT501" s="24" t="s">
        <v>190</v>
      </c>
      <c r="AU501" s="24" t="s">
        <v>87</v>
      </c>
    </row>
    <row r="502" spans="2:65" s="11" customFormat="1">
      <c r="B502" s="209"/>
      <c r="C502" s="210"/>
      <c r="D502" s="205" t="s">
        <v>194</v>
      </c>
      <c r="E502" s="211" t="s">
        <v>21</v>
      </c>
      <c r="F502" s="212" t="s">
        <v>721</v>
      </c>
      <c r="G502" s="210"/>
      <c r="H502" s="213">
        <v>5.8000000000000003E-2</v>
      </c>
      <c r="I502" s="214"/>
      <c r="J502" s="210"/>
      <c r="K502" s="210"/>
      <c r="L502" s="215"/>
      <c r="M502" s="216"/>
      <c r="N502" s="217"/>
      <c r="O502" s="217"/>
      <c r="P502" s="217"/>
      <c r="Q502" s="217"/>
      <c r="R502" s="217"/>
      <c r="S502" s="217"/>
      <c r="T502" s="218"/>
      <c r="AT502" s="219" t="s">
        <v>194</v>
      </c>
      <c r="AU502" s="219" t="s">
        <v>87</v>
      </c>
      <c r="AV502" s="11" t="s">
        <v>87</v>
      </c>
      <c r="AW502" s="11" t="s">
        <v>39</v>
      </c>
      <c r="AX502" s="11" t="s">
        <v>84</v>
      </c>
      <c r="AY502" s="219" t="s">
        <v>182</v>
      </c>
    </row>
    <row r="503" spans="2:65" s="1" customFormat="1" ht="25.5" customHeight="1">
      <c r="B503" s="41"/>
      <c r="C503" s="193" t="s">
        <v>722</v>
      </c>
      <c r="D503" s="193" t="s">
        <v>184</v>
      </c>
      <c r="E503" s="194" t="s">
        <v>723</v>
      </c>
      <c r="F503" s="195" t="s">
        <v>724</v>
      </c>
      <c r="G503" s="196" t="s">
        <v>360</v>
      </c>
      <c r="H503" s="197">
        <v>6.7320000000000002</v>
      </c>
      <c r="I503" s="198"/>
      <c r="J503" s="199">
        <f>ROUND(I503*H503,2)</f>
        <v>0</v>
      </c>
      <c r="K503" s="195" t="s">
        <v>21</v>
      </c>
      <c r="L503" s="61"/>
      <c r="M503" s="200" t="s">
        <v>21</v>
      </c>
      <c r="N503" s="201" t="s">
        <v>47</v>
      </c>
      <c r="O503" s="42"/>
      <c r="P503" s="202">
        <f>O503*H503</f>
        <v>0</v>
      </c>
      <c r="Q503" s="202">
        <v>0</v>
      </c>
      <c r="R503" s="202">
        <f>Q503*H503</f>
        <v>0</v>
      </c>
      <c r="S503" s="202">
        <v>0</v>
      </c>
      <c r="T503" s="203">
        <f>S503*H503</f>
        <v>0</v>
      </c>
      <c r="AR503" s="24" t="s">
        <v>188</v>
      </c>
      <c r="AT503" s="24" t="s">
        <v>184</v>
      </c>
      <c r="AU503" s="24" t="s">
        <v>87</v>
      </c>
      <c r="AY503" s="24" t="s">
        <v>182</v>
      </c>
      <c r="BE503" s="204">
        <f>IF(N503="základní",J503,0)</f>
        <v>0</v>
      </c>
      <c r="BF503" s="204">
        <f>IF(N503="snížená",J503,0)</f>
        <v>0</v>
      </c>
      <c r="BG503" s="204">
        <f>IF(N503="zákl. přenesená",J503,0)</f>
        <v>0</v>
      </c>
      <c r="BH503" s="204">
        <f>IF(N503="sníž. přenesená",J503,0)</f>
        <v>0</v>
      </c>
      <c r="BI503" s="204">
        <f>IF(N503="nulová",J503,0)</f>
        <v>0</v>
      </c>
      <c r="BJ503" s="24" t="s">
        <v>84</v>
      </c>
      <c r="BK503" s="204">
        <f>ROUND(I503*H503,2)</f>
        <v>0</v>
      </c>
      <c r="BL503" s="24" t="s">
        <v>188</v>
      </c>
      <c r="BM503" s="24" t="s">
        <v>725</v>
      </c>
    </row>
    <row r="504" spans="2:65" s="1" customFormat="1">
      <c r="B504" s="41"/>
      <c r="C504" s="63"/>
      <c r="D504" s="205" t="s">
        <v>190</v>
      </c>
      <c r="E504" s="63"/>
      <c r="F504" s="206" t="s">
        <v>724</v>
      </c>
      <c r="G504" s="63"/>
      <c r="H504" s="63"/>
      <c r="I504" s="164"/>
      <c r="J504" s="63"/>
      <c r="K504" s="63"/>
      <c r="L504" s="61"/>
      <c r="M504" s="207"/>
      <c r="N504" s="42"/>
      <c r="O504" s="42"/>
      <c r="P504" s="42"/>
      <c r="Q504" s="42"/>
      <c r="R504" s="42"/>
      <c r="S504" s="42"/>
      <c r="T504" s="78"/>
      <c r="AT504" s="24" t="s">
        <v>190</v>
      </c>
      <c r="AU504" s="24" t="s">
        <v>87</v>
      </c>
    </row>
    <row r="505" spans="2:65" s="11" customFormat="1">
      <c r="B505" s="209"/>
      <c r="C505" s="210"/>
      <c r="D505" s="205" t="s">
        <v>194</v>
      </c>
      <c r="E505" s="211" t="s">
        <v>21</v>
      </c>
      <c r="F505" s="212" t="s">
        <v>726</v>
      </c>
      <c r="G505" s="210"/>
      <c r="H505" s="213">
        <v>6.7320000000000002</v>
      </c>
      <c r="I505" s="214"/>
      <c r="J505" s="210"/>
      <c r="K505" s="210"/>
      <c r="L505" s="215"/>
      <c r="M505" s="216"/>
      <c r="N505" s="217"/>
      <c r="O505" s="217"/>
      <c r="P505" s="217"/>
      <c r="Q505" s="217"/>
      <c r="R505" s="217"/>
      <c r="S505" s="217"/>
      <c r="T505" s="218"/>
      <c r="AT505" s="219" t="s">
        <v>194</v>
      </c>
      <c r="AU505" s="219" t="s">
        <v>87</v>
      </c>
      <c r="AV505" s="11" t="s">
        <v>87</v>
      </c>
      <c r="AW505" s="11" t="s">
        <v>39</v>
      </c>
      <c r="AX505" s="11" t="s">
        <v>84</v>
      </c>
      <c r="AY505" s="219" t="s">
        <v>182</v>
      </c>
    </row>
    <row r="506" spans="2:65" s="10" customFormat="1" ht="29.85" customHeight="1">
      <c r="B506" s="177"/>
      <c r="C506" s="178"/>
      <c r="D506" s="179" t="s">
        <v>75</v>
      </c>
      <c r="E506" s="191" t="s">
        <v>727</v>
      </c>
      <c r="F506" s="191" t="s">
        <v>728</v>
      </c>
      <c r="G506" s="178"/>
      <c r="H506" s="178"/>
      <c r="I506" s="181"/>
      <c r="J506" s="192">
        <f>BK506</f>
        <v>0</v>
      </c>
      <c r="K506" s="178"/>
      <c r="L506" s="183"/>
      <c r="M506" s="184"/>
      <c r="N506" s="185"/>
      <c r="O506" s="185"/>
      <c r="P506" s="186">
        <f>SUM(P507:P509)</f>
        <v>0</v>
      </c>
      <c r="Q506" s="185"/>
      <c r="R506" s="186">
        <f>SUM(R507:R509)</f>
        <v>0</v>
      </c>
      <c r="S506" s="185"/>
      <c r="T506" s="187">
        <f>SUM(T507:T509)</f>
        <v>0</v>
      </c>
      <c r="AR506" s="188" t="s">
        <v>84</v>
      </c>
      <c r="AT506" s="189" t="s">
        <v>75</v>
      </c>
      <c r="AU506" s="189" t="s">
        <v>84</v>
      </c>
      <c r="AY506" s="188" t="s">
        <v>182</v>
      </c>
      <c r="BK506" s="190">
        <f>SUM(BK507:BK509)</f>
        <v>0</v>
      </c>
    </row>
    <row r="507" spans="2:65" s="1" customFormat="1" ht="16.5" customHeight="1">
      <c r="B507" s="41"/>
      <c r="C507" s="193" t="s">
        <v>146</v>
      </c>
      <c r="D507" s="193" t="s">
        <v>184</v>
      </c>
      <c r="E507" s="194" t="s">
        <v>729</v>
      </c>
      <c r="F507" s="195" t="s">
        <v>730</v>
      </c>
      <c r="G507" s="196" t="s">
        <v>360</v>
      </c>
      <c r="H507" s="197">
        <v>800.18100000000004</v>
      </c>
      <c r="I507" s="198"/>
      <c r="J507" s="199">
        <f>ROUND(I507*H507,2)</f>
        <v>0</v>
      </c>
      <c r="K507" s="195" t="s">
        <v>187</v>
      </c>
      <c r="L507" s="61"/>
      <c r="M507" s="200" t="s">
        <v>21</v>
      </c>
      <c r="N507" s="201" t="s">
        <v>47</v>
      </c>
      <c r="O507" s="42"/>
      <c r="P507" s="202">
        <f>O507*H507</f>
        <v>0</v>
      </c>
      <c r="Q507" s="202">
        <v>0</v>
      </c>
      <c r="R507" s="202">
        <f>Q507*H507</f>
        <v>0</v>
      </c>
      <c r="S507" s="202">
        <v>0</v>
      </c>
      <c r="T507" s="203">
        <f>S507*H507</f>
        <v>0</v>
      </c>
      <c r="AR507" s="24" t="s">
        <v>188</v>
      </c>
      <c r="AT507" s="24" t="s">
        <v>184</v>
      </c>
      <c r="AU507" s="24" t="s">
        <v>87</v>
      </c>
      <c r="AY507" s="24" t="s">
        <v>182</v>
      </c>
      <c r="BE507" s="204">
        <f>IF(N507="základní",J507,0)</f>
        <v>0</v>
      </c>
      <c r="BF507" s="204">
        <f>IF(N507="snížená",J507,0)</f>
        <v>0</v>
      </c>
      <c r="BG507" s="204">
        <f>IF(N507="zákl. přenesená",J507,0)</f>
        <v>0</v>
      </c>
      <c r="BH507" s="204">
        <f>IF(N507="sníž. přenesená",J507,0)</f>
        <v>0</v>
      </c>
      <c r="BI507" s="204">
        <f>IF(N507="nulová",J507,0)</f>
        <v>0</v>
      </c>
      <c r="BJ507" s="24" t="s">
        <v>84</v>
      </c>
      <c r="BK507" s="204">
        <f>ROUND(I507*H507,2)</f>
        <v>0</v>
      </c>
      <c r="BL507" s="24" t="s">
        <v>188</v>
      </c>
      <c r="BM507" s="24" t="s">
        <v>731</v>
      </c>
    </row>
    <row r="508" spans="2:65" s="1" customFormat="1">
      <c r="B508" s="41"/>
      <c r="C508" s="63"/>
      <c r="D508" s="205" t="s">
        <v>190</v>
      </c>
      <c r="E508" s="63"/>
      <c r="F508" s="206" t="s">
        <v>732</v>
      </c>
      <c r="G508" s="63"/>
      <c r="H508" s="63"/>
      <c r="I508" s="164"/>
      <c r="J508" s="63"/>
      <c r="K508" s="63"/>
      <c r="L508" s="61"/>
      <c r="M508" s="207"/>
      <c r="N508" s="42"/>
      <c r="O508" s="42"/>
      <c r="P508" s="42"/>
      <c r="Q508" s="42"/>
      <c r="R508" s="42"/>
      <c r="S508" s="42"/>
      <c r="T508" s="78"/>
      <c r="AT508" s="24" t="s">
        <v>190</v>
      </c>
      <c r="AU508" s="24" t="s">
        <v>87</v>
      </c>
    </row>
    <row r="509" spans="2:65" s="1" customFormat="1" ht="27">
      <c r="B509" s="41"/>
      <c r="C509" s="63"/>
      <c r="D509" s="205" t="s">
        <v>192</v>
      </c>
      <c r="E509" s="63"/>
      <c r="F509" s="208" t="s">
        <v>733</v>
      </c>
      <c r="G509" s="63"/>
      <c r="H509" s="63"/>
      <c r="I509" s="164"/>
      <c r="J509" s="63"/>
      <c r="K509" s="63"/>
      <c r="L509" s="61"/>
      <c r="M509" s="207"/>
      <c r="N509" s="42"/>
      <c r="O509" s="42"/>
      <c r="P509" s="42"/>
      <c r="Q509" s="42"/>
      <c r="R509" s="42"/>
      <c r="S509" s="42"/>
      <c r="T509" s="78"/>
      <c r="AT509" s="24" t="s">
        <v>192</v>
      </c>
      <c r="AU509" s="24" t="s">
        <v>87</v>
      </c>
    </row>
    <row r="510" spans="2:65" s="10" customFormat="1" ht="37.35" customHeight="1">
      <c r="B510" s="177"/>
      <c r="C510" s="178"/>
      <c r="D510" s="179" t="s">
        <v>75</v>
      </c>
      <c r="E510" s="180" t="s">
        <v>734</v>
      </c>
      <c r="F510" s="180" t="s">
        <v>735</v>
      </c>
      <c r="G510" s="178"/>
      <c r="H510" s="178"/>
      <c r="I510" s="181"/>
      <c r="J510" s="182">
        <f>BK510</f>
        <v>0</v>
      </c>
      <c r="K510" s="178"/>
      <c r="L510" s="183"/>
      <c r="M510" s="184"/>
      <c r="N510" s="185"/>
      <c r="O510" s="185"/>
      <c r="P510" s="186">
        <f>P511</f>
        <v>0</v>
      </c>
      <c r="Q510" s="185"/>
      <c r="R510" s="186">
        <f>R511</f>
        <v>0.245364</v>
      </c>
      <c r="S510" s="185"/>
      <c r="T510" s="187">
        <f>T511</f>
        <v>0</v>
      </c>
      <c r="AR510" s="188" t="s">
        <v>87</v>
      </c>
      <c r="AT510" s="189" t="s">
        <v>75</v>
      </c>
      <c r="AU510" s="189" t="s">
        <v>76</v>
      </c>
      <c r="AY510" s="188" t="s">
        <v>182</v>
      </c>
      <c r="BK510" s="190">
        <f>BK511</f>
        <v>0</v>
      </c>
    </row>
    <row r="511" spans="2:65" s="10" customFormat="1" ht="19.899999999999999" customHeight="1">
      <c r="B511" s="177"/>
      <c r="C511" s="178"/>
      <c r="D511" s="179" t="s">
        <v>75</v>
      </c>
      <c r="E511" s="191" t="s">
        <v>736</v>
      </c>
      <c r="F511" s="191" t="s">
        <v>737</v>
      </c>
      <c r="G511" s="178"/>
      <c r="H511" s="178"/>
      <c r="I511" s="181"/>
      <c r="J511" s="192">
        <f>BK511</f>
        <v>0</v>
      </c>
      <c r="K511" s="178"/>
      <c r="L511" s="183"/>
      <c r="M511" s="184"/>
      <c r="N511" s="185"/>
      <c r="O511" s="185"/>
      <c r="P511" s="186">
        <f>SUM(P512:P524)</f>
        <v>0</v>
      </c>
      <c r="Q511" s="185"/>
      <c r="R511" s="186">
        <f>SUM(R512:R524)</f>
        <v>0.245364</v>
      </c>
      <c r="S511" s="185"/>
      <c r="T511" s="187">
        <f>SUM(T512:T524)</f>
        <v>0</v>
      </c>
      <c r="AR511" s="188" t="s">
        <v>87</v>
      </c>
      <c r="AT511" s="189" t="s">
        <v>75</v>
      </c>
      <c r="AU511" s="189" t="s">
        <v>84</v>
      </c>
      <c r="AY511" s="188" t="s">
        <v>182</v>
      </c>
      <c r="BK511" s="190">
        <f>SUM(BK512:BK524)</f>
        <v>0</v>
      </c>
    </row>
    <row r="512" spans="2:65" s="1" customFormat="1" ht="25.5" customHeight="1">
      <c r="B512" s="41"/>
      <c r="C512" s="193" t="s">
        <v>738</v>
      </c>
      <c r="D512" s="193" t="s">
        <v>184</v>
      </c>
      <c r="E512" s="194" t="s">
        <v>739</v>
      </c>
      <c r="F512" s="195" t="s">
        <v>740</v>
      </c>
      <c r="G512" s="196" t="s">
        <v>102</v>
      </c>
      <c r="H512" s="197">
        <v>84</v>
      </c>
      <c r="I512" s="198"/>
      <c r="J512" s="199">
        <f>ROUND(I512*H512,2)</f>
        <v>0</v>
      </c>
      <c r="K512" s="195" t="s">
        <v>187</v>
      </c>
      <c r="L512" s="61"/>
      <c r="M512" s="200" t="s">
        <v>21</v>
      </c>
      <c r="N512" s="201" t="s">
        <v>47</v>
      </c>
      <c r="O512" s="42"/>
      <c r="P512" s="202">
        <f>O512*H512</f>
        <v>0</v>
      </c>
      <c r="Q512" s="202">
        <v>0</v>
      </c>
      <c r="R512" s="202">
        <f>Q512*H512</f>
        <v>0</v>
      </c>
      <c r="S512" s="202">
        <v>0</v>
      </c>
      <c r="T512" s="203">
        <f>S512*H512</f>
        <v>0</v>
      </c>
      <c r="AR512" s="24" t="s">
        <v>300</v>
      </c>
      <c r="AT512" s="24" t="s">
        <v>184</v>
      </c>
      <c r="AU512" s="24" t="s">
        <v>87</v>
      </c>
      <c r="AY512" s="24" t="s">
        <v>182</v>
      </c>
      <c r="BE512" s="204">
        <f>IF(N512="základní",J512,0)</f>
        <v>0</v>
      </c>
      <c r="BF512" s="204">
        <f>IF(N512="snížená",J512,0)</f>
        <v>0</v>
      </c>
      <c r="BG512" s="204">
        <f>IF(N512="zákl. přenesená",J512,0)</f>
        <v>0</v>
      </c>
      <c r="BH512" s="204">
        <f>IF(N512="sníž. přenesená",J512,0)</f>
        <v>0</v>
      </c>
      <c r="BI512" s="204">
        <f>IF(N512="nulová",J512,0)</f>
        <v>0</v>
      </c>
      <c r="BJ512" s="24" t="s">
        <v>84</v>
      </c>
      <c r="BK512" s="204">
        <f>ROUND(I512*H512,2)</f>
        <v>0</v>
      </c>
      <c r="BL512" s="24" t="s">
        <v>300</v>
      </c>
      <c r="BM512" s="24" t="s">
        <v>741</v>
      </c>
    </row>
    <row r="513" spans="2:65" s="1" customFormat="1" ht="27">
      <c r="B513" s="41"/>
      <c r="C513" s="63"/>
      <c r="D513" s="205" t="s">
        <v>190</v>
      </c>
      <c r="E513" s="63"/>
      <c r="F513" s="206" t="s">
        <v>742</v>
      </c>
      <c r="G513" s="63"/>
      <c r="H513" s="63"/>
      <c r="I513" s="164"/>
      <c r="J513" s="63"/>
      <c r="K513" s="63"/>
      <c r="L513" s="61"/>
      <c r="M513" s="207"/>
      <c r="N513" s="42"/>
      <c r="O513" s="42"/>
      <c r="P513" s="42"/>
      <c r="Q513" s="42"/>
      <c r="R513" s="42"/>
      <c r="S513" s="42"/>
      <c r="T513" s="78"/>
      <c r="AT513" s="24" t="s">
        <v>190</v>
      </c>
      <c r="AU513" s="24" t="s">
        <v>87</v>
      </c>
    </row>
    <row r="514" spans="2:65" s="1" customFormat="1" ht="40.5">
      <c r="B514" s="41"/>
      <c r="C514" s="63"/>
      <c r="D514" s="205" t="s">
        <v>192</v>
      </c>
      <c r="E514" s="63"/>
      <c r="F514" s="208" t="s">
        <v>743</v>
      </c>
      <c r="G514" s="63"/>
      <c r="H514" s="63"/>
      <c r="I514" s="164"/>
      <c r="J514" s="63"/>
      <c r="K514" s="63"/>
      <c r="L514" s="61"/>
      <c r="M514" s="207"/>
      <c r="N514" s="42"/>
      <c r="O514" s="42"/>
      <c r="P514" s="42"/>
      <c r="Q514" s="42"/>
      <c r="R514" s="42"/>
      <c r="S514" s="42"/>
      <c r="T514" s="78"/>
      <c r="AT514" s="24" t="s">
        <v>192</v>
      </c>
      <c r="AU514" s="24" t="s">
        <v>87</v>
      </c>
    </row>
    <row r="515" spans="2:65" s="11" customFormat="1">
      <c r="B515" s="209"/>
      <c r="C515" s="210"/>
      <c r="D515" s="205" t="s">
        <v>194</v>
      </c>
      <c r="E515" s="211" t="s">
        <v>137</v>
      </c>
      <c r="F515" s="212" t="s">
        <v>744</v>
      </c>
      <c r="G515" s="210"/>
      <c r="H515" s="213">
        <v>84</v>
      </c>
      <c r="I515" s="214"/>
      <c r="J515" s="210"/>
      <c r="K515" s="210"/>
      <c r="L515" s="215"/>
      <c r="M515" s="216"/>
      <c r="N515" s="217"/>
      <c r="O515" s="217"/>
      <c r="P515" s="217"/>
      <c r="Q515" s="217"/>
      <c r="R515" s="217"/>
      <c r="S515" s="217"/>
      <c r="T515" s="218"/>
      <c r="AT515" s="219" t="s">
        <v>194</v>
      </c>
      <c r="AU515" s="219" t="s">
        <v>87</v>
      </c>
      <c r="AV515" s="11" t="s">
        <v>87</v>
      </c>
      <c r="AW515" s="11" t="s">
        <v>39</v>
      </c>
      <c r="AX515" s="11" t="s">
        <v>84</v>
      </c>
      <c r="AY515" s="219" t="s">
        <v>182</v>
      </c>
    </row>
    <row r="516" spans="2:65" s="1" customFormat="1" ht="16.5" customHeight="1">
      <c r="B516" s="41"/>
      <c r="C516" s="241" t="s">
        <v>745</v>
      </c>
      <c r="D516" s="241" t="s">
        <v>357</v>
      </c>
      <c r="E516" s="242" t="s">
        <v>746</v>
      </c>
      <c r="F516" s="243" t="s">
        <v>747</v>
      </c>
      <c r="G516" s="244" t="s">
        <v>102</v>
      </c>
      <c r="H516" s="245">
        <v>96.6</v>
      </c>
      <c r="I516" s="246"/>
      <c r="J516" s="247">
        <f>ROUND(I516*H516,2)</f>
        <v>0</v>
      </c>
      <c r="K516" s="243" t="s">
        <v>187</v>
      </c>
      <c r="L516" s="248"/>
      <c r="M516" s="249" t="s">
        <v>21</v>
      </c>
      <c r="N516" s="250" t="s">
        <v>47</v>
      </c>
      <c r="O516" s="42"/>
      <c r="P516" s="202">
        <f>O516*H516</f>
        <v>0</v>
      </c>
      <c r="Q516" s="202">
        <v>2.5400000000000002E-3</v>
      </c>
      <c r="R516" s="202">
        <f>Q516*H516</f>
        <v>0.245364</v>
      </c>
      <c r="S516" s="202">
        <v>0</v>
      </c>
      <c r="T516" s="203">
        <f>S516*H516</f>
        <v>0</v>
      </c>
      <c r="AR516" s="24" t="s">
        <v>419</v>
      </c>
      <c r="AT516" s="24" t="s">
        <v>357</v>
      </c>
      <c r="AU516" s="24" t="s">
        <v>87</v>
      </c>
      <c r="AY516" s="24" t="s">
        <v>182</v>
      </c>
      <c r="BE516" s="204">
        <f>IF(N516="základní",J516,0)</f>
        <v>0</v>
      </c>
      <c r="BF516" s="204">
        <f>IF(N516="snížená",J516,0)</f>
        <v>0</v>
      </c>
      <c r="BG516" s="204">
        <f>IF(N516="zákl. přenesená",J516,0)</f>
        <v>0</v>
      </c>
      <c r="BH516" s="204">
        <f>IF(N516="sníž. přenesená",J516,0)</f>
        <v>0</v>
      </c>
      <c r="BI516" s="204">
        <f>IF(N516="nulová",J516,0)</f>
        <v>0</v>
      </c>
      <c r="BJ516" s="24" t="s">
        <v>84</v>
      </c>
      <c r="BK516" s="204">
        <f>ROUND(I516*H516,2)</f>
        <v>0</v>
      </c>
      <c r="BL516" s="24" t="s">
        <v>300</v>
      </c>
      <c r="BM516" s="24" t="s">
        <v>748</v>
      </c>
    </row>
    <row r="517" spans="2:65" s="1" customFormat="1">
      <c r="B517" s="41"/>
      <c r="C517" s="63"/>
      <c r="D517" s="205" t="s">
        <v>190</v>
      </c>
      <c r="E517" s="63"/>
      <c r="F517" s="206" t="s">
        <v>747</v>
      </c>
      <c r="G517" s="63"/>
      <c r="H517" s="63"/>
      <c r="I517" s="164"/>
      <c r="J517" s="63"/>
      <c r="K517" s="63"/>
      <c r="L517" s="61"/>
      <c r="M517" s="207"/>
      <c r="N517" s="42"/>
      <c r="O517" s="42"/>
      <c r="P517" s="42"/>
      <c r="Q517" s="42"/>
      <c r="R517" s="42"/>
      <c r="S517" s="42"/>
      <c r="T517" s="78"/>
      <c r="AT517" s="24" t="s">
        <v>190</v>
      </c>
      <c r="AU517" s="24" t="s">
        <v>87</v>
      </c>
    </row>
    <row r="518" spans="2:65" s="11" customFormat="1">
      <c r="B518" s="209"/>
      <c r="C518" s="210"/>
      <c r="D518" s="205" t="s">
        <v>194</v>
      </c>
      <c r="E518" s="211" t="s">
        <v>21</v>
      </c>
      <c r="F518" s="212" t="s">
        <v>749</v>
      </c>
      <c r="G518" s="210"/>
      <c r="H518" s="213">
        <v>96.6</v>
      </c>
      <c r="I518" s="214"/>
      <c r="J518" s="210"/>
      <c r="K518" s="210"/>
      <c r="L518" s="215"/>
      <c r="M518" s="216"/>
      <c r="N518" s="217"/>
      <c r="O518" s="217"/>
      <c r="P518" s="217"/>
      <c r="Q518" s="217"/>
      <c r="R518" s="217"/>
      <c r="S518" s="217"/>
      <c r="T518" s="218"/>
      <c r="AT518" s="219" t="s">
        <v>194</v>
      </c>
      <c r="AU518" s="219" t="s">
        <v>87</v>
      </c>
      <c r="AV518" s="11" t="s">
        <v>87</v>
      </c>
      <c r="AW518" s="11" t="s">
        <v>39</v>
      </c>
      <c r="AX518" s="11" t="s">
        <v>84</v>
      </c>
      <c r="AY518" s="219" t="s">
        <v>182</v>
      </c>
    </row>
    <row r="519" spans="2:65" s="1" customFormat="1" ht="16.5" customHeight="1">
      <c r="B519" s="41"/>
      <c r="C519" s="193" t="s">
        <v>750</v>
      </c>
      <c r="D519" s="193" t="s">
        <v>184</v>
      </c>
      <c r="E519" s="194" t="s">
        <v>751</v>
      </c>
      <c r="F519" s="195" t="s">
        <v>752</v>
      </c>
      <c r="G519" s="196" t="s">
        <v>102</v>
      </c>
      <c r="H519" s="197">
        <v>84</v>
      </c>
      <c r="I519" s="198"/>
      <c r="J519" s="199">
        <f>ROUND(I519*H519,2)</f>
        <v>0</v>
      </c>
      <c r="K519" s="195" t="s">
        <v>21</v>
      </c>
      <c r="L519" s="61"/>
      <c r="M519" s="200" t="s">
        <v>21</v>
      </c>
      <c r="N519" s="201" t="s">
        <v>47</v>
      </c>
      <c r="O519" s="42"/>
      <c r="P519" s="202">
        <f>O519*H519</f>
        <v>0</v>
      </c>
      <c r="Q519" s="202">
        <v>0</v>
      </c>
      <c r="R519" s="202">
        <f>Q519*H519</f>
        <v>0</v>
      </c>
      <c r="S519" s="202">
        <v>0</v>
      </c>
      <c r="T519" s="203">
        <f>S519*H519</f>
        <v>0</v>
      </c>
      <c r="AR519" s="24" t="s">
        <v>300</v>
      </c>
      <c r="AT519" s="24" t="s">
        <v>184</v>
      </c>
      <c r="AU519" s="24" t="s">
        <v>87</v>
      </c>
      <c r="AY519" s="24" t="s">
        <v>182</v>
      </c>
      <c r="BE519" s="204">
        <f>IF(N519="základní",J519,0)</f>
        <v>0</v>
      </c>
      <c r="BF519" s="204">
        <f>IF(N519="snížená",J519,0)</f>
        <v>0</v>
      </c>
      <c r="BG519" s="204">
        <f>IF(N519="zákl. přenesená",J519,0)</f>
        <v>0</v>
      </c>
      <c r="BH519" s="204">
        <f>IF(N519="sníž. přenesená",J519,0)</f>
        <v>0</v>
      </c>
      <c r="BI519" s="204">
        <f>IF(N519="nulová",J519,0)</f>
        <v>0</v>
      </c>
      <c r="BJ519" s="24" t="s">
        <v>84</v>
      </c>
      <c r="BK519" s="204">
        <f>ROUND(I519*H519,2)</f>
        <v>0</v>
      </c>
      <c r="BL519" s="24" t="s">
        <v>300</v>
      </c>
      <c r="BM519" s="24" t="s">
        <v>753</v>
      </c>
    </row>
    <row r="520" spans="2:65" s="1" customFormat="1">
      <c r="B520" s="41"/>
      <c r="C520" s="63"/>
      <c r="D520" s="205" t="s">
        <v>190</v>
      </c>
      <c r="E520" s="63"/>
      <c r="F520" s="206" t="s">
        <v>752</v>
      </c>
      <c r="G520" s="63"/>
      <c r="H520" s="63"/>
      <c r="I520" s="164"/>
      <c r="J520" s="63"/>
      <c r="K520" s="63"/>
      <c r="L520" s="61"/>
      <c r="M520" s="207"/>
      <c r="N520" s="42"/>
      <c r="O520" s="42"/>
      <c r="P520" s="42"/>
      <c r="Q520" s="42"/>
      <c r="R520" s="42"/>
      <c r="S520" s="42"/>
      <c r="T520" s="78"/>
      <c r="AT520" s="24" t="s">
        <v>190</v>
      </c>
      <c r="AU520" s="24" t="s">
        <v>87</v>
      </c>
    </row>
    <row r="521" spans="2:65" s="11" customFormat="1">
      <c r="B521" s="209"/>
      <c r="C521" s="210"/>
      <c r="D521" s="205" t="s">
        <v>194</v>
      </c>
      <c r="E521" s="211" t="s">
        <v>21</v>
      </c>
      <c r="F521" s="212" t="s">
        <v>137</v>
      </c>
      <c r="G521" s="210"/>
      <c r="H521" s="213">
        <v>84</v>
      </c>
      <c r="I521" s="214"/>
      <c r="J521" s="210"/>
      <c r="K521" s="210"/>
      <c r="L521" s="215"/>
      <c r="M521" s="216"/>
      <c r="N521" s="217"/>
      <c r="O521" s="217"/>
      <c r="P521" s="217"/>
      <c r="Q521" s="217"/>
      <c r="R521" s="217"/>
      <c r="S521" s="217"/>
      <c r="T521" s="218"/>
      <c r="AT521" s="219" t="s">
        <v>194</v>
      </c>
      <c r="AU521" s="219" t="s">
        <v>87</v>
      </c>
      <c r="AV521" s="11" t="s">
        <v>87</v>
      </c>
      <c r="AW521" s="11" t="s">
        <v>39</v>
      </c>
      <c r="AX521" s="11" t="s">
        <v>84</v>
      </c>
      <c r="AY521" s="219" t="s">
        <v>182</v>
      </c>
    </row>
    <row r="522" spans="2:65" s="1" customFormat="1" ht="25.5" customHeight="1">
      <c r="B522" s="41"/>
      <c r="C522" s="193" t="s">
        <v>754</v>
      </c>
      <c r="D522" s="193" t="s">
        <v>184</v>
      </c>
      <c r="E522" s="194" t="s">
        <v>755</v>
      </c>
      <c r="F522" s="195" t="s">
        <v>756</v>
      </c>
      <c r="G522" s="196" t="s">
        <v>360</v>
      </c>
      <c r="H522" s="197">
        <v>0.245</v>
      </c>
      <c r="I522" s="198"/>
      <c r="J522" s="199">
        <f>ROUND(I522*H522,2)</f>
        <v>0</v>
      </c>
      <c r="K522" s="195" t="s">
        <v>187</v>
      </c>
      <c r="L522" s="61"/>
      <c r="M522" s="200" t="s">
        <v>21</v>
      </c>
      <c r="N522" s="201" t="s">
        <v>47</v>
      </c>
      <c r="O522" s="42"/>
      <c r="P522" s="202">
        <f>O522*H522</f>
        <v>0</v>
      </c>
      <c r="Q522" s="202">
        <v>0</v>
      </c>
      <c r="R522" s="202">
        <f>Q522*H522</f>
        <v>0</v>
      </c>
      <c r="S522" s="202">
        <v>0</v>
      </c>
      <c r="T522" s="203">
        <f>S522*H522</f>
        <v>0</v>
      </c>
      <c r="AR522" s="24" t="s">
        <v>300</v>
      </c>
      <c r="AT522" s="24" t="s">
        <v>184</v>
      </c>
      <c r="AU522" s="24" t="s">
        <v>87</v>
      </c>
      <c r="AY522" s="24" t="s">
        <v>182</v>
      </c>
      <c r="BE522" s="204">
        <f>IF(N522="základní",J522,0)</f>
        <v>0</v>
      </c>
      <c r="BF522" s="204">
        <f>IF(N522="snížená",J522,0)</f>
        <v>0</v>
      </c>
      <c r="BG522" s="204">
        <f>IF(N522="zákl. přenesená",J522,0)</f>
        <v>0</v>
      </c>
      <c r="BH522" s="204">
        <f>IF(N522="sníž. přenesená",J522,0)</f>
        <v>0</v>
      </c>
      <c r="BI522" s="204">
        <f>IF(N522="nulová",J522,0)</f>
        <v>0</v>
      </c>
      <c r="BJ522" s="24" t="s">
        <v>84</v>
      </c>
      <c r="BK522" s="204">
        <f>ROUND(I522*H522,2)</f>
        <v>0</v>
      </c>
      <c r="BL522" s="24" t="s">
        <v>300</v>
      </c>
      <c r="BM522" s="24" t="s">
        <v>757</v>
      </c>
    </row>
    <row r="523" spans="2:65" s="1" customFormat="1" ht="27">
      <c r="B523" s="41"/>
      <c r="C523" s="63"/>
      <c r="D523" s="205" t="s">
        <v>190</v>
      </c>
      <c r="E523" s="63"/>
      <c r="F523" s="206" t="s">
        <v>758</v>
      </c>
      <c r="G523" s="63"/>
      <c r="H523" s="63"/>
      <c r="I523" s="164"/>
      <c r="J523" s="63"/>
      <c r="K523" s="63"/>
      <c r="L523" s="61"/>
      <c r="M523" s="207"/>
      <c r="N523" s="42"/>
      <c r="O523" s="42"/>
      <c r="P523" s="42"/>
      <c r="Q523" s="42"/>
      <c r="R523" s="42"/>
      <c r="S523" s="42"/>
      <c r="T523" s="78"/>
      <c r="AT523" s="24" t="s">
        <v>190</v>
      </c>
      <c r="AU523" s="24" t="s">
        <v>87</v>
      </c>
    </row>
    <row r="524" spans="2:65" s="1" customFormat="1" ht="121.5">
      <c r="B524" s="41"/>
      <c r="C524" s="63"/>
      <c r="D524" s="205" t="s">
        <v>192</v>
      </c>
      <c r="E524" s="63"/>
      <c r="F524" s="208" t="s">
        <v>759</v>
      </c>
      <c r="G524" s="63"/>
      <c r="H524" s="63"/>
      <c r="I524" s="164"/>
      <c r="J524" s="63"/>
      <c r="K524" s="63"/>
      <c r="L524" s="61"/>
      <c r="M524" s="262"/>
      <c r="N524" s="263"/>
      <c r="O524" s="263"/>
      <c r="P524" s="263"/>
      <c r="Q524" s="263"/>
      <c r="R524" s="263"/>
      <c r="S524" s="263"/>
      <c r="T524" s="264"/>
      <c r="AT524" s="24" t="s">
        <v>192</v>
      </c>
      <c r="AU524" s="24" t="s">
        <v>87</v>
      </c>
    </row>
    <row r="525" spans="2:65" s="1" customFormat="1" ht="6.95" customHeight="1">
      <c r="B525" s="56"/>
      <c r="C525" s="57"/>
      <c r="D525" s="57"/>
      <c r="E525" s="57"/>
      <c r="F525" s="57"/>
      <c r="G525" s="57"/>
      <c r="H525" s="57"/>
      <c r="I525" s="140"/>
      <c r="J525" s="57"/>
      <c r="K525" s="57"/>
      <c r="L525" s="61"/>
    </row>
  </sheetData>
  <sheetProtection algorithmName="SHA-512" hashValue="IpJ+cDSrbK956fYX3nWoTYWdxMiiL33cmocBBeZnDIkfD3J4on5mA93J7QdUQuxynT/tzRqiq7zRwpj84Jl2GQ==" saltValue="XgUPOk7OCCXflbLhQO1ufdjT2jVhHD7b2j8R8wzrJN8VIejuEWUEDSqJT+m4BUzO3Q+g5ztJ+nWJJKKslr7tww==" spinCount="100000" sheet="1" objects="1" scenarios="1" formatColumns="0" formatRows="0" autoFilter="0"/>
  <autoFilter ref="C86:K524"/>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10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91</v>
      </c>
      <c r="G1" s="388" t="s">
        <v>92</v>
      </c>
      <c r="H1" s="388"/>
      <c r="I1" s="115"/>
      <c r="J1" s="114" t="s">
        <v>93</v>
      </c>
      <c r="K1" s="113" t="s">
        <v>94</v>
      </c>
      <c r="L1" s="114" t="s">
        <v>95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90</v>
      </c>
    </row>
    <row r="3" spans="1:70" ht="6.95" customHeight="1">
      <c r="B3" s="25"/>
      <c r="C3" s="26"/>
      <c r="D3" s="26"/>
      <c r="E3" s="26"/>
      <c r="F3" s="26"/>
      <c r="G3" s="26"/>
      <c r="H3" s="26"/>
      <c r="I3" s="117"/>
      <c r="J3" s="26"/>
      <c r="K3" s="27"/>
      <c r="AT3" s="24" t="s">
        <v>87</v>
      </c>
    </row>
    <row r="4" spans="1:70" ht="36.950000000000003" customHeight="1">
      <c r="B4" s="28"/>
      <c r="C4" s="29"/>
      <c r="D4" s="30" t="s">
        <v>104</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16.5" customHeight="1">
      <c r="B7" s="28"/>
      <c r="C7" s="29"/>
      <c r="D7" s="29"/>
      <c r="E7" s="389" t="str">
        <f>'Rekapitulace stavby'!K6</f>
        <v>VT Mohelnice, Raškovice, km 1,850 - oprava LG prahu - stavba č. 4190</v>
      </c>
      <c r="F7" s="390"/>
      <c r="G7" s="390"/>
      <c r="H7" s="390"/>
      <c r="I7" s="118"/>
      <c r="J7" s="29"/>
      <c r="K7" s="31"/>
    </row>
    <row r="8" spans="1:70" s="1" customFormat="1" ht="15">
      <c r="B8" s="41"/>
      <c r="C8" s="42"/>
      <c r="D8" s="37" t="s">
        <v>117</v>
      </c>
      <c r="E8" s="42"/>
      <c r="F8" s="42"/>
      <c r="G8" s="42"/>
      <c r="H8" s="42"/>
      <c r="I8" s="119"/>
      <c r="J8" s="42"/>
      <c r="K8" s="45"/>
    </row>
    <row r="9" spans="1:70" s="1" customFormat="1" ht="36.950000000000003" customHeight="1">
      <c r="B9" s="41"/>
      <c r="C9" s="42"/>
      <c r="D9" s="42"/>
      <c r="E9" s="391" t="s">
        <v>760</v>
      </c>
      <c r="F9" s="392"/>
      <c r="G9" s="392"/>
      <c r="H9" s="392"/>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21</v>
      </c>
      <c r="G11" s="42"/>
      <c r="H11" s="42"/>
      <c r="I11" s="120" t="s">
        <v>22</v>
      </c>
      <c r="J11" s="35" t="s">
        <v>21</v>
      </c>
      <c r="K11" s="45"/>
    </row>
    <row r="12" spans="1:70" s="1" customFormat="1" ht="14.45" customHeight="1">
      <c r="B12" s="41"/>
      <c r="C12" s="42"/>
      <c r="D12" s="37" t="s">
        <v>23</v>
      </c>
      <c r="E12" s="42"/>
      <c r="F12" s="35" t="s">
        <v>24</v>
      </c>
      <c r="G12" s="42"/>
      <c r="H12" s="42"/>
      <c r="I12" s="120" t="s">
        <v>25</v>
      </c>
      <c r="J12" s="121" t="str">
        <f>'Rekapitulace stavby'!AN8</f>
        <v>29. 10. 2018</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27</v>
      </c>
      <c r="E14" s="42"/>
      <c r="F14" s="42"/>
      <c r="G14" s="42"/>
      <c r="H14" s="42"/>
      <c r="I14" s="120" t="s">
        <v>28</v>
      </c>
      <c r="J14" s="35" t="s">
        <v>29</v>
      </c>
      <c r="K14" s="45"/>
    </row>
    <row r="15" spans="1:70" s="1" customFormat="1" ht="18" customHeight="1">
      <c r="B15" s="41"/>
      <c r="C15" s="42"/>
      <c r="D15" s="42"/>
      <c r="E15" s="35" t="s">
        <v>30</v>
      </c>
      <c r="F15" s="42"/>
      <c r="G15" s="42"/>
      <c r="H15" s="42"/>
      <c r="I15" s="120" t="s">
        <v>31</v>
      </c>
      <c r="J15" s="35" t="s">
        <v>32</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33</v>
      </c>
      <c r="E17" s="42"/>
      <c r="F17" s="42"/>
      <c r="G17" s="42"/>
      <c r="H17" s="42"/>
      <c r="I17" s="120"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35</v>
      </c>
      <c r="E20" s="42"/>
      <c r="F20" s="42"/>
      <c r="G20" s="42"/>
      <c r="H20" s="42"/>
      <c r="I20" s="120" t="s">
        <v>28</v>
      </c>
      <c r="J20" s="35" t="s">
        <v>36</v>
      </c>
      <c r="K20" s="45"/>
    </row>
    <row r="21" spans="2:11" s="1" customFormat="1" ht="18" customHeight="1">
      <c r="B21" s="41"/>
      <c r="C21" s="42"/>
      <c r="D21" s="42"/>
      <c r="E21" s="35" t="s">
        <v>37</v>
      </c>
      <c r="F21" s="42"/>
      <c r="G21" s="42"/>
      <c r="H21" s="42"/>
      <c r="I21" s="120" t="s">
        <v>31</v>
      </c>
      <c r="J21" s="35" t="s">
        <v>38</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40</v>
      </c>
      <c r="E23" s="42"/>
      <c r="F23" s="42"/>
      <c r="G23" s="42"/>
      <c r="H23" s="42"/>
      <c r="I23" s="119"/>
      <c r="J23" s="42"/>
      <c r="K23" s="45"/>
    </row>
    <row r="24" spans="2:11" s="6" customFormat="1" ht="16.5" customHeight="1">
      <c r="B24" s="122"/>
      <c r="C24" s="123"/>
      <c r="D24" s="123"/>
      <c r="E24" s="380" t="s">
        <v>21</v>
      </c>
      <c r="F24" s="380"/>
      <c r="G24" s="380"/>
      <c r="H24" s="380"/>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42</v>
      </c>
      <c r="E27" s="42"/>
      <c r="F27" s="42"/>
      <c r="G27" s="42"/>
      <c r="H27" s="42"/>
      <c r="I27" s="119"/>
      <c r="J27" s="129">
        <f>ROUND(J77,2)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44</v>
      </c>
      <c r="G29" s="42"/>
      <c r="H29" s="42"/>
      <c r="I29" s="130" t="s">
        <v>43</v>
      </c>
      <c r="J29" s="46" t="s">
        <v>45</v>
      </c>
      <c r="K29" s="45"/>
    </row>
    <row r="30" spans="2:11" s="1" customFormat="1" ht="14.45" customHeight="1">
      <c r="B30" s="41"/>
      <c r="C30" s="42"/>
      <c r="D30" s="49" t="s">
        <v>46</v>
      </c>
      <c r="E30" s="49" t="s">
        <v>47</v>
      </c>
      <c r="F30" s="131">
        <f>ROUND(SUM(BE77:BE103), 2)</f>
        <v>0</v>
      </c>
      <c r="G30" s="42"/>
      <c r="H30" s="42"/>
      <c r="I30" s="132">
        <v>0.21</v>
      </c>
      <c r="J30" s="131">
        <f>ROUND(ROUND((SUM(BE77:BE103)), 2)*I30, 2)</f>
        <v>0</v>
      </c>
      <c r="K30" s="45"/>
    </row>
    <row r="31" spans="2:11" s="1" customFormat="1" ht="14.45" customHeight="1">
      <c r="B31" s="41"/>
      <c r="C31" s="42"/>
      <c r="D31" s="42"/>
      <c r="E31" s="49" t="s">
        <v>48</v>
      </c>
      <c r="F31" s="131">
        <f>ROUND(SUM(BF77:BF103), 2)</f>
        <v>0</v>
      </c>
      <c r="G31" s="42"/>
      <c r="H31" s="42"/>
      <c r="I31" s="132">
        <v>0.15</v>
      </c>
      <c r="J31" s="131">
        <f>ROUND(ROUND((SUM(BF77:BF103)), 2)*I31, 2)</f>
        <v>0</v>
      </c>
      <c r="K31" s="45"/>
    </row>
    <row r="32" spans="2:11" s="1" customFormat="1" ht="14.45" hidden="1" customHeight="1">
      <c r="B32" s="41"/>
      <c r="C32" s="42"/>
      <c r="D32" s="42"/>
      <c r="E32" s="49" t="s">
        <v>49</v>
      </c>
      <c r="F32" s="131">
        <f>ROUND(SUM(BG77:BG103), 2)</f>
        <v>0</v>
      </c>
      <c r="G32" s="42"/>
      <c r="H32" s="42"/>
      <c r="I32" s="132">
        <v>0.21</v>
      </c>
      <c r="J32" s="131">
        <v>0</v>
      </c>
      <c r="K32" s="45"/>
    </row>
    <row r="33" spans="2:11" s="1" customFormat="1" ht="14.45" hidden="1" customHeight="1">
      <c r="B33" s="41"/>
      <c r="C33" s="42"/>
      <c r="D33" s="42"/>
      <c r="E33" s="49" t="s">
        <v>50</v>
      </c>
      <c r="F33" s="131">
        <f>ROUND(SUM(BH77:BH103), 2)</f>
        <v>0</v>
      </c>
      <c r="G33" s="42"/>
      <c r="H33" s="42"/>
      <c r="I33" s="132">
        <v>0.15</v>
      </c>
      <c r="J33" s="131">
        <v>0</v>
      </c>
      <c r="K33" s="45"/>
    </row>
    <row r="34" spans="2:11" s="1" customFormat="1" ht="14.45" hidden="1" customHeight="1">
      <c r="B34" s="41"/>
      <c r="C34" s="42"/>
      <c r="D34" s="42"/>
      <c r="E34" s="49" t="s">
        <v>51</v>
      </c>
      <c r="F34" s="131">
        <f>ROUND(SUM(BI77:BI103),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52</v>
      </c>
      <c r="E36" s="79"/>
      <c r="F36" s="79"/>
      <c r="G36" s="135" t="s">
        <v>53</v>
      </c>
      <c r="H36" s="136" t="s">
        <v>54</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150</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16.5" customHeight="1">
      <c r="B45" s="41"/>
      <c r="C45" s="42"/>
      <c r="D45" s="42"/>
      <c r="E45" s="389" t="str">
        <f>E7</f>
        <v>VT Mohelnice, Raškovice, km 1,850 - oprava LG prahu - stavba č. 4190</v>
      </c>
      <c r="F45" s="390"/>
      <c r="G45" s="390"/>
      <c r="H45" s="390"/>
      <c r="I45" s="119"/>
      <c r="J45" s="42"/>
      <c r="K45" s="45"/>
    </row>
    <row r="46" spans="2:11" s="1" customFormat="1" ht="14.45" customHeight="1">
      <c r="B46" s="41"/>
      <c r="C46" s="37" t="s">
        <v>117</v>
      </c>
      <c r="D46" s="42"/>
      <c r="E46" s="42"/>
      <c r="F46" s="42"/>
      <c r="G46" s="42"/>
      <c r="H46" s="42"/>
      <c r="I46" s="119"/>
      <c r="J46" s="42"/>
      <c r="K46" s="45"/>
    </row>
    <row r="47" spans="2:11" s="1" customFormat="1" ht="17.25" customHeight="1">
      <c r="B47" s="41"/>
      <c r="C47" s="42"/>
      <c r="D47" s="42"/>
      <c r="E47" s="391" t="str">
        <f>E9</f>
        <v>VON - Vedlejší a ostatní náklady</v>
      </c>
      <c r="F47" s="392"/>
      <c r="G47" s="392"/>
      <c r="H47" s="392"/>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23</v>
      </c>
      <c r="D49" s="42"/>
      <c r="E49" s="42"/>
      <c r="F49" s="35" t="str">
        <f>F12</f>
        <v>Raškovice, Krásná pod Lysou</v>
      </c>
      <c r="G49" s="42"/>
      <c r="H49" s="42"/>
      <c r="I49" s="120" t="s">
        <v>25</v>
      </c>
      <c r="J49" s="121" t="str">
        <f>IF(J12="","",J12)</f>
        <v>29. 10. 2018</v>
      </c>
      <c r="K49" s="45"/>
    </row>
    <row r="50" spans="2:47" s="1" customFormat="1" ht="6.95" customHeight="1">
      <c r="B50" s="41"/>
      <c r="C50" s="42"/>
      <c r="D50" s="42"/>
      <c r="E50" s="42"/>
      <c r="F50" s="42"/>
      <c r="G50" s="42"/>
      <c r="H50" s="42"/>
      <c r="I50" s="119"/>
      <c r="J50" s="42"/>
      <c r="K50" s="45"/>
    </row>
    <row r="51" spans="2:47" s="1" customFormat="1" ht="15">
      <c r="B51" s="41"/>
      <c r="C51" s="37" t="s">
        <v>27</v>
      </c>
      <c r="D51" s="42"/>
      <c r="E51" s="42"/>
      <c r="F51" s="35" t="str">
        <f>E15</f>
        <v>Povodí Odry, státní podnik</v>
      </c>
      <c r="G51" s="42"/>
      <c r="H51" s="42"/>
      <c r="I51" s="120" t="s">
        <v>35</v>
      </c>
      <c r="J51" s="380" t="str">
        <f>E21</f>
        <v>VHRoušar</v>
      </c>
      <c r="K51" s="45"/>
    </row>
    <row r="52" spans="2:47" s="1" customFormat="1" ht="14.45" customHeight="1">
      <c r="B52" s="41"/>
      <c r="C52" s="37" t="s">
        <v>33</v>
      </c>
      <c r="D52" s="42"/>
      <c r="E52" s="42"/>
      <c r="F52" s="35" t="str">
        <f>IF(E18="","",E18)</f>
        <v/>
      </c>
      <c r="G52" s="42"/>
      <c r="H52" s="42"/>
      <c r="I52" s="119"/>
      <c r="J52" s="384"/>
      <c r="K52" s="45"/>
    </row>
    <row r="53" spans="2:47" s="1" customFormat="1" ht="10.35" customHeight="1">
      <c r="B53" s="41"/>
      <c r="C53" s="42"/>
      <c r="D53" s="42"/>
      <c r="E53" s="42"/>
      <c r="F53" s="42"/>
      <c r="G53" s="42"/>
      <c r="H53" s="42"/>
      <c r="I53" s="119"/>
      <c r="J53" s="42"/>
      <c r="K53" s="45"/>
    </row>
    <row r="54" spans="2:47" s="1" customFormat="1" ht="29.25" customHeight="1">
      <c r="B54" s="41"/>
      <c r="C54" s="145" t="s">
        <v>151</v>
      </c>
      <c r="D54" s="133"/>
      <c r="E54" s="133"/>
      <c r="F54" s="133"/>
      <c r="G54" s="133"/>
      <c r="H54" s="133"/>
      <c r="I54" s="146"/>
      <c r="J54" s="147" t="s">
        <v>152</v>
      </c>
      <c r="K54" s="148"/>
    </row>
    <row r="55" spans="2:47" s="1" customFormat="1" ht="10.35" customHeight="1">
      <c r="B55" s="41"/>
      <c r="C55" s="42"/>
      <c r="D55" s="42"/>
      <c r="E55" s="42"/>
      <c r="F55" s="42"/>
      <c r="G55" s="42"/>
      <c r="H55" s="42"/>
      <c r="I55" s="119"/>
      <c r="J55" s="42"/>
      <c r="K55" s="45"/>
    </row>
    <row r="56" spans="2:47" s="1" customFormat="1" ht="29.25" customHeight="1">
      <c r="B56" s="41"/>
      <c r="C56" s="149" t="s">
        <v>153</v>
      </c>
      <c r="D56" s="42"/>
      <c r="E56" s="42"/>
      <c r="F56" s="42"/>
      <c r="G56" s="42"/>
      <c r="H56" s="42"/>
      <c r="I56" s="119"/>
      <c r="J56" s="129">
        <f>J77</f>
        <v>0</v>
      </c>
      <c r="K56" s="45"/>
      <c r="AU56" s="24" t="s">
        <v>154</v>
      </c>
    </row>
    <row r="57" spans="2:47" s="7" customFormat="1" ht="24.95" customHeight="1">
      <c r="B57" s="150"/>
      <c r="C57" s="151"/>
      <c r="D57" s="152" t="s">
        <v>760</v>
      </c>
      <c r="E57" s="153"/>
      <c r="F57" s="153"/>
      <c r="G57" s="153"/>
      <c r="H57" s="153"/>
      <c r="I57" s="154"/>
      <c r="J57" s="155">
        <f>J78</f>
        <v>0</v>
      </c>
      <c r="K57" s="156"/>
    </row>
    <row r="58" spans="2:47" s="1" customFormat="1" ht="21.75" customHeight="1">
      <c r="B58" s="41"/>
      <c r="C58" s="42"/>
      <c r="D58" s="42"/>
      <c r="E58" s="42"/>
      <c r="F58" s="42"/>
      <c r="G58" s="42"/>
      <c r="H58" s="42"/>
      <c r="I58" s="119"/>
      <c r="J58" s="42"/>
      <c r="K58" s="45"/>
    </row>
    <row r="59" spans="2:47" s="1" customFormat="1" ht="6.95" customHeight="1">
      <c r="B59" s="56"/>
      <c r="C59" s="57"/>
      <c r="D59" s="57"/>
      <c r="E59" s="57"/>
      <c r="F59" s="57"/>
      <c r="G59" s="57"/>
      <c r="H59" s="57"/>
      <c r="I59" s="140"/>
      <c r="J59" s="57"/>
      <c r="K59" s="58"/>
    </row>
    <row r="63" spans="2:47" s="1" customFormat="1" ht="6.95" customHeight="1">
      <c r="B63" s="59"/>
      <c r="C63" s="60"/>
      <c r="D63" s="60"/>
      <c r="E63" s="60"/>
      <c r="F63" s="60"/>
      <c r="G63" s="60"/>
      <c r="H63" s="60"/>
      <c r="I63" s="143"/>
      <c r="J63" s="60"/>
      <c r="K63" s="60"/>
      <c r="L63" s="61"/>
    </row>
    <row r="64" spans="2:47" s="1" customFormat="1" ht="36.950000000000003" customHeight="1">
      <c r="B64" s="41"/>
      <c r="C64" s="62" t="s">
        <v>166</v>
      </c>
      <c r="D64" s="63"/>
      <c r="E64" s="63"/>
      <c r="F64" s="63"/>
      <c r="G64" s="63"/>
      <c r="H64" s="63"/>
      <c r="I64" s="164"/>
      <c r="J64" s="63"/>
      <c r="K64" s="63"/>
      <c r="L64" s="61"/>
    </row>
    <row r="65" spans="2:65" s="1" customFormat="1" ht="6.95" customHeight="1">
      <c r="B65" s="41"/>
      <c r="C65" s="63"/>
      <c r="D65" s="63"/>
      <c r="E65" s="63"/>
      <c r="F65" s="63"/>
      <c r="G65" s="63"/>
      <c r="H65" s="63"/>
      <c r="I65" s="164"/>
      <c r="J65" s="63"/>
      <c r="K65" s="63"/>
      <c r="L65" s="61"/>
    </row>
    <row r="66" spans="2:65" s="1" customFormat="1" ht="14.45" customHeight="1">
      <c r="B66" s="41"/>
      <c r="C66" s="65" t="s">
        <v>18</v>
      </c>
      <c r="D66" s="63"/>
      <c r="E66" s="63"/>
      <c r="F66" s="63"/>
      <c r="G66" s="63"/>
      <c r="H66" s="63"/>
      <c r="I66" s="164"/>
      <c r="J66" s="63"/>
      <c r="K66" s="63"/>
      <c r="L66" s="61"/>
    </row>
    <row r="67" spans="2:65" s="1" customFormat="1" ht="16.5" customHeight="1">
      <c r="B67" s="41"/>
      <c r="C67" s="63"/>
      <c r="D67" s="63"/>
      <c r="E67" s="385" t="str">
        <f>E7</f>
        <v>VT Mohelnice, Raškovice, km 1,850 - oprava LG prahu - stavba č. 4190</v>
      </c>
      <c r="F67" s="386"/>
      <c r="G67" s="386"/>
      <c r="H67" s="386"/>
      <c r="I67" s="164"/>
      <c r="J67" s="63"/>
      <c r="K67" s="63"/>
      <c r="L67" s="61"/>
    </row>
    <row r="68" spans="2:65" s="1" customFormat="1" ht="14.45" customHeight="1">
      <c r="B68" s="41"/>
      <c r="C68" s="65" t="s">
        <v>117</v>
      </c>
      <c r="D68" s="63"/>
      <c r="E68" s="63"/>
      <c r="F68" s="63"/>
      <c r="G68" s="63"/>
      <c r="H68" s="63"/>
      <c r="I68" s="164"/>
      <c r="J68" s="63"/>
      <c r="K68" s="63"/>
      <c r="L68" s="61"/>
    </row>
    <row r="69" spans="2:65" s="1" customFormat="1" ht="17.25" customHeight="1">
      <c r="B69" s="41"/>
      <c r="C69" s="63"/>
      <c r="D69" s="63"/>
      <c r="E69" s="352" t="str">
        <f>E9</f>
        <v>VON - Vedlejší a ostatní náklady</v>
      </c>
      <c r="F69" s="387"/>
      <c r="G69" s="387"/>
      <c r="H69" s="387"/>
      <c r="I69" s="164"/>
      <c r="J69" s="63"/>
      <c r="K69" s="63"/>
      <c r="L69" s="61"/>
    </row>
    <row r="70" spans="2:65" s="1" customFormat="1" ht="6.95" customHeight="1">
      <c r="B70" s="41"/>
      <c r="C70" s="63"/>
      <c r="D70" s="63"/>
      <c r="E70" s="63"/>
      <c r="F70" s="63"/>
      <c r="G70" s="63"/>
      <c r="H70" s="63"/>
      <c r="I70" s="164"/>
      <c r="J70" s="63"/>
      <c r="K70" s="63"/>
      <c r="L70" s="61"/>
    </row>
    <row r="71" spans="2:65" s="1" customFormat="1" ht="18" customHeight="1">
      <c r="B71" s="41"/>
      <c r="C71" s="65" t="s">
        <v>23</v>
      </c>
      <c r="D71" s="63"/>
      <c r="E71" s="63"/>
      <c r="F71" s="165" t="str">
        <f>F12</f>
        <v>Raškovice, Krásná pod Lysou</v>
      </c>
      <c r="G71" s="63"/>
      <c r="H71" s="63"/>
      <c r="I71" s="166" t="s">
        <v>25</v>
      </c>
      <c r="J71" s="73" t="str">
        <f>IF(J12="","",J12)</f>
        <v>29. 10. 2018</v>
      </c>
      <c r="K71" s="63"/>
      <c r="L71" s="61"/>
    </row>
    <row r="72" spans="2:65" s="1" customFormat="1" ht="6.95" customHeight="1">
      <c r="B72" s="41"/>
      <c r="C72" s="63"/>
      <c r="D72" s="63"/>
      <c r="E72" s="63"/>
      <c r="F72" s="63"/>
      <c r="G72" s="63"/>
      <c r="H72" s="63"/>
      <c r="I72" s="164"/>
      <c r="J72" s="63"/>
      <c r="K72" s="63"/>
      <c r="L72" s="61"/>
    </row>
    <row r="73" spans="2:65" s="1" customFormat="1" ht="15">
      <c r="B73" s="41"/>
      <c r="C73" s="65" t="s">
        <v>27</v>
      </c>
      <c r="D73" s="63"/>
      <c r="E73" s="63"/>
      <c r="F73" s="165" t="str">
        <f>E15</f>
        <v>Povodí Odry, státní podnik</v>
      </c>
      <c r="G73" s="63"/>
      <c r="H73" s="63"/>
      <c r="I73" s="166" t="s">
        <v>35</v>
      </c>
      <c r="J73" s="165" t="str">
        <f>E21</f>
        <v>VHRoušar</v>
      </c>
      <c r="K73" s="63"/>
      <c r="L73" s="61"/>
    </row>
    <row r="74" spans="2:65" s="1" customFormat="1" ht="14.45" customHeight="1">
      <c r="B74" s="41"/>
      <c r="C74" s="65" t="s">
        <v>33</v>
      </c>
      <c r="D74" s="63"/>
      <c r="E74" s="63"/>
      <c r="F74" s="165" t="str">
        <f>IF(E18="","",E18)</f>
        <v/>
      </c>
      <c r="G74" s="63"/>
      <c r="H74" s="63"/>
      <c r="I74" s="164"/>
      <c r="J74" s="63"/>
      <c r="K74" s="63"/>
      <c r="L74" s="61"/>
    </row>
    <row r="75" spans="2:65" s="1" customFormat="1" ht="10.35" customHeight="1">
      <c r="B75" s="41"/>
      <c r="C75" s="63"/>
      <c r="D75" s="63"/>
      <c r="E75" s="63"/>
      <c r="F75" s="63"/>
      <c r="G75" s="63"/>
      <c r="H75" s="63"/>
      <c r="I75" s="164"/>
      <c r="J75" s="63"/>
      <c r="K75" s="63"/>
      <c r="L75" s="61"/>
    </row>
    <row r="76" spans="2:65" s="9" customFormat="1" ht="29.25" customHeight="1">
      <c r="B76" s="167"/>
      <c r="C76" s="168" t="s">
        <v>167</v>
      </c>
      <c r="D76" s="169" t="s">
        <v>61</v>
      </c>
      <c r="E76" s="169" t="s">
        <v>57</v>
      </c>
      <c r="F76" s="169" t="s">
        <v>168</v>
      </c>
      <c r="G76" s="169" t="s">
        <v>169</v>
      </c>
      <c r="H76" s="169" t="s">
        <v>170</v>
      </c>
      <c r="I76" s="170" t="s">
        <v>171</v>
      </c>
      <c r="J76" s="169" t="s">
        <v>152</v>
      </c>
      <c r="K76" s="171" t="s">
        <v>172</v>
      </c>
      <c r="L76" s="172"/>
      <c r="M76" s="81" t="s">
        <v>173</v>
      </c>
      <c r="N76" s="82" t="s">
        <v>46</v>
      </c>
      <c r="O76" s="82" t="s">
        <v>174</v>
      </c>
      <c r="P76" s="82" t="s">
        <v>175</v>
      </c>
      <c r="Q76" s="82" t="s">
        <v>176</v>
      </c>
      <c r="R76" s="82" t="s">
        <v>177</v>
      </c>
      <c r="S76" s="82" t="s">
        <v>178</v>
      </c>
      <c r="T76" s="83" t="s">
        <v>179</v>
      </c>
    </row>
    <row r="77" spans="2:65" s="1" customFormat="1" ht="29.25" customHeight="1">
      <c r="B77" s="41"/>
      <c r="C77" s="87" t="s">
        <v>153</v>
      </c>
      <c r="D77" s="63"/>
      <c r="E77" s="63"/>
      <c r="F77" s="63"/>
      <c r="G77" s="63"/>
      <c r="H77" s="63"/>
      <c r="I77" s="164"/>
      <c r="J77" s="173">
        <f>BK77</f>
        <v>0</v>
      </c>
      <c r="K77" s="63"/>
      <c r="L77" s="61"/>
      <c r="M77" s="84"/>
      <c r="N77" s="85"/>
      <c r="O77" s="85"/>
      <c r="P77" s="174">
        <f>P78</f>
        <v>0</v>
      </c>
      <c r="Q77" s="85"/>
      <c r="R77" s="174">
        <f>R78</f>
        <v>0</v>
      </c>
      <c r="S77" s="85"/>
      <c r="T77" s="175">
        <f>T78</f>
        <v>0</v>
      </c>
      <c r="AT77" s="24" t="s">
        <v>75</v>
      </c>
      <c r="AU77" s="24" t="s">
        <v>154</v>
      </c>
      <c r="BK77" s="176">
        <f>BK78</f>
        <v>0</v>
      </c>
    </row>
    <row r="78" spans="2:65" s="10" customFormat="1" ht="37.35" customHeight="1">
      <c r="B78" s="177"/>
      <c r="C78" s="178"/>
      <c r="D78" s="179" t="s">
        <v>75</v>
      </c>
      <c r="E78" s="180" t="s">
        <v>88</v>
      </c>
      <c r="F78" s="180" t="s">
        <v>89</v>
      </c>
      <c r="G78" s="178"/>
      <c r="H78" s="178"/>
      <c r="I78" s="181"/>
      <c r="J78" s="182">
        <f>BK78</f>
        <v>0</v>
      </c>
      <c r="K78" s="178"/>
      <c r="L78" s="183"/>
      <c r="M78" s="184"/>
      <c r="N78" s="185"/>
      <c r="O78" s="185"/>
      <c r="P78" s="186">
        <f>SUM(P79:P103)</f>
        <v>0</v>
      </c>
      <c r="Q78" s="185"/>
      <c r="R78" s="186">
        <f>SUM(R79:R103)</f>
        <v>0</v>
      </c>
      <c r="S78" s="185"/>
      <c r="T78" s="187">
        <f>SUM(T79:T103)</f>
        <v>0</v>
      </c>
      <c r="AR78" s="188" t="s">
        <v>218</v>
      </c>
      <c r="AT78" s="189" t="s">
        <v>75</v>
      </c>
      <c r="AU78" s="189" t="s">
        <v>76</v>
      </c>
      <c r="AY78" s="188" t="s">
        <v>182</v>
      </c>
      <c r="BK78" s="190">
        <f>SUM(BK79:BK103)</f>
        <v>0</v>
      </c>
    </row>
    <row r="79" spans="2:65" s="1" customFormat="1" ht="16.5" customHeight="1">
      <c r="B79" s="41"/>
      <c r="C79" s="193" t="s">
        <v>84</v>
      </c>
      <c r="D79" s="193" t="s">
        <v>184</v>
      </c>
      <c r="E79" s="194" t="s">
        <v>761</v>
      </c>
      <c r="F79" s="195" t="s">
        <v>762</v>
      </c>
      <c r="G79" s="196" t="s">
        <v>763</v>
      </c>
      <c r="H79" s="197">
        <v>1</v>
      </c>
      <c r="I79" s="198"/>
      <c r="J79" s="199">
        <f>ROUND(I79*H79,2)</f>
        <v>0</v>
      </c>
      <c r="K79" s="195" t="s">
        <v>21</v>
      </c>
      <c r="L79" s="61"/>
      <c r="M79" s="200" t="s">
        <v>21</v>
      </c>
      <c r="N79" s="201" t="s">
        <v>47</v>
      </c>
      <c r="O79" s="42"/>
      <c r="P79" s="202">
        <f>O79*H79</f>
        <v>0</v>
      </c>
      <c r="Q79" s="202">
        <v>0</v>
      </c>
      <c r="R79" s="202">
        <f>Q79*H79</f>
        <v>0</v>
      </c>
      <c r="S79" s="202">
        <v>0</v>
      </c>
      <c r="T79" s="203">
        <f>S79*H79</f>
        <v>0</v>
      </c>
      <c r="AR79" s="24" t="s">
        <v>764</v>
      </c>
      <c r="AT79" s="24" t="s">
        <v>184</v>
      </c>
      <c r="AU79" s="24" t="s">
        <v>84</v>
      </c>
      <c r="AY79" s="24" t="s">
        <v>182</v>
      </c>
      <c r="BE79" s="204">
        <f>IF(N79="základní",J79,0)</f>
        <v>0</v>
      </c>
      <c r="BF79" s="204">
        <f>IF(N79="snížená",J79,0)</f>
        <v>0</v>
      </c>
      <c r="BG79" s="204">
        <f>IF(N79="zákl. přenesená",J79,0)</f>
        <v>0</v>
      </c>
      <c r="BH79" s="204">
        <f>IF(N79="sníž. přenesená",J79,0)</f>
        <v>0</v>
      </c>
      <c r="BI79" s="204">
        <f>IF(N79="nulová",J79,0)</f>
        <v>0</v>
      </c>
      <c r="BJ79" s="24" t="s">
        <v>84</v>
      </c>
      <c r="BK79" s="204">
        <f>ROUND(I79*H79,2)</f>
        <v>0</v>
      </c>
      <c r="BL79" s="24" t="s">
        <v>764</v>
      </c>
      <c r="BM79" s="24" t="s">
        <v>765</v>
      </c>
    </row>
    <row r="80" spans="2:65" s="1" customFormat="1" ht="16.5" customHeight="1">
      <c r="B80" s="41"/>
      <c r="C80" s="193" t="s">
        <v>87</v>
      </c>
      <c r="D80" s="193" t="s">
        <v>184</v>
      </c>
      <c r="E80" s="194" t="s">
        <v>766</v>
      </c>
      <c r="F80" s="195" t="s">
        <v>767</v>
      </c>
      <c r="G80" s="196" t="s">
        <v>763</v>
      </c>
      <c r="H80" s="197">
        <v>1</v>
      </c>
      <c r="I80" s="198"/>
      <c r="J80" s="199">
        <f>ROUND(I80*H80,2)</f>
        <v>0</v>
      </c>
      <c r="K80" s="195" t="s">
        <v>21</v>
      </c>
      <c r="L80" s="61"/>
      <c r="M80" s="200" t="s">
        <v>21</v>
      </c>
      <c r="N80" s="201" t="s">
        <v>47</v>
      </c>
      <c r="O80" s="42"/>
      <c r="P80" s="202">
        <f>O80*H80</f>
        <v>0</v>
      </c>
      <c r="Q80" s="202">
        <v>0</v>
      </c>
      <c r="R80" s="202">
        <f>Q80*H80</f>
        <v>0</v>
      </c>
      <c r="S80" s="202">
        <v>0</v>
      </c>
      <c r="T80" s="203">
        <f>S80*H80</f>
        <v>0</v>
      </c>
      <c r="AR80" s="24" t="s">
        <v>764</v>
      </c>
      <c r="AT80" s="24" t="s">
        <v>184</v>
      </c>
      <c r="AU80" s="24" t="s">
        <v>84</v>
      </c>
      <c r="AY80" s="24" t="s">
        <v>182</v>
      </c>
      <c r="BE80" s="204">
        <f>IF(N80="základní",J80,0)</f>
        <v>0</v>
      </c>
      <c r="BF80" s="204">
        <f>IF(N80="snížená",J80,0)</f>
        <v>0</v>
      </c>
      <c r="BG80" s="204">
        <f>IF(N80="zákl. přenesená",J80,0)</f>
        <v>0</v>
      </c>
      <c r="BH80" s="204">
        <f>IF(N80="sníž. přenesená",J80,0)</f>
        <v>0</v>
      </c>
      <c r="BI80" s="204">
        <f>IF(N80="nulová",J80,0)</f>
        <v>0</v>
      </c>
      <c r="BJ80" s="24" t="s">
        <v>84</v>
      </c>
      <c r="BK80" s="204">
        <f>ROUND(I80*H80,2)</f>
        <v>0</v>
      </c>
      <c r="BL80" s="24" t="s">
        <v>764</v>
      </c>
      <c r="BM80" s="24" t="s">
        <v>768</v>
      </c>
    </row>
    <row r="81" spans="2:65" s="1" customFormat="1" ht="27">
      <c r="B81" s="41"/>
      <c r="C81" s="63"/>
      <c r="D81" s="205" t="s">
        <v>190</v>
      </c>
      <c r="E81" s="63"/>
      <c r="F81" s="206" t="s">
        <v>769</v>
      </c>
      <c r="G81" s="63"/>
      <c r="H81" s="63"/>
      <c r="I81" s="164"/>
      <c r="J81" s="63"/>
      <c r="K81" s="63"/>
      <c r="L81" s="61"/>
      <c r="M81" s="207"/>
      <c r="N81" s="42"/>
      <c r="O81" s="42"/>
      <c r="P81" s="42"/>
      <c r="Q81" s="42"/>
      <c r="R81" s="42"/>
      <c r="S81" s="42"/>
      <c r="T81" s="78"/>
      <c r="AT81" s="24" t="s">
        <v>190</v>
      </c>
      <c r="AU81" s="24" t="s">
        <v>84</v>
      </c>
    </row>
    <row r="82" spans="2:65" s="1" customFormat="1" ht="25.5" customHeight="1">
      <c r="B82" s="41"/>
      <c r="C82" s="193" t="s">
        <v>200</v>
      </c>
      <c r="D82" s="193" t="s">
        <v>184</v>
      </c>
      <c r="E82" s="194" t="s">
        <v>770</v>
      </c>
      <c r="F82" s="195" t="s">
        <v>771</v>
      </c>
      <c r="G82" s="196" t="s">
        <v>763</v>
      </c>
      <c r="H82" s="197">
        <v>1</v>
      </c>
      <c r="I82" s="198"/>
      <c r="J82" s="199">
        <f>ROUND(I82*H82,2)</f>
        <v>0</v>
      </c>
      <c r="K82" s="195" t="s">
        <v>21</v>
      </c>
      <c r="L82" s="61"/>
      <c r="M82" s="200" t="s">
        <v>21</v>
      </c>
      <c r="N82" s="201" t="s">
        <v>47</v>
      </c>
      <c r="O82" s="42"/>
      <c r="P82" s="202">
        <f>O82*H82</f>
        <v>0</v>
      </c>
      <c r="Q82" s="202">
        <v>0</v>
      </c>
      <c r="R82" s="202">
        <f>Q82*H82</f>
        <v>0</v>
      </c>
      <c r="S82" s="202">
        <v>0</v>
      </c>
      <c r="T82" s="203">
        <f>S82*H82</f>
        <v>0</v>
      </c>
      <c r="AR82" s="24" t="s">
        <v>764</v>
      </c>
      <c r="AT82" s="24" t="s">
        <v>184</v>
      </c>
      <c r="AU82" s="24" t="s">
        <v>84</v>
      </c>
      <c r="AY82" s="24" t="s">
        <v>182</v>
      </c>
      <c r="BE82" s="204">
        <f>IF(N82="základní",J82,0)</f>
        <v>0</v>
      </c>
      <c r="BF82" s="204">
        <f>IF(N82="snížená",J82,0)</f>
        <v>0</v>
      </c>
      <c r="BG82" s="204">
        <f>IF(N82="zákl. přenesená",J82,0)</f>
        <v>0</v>
      </c>
      <c r="BH82" s="204">
        <f>IF(N82="sníž. přenesená",J82,0)</f>
        <v>0</v>
      </c>
      <c r="BI82" s="204">
        <f>IF(N82="nulová",J82,0)</f>
        <v>0</v>
      </c>
      <c r="BJ82" s="24" t="s">
        <v>84</v>
      </c>
      <c r="BK82" s="204">
        <f>ROUND(I82*H82,2)</f>
        <v>0</v>
      </c>
      <c r="BL82" s="24" t="s">
        <v>764</v>
      </c>
      <c r="BM82" s="24" t="s">
        <v>772</v>
      </c>
    </row>
    <row r="83" spans="2:65" s="1" customFormat="1" ht="94.5">
      <c r="B83" s="41"/>
      <c r="C83" s="63"/>
      <c r="D83" s="205" t="s">
        <v>252</v>
      </c>
      <c r="E83" s="63"/>
      <c r="F83" s="208" t="s">
        <v>773</v>
      </c>
      <c r="G83" s="63"/>
      <c r="H83" s="63"/>
      <c r="I83" s="164"/>
      <c r="J83" s="63"/>
      <c r="K83" s="63"/>
      <c r="L83" s="61"/>
      <c r="M83" s="207"/>
      <c r="N83" s="42"/>
      <c r="O83" s="42"/>
      <c r="P83" s="42"/>
      <c r="Q83" s="42"/>
      <c r="R83" s="42"/>
      <c r="S83" s="42"/>
      <c r="T83" s="78"/>
      <c r="AT83" s="24" t="s">
        <v>252</v>
      </c>
      <c r="AU83" s="24" t="s">
        <v>84</v>
      </c>
    </row>
    <row r="84" spans="2:65" s="1" customFormat="1" ht="25.5" customHeight="1">
      <c r="B84" s="41"/>
      <c r="C84" s="193" t="s">
        <v>188</v>
      </c>
      <c r="D84" s="193" t="s">
        <v>184</v>
      </c>
      <c r="E84" s="194" t="s">
        <v>774</v>
      </c>
      <c r="F84" s="195" t="s">
        <v>775</v>
      </c>
      <c r="G84" s="196" t="s">
        <v>763</v>
      </c>
      <c r="H84" s="197">
        <v>1</v>
      </c>
      <c r="I84" s="198"/>
      <c r="J84" s="199">
        <f t="shared" ref="J84:J92" si="0">ROUND(I84*H84,2)</f>
        <v>0</v>
      </c>
      <c r="K84" s="195" t="s">
        <v>21</v>
      </c>
      <c r="L84" s="61"/>
      <c r="M84" s="200" t="s">
        <v>21</v>
      </c>
      <c r="N84" s="201" t="s">
        <v>47</v>
      </c>
      <c r="O84" s="42"/>
      <c r="P84" s="202">
        <f t="shared" ref="P84:P92" si="1">O84*H84</f>
        <v>0</v>
      </c>
      <c r="Q84" s="202">
        <v>0</v>
      </c>
      <c r="R84" s="202">
        <f t="shared" ref="R84:R92" si="2">Q84*H84</f>
        <v>0</v>
      </c>
      <c r="S84" s="202">
        <v>0</v>
      </c>
      <c r="T84" s="203">
        <f t="shared" ref="T84:T92" si="3">S84*H84</f>
        <v>0</v>
      </c>
      <c r="AR84" s="24" t="s">
        <v>764</v>
      </c>
      <c r="AT84" s="24" t="s">
        <v>184</v>
      </c>
      <c r="AU84" s="24" t="s">
        <v>84</v>
      </c>
      <c r="AY84" s="24" t="s">
        <v>182</v>
      </c>
      <c r="BE84" s="204">
        <f t="shared" ref="BE84:BE92" si="4">IF(N84="základní",J84,0)</f>
        <v>0</v>
      </c>
      <c r="BF84" s="204">
        <f t="shared" ref="BF84:BF92" si="5">IF(N84="snížená",J84,0)</f>
        <v>0</v>
      </c>
      <c r="BG84" s="204">
        <f t="shared" ref="BG84:BG92" si="6">IF(N84="zákl. přenesená",J84,0)</f>
        <v>0</v>
      </c>
      <c r="BH84" s="204">
        <f t="shared" ref="BH84:BH92" si="7">IF(N84="sníž. přenesená",J84,0)</f>
        <v>0</v>
      </c>
      <c r="BI84" s="204">
        <f t="shared" ref="BI84:BI92" si="8">IF(N84="nulová",J84,0)</f>
        <v>0</v>
      </c>
      <c r="BJ84" s="24" t="s">
        <v>84</v>
      </c>
      <c r="BK84" s="204">
        <f t="shared" ref="BK84:BK92" si="9">ROUND(I84*H84,2)</f>
        <v>0</v>
      </c>
      <c r="BL84" s="24" t="s">
        <v>764</v>
      </c>
      <c r="BM84" s="24" t="s">
        <v>776</v>
      </c>
    </row>
    <row r="85" spans="2:65" s="1" customFormat="1" ht="16.5" customHeight="1">
      <c r="B85" s="41"/>
      <c r="C85" s="193" t="s">
        <v>218</v>
      </c>
      <c r="D85" s="193" t="s">
        <v>184</v>
      </c>
      <c r="E85" s="194" t="s">
        <v>777</v>
      </c>
      <c r="F85" s="195" t="s">
        <v>778</v>
      </c>
      <c r="G85" s="196" t="s">
        <v>763</v>
      </c>
      <c r="H85" s="197">
        <v>1</v>
      </c>
      <c r="I85" s="198"/>
      <c r="J85" s="199">
        <f t="shared" si="0"/>
        <v>0</v>
      </c>
      <c r="K85" s="195" t="s">
        <v>21</v>
      </c>
      <c r="L85" s="61"/>
      <c r="M85" s="200" t="s">
        <v>21</v>
      </c>
      <c r="N85" s="201" t="s">
        <v>47</v>
      </c>
      <c r="O85" s="42"/>
      <c r="P85" s="202">
        <f t="shared" si="1"/>
        <v>0</v>
      </c>
      <c r="Q85" s="202">
        <v>0</v>
      </c>
      <c r="R85" s="202">
        <f t="shared" si="2"/>
        <v>0</v>
      </c>
      <c r="S85" s="202">
        <v>0</v>
      </c>
      <c r="T85" s="203">
        <f t="shared" si="3"/>
        <v>0</v>
      </c>
      <c r="AR85" s="24" t="s">
        <v>764</v>
      </c>
      <c r="AT85" s="24" t="s">
        <v>184</v>
      </c>
      <c r="AU85" s="24" t="s">
        <v>84</v>
      </c>
      <c r="AY85" s="24" t="s">
        <v>182</v>
      </c>
      <c r="BE85" s="204">
        <f t="shared" si="4"/>
        <v>0</v>
      </c>
      <c r="BF85" s="204">
        <f t="shared" si="5"/>
        <v>0</v>
      </c>
      <c r="BG85" s="204">
        <f t="shared" si="6"/>
        <v>0</v>
      </c>
      <c r="BH85" s="204">
        <f t="shared" si="7"/>
        <v>0</v>
      </c>
      <c r="BI85" s="204">
        <f t="shared" si="8"/>
        <v>0</v>
      </c>
      <c r="BJ85" s="24" t="s">
        <v>84</v>
      </c>
      <c r="BK85" s="204">
        <f t="shared" si="9"/>
        <v>0</v>
      </c>
      <c r="BL85" s="24" t="s">
        <v>764</v>
      </c>
      <c r="BM85" s="24" t="s">
        <v>779</v>
      </c>
    </row>
    <row r="86" spans="2:65" s="1" customFormat="1" ht="16.5" customHeight="1">
      <c r="B86" s="41"/>
      <c r="C86" s="193" t="s">
        <v>224</v>
      </c>
      <c r="D86" s="193" t="s">
        <v>184</v>
      </c>
      <c r="E86" s="194" t="s">
        <v>780</v>
      </c>
      <c r="F86" s="195" t="s">
        <v>781</v>
      </c>
      <c r="G86" s="196" t="s">
        <v>763</v>
      </c>
      <c r="H86" s="197">
        <v>1</v>
      </c>
      <c r="I86" s="198"/>
      <c r="J86" s="199">
        <f t="shared" si="0"/>
        <v>0</v>
      </c>
      <c r="K86" s="195" t="s">
        <v>21</v>
      </c>
      <c r="L86" s="61"/>
      <c r="M86" s="200" t="s">
        <v>21</v>
      </c>
      <c r="N86" s="201" t="s">
        <v>47</v>
      </c>
      <c r="O86" s="42"/>
      <c r="P86" s="202">
        <f t="shared" si="1"/>
        <v>0</v>
      </c>
      <c r="Q86" s="202">
        <v>0</v>
      </c>
      <c r="R86" s="202">
        <f t="shared" si="2"/>
        <v>0</v>
      </c>
      <c r="S86" s="202">
        <v>0</v>
      </c>
      <c r="T86" s="203">
        <f t="shared" si="3"/>
        <v>0</v>
      </c>
      <c r="AR86" s="24" t="s">
        <v>764</v>
      </c>
      <c r="AT86" s="24" t="s">
        <v>184</v>
      </c>
      <c r="AU86" s="24" t="s">
        <v>84</v>
      </c>
      <c r="AY86" s="24" t="s">
        <v>182</v>
      </c>
      <c r="BE86" s="204">
        <f t="shared" si="4"/>
        <v>0</v>
      </c>
      <c r="BF86" s="204">
        <f t="shared" si="5"/>
        <v>0</v>
      </c>
      <c r="BG86" s="204">
        <f t="shared" si="6"/>
        <v>0</v>
      </c>
      <c r="BH86" s="204">
        <f t="shared" si="7"/>
        <v>0</v>
      </c>
      <c r="BI86" s="204">
        <f t="shared" si="8"/>
        <v>0</v>
      </c>
      <c r="BJ86" s="24" t="s">
        <v>84</v>
      </c>
      <c r="BK86" s="204">
        <f t="shared" si="9"/>
        <v>0</v>
      </c>
      <c r="BL86" s="24" t="s">
        <v>764</v>
      </c>
      <c r="BM86" s="24" t="s">
        <v>782</v>
      </c>
    </row>
    <row r="87" spans="2:65" s="1" customFormat="1" ht="25.5" customHeight="1">
      <c r="B87" s="41"/>
      <c r="C87" s="193" t="s">
        <v>229</v>
      </c>
      <c r="D87" s="193" t="s">
        <v>184</v>
      </c>
      <c r="E87" s="194" t="s">
        <v>783</v>
      </c>
      <c r="F87" s="195" t="s">
        <v>784</v>
      </c>
      <c r="G87" s="196" t="s">
        <v>763</v>
      </c>
      <c r="H87" s="197">
        <v>1</v>
      </c>
      <c r="I87" s="198"/>
      <c r="J87" s="199">
        <f t="shared" si="0"/>
        <v>0</v>
      </c>
      <c r="K87" s="195" t="s">
        <v>21</v>
      </c>
      <c r="L87" s="61"/>
      <c r="M87" s="200" t="s">
        <v>21</v>
      </c>
      <c r="N87" s="201" t="s">
        <v>47</v>
      </c>
      <c r="O87" s="42"/>
      <c r="P87" s="202">
        <f t="shared" si="1"/>
        <v>0</v>
      </c>
      <c r="Q87" s="202">
        <v>0</v>
      </c>
      <c r="R87" s="202">
        <f t="shared" si="2"/>
        <v>0</v>
      </c>
      <c r="S87" s="202">
        <v>0</v>
      </c>
      <c r="T87" s="203">
        <f t="shared" si="3"/>
        <v>0</v>
      </c>
      <c r="AR87" s="24" t="s">
        <v>764</v>
      </c>
      <c r="AT87" s="24" t="s">
        <v>184</v>
      </c>
      <c r="AU87" s="24" t="s">
        <v>84</v>
      </c>
      <c r="AY87" s="24" t="s">
        <v>182</v>
      </c>
      <c r="BE87" s="204">
        <f t="shared" si="4"/>
        <v>0</v>
      </c>
      <c r="BF87" s="204">
        <f t="shared" si="5"/>
        <v>0</v>
      </c>
      <c r="BG87" s="204">
        <f t="shared" si="6"/>
        <v>0</v>
      </c>
      <c r="BH87" s="204">
        <f t="shared" si="7"/>
        <v>0</v>
      </c>
      <c r="BI87" s="204">
        <f t="shared" si="8"/>
        <v>0</v>
      </c>
      <c r="BJ87" s="24" t="s">
        <v>84</v>
      </c>
      <c r="BK87" s="204">
        <f t="shared" si="9"/>
        <v>0</v>
      </c>
      <c r="BL87" s="24" t="s">
        <v>764</v>
      </c>
      <c r="BM87" s="24" t="s">
        <v>785</v>
      </c>
    </row>
    <row r="88" spans="2:65" s="1" customFormat="1" ht="16.5" customHeight="1">
      <c r="B88" s="41"/>
      <c r="C88" s="193" t="s">
        <v>235</v>
      </c>
      <c r="D88" s="193" t="s">
        <v>184</v>
      </c>
      <c r="E88" s="194" t="s">
        <v>786</v>
      </c>
      <c r="F88" s="195" t="s">
        <v>787</v>
      </c>
      <c r="G88" s="196" t="s">
        <v>763</v>
      </c>
      <c r="H88" s="197">
        <v>1</v>
      </c>
      <c r="I88" s="198"/>
      <c r="J88" s="199">
        <f t="shared" si="0"/>
        <v>0</v>
      </c>
      <c r="K88" s="195" t="s">
        <v>21</v>
      </c>
      <c r="L88" s="61"/>
      <c r="M88" s="200" t="s">
        <v>21</v>
      </c>
      <c r="N88" s="201" t="s">
        <v>47</v>
      </c>
      <c r="O88" s="42"/>
      <c r="P88" s="202">
        <f t="shared" si="1"/>
        <v>0</v>
      </c>
      <c r="Q88" s="202">
        <v>0</v>
      </c>
      <c r="R88" s="202">
        <f t="shared" si="2"/>
        <v>0</v>
      </c>
      <c r="S88" s="202">
        <v>0</v>
      </c>
      <c r="T88" s="203">
        <f t="shared" si="3"/>
        <v>0</v>
      </c>
      <c r="AR88" s="24" t="s">
        <v>764</v>
      </c>
      <c r="AT88" s="24" t="s">
        <v>184</v>
      </c>
      <c r="AU88" s="24" t="s">
        <v>84</v>
      </c>
      <c r="AY88" s="24" t="s">
        <v>182</v>
      </c>
      <c r="BE88" s="204">
        <f t="shared" si="4"/>
        <v>0</v>
      </c>
      <c r="BF88" s="204">
        <f t="shared" si="5"/>
        <v>0</v>
      </c>
      <c r="BG88" s="204">
        <f t="shared" si="6"/>
        <v>0</v>
      </c>
      <c r="BH88" s="204">
        <f t="shared" si="7"/>
        <v>0</v>
      </c>
      <c r="BI88" s="204">
        <f t="shared" si="8"/>
        <v>0</v>
      </c>
      <c r="BJ88" s="24" t="s">
        <v>84</v>
      </c>
      <c r="BK88" s="204">
        <f t="shared" si="9"/>
        <v>0</v>
      </c>
      <c r="BL88" s="24" t="s">
        <v>764</v>
      </c>
      <c r="BM88" s="24" t="s">
        <v>788</v>
      </c>
    </row>
    <row r="89" spans="2:65" s="1" customFormat="1" ht="16.5" customHeight="1">
      <c r="B89" s="41"/>
      <c r="C89" s="193" t="s">
        <v>241</v>
      </c>
      <c r="D89" s="193" t="s">
        <v>184</v>
      </c>
      <c r="E89" s="194" t="s">
        <v>789</v>
      </c>
      <c r="F89" s="195" t="s">
        <v>790</v>
      </c>
      <c r="G89" s="196" t="s">
        <v>763</v>
      </c>
      <c r="H89" s="197">
        <v>1</v>
      </c>
      <c r="I89" s="198"/>
      <c r="J89" s="199">
        <f t="shared" si="0"/>
        <v>0</v>
      </c>
      <c r="K89" s="195" t="s">
        <v>21</v>
      </c>
      <c r="L89" s="61"/>
      <c r="M89" s="200" t="s">
        <v>21</v>
      </c>
      <c r="N89" s="201" t="s">
        <v>47</v>
      </c>
      <c r="O89" s="42"/>
      <c r="P89" s="202">
        <f t="shared" si="1"/>
        <v>0</v>
      </c>
      <c r="Q89" s="202">
        <v>0</v>
      </c>
      <c r="R89" s="202">
        <f t="shared" si="2"/>
        <v>0</v>
      </c>
      <c r="S89" s="202">
        <v>0</v>
      </c>
      <c r="T89" s="203">
        <f t="shared" si="3"/>
        <v>0</v>
      </c>
      <c r="AR89" s="24" t="s">
        <v>764</v>
      </c>
      <c r="AT89" s="24" t="s">
        <v>184</v>
      </c>
      <c r="AU89" s="24" t="s">
        <v>84</v>
      </c>
      <c r="AY89" s="24" t="s">
        <v>182</v>
      </c>
      <c r="BE89" s="204">
        <f t="shared" si="4"/>
        <v>0</v>
      </c>
      <c r="BF89" s="204">
        <f t="shared" si="5"/>
        <v>0</v>
      </c>
      <c r="BG89" s="204">
        <f t="shared" si="6"/>
        <v>0</v>
      </c>
      <c r="BH89" s="204">
        <f t="shared" si="7"/>
        <v>0</v>
      </c>
      <c r="BI89" s="204">
        <f t="shared" si="8"/>
        <v>0</v>
      </c>
      <c r="BJ89" s="24" t="s">
        <v>84</v>
      </c>
      <c r="BK89" s="204">
        <f t="shared" si="9"/>
        <v>0</v>
      </c>
      <c r="BL89" s="24" t="s">
        <v>764</v>
      </c>
      <c r="BM89" s="24" t="s">
        <v>791</v>
      </c>
    </row>
    <row r="90" spans="2:65" s="1" customFormat="1" ht="16.5" customHeight="1">
      <c r="B90" s="41"/>
      <c r="C90" s="193" t="s">
        <v>246</v>
      </c>
      <c r="D90" s="193" t="s">
        <v>184</v>
      </c>
      <c r="E90" s="194" t="s">
        <v>792</v>
      </c>
      <c r="F90" s="195" t="s">
        <v>793</v>
      </c>
      <c r="G90" s="196" t="s">
        <v>763</v>
      </c>
      <c r="H90" s="197">
        <v>1</v>
      </c>
      <c r="I90" s="198"/>
      <c r="J90" s="199">
        <f t="shared" si="0"/>
        <v>0</v>
      </c>
      <c r="K90" s="195" t="s">
        <v>21</v>
      </c>
      <c r="L90" s="61"/>
      <c r="M90" s="200" t="s">
        <v>21</v>
      </c>
      <c r="N90" s="201" t="s">
        <v>47</v>
      </c>
      <c r="O90" s="42"/>
      <c r="P90" s="202">
        <f t="shared" si="1"/>
        <v>0</v>
      </c>
      <c r="Q90" s="202">
        <v>0</v>
      </c>
      <c r="R90" s="202">
        <f t="shared" si="2"/>
        <v>0</v>
      </c>
      <c r="S90" s="202">
        <v>0</v>
      </c>
      <c r="T90" s="203">
        <f t="shared" si="3"/>
        <v>0</v>
      </c>
      <c r="AR90" s="24" t="s">
        <v>764</v>
      </c>
      <c r="AT90" s="24" t="s">
        <v>184</v>
      </c>
      <c r="AU90" s="24" t="s">
        <v>84</v>
      </c>
      <c r="AY90" s="24" t="s">
        <v>182</v>
      </c>
      <c r="BE90" s="204">
        <f t="shared" si="4"/>
        <v>0</v>
      </c>
      <c r="BF90" s="204">
        <f t="shared" si="5"/>
        <v>0</v>
      </c>
      <c r="BG90" s="204">
        <f t="shared" si="6"/>
        <v>0</v>
      </c>
      <c r="BH90" s="204">
        <f t="shared" si="7"/>
        <v>0</v>
      </c>
      <c r="BI90" s="204">
        <f t="shared" si="8"/>
        <v>0</v>
      </c>
      <c r="BJ90" s="24" t="s">
        <v>84</v>
      </c>
      <c r="BK90" s="204">
        <f t="shared" si="9"/>
        <v>0</v>
      </c>
      <c r="BL90" s="24" t="s">
        <v>764</v>
      </c>
      <c r="BM90" s="24" t="s">
        <v>794</v>
      </c>
    </row>
    <row r="91" spans="2:65" s="1" customFormat="1" ht="16.5" customHeight="1">
      <c r="B91" s="41"/>
      <c r="C91" s="193" t="s">
        <v>257</v>
      </c>
      <c r="D91" s="193" t="s">
        <v>184</v>
      </c>
      <c r="E91" s="194" t="s">
        <v>795</v>
      </c>
      <c r="F91" s="195" t="s">
        <v>796</v>
      </c>
      <c r="G91" s="196" t="s">
        <v>763</v>
      </c>
      <c r="H91" s="197">
        <v>1</v>
      </c>
      <c r="I91" s="198"/>
      <c r="J91" s="199">
        <f t="shared" si="0"/>
        <v>0</v>
      </c>
      <c r="K91" s="195" t="s">
        <v>21</v>
      </c>
      <c r="L91" s="61"/>
      <c r="M91" s="200" t="s">
        <v>21</v>
      </c>
      <c r="N91" s="201" t="s">
        <v>47</v>
      </c>
      <c r="O91" s="42"/>
      <c r="P91" s="202">
        <f t="shared" si="1"/>
        <v>0</v>
      </c>
      <c r="Q91" s="202">
        <v>0</v>
      </c>
      <c r="R91" s="202">
        <f t="shared" si="2"/>
        <v>0</v>
      </c>
      <c r="S91" s="202">
        <v>0</v>
      </c>
      <c r="T91" s="203">
        <f t="shared" si="3"/>
        <v>0</v>
      </c>
      <c r="AR91" s="24" t="s">
        <v>764</v>
      </c>
      <c r="AT91" s="24" t="s">
        <v>184</v>
      </c>
      <c r="AU91" s="24" t="s">
        <v>84</v>
      </c>
      <c r="AY91" s="24" t="s">
        <v>182</v>
      </c>
      <c r="BE91" s="204">
        <f t="shared" si="4"/>
        <v>0</v>
      </c>
      <c r="BF91" s="204">
        <f t="shared" si="5"/>
        <v>0</v>
      </c>
      <c r="BG91" s="204">
        <f t="shared" si="6"/>
        <v>0</v>
      </c>
      <c r="BH91" s="204">
        <f t="shared" si="7"/>
        <v>0</v>
      </c>
      <c r="BI91" s="204">
        <f t="shared" si="8"/>
        <v>0</v>
      </c>
      <c r="BJ91" s="24" t="s">
        <v>84</v>
      </c>
      <c r="BK91" s="204">
        <f t="shared" si="9"/>
        <v>0</v>
      </c>
      <c r="BL91" s="24" t="s">
        <v>764</v>
      </c>
      <c r="BM91" s="24" t="s">
        <v>797</v>
      </c>
    </row>
    <row r="92" spans="2:65" s="1" customFormat="1" ht="16.5" customHeight="1">
      <c r="B92" s="41"/>
      <c r="C92" s="193" t="s">
        <v>265</v>
      </c>
      <c r="D92" s="193" t="s">
        <v>184</v>
      </c>
      <c r="E92" s="194" t="s">
        <v>798</v>
      </c>
      <c r="F92" s="195" t="s">
        <v>799</v>
      </c>
      <c r="G92" s="196" t="s">
        <v>763</v>
      </c>
      <c r="H92" s="197">
        <v>1</v>
      </c>
      <c r="I92" s="198"/>
      <c r="J92" s="199">
        <f t="shared" si="0"/>
        <v>0</v>
      </c>
      <c r="K92" s="195" t="s">
        <v>21</v>
      </c>
      <c r="L92" s="61"/>
      <c r="M92" s="200" t="s">
        <v>21</v>
      </c>
      <c r="N92" s="201" t="s">
        <v>47</v>
      </c>
      <c r="O92" s="42"/>
      <c r="P92" s="202">
        <f t="shared" si="1"/>
        <v>0</v>
      </c>
      <c r="Q92" s="202">
        <v>0</v>
      </c>
      <c r="R92" s="202">
        <f t="shared" si="2"/>
        <v>0</v>
      </c>
      <c r="S92" s="202">
        <v>0</v>
      </c>
      <c r="T92" s="203">
        <f t="shared" si="3"/>
        <v>0</v>
      </c>
      <c r="AR92" s="24" t="s">
        <v>764</v>
      </c>
      <c r="AT92" s="24" t="s">
        <v>184</v>
      </c>
      <c r="AU92" s="24" t="s">
        <v>84</v>
      </c>
      <c r="AY92" s="24" t="s">
        <v>182</v>
      </c>
      <c r="BE92" s="204">
        <f t="shared" si="4"/>
        <v>0</v>
      </c>
      <c r="BF92" s="204">
        <f t="shared" si="5"/>
        <v>0</v>
      </c>
      <c r="BG92" s="204">
        <f t="shared" si="6"/>
        <v>0</v>
      </c>
      <c r="BH92" s="204">
        <f t="shared" si="7"/>
        <v>0</v>
      </c>
      <c r="BI92" s="204">
        <f t="shared" si="8"/>
        <v>0</v>
      </c>
      <c r="BJ92" s="24" t="s">
        <v>84</v>
      </c>
      <c r="BK92" s="204">
        <f t="shared" si="9"/>
        <v>0</v>
      </c>
      <c r="BL92" s="24" t="s">
        <v>764</v>
      </c>
      <c r="BM92" s="24" t="s">
        <v>800</v>
      </c>
    </row>
    <row r="93" spans="2:65" s="1" customFormat="1" ht="27">
      <c r="B93" s="41"/>
      <c r="C93" s="63"/>
      <c r="D93" s="205" t="s">
        <v>252</v>
      </c>
      <c r="E93" s="63"/>
      <c r="F93" s="208" t="s">
        <v>801</v>
      </c>
      <c r="G93" s="63"/>
      <c r="H93" s="63"/>
      <c r="I93" s="164"/>
      <c r="J93" s="63"/>
      <c r="K93" s="63"/>
      <c r="L93" s="61"/>
      <c r="M93" s="207"/>
      <c r="N93" s="42"/>
      <c r="O93" s="42"/>
      <c r="P93" s="42"/>
      <c r="Q93" s="42"/>
      <c r="R93" s="42"/>
      <c r="S93" s="42"/>
      <c r="T93" s="78"/>
      <c r="AT93" s="24" t="s">
        <v>252</v>
      </c>
      <c r="AU93" s="24" t="s">
        <v>84</v>
      </c>
    </row>
    <row r="94" spans="2:65" s="1" customFormat="1" ht="25.5" customHeight="1">
      <c r="B94" s="41"/>
      <c r="C94" s="193" t="s">
        <v>273</v>
      </c>
      <c r="D94" s="193" t="s">
        <v>184</v>
      </c>
      <c r="E94" s="194" t="s">
        <v>802</v>
      </c>
      <c r="F94" s="195" t="s">
        <v>803</v>
      </c>
      <c r="G94" s="196" t="s">
        <v>763</v>
      </c>
      <c r="H94" s="197">
        <v>1</v>
      </c>
      <c r="I94" s="198"/>
      <c r="J94" s="199">
        <f>ROUND(I94*H94,2)</f>
        <v>0</v>
      </c>
      <c r="K94" s="195" t="s">
        <v>21</v>
      </c>
      <c r="L94" s="61"/>
      <c r="M94" s="200" t="s">
        <v>21</v>
      </c>
      <c r="N94" s="201" t="s">
        <v>47</v>
      </c>
      <c r="O94" s="42"/>
      <c r="P94" s="202">
        <f>O94*H94</f>
        <v>0</v>
      </c>
      <c r="Q94" s="202">
        <v>0</v>
      </c>
      <c r="R94" s="202">
        <f>Q94*H94</f>
        <v>0</v>
      </c>
      <c r="S94" s="202">
        <v>0</v>
      </c>
      <c r="T94" s="203">
        <f>S94*H94</f>
        <v>0</v>
      </c>
      <c r="AR94" s="24" t="s">
        <v>764</v>
      </c>
      <c r="AT94" s="24" t="s">
        <v>184</v>
      </c>
      <c r="AU94" s="24" t="s">
        <v>84</v>
      </c>
      <c r="AY94" s="24" t="s">
        <v>182</v>
      </c>
      <c r="BE94" s="204">
        <f>IF(N94="základní",J94,0)</f>
        <v>0</v>
      </c>
      <c r="BF94" s="204">
        <f>IF(N94="snížená",J94,0)</f>
        <v>0</v>
      </c>
      <c r="BG94" s="204">
        <f>IF(N94="zákl. přenesená",J94,0)</f>
        <v>0</v>
      </c>
      <c r="BH94" s="204">
        <f>IF(N94="sníž. přenesená",J94,0)</f>
        <v>0</v>
      </c>
      <c r="BI94" s="204">
        <f>IF(N94="nulová",J94,0)</f>
        <v>0</v>
      </c>
      <c r="BJ94" s="24" t="s">
        <v>84</v>
      </c>
      <c r="BK94" s="204">
        <f>ROUND(I94*H94,2)</f>
        <v>0</v>
      </c>
      <c r="BL94" s="24" t="s">
        <v>764</v>
      </c>
      <c r="BM94" s="24" t="s">
        <v>804</v>
      </c>
    </row>
    <row r="95" spans="2:65" s="1" customFormat="1" ht="25.5" customHeight="1">
      <c r="B95" s="41"/>
      <c r="C95" s="193" t="s">
        <v>280</v>
      </c>
      <c r="D95" s="193" t="s">
        <v>184</v>
      </c>
      <c r="E95" s="194" t="s">
        <v>805</v>
      </c>
      <c r="F95" s="195" t="s">
        <v>806</v>
      </c>
      <c r="G95" s="196" t="s">
        <v>763</v>
      </c>
      <c r="H95" s="197">
        <v>1</v>
      </c>
      <c r="I95" s="198"/>
      <c r="J95" s="199">
        <f>ROUND(I95*H95,2)</f>
        <v>0</v>
      </c>
      <c r="K95" s="195" t="s">
        <v>21</v>
      </c>
      <c r="L95" s="61"/>
      <c r="M95" s="200" t="s">
        <v>21</v>
      </c>
      <c r="N95" s="201" t="s">
        <v>47</v>
      </c>
      <c r="O95" s="42"/>
      <c r="P95" s="202">
        <f>O95*H95</f>
        <v>0</v>
      </c>
      <c r="Q95" s="202">
        <v>0</v>
      </c>
      <c r="R95" s="202">
        <f>Q95*H95</f>
        <v>0</v>
      </c>
      <c r="S95" s="202">
        <v>0</v>
      </c>
      <c r="T95" s="203">
        <f>S95*H95</f>
        <v>0</v>
      </c>
      <c r="AR95" s="24" t="s">
        <v>764</v>
      </c>
      <c r="AT95" s="24" t="s">
        <v>184</v>
      </c>
      <c r="AU95" s="24" t="s">
        <v>84</v>
      </c>
      <c r="AY95" s="24" t="s">
        <v>182</v>
      </c>
      <c r="BE95" s="204">
        <f>IF(N95="základní",J95,0)</f>
        <v>0</v>
      </c>
      <c r="BF95" s="204">
        <f>IF(N95="snížená",J95,0)</f>
        <v>0</v>
      </c>
      <c r="BG95" s="204">
        <f>IF(N95="zákl. přenesená",J95,0)</f>
        <v>0</v>
      </c>
      <c r="BH95" s="204">
        <f>IF(N95="sníž. přenesená",J95,0)</f>
        <v>0</v>
      </c>
      <c r="BI95" s="204">
        <f>IF(N95="nulová",J95,0)</f>
        <v>0</v>
      </c>
      <c r="BJ95" s="24" t="s">
        <v>84</v>
      </c>
      <c r="BK95" s="204">
        <f>ROUND(I95*H95,2)</f>
        <v>0</v>
      </c>
      <c r="BL95" s="24" t="s">
        <v>764</v>
      </c>
      <c r="BM95" s="24" t="s">
        <v>807</v>
      </c>
    </row>
    <row r="96" spans="2:65" s="1" customFormat="1" ht="25.5" customHeight="1">
      <c r="B96" s="41"/>
      <c r="C96" s="193" t="s">
        <v>10</v>
      </c>
      <c r="D96" s="193" t="s">
        <v>184</v>
      </c>
      <c r="E96" s="194" t="s">
        <v>808</v>
      </c>
      <c r="F96" s="195" t="s">
        <v>809</v>
      </c>
      <c r="G96" s="196" t="s">
        <v>763</v>
      </c>
      <c r="H96" s="197">
        <v>1</v>
      </c>
      <c r="I96" s="198"/>
      <c r="J96" s="199">
        <f>ROUND(I96*H96,2)</f>
        <v>0</v>
      </c>
      <c r="K96" s="195" t="s">
        <v>21</v>
      </c>
      <c r="L96" s="61"/>
      <c r="M96" s="200" t="s">
        <v>21</v>
      </c>
      <c r="N96" s="201" t="s">
        <v>47</v>
      </c>
      <c r="O96" s="42"/>
      <c r="P96" s="202">
        <f>O96*H96</f>
        <v>0</v>
      </c>
      <c r="Q96" s="202">
        <v>0</v>
      </c>
      <c r="R96" s="202">
        <f>Q96*H96</f>
        <v>0</v>
      </c>
      <c r="S96" s="202">
        <v>0</v>
      </c>
      <c r="T96" s="203">
        <f>S96*H96</f>
        <v>0</v>
      </c>
      <c r="AR96" s="24" t="s">
        <v>764</v>
      </c>
      <c r="AT96" s="24" t="s">
        <v>184</v>
      </c>
      <c r="AU96" s="24" t="s">
        <v>84</v>
      </c>
      <c r="AY96" s="24" t="s">
        <v>182</v>
      </c>
      <c r="BE96" s="204">
        <f>IF(N96="základní",J96,0)</f>
        <v>0</v>
      </c>
      <c r="BF96" s="204">
        <f>IF(N96="snížená",J96,0)</f>
        <v>0</v>
      </c>
      <c r="BG96" s="204">
        <f>IF(N96="zákl. přenesená",J96,0)</f>
        <v>0</v>
      </c>
      <c r="BH96" s="204">
        <f>IF(N96="sníž. přenesená",J96,0)</f>
        <v>0</v>
      </c>
      <c r="BI96" s="204">
        <f>IF(N96="nulová",J96,0)</f>
        <v>0</v>
      </c>
      <c r="BJ96" s="24" t="s">
        <v>84</v>
      </c>
      <c r="BK96" s="204">
        <f>ROUND(I96*H96,2)</f>
        <v>0</v>
      </c>
      <c r="BL96" s="24" t="s">
        <v>764</v>
      </c>
      <c r="BM96" s="24" t="s">
        <v>810</v>
      </c>
    </row>
    <row r="97" spans="2:65" s="1" customFormat="1" ht="16.5" customHeight="1">
      <c r="B97" s="41"/>
      <c r="C97" s="193" t="s">
        <v>300</v>
      </c>
      <c r="D97" s="193" t="s">
        <v>184</v>
      </c>
      <c r="E97" s="194" t="s">
        <v>811</v>
      </c>
      <c r="F97" s="195" t="s">
        <v>812</v>
      </c>
      <c r="G97" s="196" t="s">
        <v>763</v>
      </c>
      <c r="H97" s="197">
        <v>1</v>
      </c>
      <c r="I97" s="198"/>
      <c r="J97" s="199">
        <f>ROUND(I97*H97,2)</f>
        <v>0</v>
      </c>
      <c r="K97" s="195" t="s">
        <v>21</v>
      </c>
      <c r="L97" s="61"/>
      <c r="M97" s="200" t="s">
        <v>21</v>
      </c>
      <c r="N97" s="201" t="s">
        <v>47</v>
      </c>
      <c r="O97" s="42"/>
      <c r="P97" s="202">
        <f>O97*H97</f>
        <v>0</v>
      </c>
      <c r="Q97" s="202">
        <v>0</v>
      </c>
      <c r="R97" s="202">
        <f>Q97*H97</f>
        <v>0</v>
      </c>
      <c r="S97" s="202">
        <v>0</v>
      </c>
      <c r="T97" s="203">
        <f>S97*H97</f>
        <v>0</v>
      </c>
      <c r="AR97" s="24" t="s">
        <v>764</v>
      </c>
      <c r="AT97" s="24" t="s">
        <v>184</v>
      </c>
      <c r="AU97" s="24" t="s">
        <v>84</v>
      </c>
      <c r="AY97" s="24" t="s">
        <v>182</v>
      </c>
      <c r="BE97" s="204">
        <f>IF(N97="základní",J97,0)</f>
        <v>0</v>
      </c>
      <c r="BF97" s="204">
        <f>IF(N97="snížená",J97,0)</f>
        <v>0</v>
      </c>
      <c r="BG97" s="204">
        <f>IF(N97="zákl. přenesená",J97,0)</f>
        <v>0</v>
      </c>
      <c r="BH97" s="204">
        <f>IF(N97="sníž. přenesená",J97,0)</f>
        <v>0</v>
      </c>
      <c r="BI97" s="204">
        <f>IF(N97="nulová",J97,0)</f>
        <v>0</v>
      </c>
      <c r="BJ97" s="24" t="s">
        <v>84</v>
      </c>
      <c r="BK97" s="204">
        <f>ROUND(I97*H97,2)</f>
        <v>0</v>
      </c>
      <c r="BL97" s="24" t="s">
        <v>764</v>
      </c>
      <c r="BM97" s="24" t="s">
        <v>813</v>
      </c>
    </row>
    <row r="98" spans="2:65" s="1" customFormat="1" ht="27">
      <c r="B98" s="41"/>
      <c r="C98" s="63"/>
      <c r="D98" s="205" t="s">
        <v>190</v>
      </c>
      <c r="E98" s="63"/>
      <c r="F98" s="206" t="s">
        <v>814</v>
      </c>
      <c r="G98" s="63"/>
      <c r="H98" s="63"/>
      <c r="I98" s="164"/>
      <c r="J98" s="63"/>
      <c r="K98" s="63"/>
      <c r="L98" s="61"/>
      <c r="M98" s="207"/>
      <c r="N98" s="42"/>
      <c r="O98" s="42"/>
      <c r="P98" s="42"/>
      <c r="Q98" s="42"/>
      <c r="R98" s="42"/>
      <c r="S98" s="42"/>
      <c r="T98" s="78"/>
      <c r="AT98" s="24" t="s">
        <v>190</v>
      </c>
      <c r="AU98" s="24" t="s">
        <v>84</v>
      </c>
    </row>
    <row r="99" spans="2:65" s="1" customFormat="1" ht="25.5" customHeight="1">
      <c r="B99" s="41"/>
      <c r="C99" s="193" t="s">
        <v>306</v>
      </c>
      <c r="D99" s="193" t="s">
        <v>184</v>
      </c>
      <c r="E99" s="194" t="s">
        <v>815</v>
      </c>
      <c r="F99" s="195" t="s">
        <v>816</v>
      </c>
      <c r="G99" s="196" t="s">
        <v>763</v>
      </c>
      <c r="H99" s="197">
        <v>1</v>
      </c>
      <c r="I99" s="198"/>
      <c r="J99" s="199">
        <f>ROUND(I99*H99,2)</f>
        <v>0</v>
      </c>
      <c r="K99" s="195" t="s">
        <v>21</v>
      </c>
      <c r="L99" s="61"/>
      <c r="M99" s="200" t="s">
        <v>21</v>
      </c>
      <c r="N99" s="201" t="s">
        <v>47</v>
      </c>
      <c r="O99" s="42"/>
      <c r="P99" s="202">
        <f>O99*H99</f>
        <v>0</v>
      </c>
      <c r="Q99" s="202">
        <v>0</v>
      </c>
      <c r="R99" s="202">
        <f>Q99*H99</f>
        <v>0</v>
      </c>
      <c r="S99" s="202">
        <v>0</v>
      </c>
      <c r="T99" s="203">
        <f>S99*H99</f>
        <v>0</v>
      </c>
      <c r="AR99" s="24" t="s">
        <v>764</v>
      </c>
      <c r="AT99" s="24" t="s">
        <v>184</v>
      </c>
      <c r="AU99" s="24" t="s">
        <v>84</v>
      </c>
      <c r="AY99" s="24" t="s">
        <v>182</v>
      </c>
      <c r="BE99" s="204">
        <f>IF(N99="základní",J99,0)</f>
        <v>0</v>
      </c>
      <c r="BF99" s="204">
        <f>IF(N99="snížená",J99,0)</f>
        <v>0</v>
      </c>
      <c r="BG99" s="204">
        <f>IF(N99="zákl. přenesená",J99,0)</f>
        <v>0</v>
      </c>
      <c r="BH99" s="204">
        <f>IF(N99="sníž. přenesená",J99,0)</f>
        <v>0</v>
      </c>
      <c r="BI99" s="204">
        <f>IF(N99="nulová",J99,0)</f>
        <v>0</v>
      </c>
      <c r="BJ99" s="24" t="s">
        <v>84</v>
      </c>
      <c r="BK99" s="204">
        <f>ROUND(I99*H99,2)</f>
        <v>0</v>
      </c>
      <c r="BL99" s="24" t="s">
        <v>764</v>
      </c>
      <c r="BM99" s="24" t="s">
        <v>817</v>
      </c>
    </row>
    <row r="100" spans="2:65" s="1" customFormat="1" ht="25.5" customHeight="1">
      <c r="B100" s="41"/>
      <c r="C100" s="193" t="s">
        <v>149</v>
      </c>
      <c r="D100" s="193" t="s">
        <v>184</v>
      </c>
      <c r="E100" s="194" t="s">
        <v>818</v>
      </c>
      <c r="F100" s="195" t="s">
        <v>819</v>
      </c>
      <c r="G100" s="196" t="s">
        <v>763</v>
      </c>
      <c r="H100" s="197">
        <v>1</v>
      </c>
      <c r="I100" s="198"/>
      <c r="J100" s="199">
        <f>ROUND(I100*H100,2)</f>
        <v>0</v>
      </c>
      <c r="K100" s="195" t="s">
        <v>21</v>
      </c>
      <c r="L100" s="61"/>
      <c r="M100" s="200" t="s">
        <v>21</v>
      </c>
      <c r="N100" s="201" t="s">
        <v>47</v>
      </c>
      <c r="O100" s="42"/>
      <c r="P100" s="202">
        <f>O100*H100</f>
        <v>0</v>
      </c>
      <c r="Q100" s="202">
        <v>0</v>
      </c>
      <c r="R100" s="202">
        <f>Q100*H100</f>
        <v>0</v>
      </c>
      <c r="S100" s="202">
        <v>0</v>
      </c>
      <c r="T100" s="203">
        <f>S100*H100</f>
        <v>0</v>
      </c>
      <c r="AR100" s="24" t="s">
        <v>764</v>
      </c>
      <c r="AT100" s="24" t="s">
        <v>184</v>
      </c>
      <c r="AU100" s="24" t="s">
        <v>84</v>
      </c>
      <c r="AY100" s="24" t="s">
        <v>182</v>
      </c>
      <c r="BE100" s="204">
        <f>IF(N100="základní",J100,0)</f>
        <v>0</v>
      </c>
      <c r="BF100" s="204">
        <f>IF(N100="snížená",J100,0)</f>
        <v>0</v>
      </c>
      <c r="BG100" s="204">
        <f>IF(N100="zákl. přenesená",J100,0)</f>
        <v>0</v>
      </c>
      <c r="BH100" s="204">
        <f>IF(N100="sníž. přenesená",J100,0)</f>
        <v>0</v>
      </c>
      <c r="BI100" s="204">
        <f>IF(N100="nulová",J100,0)</f>
        <v>0</v>
      </c>
      <c r="BJ100" s="24" t="s">
        <v>84</v>
      </c>
      <c r="BK100" s="204">
        <f>ROUND(I100*H100,2)</f>
        <v>0</v>
      </c>
      <c r="BL100" s="24" t="s">
        <v>764</v>
      </c>
      <c r="BM100" s="24" t="s">
        <v>820</v>
      </c>
    </row>
    <row r="101" spans="2:65" s="1" customFormat="1" ht="16.5" customHeight="1">
      <c r="B101" s="41"/>
      <c r="C101" s="193" t="s">
        <v>320</v>
      </c>
      <c r="D101" s="193" t="s">
        <v>184</v>
      </c>
      <c r="E101" s="194" t="s">
        <v>821</v>
      </c>
      <c r="F101" s="195" t="s">
        <v>822</v>
      </c>
      <c r="G101" s="196" t="s">
        <v>763</v>
      </c>
      <c r="H101" s="197">
        <v>1</v>
      </c>
      <c r="I101" s="198"/>
      <c r="J101" s="199">
        <f>ROUND(I101*H101,2)</f>
        <v>0</v>
      </c>
      <c r="K101" s="195" t="s">
        <v>21</v>
      </c>
      <c r="L101" s="61"/>
      <c r="M101" s="200" t="s">
        <v>21</v>
      </c>
      <c r="N101" s="201" t="s">
        <v>47</v>
      </c>
      <c r="O101" s="42"/>
      <c r="P101" s="202">
        <f>O101*H101</f>
        <v>0</v>
      </c>
      <c r="Q101" s="202">
        <v>0</v>
      </c>
      <c r="R101" s="202">
        <f>Q101*H101</f>
        <v>0</v>
      </c>
      <c r="S101" s="202">
        <v>0</v>
      </c>
      <c r="T101" s="203">
        <f>S101*H101</f>
        <v>0</v>
      </c>
      <c r="AR101" s="24" t="s">
        <v>764</v>
      </c>
      <c r="AT101" s="24" t="s">
        <v>184</v>
      </c>
      <c r="AU101" s="24" t="s">
        <v>84</v>
      </c>
      <c r="AY101" s="24" t="s">
        <v>182</v>
      </c>
      <c r="BE101" s="204">
        <f>IF(N101="základní",J101,0)</f>
        <v>0</v>
      </c>
      <c r="BF101" s="204">
        <f>IF(N101="snížená",J101,0)</f>
        <v>0</v>
      </c>
      <c r="BG101" s="204">
        <f>IF(N101="zákl. přenesená",J101,0)</f>
        <v>0</v>
      </c>
      <c r="BH101" s="204">
        <f>IF(N101="sníž. přenesená",J101,0)</f>
        <v>0</v>
      </c>
      <c r="BI101" s="204">
        <f>IF(N101="nulová",J101,0)</f>
        <v>0</v>
      </c>
      <c r="BJ101" s="24" t="s">
        <v>84</v>
      </c>
      <c r="BK101" s="204">
        <f>ROUND(I101*H101,2)</f>
        <v>0</v>
      </c>
      <c r="BL101" s="24" t="s">
        <v>764</v>
      </c>
      <c r="BM101" s="24" t="s">
        <v>823</v>
      </c>
    </row>
    <row r="102" spans="2:65" s="1" customFormat="1" ht="25.5" customHeight="1">
      <c r="B102" s="41"/>
      <c r="C102" s="193" t="s">
        <v>326</v>
      </c>
      <c r="D102" s="193" t="s">
        <v>184</v>
      </c>
      <c r="E102" s="194" t="s">
        <v>824</v>
      </c>
      <c r="F102" s="195" t="s">
        <v>825</v>
      </c>
      <c r="G102" s="196" t="s">
        <v>763</v>
      </c>
      <c r="H102" s="197">
        <v>1</v>
      </c>
      <c r="I102" s="198"/>
      <c r="J102" s="199">
        <f>ROUND(I102*H102,2)</f>
        <v>0</v>
      </c>
      <c r="K102" s="195" t="s">
        <v>21</v>
      </c>
      <c r="L102" s="61"/>
      <c r="M102" s="200" t="s">
        <v>21</v>
      </c>
      <c r="N102" s="201" t="s">
        <v>47</v>
      </c>
      <c r="O102" s="42"/>
      <c r="P102" s="202">
        <f>O102*H102</f>
        <v>0</v>
      </c>
      <c r="Q102" s="202">
        <v>0</v>
      </c>
      <c r="R102" s="202">
        <f>Q102*H102</f>
        <v>0</v>
      </c>
      <c r="S102" s="202">
        <v>0</v>
      </c>
      <c r="T102" s="203">
        <f>S102*H102</f>
        <v>0</v>
      </c>
      <c r="AR102" s="24" t="s">
        <v>764</v>
      </c>
      <c r="AT102" s="24" t="s">
        <v>184</v>
      </c>
      <c r="AU102" s="24" t="s">
        <v>84</v>
      </c>
      <c r="AY102" s="24" t="s">
        <v>182</v>
      </c>
      <c r="BE102" s="204">
        <f>IF(N102="základní",J102,0)</f>
        <v>0</v>
      </c>
      <c r="BF102" s="204">
        <f>IF(N102="snížená",J102,0)</f>
        <v>0</v>
      </c>
      <c r="BG102" s="204">
        <f>IF(N102="zákl. přenesená",J102,0)</f>
        <v>0</v>
      </c>
      <c r="BH102" s="204">
        <f>IF(N102="sníž. přenesená",J102,0)</f>
        <v>0</v>
      </c>
      <c r="BI102" s="204">
        <f>IF(N102="nulová",J102,0)</f>
        <v>0</v>
      </c>
      <c r="BJ102" s="24" t="s">
        <v>84</v>
      </c>
      <c r="BK102" s="204">
        <f>ROUND(I102*H102,2)</f>
        <v>0</v>
      </c>
      <c r="BL102" s="24" t="s">
        <v>764</v>
      </c>
      <c r="BM102" s="24" t="s">
        <v>826</v>
      </c>
    </row>
    <row r="103" spans="2:65" s="1" customFormat="1" ht="25.5" customHeight="1">
      <c r="B103" s="41"/>
      <c r="C103" s="193" t="s">
        <v>9</v>
      </c>
      <c r="D103" s="193" t="s">
        <v>184</v>
      </c>
      <c r="E103" s="194" t="s">
        <v>827</v>
      </c>
      <c r="F103" s="195" t="s">
        <v>828</v>
      </c>
      <c r="G103" s="196" t="s">
        <v>763</v>
      </c>
      <c r="H103" s="197">
        <v>1</v>
      </c>
      <c r="I103" s="198"/>
      <c r="J103" s="199">
        <f>ROUND(I103*H103,2)</f>
        <v>0</v>
      </c>
      <c r="K103" s="195" t="s">
        <v>21</v>
      </c>
      <c r="L103" s="61"/>
      <c r="M103" s="200" t="s">
        <v>21</v>
      </c>
      <c r="N103" s="265" t="s">
        <v>47</v>
      </c>
      <c r="O103" s="263"/>
      <c r="P103" s="266">
        <f>O103*H103</f>
        <v>0</v>
      </c>
      <c r="Q103" s="266">
        <v>0</v>
      </c>
      <c r="R103" s="266">
        <f>Q103*H103</f>
        <v>0</v>
      </c>
      <c r="S103" s="266">
        <v>0</v>
      </c>
      <c r="T103" s="267">
        <f>S103*H103</f>
        <v>0</v>
      </c>
      <c r="AR103" s="24" t="s">
        <v>764</v>
      </c>
      <c r="AT103" s="24" t="s">
        <v>184</v>
      </c>
      <c r="AU103" s="24" t="s">
        <v>84</v>
      </c>
      <c r="AY103" s="24" t="s">
        <v>182</v>
      </c>
      <c r="BE103" s="204">
        <f>IF(N103="základní",J103,0)</f>
        <v>0</v>
      </c>
      <c r="BF103" s="204">
        <f>IF(N103="snížená",J103,0)</f>
        <v>0</v>
      </c>
      <c r="BG103" s="204">
        <f>IF(N103="zákl. přenesená",J103,0)</f>
        <v>0</v>
      </c>
      <c r="BH103" s="204">
        <f>IF(N103="sníž. přenesená",J103,0)</f>
        <v>0</v>
      </c>
      <c r="BI103" s="204">
        <f>IF(N103="nulová",J103,0)</f>
        <v>0</v>
      </c>
      <c r="BJ103" s="24" t="s">
        <v>84</v>
      </c>
      <c r="BK103" s="204">
        <f>ROUND(I103*H103,2)</f>
        <v>0</v>
      </c>
      <c r="BL103" s="24" t="s">
        <v>764</v>
      </c>
      <c r="BM103" s="24" t="s">
        <v>829</v>
      </c>
    </row>
    <row r="104" spans="2:65" s="1" customFormat="1" ht="6.95" customHeight="1">
      <c r="B104" s="56"/>
      <c r="C104" s="57"/>
      <c r="D104" s="57"/>
      <c r="E104" s="57"/>
      <c r="F104" s="57"/>
      <c r="G104" s="57"/>
      <c r="H104" s="57"/>
      <c r="I104" s="140"/>
      <c r="J104" s="57"/>
      <c r="K104" s="57"/>
      <c r="L104" s="61"/>
    </row>
  </sheetData>
  <sheetProtection algorithmName="SHA-512" hashValue="xzJ4cTy5BPRRe0KzkcNKOpcb2bQ7LFCZEVFWWlgJUkH3AqMoKLCCVbqmPQDF86F3LnOMJ7LXzDOq+PAd2w91Ag==" saltValue="WsbR1fWjn4dG4Tdl7qdqv8UWtny0IvPOsumBdobQ207hUF2lOyfCfElzhQnnNIrg2ftETWOHaEqxa5IeNP0Nbw==" spinCount="100000" sheet="1" objects="1" scenarios="1" formatColumns="0" formatRows="0" autoFilter="0"/>
  <autoFilter ref="C76:K103"/>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68" customWidth="1"/>
    <col min="2" max="2" width="1.6640625" style="268" customWidth="1"/>
    <col min="3" max="4" width="5" style="268" customWidth="1"/>
    <col min="5" max="5" width="11.6640625" style="268" customWidth="1"/>
    <col min="6" max="6" width="9.1640625" style="268" customWidth="1"/>
    <col min="7" max="7" width="5" style="268" customWidth="1"/>
    <col min="8" max="8" width="77.83203125" style="268" customWidth="1"/>
    <col min="9" max="10" width="20" style="268" customWidth="1"/>
    <col min="11" max="11" width="1.6640625" style="268" customWidth="1"/>
  </cols>
  <sheetData>
    <row r="1" spans="2:11" ht="37.5" customHeight="1"/>
    <row r="2" spans="2:11" ht="7.5" customHeight="1">
      <c r="B2" s="269"/>
      <c r="C2" s="270"/>
      <c r="D2" s="270"/>
      <c r="E2" s="270"/>
      <c r="F2" s="270"/>
      <c r="G2" s="270"/>
      <c r="H2" s="270"/>
      <c r="I2" s="270"/>
      <c r="J2" s="270"/>
      <c r="K2" s="271"/>
    </row>
    <row r="3" spans="2:11" s="15" customFormat="1" ht="45" customHeight="1">
      <c r="B3" s="272"/>
      <c r="C3" s="394" t="s">
        <v>830</v>
      </c>
      <c r="D3" s="394"/>
      <c r="E3" s="394"/>
      <c r="F3" s="394"/>
      <c r="G3" s="394"/>
      <c r="H3" s="394"/>
      <c r="I3" s="394"/>
      <c r="J3" s="394"/>
      <c r="K3" s="273"/>
    </row>
    <row r="4" spans="2:11" ht="25.5" customHeight="1">
      <c r="B4" s="274"/>
      <c r="C4" s="395" t="s">
        <v>831</v>
      </c>
      <c r="D4" s="395"/>
      <c r="E4" s="395"/>
      <c r="F4" s="395"/>
      <c r="G4" s="395"/>
      <c r="H4" s="395"/>
      <c r="I4" s="395"/>
      <c r="J4" s="395"/>
      <c r="K4" s="275"/>
    </row>
    <row r="5" spans="2:11" ht="5.25" customHeight="1">
      <c r="B5" s="274"/>
      <c r="C5" s="276"/>
      <c r="D5" s="276"/>
      <c r="E5" s="276"/>
      <c r="F5" s="276"/>
      <c r="G5" s="276"/>
      <c r="H5" s="276"/>
      <c r="I5" s="276"/>
      <c r="J5" s="276"/>
      <c r="K5" s="275"/>
    </row>
    <row r="6" spans="2:11" ht="15" customHeight="1">
      <c r="B6" s="274"/>
      <c r="C6" s="393" t="s">
        <v>832</v>
      </c>
      <c r="D6" s="393"/>
      <c r="E6" s="393"/>
      <c r="F6" s="393"/>
      <c r="G6" s="393"/>
      <c r="H6" s="393"/>
      <c r="I6" s="393"/>
      <c r="J6" s="393"/>
      <c r="K6" s="275"/>
    </row>
    <row r="7" spans="2:11" ht="15" customHeight="1">
      <c r="B7" s="278"/>
      <c r="C7" s="393" t="s">
        <v>833</v>
      </c>
      <c r="D7" s="393"/>
      <c r="E7" s="393"/>
      <c r="F7" s="393"/>
      <c r="G7" s="393"/>
      <c r="H7" s="393"/>
      <c r="I7" s="393"/>
      <c r="J7" s="393"/>
      <c r="K7" s="275"/>
    </row>
    <row r="8" spans="2:11" ht="12.75" customHeight="1">
      <c r="B8" s="278"/>
      <c r="C8" s="277"/>
      <c r="D8" s="277"/>
      <c r="E8" s="277"/>
      <c r="F8" s="277"/>
      <c r="G8" s="277"/>
      <c r="H8" s="277"/>
      <c r="I8" s="277"/>
      <c r="J8" s="277"/>
      <c r="K8" s="275"/>
    </row>
    <row r="9" spans="2:11" ht="15" customHeight="1">
      <c r="B9" s="278"/>
      <c r="C9" s="393" t="s">
        <v>834</v>
      </c>
      <c r="D9" s="393"/>
      <c r="E9" s="393"/>
      <c r="F9" s="393"/>
      <c r="G9" s="393"/>
      <c r="H9" s="393"/>
      <c r="I9" s="393"/>
      <c r="J9" s="393"/>
      <c r="K9" s="275"/>
    </row>
    <row r="10" spans="2:11" ht="15" customHeight="1">
      <c r="B10" s="278"/>
      <c r="C10" s="277"/>
      <c r="D10" s="393" t="s">
        <v>835</v>
      </c>
      <c r="E10" s="393"/>
      <c r="F10" s="393"/>
      <c r="G10" s="393"/>
      <c r="H10" s="393"/>
      <c r="I10" s="393"/>
      <c r="J10" s="393"/>
      <c r="K10" s="275"/>
    </row>
    <row r="11" spans="2:11" ht="15" customHeight="1">
      <c r="B11" s="278"/>
      <c r="C11" s="279"/>
      <c r="D11" s="393" t="s">
        <v>836</v>
      </c>
      <c r="E11" s="393"/>
      <c r="F11" s="393"/>
      <c r="G11" s="393"/>
      <c r="H11" s="393"/>
      <c r="I11" s="393"/>
      <c r="J11" s="393"/>
      <c r="K11" s="275"/>
    </row>
    <row r="12" spans="2:11" ht="12.75" customHeight="1">
      <c r="B12" s="278"/>
      <c r="C12" s="279"/>
      <c r="D12" s="279"/>
      <c r="E12" s="279"/>
      <c r="F12" s="279"/>
      <c r="G12" s="279"/>
      <c r="H12" s="279"/>
      <c r="I12" s="279"/>
      <c r="J12" s="279"/>
      <c r="K12" s="275"/>
    </row>
    <row r="13" spans="2:11" ht="15" customHeight="1">
      <c r="B13" s="278"/>
      <c r="C13" s="279"/>
      <c r="D13" s="393" t="s">
        <v>837</v>
      </c>
      <c r="E13" s="393"/>
      <c r="F13" s="393"/>
      <c r="G13" s="393"/>
      <c r="H13" s="393"/>
      <c r="I13" s="393"/>
      <c r="J13" s="393"/>
      <c r="K13" s="275"/>
    </row>
    <row r="14" spans="2:11" ht="15" customHeight="1">
      <c r="B14" s="278"/>
      <c r="C14" s="279"/>
      <c r="D14" s="393" t="s">
        <v>838</v>
      </c>
      <c r="E14" s="393"/>
      <c r="F14" s="393"/>
      <c r="G14" s="393"/>
      <c r="H14" s="393"/>
      <c r="I14" s="393"/>
      <c r="J14" s="393"/>
      <c r="K14" s="275"/>
    </row>
    <row r="15" spans="2:11" ht="15" customHeight="1">
      <c r="B15" s="278"/>
      <c r="C15" s="279"/>
      <c r="D15" s="393" t="s">
        <v>839</v>
      </c>
      <c r="E15" s="393"/>
      <c r="F15" s="393"/>
      <c r="G15" s="393"/>
      <c r="H15" s="393"/>
      <c r="I15" s="393"/>
      <c r="J15" s="393"/>
      <c r="K15" s="275"/>
    </row>
    <row r="16" spans="2:11" ht="15" customHeight="1">
      <c r="B16" s="278"/>
      <c r="C16" s="279"/>
      <c r="D16" s="279"/>
      <c r="E16" s="280" t="s">
        <v>83</v>
      </c>
      <c r="F16" s="393" t="s">
        <v>840</v>
      </c>
      <c r="G16" s="393"/>
      <c r="H16" s="393"/>
      <c r="I16" s="393"/>
      <c r="J16" s="393"/>
      <c r="K16" s="275"/>
    </row>
    <row r="17" spans="2:11" ht="15" customHeight="1">
      <c r="B17" s="278"/>
      <c r="C17" s="279"/>
      <c r="D17" s="279"/>
      <c r="E17" s="280" t="s">
        <v>841</v>
      </c>
      <c r="F17" s="393" t="s">
        <v>842</v>
      </c>
      <c r="G17" s="393"/>
      <c r="H17" s="393"/>
      <c r="I17" s="393"/>
      <c r="J17" s="393"/>
      <c r="K17" s="275"/>
    </row>
    <row r="18" spans="2:11" ht="15" customHeight="1">
      <c r="B18" s="278"/>
      <c r="C18" s="279"/>
      <c r="D18" s="279"/>
      <c r="E18" s="280" t="s">
        <v>843</v>
      </c>
      <c r="F18" s="393" t="s">
        <v>844</v>
      </c>
      <c r="G18" s="393"/>
      <c r="H18" s="393"/>
      <c r="I18" s="393"/>
      <c r="J18" s="393"/>
      <c r="K18" s="275"/>
    </row>
    <row r="19" spans="2:11" ht="15" customHeight="1">
      <c r="B19" s="278"/>
      <c r="C19" s="279"/>
      <c r="D19" s="279"/>
      <c r="E19" s="280" t="s">
        <v>88</v>
      </c>
      <c r="F19" s="393" t="s">
        <v>89</v>
      </c>
      <c r="G19" s="393"/>
      <c r="H19" s="393"/>
      <c r="I19" s="393"/>
      <c r="J19" s="393"/>
      <c r="K19" s="275"/>
    </row>
    <row r="20" spans="2:11" ht="15" customHeight="1">
      <c r="B20" s="278"/>
      <c r="C20" s="279"/>
      <c r="D20" s="279"/>
      <c r="E20" s="280" t="s">
        <v>845</v>
      </c>
      <c r="F20" s="393" t="s">
        <v>846</v>
      </c>
      <c r="G20" s="393"/>
      <c r="H20" s="393"/>
      <c r="I20" s="393"/>
      <c r="J20" s="393"/>
      <c r="K20" s="275"/>
    </row>
    <row r="21" spans="2:11" ht="15" customHeight="1">
      <c r="B21" s="278"/>
      <c r="C21" s="279"/>
      <c r="D21" s="279"/>
      <c r="E21" s="280" t="s">
        <v>847</v>
      </c>
      <c r="F21" s="393" t="s">
        <v>848</v>
      </c>
      <c r="G21" s="393"/>
      <c r="H21" s="393"/>
      <c r="I21" s="393"/>
      <c r="J21" s="393"/>
      <c r="K21" s="275"/>
    </row>
    <row r="22" spans="2:11" ht="12.75" customHeight="1">
      <c r="B22" s="278"/>
      <c r="C22" s="279"/>
      <c r="D22" s="279"/>
      <c r="E22" s="279"/>
      <c r="F22" s="279"/>
      <c r="G22" s="279"/>
      <c r="H22" s="279"/>
      <c r="I22" s="279"/>
      <c r="J22" s="279"/>
      <c r="K22" s="275"/>
    </row>
    <row r="23" spans="2:11" ht="15" customHeight="1">
      <c r="B23" s="278"/>
      <c r="C23" s="393" t="s">
        <v>849</v>
      </c>
      <c r="D23" s="393"/>
      <c r="E23" s="393"/>
      <c r="F23" s="393"/>
      <c r="G23" s="393"/>
      <c r="H23" s="393"/>
      <c r="I23" s="393"/>
      <c r="J23" s="393"/>
      <c r="K23" s="275"/>
    </row>
    <row r="24" spans="2:11" ht="15" customHeight="1">
      <c r="B24" s="278"/>
      <c r="C24" s="393" t="s">
        <v>850</v>
      </c>
      <c r="D24" s="393"/>
      <c r="E24" s="393"/>
      <c r="F24" s="393"/>
      <c r="G24" s="393"/>
      <c r="H24" s="393"/>
      <c r="I24" s="393"/>
      <c r="J24" s="393"/>
      <c r="K24" s="275"/>
    </row>
    <row r="25" spans="2:11" ht="15" customHeight="1">
      <c r="B25" s="278"/>
      <c r="C25" s="277"/>
      <c r="D25" s="393" t="s">
        <v>851</v>
      </c>
      <c r="E25" s="393"/>
      <c r="F25" s="393"/>
      <c r="G25" s="393"/>
      <c r="H25" s="393"/>
      <c r="I25" s="393"/>
      <c r="J25" s="393"/>
      <c r="K25" s="275"/>
    </row>
    <row r="26" spans="2:11" ht="15" customHeight="1">
      <c r="B26" s="278"/>
      <c r="C26" s="279"/>
      <c r="D26" s="393" t="s">
        <v>852</v>
      </c>
      <c r="E26" s="393"/>
      <c r="F26" s="393"/>
      <c r="G26" s="393"/>
      <c r="H26" s="393"/>
      <c r="I26" s="393"/>
      <c r="J26" s="393"/>
      <c r="K26" s="275"/>
    </row>
    <row r="27" spans="2:11" ht="12.75" customHeight="1">
      <c r="B27" s="278"/>
      <c r="C27" s="279"/>
      <c r="D27" s="279"/>
      <c r="E27" s="279"/>
      <c r="F27" s="279"/>
      <c r="G27" s="279"/>
      <c r="H27" s="279"/>
      <c r="I27" s="279"/>
      <c r="J27" s="279"/>
      <c r="K27" s="275"/>
    </row>
    <row r="28" spans="2:11" ht="15" customHeight="1">
      <c r="B28" s="278"/>
      <c r="C28" s="279"/>
      <c r="D28" s="393" t="s">
        <v>853</v>
      </c>
      <c r="E28" s="393"/>
      <c r="F28" s="393"/>
      <c r="G28" s="393"/>
      <c r="H28" s="393"/>
      <c r="I28" s="393"/>
      <c r="J28" s="393"/>
      <c r="K28" s="275"/>
    </row>
    <row r="29" spans="2:11" ht="15" customHeight="1">
      <c r="B29" s="278"/>
      <c r="C29" s="279"/>
      <c r="D29" s="393" t="s">
        <v>854</v>
      </c>
      <c r="E29" s="393"/>
      <c r="F29" s="393"/>
      <c r="G29" s="393"/>
      <c r="H29" s="393"/>
      <c r="I29" s="393"/>
      <c r="J29" s="393"/>
      <c r="K29" s="275"/>
    </row>
    <row r="30" spans="2:11" ht="12.75" customHeight="1">
      <c r="B30" s="278"/>
      <c r="C30" s="279"/>
      <c r="D30" s="279"/>
      <c r="E30" s="279"/>
      <c r="F30" s="279"/>
      <c r="G30" s="279"/>
      <c r="H30" s="279"/>
      <c r="I30" s="279"/>
      <c r="J30" s="279"/>
      <c r="K30" s="275"/>
    </row>
    <row r="31" spans="2:11" ht="15" customHeight="1">
      <c r="B31" s="278"/>
      <c r="C31" s="279"/>
      <c r="D31" s="393" t="s">
        <v>855</v>
      </c>
      <c r="E31" s="393"/>
      <c r="F31" s="393"/>
      <c r="G31" s="393"/>
      <c r="H31" s="393"/>
      <c r="I31" s="393"/>
      <c r="J31" s="393"/>
      <c r="K31" s="275"/>
    </row>
    <row r="32" spans="2:11" ht="15" customHeight="1">
      <c r="B32" s="278"/>
      <c r="C32" s="279"/>
      <c r="D32" s="393" t="s">
        <v>856</v>
      </c>
      <c r="E32" s="393"/>
      <c r="F32" s="393"/>
      <c r="G32" s="393"/>
      <c r="H32" s="393"/>
      <c r="I32" s="393"/>
      <c r="J32" s="393"/>
      <c r="K32" s="275"/>
    </row>
    <row r="33" spans="2:11" ht="15" customHeight="1">
      <c r="B33" s="278"/>
      <c r="C33" s="279"/>
      <c r="D33" s="393" t="s">
        <v>857</v>
      </c>
      <c r="E33" s="393"/>
      <c r="F33" s="393"/>
      <c r="G33" s="393"/>
      <c r="H33" s="393"/>
      <c r="I33" s="393"/>
      <c r="J33" s="393"/>
      <c r="K33" s="275"/>
    </row>
    <row r="34" spans="2:11" ht="15" customHeight="1">
      <c r="B34" s="278"/>
      <c r="C34" s="279"/>
      <c r="D34" s="277"/>
      <c r="E34" s="281" t="s">
        <v>167</v>
      </c>
      <c r="F34" s="277"/>
      <c r="G34" s="393" t="s">
        <v>858</v>
      </c>
      <c r="H34" s="393"/>
      <c r="I34" s="393"/>
      <c r="J34" s="393"/>
      <c r="K34" s="275"/>
    </row>
    <row r="35" spans="2:11" ht="30.75" customHeight="1">
      <c r="B35" s="278"/>
      <c r="C35" s="279"/>
      <c r="D35" s="277"/>
      <c r="E35" s="281" t="s">
        <v>859</v>
      </c>
      <c r="F35" s="277"/>
      <c r="G35" s="393" t="s">
        <v>860</v>
      </c>
      <c r="H35" s="393"/>
      <c r="I35" s="393"/>
      <c r="J35" s="393"/>
      <c r="K35" s="275"/>
    </row>
    <row r="36" spans="2:11" ht="15" customHeight="1">
      <c r="B36" s="278"/>
      <c r="C36" s="279"/>
      <c r="D36" s="277"/>
      <c r="E36" s="281" t="s">
        <v>57</v>
      </c>
      <c r="F36" s="277"/>
      <c r="G36" s="393" t="s">
        <v>861</v>
      </c>
      <c r="H36" s="393"/>
      <c r="I36" s="393"/>
      <c r="J36" s="393"/>
      <c r="K36" s="275"/>
    </row>
    <row r="37" spans="2:11" ht="15" customHeight="1">
      <c r="B37" s="278"/>
      <c r="C37" s="279"/>
      <c r="D37" s="277"/>
      <c r="E37" s="281" t="s">
        <v>168</v>
      </c>
      <c r="F37" s="277"/>
      <c r="G37" s="393" t="s">
        <v>862</v>
      </c>
      <c r="H37" s="393"/>
      <c r="I37" s="393"/>
      <c r="J37" s="393"/>
      <c r="K37" s="275"/>
    </row>
    <row r="38" spans="2:11" ht="15" customHeight="1">
      <c r="B38" s="278"/>
      <c r="C38" s="279"/>
      <c r="D38" s="277"/>
      <c r="E38" s="281" t="s">
        <v>169</v>
      </c>
      <c r="F38" s="277"/>
      <c r="G38" s="393" t="s">
        <v>863</v>
      </c>
      <c r="H38" s="393"/>
      <c r="I38" s="393"/>
      <c r="J38" s="393"/>
      <c r="K38" s="275"/>
    </row>
    <row r="39" spans="2:11" ht="15" customHeight="1">
      <c r="B39" s="278"/>
      <c r="C39" s="279"/>
      <c r="D39" s="277"/>
      <c r="E39" s="281" t="s">
        <v>170</v>
      </c>
      <c r="F39" s="277"/>
      <c r="G39" s="393" t="s">
        <v>864</v>
      </c>
      <c r="H39" s="393"/>
      <c r="I39" s="393"/>
      <c r="J39" s="393"/>
      <c r="K39" s="275"/>
    </row>
    <row r="40" spans="2:11" ht="15" customHeight="1">
      <c r="B40" s="278"/>
      <c r="C40" s="279"/>
      <c r="D40" s="277"/>
      <c r="E40" s="281" t="s">
        <v>865</v>
      </c>
      <c r="F40" s="277"/>
      <c r="G40" s="393" t="s">
        <v>866</v>
      </c>
      <c r="H40" s="393"/>
      <c r="I40" s="393"/>
      <c r="J40" s="393"/>
      <c r="K40" s="275"/>
    </row>
    <row r="41" spans="2:11" ht="15" customHeight="1">
      <c r="B41" s="278"/>
      <c r="C41" s="279"/>
      <c r="D41" s="277"/>
      <c r="E41" s="281"/>
      <c r="F41" s="277"/>
      <c r="G41" s="393" t="s">
        <v>867</v>
      </c>
      <c r="H41" s="393"/>
      <c r="I41" s="393"/>
      <c r="J41" s="393"/>
      <c r="K41" s="275"/>
    </row>
    <row r="42" spans="2:11" ht="15" customHeight="1">
      <c r="B42" s="278"/>
      <c r="C42" s="279"/>
      <c r="D42" s="277"/>
      <c r="E42" s="281" t="s">
        <v>868</v>
      </c>
      <c r="F42" s="277"/>
      <c r="G42" s="393" t="s">
        <v>869</v>
      </c>
      <c r="H42" s="393"/>
      <c r="I42" s="393"/>
      <c r="J42" s="393"/>
      <c r="K42" s="275"/>
    </row>
    <row r="43" spans="2:11" ht="15" customHeight="1">
      <c r="B43" s="278"/>
      <c r="C43" s="279"/>
      <c r="D43" s="277"/>
      <c r="E43" s="281" t="s">
        <v>172</v>
      </c>
      <c r="F43" s="277"/>
      <c r="G43" s="393" t="s">
        <v>870</v>
      </c>
      <c r="H43" s="393"/>
      <c r="I43" s="393"/>
      <c r="J43" s="393"/>
      <c r="K43" s="275"/>
    </row>
    <row r="44" spans="2:11" ht="12.75" customHeight="1">
      <c r="B44" s="278"/>
      <c r="C44" s="279"/>
      <c r="D44" s="277"/>
      <c r="E44" s="277"/>
      <c r="F44" s="277"/>
      <c r="G44" s="277"/>
      <c r="H44" s="277"/>
      <c r="I44" s="277"/>
      <c r="J44" s="277"/>
      <c r="K44" s="275"/>
    </row>
    <row r="45" spans="2:11" ht="15" customHeight="1">
      <c r="B45" s="278"/>
      <c r="C45" s="279"/>
      <c r="D45" s="393" t="s">
        <v>871</v>
      </c>
      <c r="E45" s="393"/>
      <c r="F45" s="393"/>
      <c r="G45" s="393"/>
      <c r="H45" s="393"/>
      <c r="I45" s="393"/>
      <c r="J45" s="393"/>
      <c r="K45" s="275"/>
    </row>
    <row r="46" spans="2:11" ht="15" customHeight="1">
      <c r="B46" s="278"/>
      <c r="C46" s="279"/>
      <c r="D46" s="279"/>
      <c r="E46" s="393" t="s">
        <v>872</v>
      </c>
      <c r="F46" s="393"/>
      <c r="G46" s="393"/>
      <c r="H46" s="393"/>
      <c r="I46" s="393"/>
      <c r="J46" s="393"/>
      <c r="K46" s="275"/>
    </row>
    <row r="47" spans="2:11" ht="15" customHeight="1">
      <c r="B47" s="278"/>
      <c r="C47" s="279"/>
      <c r="D47" s="279"/>
      <c r="E47" s="393" t="s">
        <v>873</v>
      </c>
      <c r="F47" s="393"/>
      <c r="G47" s="393"/>
      <c r="H47" s="393"/>
      <c r="I47" s="393"/>
      <c r="J47" s="393"/>
      <c r="K47" s="275"/>
    </row>
    <row r="48" spans="2:11" ht="15" customHeight="1">
      <c r="B48" s="278"/>
      <c r="C48" s="279"/>
      <c r="D48" s="279"/>
      <c r="E48" s="393" t="s">
        <v>874</v>
      </c>
      <c r="F48" s="393"/>
      <c r="G48" s="393"/>
      <c r="H48" s="393"/>
      <c r="I48" s="393"/>
      <c r="J48" s="393"/>
      <c r="K48" s="275"/>
    </row>
    <row r="49" spans="2:11" ht="15" customHeight="1">
      <c r="B49" s="278"/>
      <c r="C49" s="279"/>
      <c r="D49" s="393" t="s">
        <v>875</v>
      </c>
      <c r="E49" s="393"/>
      <c r="F49" s="393"/>
      <c r="G49" s="393"/>
      <c r="H49" s="393"/>
      <c r="I49" s="393"/>
      <c r="J49" s="393"/>
      <c r="K49" s="275"/>
    </row>
    <row r="50" spans="2:11" ht="25.5" customHeight="1">
      <c r="B50" s="274"/>
      <c r="C50" s="395" t="s">
        <v>876</v>
      </c>
      <c r="D50" s="395"/>
      <c r="E50" s="395"/>
      <c r="F50" s="395"/>
      <c r="G50" s="395"/>
      <c r="H50" s="395"/>
      <c r="I50" s="395"/>
      <c r="J50" s="395"/>
      <c r="K50" s="275"/>
    </row>
    <row r="51" spans="2:11" ht="5.25" customHeight="1">
      <c r="B51" s="274"/>
      <c r="C51" s="276"/>
      <c r="D51" s="276"/>
      <c r="E51" s="276"/>
      <c r="F51" s="276"/>
      <c r="G51" s="276"/>
      <c r="H51" s="276"/>
      <c r="I51" s="276"/>
      <c r="J51" s="276"/>
      <c r="K51" s="275"/>
    </row>
    <row r="52" spans="2:11" ht="15" customHeight="1">
      <c r="B52" s="274"/>
      <c r="C52" s="393" t="s">
        <v>877</v>
      </c>
      <c r="D52" s="393"/>
      <c r="E52" s="393"/>
      <c r="F52" s="393"/>
      <c r="G52" s="393"/>
      <c r="H52" s="393"/>
      <c r="I52" s="393"/>
      <c r="J52" s="393"/>
      <c r="K52" s="275"/>
    </row>
    <row r="53" spans="2:11" ht="15" customHeight="1">
      <c r="B53" s="274"/>
      <c r="C53" s="393" t="s">
        <v>878</v>
      </c>
      <c r="D53" s="393"/>
      <c r="E53" s="393"/>
      <c r="F53" s="393"/>
      <c r="G53" s="393"/>
      <c r="H53" s="393"/>
      <c r="I53" s="393"/>
      <c r="J53" s="393"/>
      <c r="K53" s="275"/>
    </row>
    <row r="54" spans="2:11" ht="12.75" customHeight="1">
      <c r="B54" s="274"/>
      <c r="C54" s="277"/>
      <c r="D54" s="277"/>
      <c r="E54" s="277"/>
      <c r="F54" s="277"/>
      <c r="G54" s="277"/>
      <c r="H54" s="277"/>
      <c r="I54" s="277"/>
      <c r="J54" s="277"/>
      <c r="K54" s="275"/>
    </row>
    <row r="55" spans="2:11" ht="15" customHeight="1">
      <c r="B55" s="274"/>
      <c r="C55" s="393" t="s">
        <v>879</v>
      </c>
      <c r="D55" s="393"/>
      <c r="E55" s="393"/>
      <c r="F55" s="393"/>
      <c r="G55" s="393"/>
      <c r="H55" s="393"/>
      <c r="I55" s="393"/>
      <c r="J55" s="393"/>
      <c r="K55" s="275"/>
    </row>
    <row r="56" spans="2:11" ht="15" customHeight="1">
      <c r="B56" s="274"/>
      <c r="C56" s="279"/>
      <c r="D56" s="393" t="s">
        <v>880</v>
      </c>
      <c r="E56" s="393"/>
      <c r="F56" s="393"/>
      <c r="G56" s="393"/>
      <c r="H56" s="393"/>
      <c r="I56" s="393"/>
      <c r="J56" s="393"/>
      <c r="K56" s="275"/>
    </row>
    <row r="57" spans="2:11" ht="15" customHeight="1">
      <c r="B57" s="274"/>
      <c r="C57" s="279"/>
      <c r="D57" s="393" t="s">
        <v>881</v>
      </c>
      <c r="E57" s="393"/>
      <c r="F57" s="393"/>
      <c r="G57" s="393"/>
      <c r="H57" s="393"/>
      <c r="I57" s="393"/>
      <c r="J57" s="393"/>
      <c r="K57" s="275"/>
    </row>
    <row r="58" spans="2:11" ht="15" customHeight="1">
      <c r="B58" s="274"/>
      <c r="C58" s="279"/>
      <c r="D58" s="393" t="s">
        <v>882</v>
      </c>
      <c r="E58" s="393"/>
      <c r="F58" s="393"/>
      <c r="G58" s="393"/>
      <c r="H58" s="393"/>
      <c r="I58" s="393"/>
      <c r="J58" s="393"/>
      <c r="K58" s="275"/>
    </row>
    <row r="59" spans="2:11" ht="15" customHeight="1">
      <c r="B59" s="274"/>
      <c r="C59" s="279"/>
      <c r="D59" s="393" t="s">
        <v>883</v>
      </c>
      <c r="E59" s="393"/>
      <c r="F59" s="393"/>
      <c r="G59" s="393"/>
      <c r="H59" s="393"/>
      <c r="I59" s="393"/>
      <c r="J59" s="393"/>
      <c r="K59" s="275"/>
    </row>
    <row r="60" spans="2:11" ht="15" customHeight="1">
      <c r="B60" s="274"/>
      <c r="C60" s="279"/>
      <c r="D60" s="397" t="s">
        <v>884</v>
      </c>
      <c r="E60" s="397"/>
      <c r="F60" s="397"/>
      <c r="G60" s="397"/>
      <c r="H60" s="397"/>
      <c r="I60" s="397"/>
      <c r="J60" s="397"/>
      <c r="K60" s="275"/>
    </row>
    <row r="61" spans="2:11" ht="15" customHeight="1">
      <c r="B61" s="274"/>
      <c r="C61" s="279"/>
      <c r="D61" s="393" t="s">
        <v>885</v>
      </c>
      <c r="E61" s="393"/>
      <c r="F61" s="393"/>
      <c r="G61" s="393"/>
      <c r="H61" s="393"/>
      <c r="I61" s="393"/>
      <c r="J61" s="393"/>
      <c r="K61" s="275"/>
    </row>
    <row r="62" spans="2:11" ht="12.75" customHeight="1">
      <c r="B62" s="274"/>
      <c r="C62" s="279"/>
      <c r="D62" s="279"/>
      <c r="E62" s="282"/>
      <c r="F62" s="279"/>
      <c r="G62" s="279"/>
      <c r="H62" s="279"/>
      <c r="I62" s="279"/>
      <c r="J62" s="279"/>
      <c r="K62" s="275"/>
    </row>
    <row r="63" spans="2:11" ht="15" customHeight="1">
      <c r="B63" s="274"/>
      <c r="C63" s="279"/>
      <c r="D63" s="393" t="s">
        <v>886</v>
      </c>
      <c r="E63" s="393"/>
      <c r="F63" s="393"/>
      <c r="G63" s="393"/>
      <c r="H63" s="393"/>
      <c r="I63" s="393"/>
      <c r="J63" s="393"/>
      <c r="K63" s="275"/>
    </row>
    <row r="64" spans="2:11" ht="15" customHeight="1">
      <c r="B64" s="274"/>
      <c r="C64" s="279"/>
      <c r="D64" s="397" t="s">
        <v>887</v>
      </c>
      <c r="E64" s="397"/>
      <c r="F64" s="397"/>
      <c r="G64" s="397"/>
      <c r="H64" s="397"/>
      <c r="I64" s="397"/>
      <c r="J64" s="397"/>
      <c r="K64" s="275"/>
    </row>
    <row r="65" spans="2:11" ht="15" customHeight="1">
      <c r="B65" s="274"/>
      <c r="C65" s="279"/>
      <c r="D65" s="393" t="s">
        <v>888</v>
      </c>
      <c r="E65" s="393"/>
      <c r="F65" s="393"/>
      <c r="G65" s="393"/>
      <c r="H65" s="393"/>
      <c r="I65" s="393"/>
      <c r="J65" s="393"/>
      <c r="K65" s="275"/>
    </row>
    <row r="66" spans="2:11" ht="15" customHeight="1">
      <c r="B66" s="274"/>
      <c r="C66" s="279"/>
      <c r="D66" s="393" t="s">
        <v>889</v>
      </c>
      <c r="E66" s="393"/>
      <c r="F66" s="393"/>
      <c r="G66" s="393"/>
      <c r="H66" s="393"/>
      <c r="I66" s="393"/>
      <c r="J66" s="393"/>
      <c r="K66" s="275"/>
    </row>
    <row r="67" spans="2:11" ht="15" customHeight="1">
      <c r="B67" s="274"/>
      <c r="C67" s="279"/>
      <c r="D67" s="393" t="s">
        <v>890</v>
      </c>
      <c r="E67" s="393"/>
      <c r="F67" s="393"/>
      <c r="G67" s="393"/>
      <c r="H67" s="393"/>
      <c r="I67" s="393"/>
      <c r="J67" s="393"/>
      <c r="K67" s="275"/>
    </row>
    <row r="68" spans="2:11" ht="15" customHeight="1">
      <c r="B68" s="274"/>
      <c r="C68" s="279"/>
      <c r="D68" s="393" t="s">
        <v>891</v>
      </c>
      <c r="E68" s="393"/>
      <c r="F68" s="393"/>
      <c r="G68" s="393"/>
      <c r="H68" s="393"/>
      <c r="I68" s="393"/>
      <c r="J68" s="393"/>
      <c r="K68" s="275"/>
    </row>
    <row r="69" spans="2:11" ht="12.75" customHeight="1">
      <c r="B69" s="283"/>
      <c r="C69" s="284"/>
      <c r="D69" s="284"/>
      <c r="E69" s="284"/>
      <c r="F69" s="284"/>
      <c r="G69" s="284"/>
      <c r="H69" s="284"/>
      <c r="I69" s="284"/>
      <c r="J69" s="284"/>
      <c r="K69" s="285"/>
    </row>
    <row r="70" spans="2:11" ht="18.75" customHeight="1">
      <c r="B70" s="286"/>
      <c r="C70" s="286"/>
      <c r="D70" s="286"/>
      <c r="E70" s="286"/>
      <c r="F70" s="286"/>
      <c r="G70" s="286"/>
      <c r="H70" s="286"/>
      <c r="I70" s="286"/>
      <c r="J70" s="286"/>
      <c r="K70" s="287"/>
    </row>
    <row r="71" spans="2:11" ht="18.75" customHeight="1">
      <c r="B71" s="287"/>
      <c r="C71" s="287"/>
      <c r="D71" s="287"/>
      <c r="E71" s="287"/>
      <c r="F71" s="287"/>
      <c r="G71" s="287"/>
      <c r="H71" s="287"/>
      <c r="I71" s="287"/>
      <c r="J71" s="287"/>
      <c r="K71" s="287"/>
    </row>
    <row r="72" spans="2:11" ht="7.5" customHeight="1">
      <c r="B72" s="288"/>
      <c r="C72" s="289"/>
      <c r="D72" s="289"/>
      <c r="E72" s="289"/>
      <c r="F72" s="289"/>
      <c r="G72" s="289"/>
      <c r="H72" s="289"/>
      <c r="I72" s="289"/>
      <c r="J72" s="289"/>
      <c r="K72" s="290"/>
    </row>
    <row r="73" spans="2:11" ht="45" customHeight="1">
      <c r="B73" s="291"/>
      <c r="C73" s="398" t="s">
        <v>95</v>
      </c>
      <c r="D73" s="398"/>
      <c r="E73" s="398"/>
      <c r="F73" s="398"/>
      <c r="G73" s="398"/>
      <c r="H73" s="398"/>
      <c r="I73" s="398"/>
      <c r="J73" s="398"/>
      <c r="K73" s="292"/>
    </row>
    <row r="74" spans="2:11" ht="17.25" customHeight="1">
      <c r="B74" s="291"/>
      <c r="C74" s="293" t="s">
        <v>892</v>
      </c>
      <c r="D74" s="293"/>
      <c r="E74" s="293"/>
      <c r="F74" s="293" t="s">
        <v>893</v>
      </c>
      <c r="G74" s="294"/>
      <c r="H74" s="293" t="s">
        <v>168</v>
      </c>
      <c r="I74" s="293" t="s">
        <v>61</v>
      </c>
      <c r="J74" s="293" t="s">
        <v>894</v>
      </c>
      <c r="K74" s="292"/>
    </row>
    <row r="75" spans="2:11" ht="17.25" customHeight="1">
      <c r="B75" s="291"/>
      <c r="C75" s="295" t="s">
        <v>895</v>
      </c>
      <c r="D75" s="295"/>
      <c r="E75" s="295"/>
      <c r="F75" s="296" t="s">
        <v>896</v>
      </c>
      <c r="G75" s="297"/>
      <c r="H75" s="295"/>
      <c r="I75" s="295"/>
      <c r="J75" s="295" t="s">
        <v>897</v>
      </c>
      <c r="K75" s="292"/>
    </row>
    <row r="76" spans="2:11" ht="5.25" customHeight="1">
      <c r="B76" s="291"/>
      <c r="C76" s="298"/>
      <c r="D76" s="298"/>
      <c r="E76" s="298"/>
      <c r="F76" s="298"/>
      <c r="G76" s="299"/>
      <c r="H76" s="298"/>
      <c r="I76" s="298"/>
      <c r="J76" s="298"/>
      <c r="K76" s="292"/>
    </row>
    <row r="77" spans="2:11" ht="15" customHeight="1">
      <c r="B77" s="291"/>
      <c r="C77" s="281" t="s">
        <v>57</v>
      </c>
      <c r="D77" s="298"/>
      <c r="E77" s="298"/>
      <c r="F77" s="300" t="s">
        <v>898</v>
      </c>
      <c r="G77" s="299"/>
      <c r="H77" s="281" t="s">
        <v>899</v>
      </c>
      <c r="I77" s="281" t="s">
        <v>900</v>
      </c>
      <c r="J77" s="281">
        <v>20</v>
      </c>
      <c r="K77" s="292"/>
    </row>
    <row r="78" spans="2:11" ht="15" customHeight="1">
      <c r="B78" s="291"/>
      <c r="C78" s="281" t="s">
        <v>901</v>
      </c>
      <c r="D78" s="281"/>
      <c r="E78" s="281"/>
      <c r="F78" s="300" t="s">
        <v>898</v>
      </c>
      <c r="G78" s="299"/>
      <c r="H78" s="281" t="s">
        <v>902</v>
      </c>
      <c r="I78" s="281" t="s">
        <v>900</v>
      </c>
      <c r="J78" s="281">
        <v>120</v>
      </c>
      <c r="K78" s="292"/>
    </row>
    <row r="79" spans="2:11" ht="15" customHeight="1">
      <c r="B79" s="301"/>
      <c r="C79" s="281" t="s">
        <v>903</v>
      </c>
      <c r="D79" s="281"/>
      <c r="E79" s="281"/>
      <c r="F79" s="300" t="s">
        <v>904</v>
      </c>
      <c r="G79" s="299"/>
      <c r="H79" s="281" t="s">
        <v>905</v>
      </c>
      <c r="I79" s="281" t="s">
        <v>900</v>
      </c>
      <c r="J79" s="281">
        <v>50</v>
      </c>
      <c r="K79" s="292"/>
    </row>
    <row r="80" spans="2:11" ht="15" customHeight="1">
      <c r="B80" s="301"/>
      <c r="C80" s="281" t="s">
        <v>906</v>
      </c>
      <c r="D80" s="281"/>
      <c r="E80" s="281"/>
      <c r="F80" s="300" t="s">
        <v>898</v>
      </c>
      <c r="G80" s="299"/>
      <c r="H80" s="281" t="s">
        <v>907</v>
      </c>
      <c r="I80" s="281" t="s">
        <v>908</v>
      </c>
      <c r="J80" s="281"/>
      <c r="K80" s="292"/>
    </row>
    <row r="81" spans="2:11" ht="15" customHeight="1">
      <c r="B81" s="301"/>
      <c r="C81" s="302" t="s">
        <v>909</v>
      </c>
      <c r="D81" s="302"/>
      <c r="E81" s="302"/>
      <c r="F81" s="303" t="s">
        <v>904</v>
      </c>
      <c r="G81" s="302"/>
      <c r="H81" s="302" t="s">
        <v>910</v>
      </c>
      <c r="I81" s="302" t="s">
        <v>900</v>
      </c>
      <c r="J81" s="302">
        <v>15</v>
      </c>
      <c r="K81" s="292"/>
    </row>
    <row r="82" spans="2:11" ht="15" customHeight="1">
      <c r="B82" s="301"/>
      <c r="C82" s="302" t="s">
        <v>911</v>
      </c>
      <c r="D82" s="302"/>
      <c r="E82" s="302"/>
      <c r="F82" s="303" t="s">
        <v>904</v>
      </c>
      <c r="G82" s="302"/>
      <c r="H82" s="302" t="s">
        <v>912</v>
      </c>
      <c r="I82" s="302" t="s">
        <v>900</v>
      </c>
      <c r="J82" s="302">
        <v>15</v>
      </c>
      <c r="K82" s="292"/>
    </row>
    <row r="83" spans="2:11" ht="15" customHeight="1">
      <c r="B83" s="301"/>
      <c r="C83" s="302" t="s">
        <v>913</v>
      </c>
      <c r="D83" s="302"/>
      <c r="E83" s="302"/>
      <c r="F83" s="303" t="s">
        <v>904</v>
      </c>
      <c r="G83" s="302"/>
      <c r="H83" s="302" t="s">
        <v>914</v>
      </c>
      <c r="I83" s="302" t="s">
        <v>900</v>
      </c>
      <c r="J83" s="302">
        <v>20</v>
      </c>
      <c r="K83" s="292"/>
    </row>
    <row r="84" spans="2:11" ht="15" customHeight="1">
      <c r="B84" s="301"/>
      <c r="C84" s="302" t="s">
        <v>915</v>
      </c>
      <c r="D84" s="302"/>
      <c r="E84" s="302"/>
      <c r="F84" s="303" t="s">
        <v>904</v>
      </c>
      <c r="G84" s="302"/>
      <c r="H84" s="302" t="s">
        <v>916</v>
      </c>
      <c r="I84" s="302" t="s">
        <v>900</v>
      </c>
      <c r="J84" s="302">
        <v>20</v>
      </c>
      <c r="K84" s="292"/>
    </row>
    <row r="85" spans="2:11" ht="15" customHeight="1">
      <c r="B85" s="301"/>
      <c r="C85" s="281" t="s">
        <v>917</v>
      </c>
      <c r="D85" s="281"/>
      <c r="E85" s="281"/>
      <c r="F85" s="300" t="s">
        <v>904</v>
      </c>
      <c r="G85" s="299"/>
      <c r="H85" s="281" t="s">
        <v>918</v>
      </c>
      <c r="I85" s="281" t="s">
        <v>900</v>
      </c>
      <c r="J85" s="281">
        <v>50</v>
      </c>
      <c r="K85" s="292"/>
    </row>
    <row r="86" spans="2:11" ht="15" customHeight="1">
      <c r="B86" s="301"/>
      <c r="C86" s="281" t="s">
        <v>919</v>
      </c>
      <c r="D86" s="281"/>
      <c r="E86" s="281"/>
      <c r="F86" s="300" t="s">
        <v>904</v>
      </c>
      <c r="G86" s="299"/>
      <c r="H86" s="281" t="s">
        <v>920</v>
      </c>
      <c r="I86" s="281" t="s">
        <v>900</v>
      </c>
      <c r="J86" s="281">
        <v>20</v>
      </c>
      <c r="K86" s="292"/>
    </row>
    <row r="87" spans="2:11" ht="15" customHeight="1">
      <c r="B87" s="301"/>
      <c r="C87" s="281" t="s">
        <v>921</v>
      </c>
      <c r="D87" s="281"/>
      <c r="E87" s="281"/>
      <c r="F87" s="300" t="s">
        <v>904</v>
      </c>
      <c r="G87" s="299"/>
      <c r="H87" s="281" t="s">
        <v>922</v>
      </c>
      <c r="I87" s="281" t="s">
        <v>900</v>
      </c>
      <c r="J87" s="281">
        <v>20</v>
      </c>
      <c r="K87" s="292"/>
    </row>
    <row r="88" spans="2:11" ht="15" customHeight="1">
      <c r="B88" s="301"/>
      <c r="C88" s="281" t="s">
        <v>923</v>
      </c>
      <c r="D88" s="281"/>
      <c r="E88" s="281"/>
      <c r="F88" s="300" t="s">
        <v>904</v>
      </c>
      <c r="G88" s="299"/>
      <c r="H88" s="281" t="s">
        <v>924</v>
      </c>
      <c r="I88" s="281" t="s">
        <v>900</v>
      </c>
      <c r="J88" s="281">
        <v>50</v>
      </c>
      <c r="K88" s="292"/>
    </row>
    <row r="89" spans="2:11" ht="15" customHeight="1">
      <c r="B89" s="301"/>
      <c r="C89" s="281" t="s">
        <v>925</v>
      </c>
      <c r="D89" s="281"/>
      <c r="E89" s="281"/>
      <c r="F89" s="300" t="s">
        <v>904</v>
      </c>
      <c r="G89" s="299"/>
      <c r="H89" s="281" t="s">
        <v>925</v>
      </c>
      <c r="I89" s="281" t="s">
        <v>900</v>
      </c>
      <c r="J89" s="281">
        <v>50</v>
      </c>
      <c r="K89" s="292"/>
    </row>
    <row r="90" spans="2:11" ht="15" customHeight="1">
      <c r="B90" s="301"/>
      <c r="C90" s="281" t="s">
        <v>173</v>
      </c>
      <c r="D90" s="281"/>
      <c r="E90" s="281"/>
      <c r="F90" s="300" t="s">
        <v>904</v>
      </c>
      <c r="G90" s="299"/>
      <c r="H90" s="281" t="s">
        <v>926</v>
      </c>
      <c r="I90" s="281" t="s">
        <v>900</v>
      </c>
      <c r="J90" s="281">
        <v>255</v>
      </c>
      <c r="K90" s="292"/>
    </row>
    <row r="91" spans="2:11" ht="15" customHeight="1">
      <c r="B91" s="301"/>
      <c r="C91" s="281" t="s">
        <v>927</v>
      </c>
      <c r="D91" s="281"/>
      <c r="E91" s="281"/>
      <c r="F91" s="300" t="s">
        <v>898</v>
      </c>
      <c r="G91" s="299"/>
      <c r="H91" s="281" t="s">
        <v>928</v>
      </c>
      <c r="I91" s="281" t="s">
        <v>929</v>
      </c>
      <c r="J91" s="281"/>
      <c r="K91" s="292"/>
    </row>
    <row r="92" spans="2:11" ht="15" customHeight="1">
      <c r="B92" s="301"/>
      <c r="C92" s="281" t="s">
        <v>930</v>
      </c>
      <c r="D92" s="281"/>
      <c r="E92" s="281"/>
      <c r="F92" s="300" t="s">
        <v>898</v>
      </c>
      <c r="G92" s="299"/>
      <c r="H92" s="281" t="s">
        <v>931</v>
      </c>
      <c r="I92" s="281" t="s">
        <v>932</v>
      </c>
      <c r="J92" s="281"/>
      <c r="K92" s="292"/>
    </row>
    <row r="93" spans="2:11" ht="15" customHeight="1">
      <c r="B93" s="301"/>
      <c r="C93" s="281" t="s">
        <v>933</v>
      </c>
      <c r="D93" s="281"/>
      <c r="E93" s="281"/>
      <c r="F93" s="300" t="s">
        <v>898</v>
      </c>
      <c r="G93" s="299"/>
      <c r="H93" s="281" t="s">
        <v>933</v>
      </c>
      <c r="I93" s="281" t="s">
        <v>932</v>
      </c>
      <c r="J93" s="281"/>
      <c r="K93" s="292"/>
    </row>
    <row r="94" spans="2:11" ht="15" customHeight="1">
      <c r="B94" s="301"/>
      <c r="C94" s="281" t="s">
        <v>42</v>
      </c>
      <c r="D94" s="281"/>
      <c r="E94" s="281"/>
      <c r="F94" s="300" t="s">
        <v>898</v>
      </c>
      <c r="G94" s="299"/>
      <c r="H94" s="281" t="s">
        <v>934</v>
      </c>
      <c r="I94" s="281" t="s">
        <v>932</v>
      </c>
      <c r="J94" s="281"/>
      <c r="K94" s="292"/>
    </row>
    <row r="95" spans="2:11" ht="15" customHeight="1">
      <c r="B95" s="301"/>
      <c r="C95" s="281" t="s">
        <v>52</v>
      </c>
      <c r="D95" s="281"/>
      <c r="E95" s="281"/>
      <c r="F95" s="300" t="s">
        <v>898</v>
      </c>
      <c r="G95" s="299"/>
      <c r="H95" s="281" t="s">
        <v>935</v>
      </c>
      <c r="I95" s="281" t="s">
        <v>932</v>
      </c>
      <c r="J95" s="281"/>
      <c r="K95" s="292"/>
    </row>
    <row r="96" spans="2:11" ht="15" customHeight="1">
      <c r="B96" s="304"/>
      <c r="C96" s="305"/>
      <c r="D96" s="305"/>
      <c r="E96" s="305"/>
      <c r="F96" s="305"/>
      <c r="G96" s="305"/>
      <c r="H96" s="305"/>
      <c r="I96" s="305"/>
      <c r="J96" s="305"/>
      <c r="K96" s="306"/>
    </row>
    <row r="97" spans="2:11" ht="18.75" customHeight="1">
      <c r="B97" s="307"/>
      <c r="C97" s="308"/>
      <c r="D97" s="308"/>
      <c r="E97" s="308"/>
      <c r="F97" s="308"/>
      <c r="G97" s="308"/>
      <c r="H97" s="308"/>
      <c r="I97" s="308"/>
      <c r="J97" s="308"/>
      <c r="K97" s="307"/>
    </row>
    <row r="98" spans="2:11" ht="18.75" customHeight="1">
      <c r="B98" s="287"/>
      <c r="C98" s="287"/>
      <c r="D98" s="287"/>
      <c r="E98" s="287"/>
      <c r="F98" s="287"/>
      <c r="G98" s="287"/>
      <c r="H98" s="287"/>
      <c r="I98" s="287"/>
      <c r="J98" s="287"/>
      <c r="K98" s="287"/>
    </row>
    <row r="99" spans="2:11" ht="7.5" customHeight="1">
      <c r="B99" s="288"/>
      <c r="C99" s="289"/>
      <c r="D99" s="289"/>
      <c r="E99" s="289"/>
      <c r="F99" s="289"/>
      <c r="G99" s="289"/>
      <c r="H99" s="289"/>
      <c r="I99" s="289"/>
      <c r="J99" s="289"/>
      <c r="K99" s="290"/>
    </row>
    <row r="100" spans="2:11" ht="45" customHeight="1">
      <c r="B100" s="291"/>
      <c r="C100" s="398" t="s">
        <v>936</v>
      </c>
      <c r="D100" s="398"/>
      <c r="E100" s="398"/>
      <c r="F100" s="398"/>
      <c r="G100" s="398"/>
      <c r="H100" s="398"/>
      <c r="I100" s="398"/>
      <c r="J100" s="398"/>
      <c r="K100" s="292"/>
    </row>
    <row r="101" spans="2:11" ht="17.25" customHeight="1">
      <c r="B101" s="291"/>
      <c r="C101" s="293" t="s">
        <v>892</v>
      </c>
      <c r="D101" s="293"/>
      <c r="E101" s="293"/>
      <c r="F101" s="293" t="s">
        <v>893</v>
      </c>
      <c r="G101" s="294"/>
      <c r="H101" s="293" t="s">
        <v>168</v>
      </c>
      <c r="I101" s="293" t="s">
        <v>61</v>
      </c>
      <c r="J101" s="293" t="s">
        <v>894</v>
      </c>
      <c r="K101" s="292"/>
    </row>
    <row r="102" spans="2:11" ht="17.25" customHeight="1">
      <c r="B102" s="291"/>
      <c r="C102" s="295" t="s">
        <v>895</v>
      </c>
      <c r="D102" s="295"/>
      <c r="E102" s="295"/>
      <c r="F102" s="296" t="s">
        <v>896</v>
      </c>
      <c r="G102" s="297"/>
      <c r="H102" s="295"/>
      <c r="I102" s="295"/>
      <c r="J102" s="295" t="s">
        <v>897</v>
      </c>
      <c r="K102" s="292"/>
    </row>
    <row r="103" spans="2:11" ht="5.25" customHeight="1">
      <c r="B103" s="291"/>
      <c r="C103" s="293"/>
      <c r="D103" s="293"/>
      <c r="E103" s="293"/>
      <c r="F103" s="293"/>
      <c r="G103" s="309"/>
      <c r="H103" s="293"/>
      <c r="I103" s="293"/>
      <c r="J103" s="293"/>
      <c r="K103" s="292"/>
    </row>
    <row r="104" spans="2:11" ht="15" customHeight="1">
      <c r="B104" s="291"/>
      <c r="C104" s="281" t="s">
        <v>57</v>
      </c>
      <c r="D104" s="298"/>
      <c r="E104" s="298"/>
      <c r="F104" s="300" t="s">
        <v>898</v>
      </c>
      <c r="G104" s="309"/>
      <c r="H104" s="281" t="s">
        <v>937</v>
      </c>
      <c r="I104" s="281" t="s">
        <v>900</v>
      </c>
      <c r="J104" s="281">
        <v>20</v>
      </c>
      <c r="K104" s="292"/>
    </row>
    <row r="105" spans="2:11" ht="15" customHeight="1">
      <c r="B105" s="291"/>
      <c r="C105" s="281" t="s">
        <v>901</v>
      </c>
      <c r="D105" s="281"/>
      <c r="E105" s="281"/>
      <c r="F105" s="300" t="s">
        <v>898</v>
      </c>
      <c r="G105" s="281"/>
      <c r="H105" s="281" t="s">
        <v>937</v>
      </c>
      <c r="I105" s="281" t="s">
        <v>900</v>
      </c>
      <c r="J105" s="281">
        <v>120</v>
      </c>
      <c r="K105" s="292"/>
    </row>
    <row r="106" spans="2:11" ht="15" customHeight="1">
      <c r="B106" s="301"/>
      <c r="C106" s="281" t="s">
        <v>903</v>
      </c>
      <c r="D106" s="281"/>
      <c r="E106" s="281"/>
      <c r="F106" s="300" t="s">
        <v>904</v>
      </c>
      <c r="G106" s="281"/>
      <c r="H106" s="281" t="s">
        <v>937</v>
      </c>
      <c r="I106" s="281" t="s">
        <v>900</v>
      </c>
      <c r="J106" s="281">
        <v>50</v>
      </c>
      <c r="K106" s="292"/>
    </row>
    <row r="107" spans="2:11" ht="15" customHeight="1">
      <c r="B107" s="301"/>
      <c r="C107" s="281" t="s">
        <v>906</v>
      </c>
      <c r="D107" s="281"/>
      <c r="E107" s="281"/>
      <c r="F107" s="300" t="s">
        <v>898</v>
      </c>
      <c r="G107" s="281"/>
      <c r="H107" s="281" t="s">
        <v>937</v>
      </c>
      <c r="I107" s="281" t="s">
        <v>908</v>
      </c>
      <c r="J107" s="281"/>
      <c r="K107" s="292"/>
    </row>
    <row r="108" spans="2:11" ht="15" customHeight="1">
      <c r="B108" s="301"/>
      <c r="C108" s="281" t="s">
        <v>917</v>
      </c>
      <c r="D108" s="281"/>
      <c r="E108" s="281"/>
      <c r="F108" s="300" t="s">
        <v>904</v>
      </c>
      <c r="G108" s="281"/>
      <c r="H108" s="281" t="s">
        <v>937</v>
      </c>
      <c r="I108" s="281" t="s">
        <v>900</v>
      </c>
      <c r="J108" s="281">
        <v>50</v>
      </c>
      <c r="K108" s="292"/>
    </row>
    <row r="109" spans="2:11" ht="15" customHeight="1">
      <c r="B109" s="301"/>
      <c r="C109" s="281" t="s">
        <v>925</v>
      </c>
      <c r="D109" s="281"/>
      <c r="E109" s="281"/>
      <c r="F109" s="300" t="s">
        <v>904</v>
      </c>
      <c r="G109" s="281"/>
      <c r="H109" s="281" t="s">
        <v>937</v>
      </c>
      <c r="I109" s="281" t="s">
        <v>900</v>
      </c>
      <c r="J109" s="281">
        <v>50</v>
      </c>
      <c r="K109" s="292"/>
    </row>
    <row r="110" spans="2:11" ht="15" customHeight="1">
      <c r="B110" s="301"/>
      <c r="C110" s="281" t="s">
        <v>923</v>
      </c>
      <c r="D110" s="281"/>
      <c r="E110" s="281"/>
      <c r="F110" s="300" t="s">
        <v>904</v>
      </c>
      <c r="G110" s="281"/>
      <c r="H110" s="281" t="s">
        <v>937</v>
      </c>
      <c r="I110" s="281" t="s">
        <v>900</v>
      </c>
      <c r="J110" s="281">
        <v>50</v>
      </c>
      <c r="K110" s="292"/>
    </row>
    <row r="111" spans="2:11" ht="15" customHeight="1">
      <c r="B111" s="301"/>
      <c r="C111" s="281" t="s">
        <v>57</v>
      </c>
      <c r="D111" s="281"/>
      <c r="E111" s="281"/>
      <c r="F111" s="300" t="s">
        <v>898</v>
      </c>
      <c r="G111" s="281"/>
      <c r="H111" s="281" t="s">
        <v>938</v>
      </c>
      <c r="I111" s="281" t="s">
        <v>900</v>
      </c>
      <c r="J111" s="281">
        <v>20</v>
      </c>
      <c r="K111" s="292"/>
    </row>
    <row r="112" spans="2:11" ht="15" customHeight="1">
      <c r="B112" s="301"/>
      <c r="C112" s="281" t="s">
        <v>939</v>
      </c>
      <c r="D112" s="281"/>
      <c r="E112" s="281"/>
      <c r="F112" s="300" t="s">
        <v>898</v>
      </c>
      <c r="G112" s="281"/>
      <c r="H112" s="281" t="s">
        <v>940</v>
      </c>
      <c r="I112" s="281" t="s">
        <v>900</v>
      </c>
      <c r="J112" s="281">
        <v>120</v>
      </c>
      <c r="K112" s="292"/>
    </row>
    <row r="113" spans="2:11" ht="15" customHeight="1">
      <c r="B113" s="301"/>
      <c r="C113" s="281" t="s">
        <v>42</v>
      </c>
      <c r="D113" s="281"/>
      <c r="E113" s="281"/>
      <c r="F113" s="300" t="s">
        <v>898</v>
      </c>
      <c r="G113" s="281"/>
      <c r="H113" s="281" t="s">
        <v>941</v>
      </c>
      <c r="I113" s="281" t="s">
        <v>932</v>
      </c>
      <c r="J113" s="281"/>
      <c r="K113" s="292"/>
    </row>
    <row r="114" spans="2:11" ht="15" customHeight="1">
      <c r="B114" s="301"/>
      <c r="C114" s="281" t="s">
        <v>52</v>
      </c>
      <c r="D114" s="281"/>
      <c r="E114" s="281"/>
      <c r="F114" s="300" t="s">
        <v>898</v>
      </c>
      <c r="G114" s="281"/>
      <c r="H114" s="281" t="s">
        <v>942</v>
      </c>
      <c r="I114" s="281" t="s">
        <v>932</v>
      </c>
      <c r="J114" s="281"/>
      <c r="K114" s="292"/>
    </row>
    <row r="115" spans="2:11" ht="15" customHeight="1">
      <c r="B115" s="301"/>
      <c r="C115" s="281" t="s">
        <v>61</v>
      </c>
      <c r="D115" s="281"/>
      <c r="E115" s="281"/>
      <c r="F115" s="300" t="s">
        <v>898</v>
      </c>
      <c r="G115" s="281"/>
      <c r="H115" s="281" t="s">
        <v>943</v>
      </c>
      <c r="I115" s="281" t="s">
        <v>944</v>
      </c>
      <c r="J115" s="281"/>
      <c r="K115" s="292"/>
    </row>
    <row r="116" spans="2:11" ht="15" customHeight="1">
      <c r="B116" s="304"/>
      <c r="C116" s="310"/>
      <c r="D116" s="310"/>
      <c r="E116" s="310"/>
      <c r="F116" s="310"/>
      <c r="G116" s="310"/>
      <c r="H116" s="310"/>
      <c r="I116" s="310"/>
      <c r="J116" s="310"/>
      <c r="K116" s="306"/>
    </row>
    <row r="117" spans="2:11" ht="18.75" customHeight="1">
      <c r="B117" s="311"/>
      <c r="C117" s="277"/>
      <c r="D117" s="277"/>
      <c r="E117" s="277"/>
      <c r="F117" s="312"/>
      <c r="G117" s="277"/>
      <c r="H117" s="277"/>
      <c r="I117" s="277"/>
      <c r="J117" s="277"/>
      <c r="K117" s="311"/>
    </row>
    <row r="118" spans="2:11" ht="18.75" customHeight="1">
      <c r="B118" s="287"/>
      <c r="C118" s="287"/>
      <c r="D118" s="287"/>
      <c r="E118" s="287"/>
      <c r="F118" s="287"/>
      <c r="G118" s="287"/>
      <c r="H118" s="287"/>
      <c r="I118" s="287"/>
      <c r="J118" s="287"/>
      <c r="K118" s="287"/>
    </row>
    <row r="119" spans="2:11" ht="7.5" customHeight="1">
      <c r="B119" s="313"/>
      <c r="C119" s="314"/>
      <c r="D119" s="314"/>
      <c r="E119" s="314"/>
      <c r="F119" s="314"/>
      <c r="G119" s="314"/>
      <c r="H119" s="314"/>
      <c r="I119" s="314"/>
      <c r="J119" s="314"/>
      <c r="K119" s="315"/>
    </row>
    <row r="120" spans="2:11" ht="45" customHeight="1">
      <c r="B120" s="316"/>
      <c r="C120" s="394" t="s">
        <v>945</v>
      </c>
      <c r="D120" s="394"/>
      <c r="E120" s="394"/>
      <c r="F120" s="394"/>
      <c r="G120" s="394"/>
      <c r="H120" s="394"/>
      <c r="I120" s="394"/>
      <c r="J120" s="394"/>
      <c r="K120" s="317"/>
    </row>
    <row r="121" spans="2:11" ht="17.25" customHeight="1">
      <c r="B121" s="318"/>
      <c r="C121" s="293" t="s">
        <v>892</v>
      </c>
      <c r="D121" s="293"/>
      <c r="E121" s="293"/>
      <c r="F121" s="293" t="s">
        <v>893</v>
      </c>
      <c r="G121" s="294"/>
      <c r="H121" s="293" t="s">
        <v>168</v>
      </c>
      <c r="I121" s="293" t="s">
        <v>61</v>
      </c>
      <c r="J121" s="293" t="s">
        <v>894</v>
      </c>
      <c r="K121" s="319"/>
    </row>
    <row r="122" spans="2:11" ht="17.25" customHeight="1">
      <c r="B122" s="318"/>
      <c r="C122" s="295" t="s">
        <v>895</v>
      </c>
      <c r="D122" s="295"/>
      <c r="E122" s="295"/>
      <c r="F122" s="296" t="s">
        <v>896</v>
      </c>
      <c r="G122" s="297"/>
      <c r="H122" s="295"/>
      <c r="I122" s="295"/>
      <c r="J122" s="295" t="s">
        <v>897</v>
      </c>
      <c r="K122" s="319"/>
    </row>
    <row r="123" spans="2:11" ht="5.25" customHeight="1">
      <c r="B123" s="320"/>
      <c r="C123" s="298"/>
      <c r="D123" s="298"/>
      <c r="E123" s="298"/>
      <c r="F123" s="298"/>
      <c r="G123" s="281"/>
      <c r="H123" s="298"/>
      <c r="I123" s="298"/>
      <c r="J123" s="298"/>
      <c r="K123" s="321"/>
    </row>
    <row r="124" spans="2:11" ht="15" customHeight="1">
      <c r="B124" s="320"/>
      <c r="C124" s="281" t="s">
        <v>901</v>
      </c>
      <c r="D124" s="298"/>
      <c r="E124" s="298"/>
      <c r="F124" s="300" t="s">
        <v>898</v>
      </c>
      <c r="G124" s="281"/>
      <c r="H124" s="281" t="s">
        <v>937</v>
      </c>
      <c r="I124" s="281" t="s">
        <v>900</v>
      </c>
      <c r="J124" s="281">
        <v>120</v>
      </c>
      <c r="K124" s="322"/>
    </row>
    <row r="125" spans="2:11" ht="15" customHeight="1">
      <c r="B125" s="320"/>
      <c r="C125" s="281" t="s">
        <v>946</v>
      </c>
      <c r="D125" s="281"/>
      <c r="E125" s="281"/>
      <c r="F125" s="300" t="s">
        <v>898</v>
      </c>
      <c r="G125" s="281"/>
      <c r="H125" s="281" t="s">
        <v>947</v>
      </c>
      <c r="I125" s="281" t="s">
        <v>900</v>
      </c>
      <c r="J125" s="281" t="s">
        <v>948</v>
      </c>
      <c r="K125" s="322"/>
    </row>
    <row r="126" spans="2:11" ht="15" customHeight="1">
      <c r="B126" s="320"/>
      <c r="C126" s="281" t="s">
        <v>847</v>
      </c>
      <c r="D126" s="281"/>
      <c r="E126" s="281"/>
      <c r="F126" s="300" t="s">
        <v>898</v>
      </c>
      <c r="G126" s="281"/>
      <c r="H126" s="281" t="s">
        <v>949</v>
      </c>
      <c r="I126" s="281" t="s">
        <v>900</v>
      </c>
      <c r="J126" s="281" t="s">
        <v>948</v>
      </c>
      <c r="K126" s="322"/>
    </row>
    <row r="127" spans="2:11" ht="15" customHeight="1">
      <c r="B127" s="320"/>
      <c r="C127" s="281" t="s">
        <v>909</v>
      </c>
      <c r="D127" s="281"/>
      <c r="E127" s="281"/>
      <c r="F127" s="300" t="s">
        <v>904</v>
      </c>
      <c r="G127" s="281"/>
      <c r="H127" s="281" t="s">
        <v>910</v>
      </c>
      <c r="I127" s="281" t="s">
        <v>900</v>
      </c>
      <c r="J127" s="281">
        <v>15</v>
      </c>
      <c r="K127" s="322"/>
    </row>
    <row r="128" spans="2:11" ht="15" customHeight="1">
      <c r="B128" s="320"/>
      <c r="C128" s="302" t="s">
        <v>911</v>
      </c>
      <c r="D128" s="302"/>
      <c r="E128" s="302"/>
      <c r="F128" s="303" t="s">
        <v>904</v>
      </c>
      <c r="G128" s="302"/>
      <c r="H128" s="302" t="s">
        <v>912</v>
      </c>
      <c r="I128" s="302" t="s">
        <v>900</v>
      </c>
      <c r="J128" s="302">
        <v>15</v>
      </c>
      <c r="K128" s="322"/>
    </row>
    <row r="129" spans="2:11" ht="15" customHeight="1">
      <c r="B129" s="320"/>
      <c r="C129" s="302" t="s">
        <v>913</v>
      </c>
      <c r="D129" s="302"/>
      <c r="E129" s="302"/>
      <c r="F129" s="303" t="s">
        <v>904</v>
      </c>
      <c r="G129" s="302"/>
      <c r="H129" s="302" t="s">
        <v>914</v>
      </c>
      <c r="I129" s="302" t="s">
        <v>900</v>
      </c>
      <c r="J129" s="302">
        <v>20</v>
      </c>
      <c r="K129" s="322"/>
    </row>
    <row r="130" spans="2:11" ht="15" customHeight="1">
      <c r="B130" s="320"/>
      <c r="C130" s="302" t="s">
        <v>915</v>
      </c>
      <c r="D130" s="302"/>
      <c r="E130" s="302"/>
      <c r="F130" s="303" t="s">
        <v>904</v>
      </c>
      <c r="G130" s="302"/>
      <c r="H130" s="302" t="s">
        <v>916</v>
      </c>
      <c r="I130" s="302" t="s">
        <v>900</v>
      </c>
      <c r="J130" s="302">
        <v>20</v>
      </c>
      <c r="K130" s="322"/>
    </row>
    <row r="131" spans="2:11" ht="15" customHeight="1">
      <c r="B131" s="320"/>
      <c r="C131" s="281" t="s">
        <v>903</v>
      </c>
      <c r="D131" s="281"/>
      <c r="E131" s="281"/>
      <c r="F131" s="300" t="s">
        <v>904</v>
      </c>
      <c r="G131" s="281"/>
      <c r="H131" s="281" t="s">
        <v>937</v>
      </c>
      <c r="I131" s="281" t="s">
        <v>900</v>
      </c>
      <c r="J131" s="281">
        <v>50</v>
      </c>
      <c r="K131" s="322"/>
    </row>
    <row r="132" spans="2:11" ht="15" customHeight="1">
      <c r="B132" s="320"/>
      <c r="C132" s="281" t="s">
        <v>917</v>
      </c>
      <c r="D132" s="281"/>
      <c r="E132" s="281"/>
      <c r="F132" s="300" t="s">
        <v>904</v>
      </c>
      <c r="G132" s="281"/>
      <c r="H132" s="281" t="s">
        <v>937</v>
      </c>
      <c r="I132" s="281" t="s">
        <v>900</v>
      </c>
      <c r="J132" s="281">
        <v>50</v>
      </c>
      <c r="K132" s="322"/>
    </row>
    <row r="133" spans="2:11" ht="15" customHeight="1">
      <c r="B133" s="320"/>
      <c r="C133" s="281" t="s">
        <v>923</v>
      </c>
      <c r="D133" s="281"/>
      <c r="E133" s="281"/>
      <c r="F133" s="300" t="s">
        <v>904</v>
      </c>
      <c r="G133" s="281"/>
      <c r="H133" s="281" t="s">
        <v>937</v>
      </c>
      <c r="I133" s="281" t="s">
        <v>900</v>
      </c>
      <c r="J133" s="281">
        <v>50</v>
      </c>
      <c r="K133" s="322"/>
    </row>
    <row r="134" spans="2:11" ht="15" customHeight="1">
      <c r="B134" s="320"/>
      <c r="C134" s="281" t="s">
        <v>925</v>
      </c>
      <c r="D134" s="281"/>
      <c r="E134" s="281"/>
      <c r="F134" s="300" t="s">
        <v>904</v>
      </c>
      <c r="G134" s="281"/>
      <c r="H134" s="281" t="s">
        <v>937</v>
      </c>
      <c r="I134" s="281" t="s">
        <v>900</v>
      </c>
      <c r="J134" s="281">
        <v>50</v>
      </c>
      <c r="K134" s="322"/>
    </row>
    <row r="135" spans="2:11" ht="15" customHeight="1">
      <c r="B135" s="320"/>
      <c r="C135" s="281" t="s">
        <v>173</v>
      </c>
      <c r="D135" s="281"/>
      <c r="E135" s="281"/>
      <c r="F135" s="300" t="s">
        <v>904</v>
      </c>
      <c r="G135" s="281"/>
      <c r="H135" s="281" t="s">
        <v>950</v>
      </c>
      <c r="I135" s="281" t="s">
        <v>900</v>
      </c>
      <c r="J135" s="281">
        <v>255</v>
      </c>
      <c r="K135" s="322"/>
    </row>
    <row r="136" spans="2:11" ht="15" customHeight="1">
      <c r="B136" s="320"/>
      <c r="C136" s="281" t="s">
        <v>927</v>
      </c>
      <c r="D136" s="281"/>
      <c r="E136" s="281"/>
      <c r="F136" s="300" t="s">
        <v>898</v>
      </c>
      <c r="G136" s="281"/>
      <c r="H136" s="281" t="s">
        <v>951</v>
      </c>
      <c r="I136" s="281" t="s">
        <v>929</v>
      </c>
      <c r="J136" s="281"/>
      <c r="K136" s="322"/>
    </row>
    <row r="137" spans="2:11" ht="15" customHeight="1">
      <c r="B137" s="320"/>
      <c r="C137" s="281" t="s">
        <v>930</v>
      </c>
      <c r="D137" s="281"/>
      <c r="E137" s="281"/>
      <c r="F137" s="300" t="s">
        <v>898</v>
      </c>
      <c r="G137" s="281"/>
      <c r="H137" s="281" t="s">
        <v>952</v>
      </c>
      <c r="I137" s="281" t="s">
        <v>932</v>
      </c>
      <c r="J137" s="281"/>
      <c r="K137" s="322"/>
    </row>
    <row r="138" spans="2:11" ht="15" customHeight="1">
      <c r="B138" s="320"/>
      <c r="C138" s="281" t="s">
        <v>933</v>
      </c>
      <c r="D138" s="281"/>
      <c r="E138" s="281"/>
      <c r="F138" s="300" t="s">
        <v>898</v>
      </c>
      <c r="G138" s="281"/>
      <c r="H138" s="281" t="s">
        <v>933</v>
      </c>
      <c r="I138" s="281" t="s">
        <v>932</v>
      </c>
      <c r="J138" s="281"/>
      <c r="K138" s="322"/>
    </row>
    <row r="139" spans="2:11" ht="15" customHeight="1">
      <c r="B139" s="320"/>
      <c r="C139" s="281" t="s">
        <v>42</v>
      </c>
      <c r="D139" s="281"/>
      <c r="E139" s="281"/>
      <c r="F139" s="300" t="s">
        <v>898</v>
      </c>
      <c r="G139" s="281"/>
      <c r="H139" s="281" t="s">
        <v>953</v>
      </c>
      <c r="I139" s="281" t="s">
        <v>932</v>
      </c>
      <c r="J139" s="281"/>
      <c r="K139" s="322"/>
    </row>
    <row r="140" spans="2:11" ht="15" customHeight="1">
      <c r="B140" s="320"/>
      <c r="C140" s="281" t="s">
        <v>954</v>
      </c>
      <c r="D140" s="281"/>
      <c r="E140" s="281"/>
      <c r="F140" s="300" t="s">
        <v>898</v>
      </c>
      <c r="G140" s="281"/>
      <c r="H140" s="281" t="s">
        <v>955</v>
      </c>
      <c r="I140" s="281" t="s">
        <v>932</v>
      </c>
      <c r="J140" s="281"/>
      <c r="K140" s="322"/>
    </row>
    <row r="141" spans="2:11" ht="15" customHeight="1">
      <c r="B141" s="323"/>
      <c r="C141" s="324"/>
      <c r="D141" s="324"/>
      <c r="E141" s="324"/>
      <c r="F141" s="324"/>
      <c r="G141" s="324"/>
      <c r="H141" s="324"/>
      <c r="I141" s="324"/>
      <c r="J141" s="324"/>
      <c r="K141" s="325"/>
    </row>
    <row r="142" spans="2:11" ht="18.75" customHeight="1">
      <c r="B142" s="277"/>
      <c r="C142" s="277"/>
      <c r="D142" s="277"/>
      <c r="E142" s="277"/>
      <c r="F142" s="312"/>
      <c r="G142" s="277"/>
      <c r="H142" s="277"/>
      <c r="I142" s="277"/>
      <c r="J142" s="277"/>
      <c r="K142" s="277"/>
    </row>
    <row r="143" spans="2:11" ht="18.75" customHeight="1">
      <c r="B143" s="287"/>
      <c r="C143" s="287"/>
      <c r="D143" s="287"/>
      <c r="E143" s="287"/>
      <c r="F143" s="287"/>
      <c r="G143" s="287"/>
      <c r="H143" s="287"/>
      <c r="I143" s="287"/>
      <c r="J143" s="287"/>
      <c r="K143" s="287"/>
    </row>
    <row r="144" spans="2:11" ht="7.5" customHeight="1">
      <c r="B144" s="288"/>
      <c r="C144" s="289"/>
      <c r="D144" s="289"/>
      <c r="E144" s="289"/>
      <c r="F144" s="289"/>
      <c r="G144" s="289"/>
      <c r="H144" s="289"/>
      <c r="I144" s="289"/>
      <c r="J144" s="289"/>
      <c r="K144" s="290"/>
    </row>
    <row r="145" spans="2:11" ht="45" customHeight="1">
      <c r="B145" s="291"/>
      <c r="C145" s="398" t="s">
        <v>956</v>
      </c>
      <c r="D145" s="398"/>
      <c r="E145" s="398"/>
      <c r="F145" s="398"/>
      <c r="G145" s="398"/>
      <c r="H145" s="398"/>
      <c r="I145" s="398"/>
      <c r="J145" s="398"/>
      <c r="K145" s="292"/>
    </row>
    <row r="146" spans="2:11" ht="17.25" customHeight="1">
      <c r="B146" s="291"/>
      <c r="C146" s="293" t="s">
        <v>892</v>
      </c>
      <c r="D146" s="293"/>
      <c r="E146" s="293"/>
      <c r="F146" s="293" t="s">
        <v>893</v>
      </c>
      <c r="G146" s="294"/>
      <c r="H146" s="293" t="s">
        <v>168</v>
      </c>
      <c r="I146" s="293" t="s">
        <v>61</v>
      </c>
      <c r="J146" s="293" t="s">
        <v>894</v>
      </c>
      <c r="K146" s="292"/>
    </row>
    <row r="147" spans="2:11" ht="17.25" customHeight="1">
      <c r="B147" s="291"/>
      <c r="C147" s="295" t="s">
        <v>895</v>
      </c>
      <c r="D147" s="295"/>
      <c r="E147" s="295"/>
      <c r="F147" s="296" t="s">
        <v>896</v>
      </c>
      <c r="G147" s="297"/>
      <c r="H147" s="295"/>
      <c r="I147" s="295"/>
      <c r="J147" s="295" t="s">
        <v>897</v>
      </c>
      <c r="K147" s="292"/>
    </row>
    <row r="148" spans="2:11" ht="5.25" customHeight="1">
      <c r="B148" s="301"/>
      <c r="C148" s="298"/>
      <c r="D148" s="298"/>
      <c r="E148" s="298"/>
      <c r="F148" s="298"/>
      <c r="G148" s="299"/>
      <c r="H148" s="298"/>
      <c r="I148" s="298"/>
      <c r="J148" s="298"/>
      <c r="K148" s="322"/>
    </row>
    <row r="149" spans="2:11" ht="15" customHeight="1">
      <c r="B149" s="301"/>
      <c r="C149" s="326" t="s">
        <v>901</v>
      </c>
      <c r="D149" s="281"/>
      <c r="E149" s="281"/>
      <c r="F149" s="327" t="s">
        <v>898</v>
      </c>
      <c r="G149" s="281"/>
      <c r="H149" s="326" t="s">
        <v>937</v>
      </c>
      <c r="I149" s="326" t="s">
        <v>900</v>
      </c>
      <c r="J149" s="326">
        <v>120</v>
      </c>
      <c r="K149" s="322"/>
    </row>
    <row r="150" spans="2:11" ht="15" customHeight="1">
      <c r="B150" s="301"/>
      <c r="C150" s="326" t="s">
        <v>946</v>
      </c>
      <c r="D150" s="281"/>
      <c r="E150" s="281"/>
      <c r="F150" s="327" t="s">
        <v>898</v>
      </c>
      <c r="G150" s="281"/>
      <c r="H150" s="326" t="s">
        <v>957</v>
      </c>
      <c r="I150" s="326" t="s">
        <v>900</v>
      </c>
      <c r="J150" s="326" t="s">
        <v>948</v>
      </c>
      <c r="K150" s="322"/>
    </row>
    <row r="151" spans="2:11" ht="15" customHeight="1">
      <c r="B151" s="301"/>
      <c r="C151" s="326" t="s">
        <v>847</v>
      </c>
      <c r="D151" s="281"/>
      <c r="E151" s="281"/>
      <c r="F151" s="327" t="s">
        <v>898</v>
      </c>
      <c r="G151" s="281"/>
      <c r="H151" s="326" t="s">
        <v>958</v>
      </c>
      <c r="I151" s="326" t="s">
        <v>900</v>
      </c>
      <c r="J151" s="326" t="s">
        <v>948</v>
      </c>
      <c r="K151" s="322"/>
    </row>
    <row r="152" spans="2:11" ht="15" customHeight="1">
      <c r="B152" s="301"/>
      <c r="C152" s="326" t="s">
        <v>903</v>
      </c>
      <c r="D152" s="281"/>
      <c r="E152" s="281"/>
      <c r="F152" s="327" t="s">
        <v>904</v>
      </c>
      <c r="G152" s="281"/>
      <c r="H152" s="326" t="s">
        <v>937</v>
      </c>
      <c r="I152" s="326" t="s">
        <v>900</v>
      </c>
      <c r="J152" s="326">
        <v>50</v>
      </c>
      <c r="K152" s="322"/>
    </row>
    <row r="153" spans="2:11" ht="15" customHeight="1">
      <c r="B153" s="301"/>
      <c r="C153" s="326" t="s">
        <v>906</v>
      </c>
      <c r="D153" s="281"/>
      <c r="E153" s="281"/>
      <c r="F153" s="327" t="s">
        <v>898</v>
      </c>
      <c r="G153" s="281"/>
      <c r="H153" s="326" t="s">
        <v>937</v>
      </c>
      <c r="I153" s="326" t="s">
        <v>908</v>
      </c>
      <c r="J153" s="326"/>
      <c r="K153" s="322"/>
    </row>
    <row r="154" spans="2:11" ht="15" customHeight="1">
      <c r="B154" s="301"/>
      <c r="C154" s="326" t="s">
        <v>917</v>
      </c>
      <c r="D154" s="281"/>
      <c r="E154" s="281"/>
      <c r="F154" s="327" t="s">
        <v>904</v>
      </c>
      <c r="G154" s="281"/>
      <c r="H154" s="326" t="s">
        <v>937</v>
      </c>
      <c r="I154" s="326" t="s">
        <v>900</v>
      </c>
      <c r="J154" s="326">
        <v>50</v>
      </c>
      <c r="K154" s="322"/>
    </row>
    <row r="155" spans="2:11" ht="15" customHeight="1">
      <c r="B155" s="301"/>
      <c r="C155" s="326" t="s">
        <v>925</v>
      </c>
      <c r="D155" s="281"/>
      <c r="E155" s="281"/>
      <c r="F155" s="327" t="s">
        <v>904</v>
      </c>
      <c r="G155" s="281"/>
      <c r="H155" s="326" t="s">
        <v>937</v>
      </c>
      <c r="I155" s="326" t="s">
        <v>900</v>
      </c>
      <c r="J155" s="326">
        <v>50</v>
      </c>
      <c r="K155" s="322"/>
    </row>
    <row r="156" spans="2:11" ht="15" customHeight="1">
      <c r="B156" s="301"/>
      <c r="C156" s="326" t="s">
        <v>923</v>
      </c>
      <c r="D156" s="281"/>
      <c r="E156" s="281"/>
      <c r="F156" s="327" t="s">
        <v>904</v>
      </c>
      <c r="G156" s="281"/>
      <c r="H156" s="326" t="s">
        <v>937</v>
      </c>
      <c r="I156" s="326" t="s">
        <v>900</v>
      </c>
      <c r="J156" s="326">
        <v>50</v>
      </c>
      <c r="K156" s="322"/>
    </row>
    <row r="157" spans="2:11" ht="15" customHeight="1">
      <c r="B157" s="301"/>
      <c r="C157" s="326" t="s">
        <v>151</v>
      </c>
      <c r="D157" s="281"/>
      <c r="E157" s="281"/>
      <c r="F157" s="327" t="s">
        <v>898</v>
      </c>
      <c r="G157" s="281"/>
      <c r="H157" s="326" t="s">
        <v>959</v>
      </c>
      <c r="I157" s="326" t="s">
        <v>900</v>
      </c>
      <c r="J157" s="326" t="s">
        <v>960</v>
      </c>
      <c r="K157" s="322"/>
    </row>
    <row r="158" spans="2:11" ht="15" customHeight="1">
      <c r="B158" s="301"/>
      <c r="C158" s="326" t="s">
        <v>961</v>
      </c>
      <c r="D158" s="281"/>
      <c r="E158" s="281"/>
      <c r="F158" s="327" t="s">
        <v>898</v>
      </c>
      <c r="G158" s="281"/>
      <c r="H158" s="326" t="s">
        <v>962</v>
      </c>
      <c r="I158" s="326" t="s">
        <v>932</v>
      </c>
      <c r="J158" s="326"/>
      <c r="K158" s="322"/>
    </row>
    <row r="159" spans="2:11" ht="15" customHeight="1">
      <c r="B159" s="328"/>
      <c r="C159" s="310"/>
      <c r="D159" s="310"/>
      <c r="E159" s="310"/>
      <c r="F159" s="310"/>
      <c r="G159" s="310"/>
      <c r="H159" s="310"/>
      <c r="I159" s="310"/>
      <c r="J159" s="310"/>
      <c r="K159" s="329"/>
    </row>
    <row r="160" spans="2:11" ht="18.75" customHeight="1">
      <c r="B160" s="277"/>
      <c r="C160" s="281"/>
      <c r="D160" s="281"/>
      <c r="E160" s="281"/>
      <c r="F160" s="300"/>
      <c r="G160" s="281"/>
      <c r="H160" s="281"/>
      <c r="I160" s="281"/>
      <c r="J160" s="281"/>
      <c r="K160" s="277"/>
    </row>
    <row r="161" spans="2:11" ht="18.75" customHeight="1">
      <c r="B161" s="287"/>
      <c r="C161" s="287"/>
      <c r="D161" s="287"/>
      <c r="E161" s="287"/>
      <c r="F161" s="287"/>
      <c r="G161" s="287"/>
      <c r="H161" s="287"/>
      <c r="I161" s="287"/>
      <c r="J161" s="287"/>
      <c r="K161" s="287"/>
    </row>
    <row r="162" spans="2:11" ht="7.5" customHeight="1">
      <c r="B162" s="269"/>
      <c r="C162" s="270"/>
      <c r="D162" s="270"/>
      <c r="E162" s="270"/>
      <c r="F162" s="270"/>
      <c r="G162" s="270"/>
      <c r="H162" s="270"/>
      <c r="I162" s="270"/>
      <c r="J162" s="270"/>
      <c r="K162" s="271"/>
    </row>
    <row r="163" spans="2:11" ht="45" customHeight="1">
      <c r="B163" s="272"/>
      <c r="C163" s="394" t="s">
        <v>963</v>
      </c>
      <c r="D163" s="394"/>
      <c r="E163" s="394"/>
      <c r="F163" s="394"/>
      <c r="G163" s="394"/>
      <c r="H163" s="394"/>
      <c r="I163" s="394"/>
      <c r="J163" s="394"/>
      <c r="K163" s="273"/>
    </row>
    <row r="164" spans="2:11" ht="17.25" customHeight="1">
      <c r="B164" s="272"/>
      <c r="C164" s="293" t="s">
        <v>892</v>
      </c>
      <c r="D164" s="293"/>
      <c r="E164" s="293"/>
      <c r="F164" s="293" t="s">
        <v>893</v>
      </c>
      <c r="G164" s="330"/>
      <c r="H164" s="331" t="s">
        <v>168</v>
      </c>
      <c r="I164" s="331" t="s">
        <v>61</v>
      </c>
      <c r="J164" s="293" t="s">
        <v>894</v>
      </c>
      <c r="K164" s="273"/>
    </row>
    <row r="165" spans="2:11" ht="17.25" customHeight="1">
      <c r="B165" s="274"/>
      <c r="C165" s="295" t="s">
        <v>895</v>
      </c>
      <c r="D165" s="295"/>
      <c r="E165" s="295"/>
      <c r="F165" s="296" t="s">
        <v>896</v>
      </c>
      <c r="G165" s="332"/>
      <c r="H165" s="333"/>
      <c r="I165" s="333"/>
      <c r="J165" s="295" t="s">
        <v>897</v>
      </c>
      <c r="K165" s="275"/>
    </row>
    <row r="166" spans="2:11" ht="5.25" customHeight="1">
      <c r="B166" s="301"/>
      <c r="C166" s="298"/>
      <c r="D166" s="298"/>
      <c r="E166" s="298"/>
      <c r="F166" s="298"/>
      <c r="G166" s="299"/>
      <c r="H166" s="298"/>
      <c r="I166" s="298"/>
      <c r="J166" s="298"/>
      <c r="K166" s="322"/>
    </row>
    <row r="167" spans="2:11" ht="15" customHeight="1">
      <c r="B167" s="301"/>
      <c r="C167" s="281" t="s">
        <v>901</v>
      </c>
      <c r="D167" s="281"/>
      <c r="E167" s="281"/>
      <c r="F167" s="300" t="s">
        <v>898</v>
      </c>
      <c r="G167" s="281"/>
      <c r="H167" s="281" t="s">
        <v>937</v>
      </c>
      <c r="I167" s="281" t="s">
        <v>900</v>
      </c>
      <c r="J167" s="281">
        <v>120</v>
      </c>
      <c r="K167" s="322"/>
    </row>
    <row r="168" spans="2:11" ht="15" customHeight="1">
      <c r="B168" s="301"/>
      <c r="C168" s="281" t="s">
        <v>946</v>
      </c>
      <c r="D168" s="281"/>
      <c r="E168" s="281"/>
      <c r="F168" s="300" t="s">
        <v>898</v>
      </c>
      <c r="G168" s="281"/>
      <c r="H168" s="281" t="s">
        <v>947</v>
      </c>
      <c r="I168" s="281" t="s">
        <v>900</v>
      </c>
      <c r="J168" s="281" t="s">
        <v>948</v>
      </c>
      <c r="K168" s="322"/>
    </row>
    <row r="169" spans="2:11" ht="15" customHeight="1">
      <c r="B169" s="301"/>
      <c r="C169" s="281" t="s">
        <v>847</v>
      </c>
      <c r="D169" s="281"/>
      <c r="E169" s="281"/>
      <c r="F169" s="300" t="s">
        <v>898</v>
      </c>
      <c r="G169" s="281"/>
      <c r="H169" s="281" t="s">
        <v>964</v>
      </c>
      <c r="I169" s="281" t="s">
        <v>900</v>
      </c>
      <c r="J169" s="281" t="s">
        <v>948</v>
      </c>
      <c r="K169" s="322"/>
    </row>
    <row r="170" spans="2:11" ht="15" customHeight="1">
      <c r="B170" s="301"/>
      <c r="C170" s="281" t="s">
        <v>903</v>
      </c>
      <c r="D170" s="281"/>
      <c r="E170" s="281"/>
      <c r="F170" s="300" t="s">
        <v>904</v>
      </c>
      <c r="G170" s="281"/>
      <c r="H170" s="281" t="s">
        <v>964</v>
      </c>
      <c r="I170" s="281" t="s">
        <v>900</v>
      </c>
      <c r="J170" s="281">
        <v>50</v>
      </c>
      <c r="K170" s="322"/>
    </row>
    <row r="171" spans="2:11" ht="15" customHeight="1">
      <c r="B171" s="301"/>
      <c r="C171" s="281" t="s">
        <v>906</v>
      </c>
      <c r="D171" s="281"/>
      <c r="E171" s="281"/>
      <c r="F171" s="300" t="s">
        <v>898</v>
      </c>
      <c r="G171" s="281"/>
      <c r="H171" s="281" t="s">
        <v>964</v>
      </c>
      <c r="I171" s="281" t="s">
        <v>908</v>
      </c>
      <c r="J171" s="281"/>
      <c r="K171" s="322"/>
    </row>
    <row r="172" spans="2:11" ht="15" customHeight="1">
      <c r="B172" s="301"/>
      <c r="C172" s="281" t="s">
        <v>917</v>
      </c>
      <c r="D172" s="281"/>
      <c r="E172" s="281"/>
      <c r="F172" s="300" t="s">
        <v>904</v>
      </c>
      <c r="G172" s="281"/>
      <c r="H172" s="281" t="s">
        <v>964</v>
      </c>
      <c r="I172" s="281" t="s">
        <v>900</v>
      </c>
      <c r="J172" s="281">
        <v>50</v>
      </c>
      <c r="K172" s="322"/>
    </row>
    <row r="173" spans="2:11" ht="15" customHeight="1">
      <c r="B173" s="301"/>
      <c r="C173" s="281" t="s">
        <v>925</v>
      </c>
      <c r="D173" s="281"/>
      <c r="E173" s="281"/>
      <c r="F173" s="300" t="s">
        <v>904</v>
      </c>
      <c r="G173" s="281"/>
      <c r="H173" s="281" t="s">
        <v>964</v>
      </c>
      <c r="I173" s="281" t="s">
        <v>900</v>
      </c>
      <c r="J173" s="281">
        <v>50</v>
      </c>
      <c r="K173" s="322"/>
    </row>
    <row r="174" spans="2:11" ht="15" customHeight="1">
      <c r="B174" s="301"/>
      <c r="C174" s="281" t="s">
        <v>923</v>
      </c>
      <c r="D174" s="281"/>
      <c r="E174" s="281"/>
      <c r="F174" s="300" t="s">
        <v>904</v>
      </c>
      <c r="G174" s="281"/>
      <c r="H174" s="281" t="s">
        <v>964</v>
      </c>
      <c r="I174" s="281" t="s">
        <v>900</v>
      </c>
      <c r="J174" s="281">
        <v>50</v>
      </c>
      <c r="K174" s="322"/>
    </row>
    <row r="175" spans="2:11" ht="15" customHeight="1">
      <c r="B175" s="301"/>
      <c r="C175" s="281" t="s">
        <v>167</v>
      </c>
      <c r="D175" s="281"/>
      <c r="E175" s="281"/>
      <c r="F175" s="300" t="s">
        <v>898</v>
      </c>
      <c r="G175" s="281"/>
      <c r="H175" s="281" t="s">
        <v>965</v>
      </c>
      <c r="I175" s="281" t="s">
        <v>966</v>
      </c>
      <c r="J175" s="281"/>
      <c r="K175" s="322"/>
    </row>
    <row r="176" spans="2:11" ht="15" customHeight="1">
      <c r="B176" s="301"/>
      <c r="C176" s="281" t="s">
        <v>61</v>
      </c>
      <c r="D176" s="281"/>
      <c r="E176" s="281"/>
      <c r="F176" s="300" t="s">
        <v>898</v>
      </c>
      <c r="G176" s="281"/>
      <c r="H176" s="281" t="s">
        <v>967</v>
      </c>
      <c r="I176" s="281" t="s">
        <v>968</v>
      </c>
      <c r="J176" s="281">
        <v>1</v>
      </c>
      <c r="K176" s="322"/>
    </row>
    <row r="177" spans="2:11" ht="15" customHeight="1">
      <c r="B177" s="301"/>
      <c r="C177" s="281" t="s">
        <v>57</v>
      </c>
      <c r="D177" s="281"/>
      <c r="E177" s="281"/>
      <c r="F177" s="300" t="s">
        <v>898</v>
      </c>
      <c r="G177" s="281"/>
      <c r="H177" s="281" t="s">
        <v>969</v>
      </c>
      <c r="I177" s="281" t="s">
        <v>900</v>
      </c>
      <c r="J177" s="281">
        <v>20</v>
      </c>
      <c r="K177" s="322"/>
    </row>
    <row r="178" spans="2:11" ht="15" customHeight="1">
      <c r="B178" s="301"/>
      <c r="C178" s="281" t="s">
        <v>168</v>
      </c>
      <c r="D178" s="281"/>
      <c r="E178" s="281"/>
      <c r="F178" s="300" t="s">
        <v>898</v>
      </c>
      <c r="G178" s="281"/>
      <c r="H178" s="281" t="s">
        <v>970</v>
      </c>
      <c r="I178" s="281" t="s">
        <v>900</v>
      </c>
      <c r="J178" s="281">
        <v>255</v>
      </c>
      <c r="K178" s="322"/>
    </row>
    <row r="179" spans="2:11" ht="15" customHeight="1">
      <c r="B179" s="301"/>
      <c r="C179" s="281" t="s">
        <v>169</v>
      </c>
      <c r="D179" s="281"/>
      <c r="E179" s="281"/>
      <c r="F179" s="300" t="s">
        <v>898</v>
      </c>
      <c r="G179" s="281"/>
      <c r="H179" s="281" t="s">
        <v>863</v>
      </c>
      <c r="I179" s="281" t="s">
        <v>900</v>
      </c>
      <c r="J179" s="281">
        <v>10</v>
      </c>
      <c r="K179" s="322"/>
    </row>
    <row r="180" spans="2:11" ht="15" customHeight="1">
      <c r="B180" s="301"/>
      <c r="C180" s="281" t="s">
        <v>170</v>
      </c>
      <c r="D180" s="281"/>
      <c r="E180" s="281"/>
      <c r="F180" s="300" t="s">
        <v>898</v>
      </c>
      <c r="G180" s="281"/>
      <c r="H180" s="281" t="s">
        <v>971</v>
      </c>
      <c r="I180" s="281" t="s">
        <v>932</v>
      </c>
      <c r="J180" s="281"/>
      <c r="K180" s="322"/>
    </row>
    <row r="181" spans="2:11" ht="15" customHeight="1">
      <c r="B181" s="301"/>
      <c r="C181" s="281" t="s">
        <v>972</v>
      </c>
      <c r="D181" s="281"/>
      <c r="E181" s="281"/>
      <c r="F181" s="300" t="s">
        <v>898</v>
      </c>
      <c r="G181" s="281"/>
      <c r="H181" s="281" t="s">
        <v>973</v>
      </c>
      <c r="I181" s="281" t="s">
        <v>932</v>
      </c>
      <c r="J181" s="281"/>
      <c r="K181" s="322"/>
    </row>
    <row r="182" spans="2:11" ht="15" customHeight="1">
      <c r="B182" s="301"/>
      <c r="C182" s="281" t="s">
        <v>961</v>
      </c>
      <c r="D182" s="281"/>
      <c r="E182" s="281"/>
      <c r="F182" s="300" t="s">
        <v>898</v>
      </c>
      <c r="G182" s="281"/>
      <c r="H182" s="281" t="s">
        <v>974</v>
      </c>
      <c r="I182" s="281" t="s">
        <v>932</v>
      </c>
      <c r="J182" s="281"/>
      <c r="K182" s="322"/>
    </row>
    <row r="183" spans="2:11" ht="15" customHeight="1">
      <c r="B183" s="301"/>
      <c r="C183" s="281" t="s">
        <v>172</v>
      </c>
      <c r="D183" s="281"/>
      <c r="E183" s="281"/>
      <c r="F183" s="300" t="s">
        <v>904</v>
      </c>
      <c r="G183" s="281"/>
      <c r="H183" s="281" t="s">
        <v>975</v>
      </c>
      <c r="I183" s="281" t="s">
        <v>900</v>
      </c>
      <c r="J183" s="281">
        <v>50</v>
      </c>
      <c r="K183" s="322"/>
    </row>
    <row r="184" spans="2:11" ht="15" customHeight="1">
      <c r="B184" s="301"/>
      <c r="C184" s="281" t="s">
        <v>976</v>
      </c>
      <c r="D184" s="281"/>
      <c r="E184" s="281"/>
      <c r="F184" s="300" t="s">
        <v>904</v>
      </c>
      <c r="G184" s="281"/>
      <c r="H184" s="281" t="s">
        <v>977</v>
      </c>
      <c r="I184" s="281" t="s">
        <v>978</v>
      </c>
      <c r="J184" s="281"/>
      <c r="K184" s="322"/>
    </row>
    <row r="185" spans="2:11" ht="15" customHeight="1">
      <c r="B185" s="301"/>
      <c r="C185" s="281" t="s">
        <v>979</v>
      </c>
      <c r="D185" s="281"/>
      <c r="E185" s="281"/>
      <c r="F185" s="300" t="s">
        <v>904</v>
      </c>
      <c r="G185" s="281"/>
      <c r="H185" s="281" t="s">
        <v>980</v>
      </c>
      <c r="I185" s="281" t="s">
        <v>978</v>
      </c>
      <c r="J185" s="281"/>
      <c r="K185" s="322"/>
    </row>
    <row r="186" spans="2:11" ht="15" customHeight="1">
      <c r="B186" s="301"/>
      <c r="C186" s="281" t="s">
        <v>981</v>
      </c>
      <c r="D186" s="281"/>
      <c r="E186" s="281"/>
      <c r="F186" s="300" t="s">
        <v>904</v>
      </c>
      <c r="G186" s="281"/>
      <c r="H186" s="281" t="s">
        <v>982</v>
      </c>
      <c r="I186" s="281" t="s">
        <v>978</v>
      </c>
      <c r="J186" s="281"/>
      <c r="K186" s="322"/>
    </row>
    <row r="187" spans="2:11" ht="15" customHeight="1">
      <c r="B187" s="301"/>
      <c r="C187" s="334" t="s">
        <v>983</v>
      </c>
      <c r="D187" s="281"/>
      <c r="E187" s="281"/>
      <c r="F187" s="300" t="s">
        <v>904</v>
      </c>
      <c r="G187" s="281"/>
      <c r="H187" s="281" t="s">
        <v>984</v>
      </c>
      <c r="I187" s="281" t="s">
        <v>985</v>
      </c>
      <c r="J187" s="335" t="s">
        <v>986</v>
      </c>
      <c r="K187" s="322"/>
    </row>
    <row r="188" spans="2:11" ht="15" customHeight="1">
      <c r="B188" s="301"/>
      <c r="C188" s="286" t="s">
        <v>46</v>
      </c>
      <c r="D188" s="281"/>
      <c r="E188" s="281"/>
      <c r="F188" s="300" t="s">
        <v>898</v>
      </c>
      <c r="G188" s="281"/>
      <c r="H188" s="277" t="s">
        <v>987</v>
      </c>
      <c r="I188" s="281" t="s">
        <v>988</v>
      </c>
      <c r="J188" s="281"/>
      <c r="K188" s="322"/>
    </row>
    <row r="189" spans="2:11" ht="15" customHeight="1">
      <c r="B189" s="301"/>
      <c r="C189" s="286" t="s">
        <v>989</v>
      </c>
      <c r="D189" s="281"/>
      <c r="E189" s="281"/>
      <c r="F189" s="300" t="s">
        <v>898</v>
      </c>
      <c r="G189" s="281"/>
      <c r="H189" s="281" t="s">
        <v>990</v>
      </c>
      <c r="I189" s="281" t="s">
        <v>932</v>
      </c>
      <c r="J189" s="281"/>
      <c r="K189" s="322"/>
    </row>
    <row r="190" spans="2:11" ht="15" customHeight="1">
      <c r="B190" s="301"/>
      <c r="C190" s="286" t="s">
        <v>991</v>
      </c>
      <c r="D190" s="281"/>
      <c r="E190" s="281"/>
      <c r="F190" s="300" t="s">
        <v>898</v>
      </c>
      <c r="G190" s="281"/>
      <c r="H190" s="281" t="s">
        <v>992</v>
      </c>
      <c r="I190" s="281" t="s">
        <v>932</v>
      </c>
      <c r="J190" s="281"/>
      <c r="K190" s="322"/>
    </row>
    <row r="191" spans="2:11" ht="15" customHeight="1">
      <c r="B191" s="301"/>
      <c r="C191" s="286" t="s">
        <v>993</v>
      </c>
      <c r="D191" s="281"/>
      <c r="E191" s="281"/>
      <c r="F191" s="300" t="s">
        <v>904</v>
      </c>
      <c r="G191" s="281"/>
      <c r="H191" s="281" t="s">
        <v>994</v>
      </c>
      <c r="I191" s="281" t="s">
        <v>932</v>
      </c>
      <c r="J191" s="281"/>
      <c r="K191" s="322"/>
    </row>
    <row r="192" spans="2:11" ht="15" customHeight="1">
      <c r="B192" s="328"/>
      <c r="C192" s="336"/>
      <c r="D192" s="310"/>
      <c r="E192" s="310"/>
      <c r="F192" s="310"/>
      <c r="G192" s="310"/>
      <c r="H192" s="310"/>
      <c r="I192" s="310"/>
      <c r="J192" s="310"/>
      <c r="K192" s="329"/>
    </row>
    <row r="193" spans="2:11" ht="18.75" customHeight="1">
      <c r="B193" s="277"/>
      <c r="C193" s="281"/>
      <c r="D193" s="281"/>
      <c r="E193" s="281"/>
      <c r="F193" s="300"/>
      <c r="G193" s="281"/>
      <c r="H193" s="281"/>
      <c r="I193" s="281"/>
      <c r="J193" s="281"/>
      <c r="K193" s="277"/>
    </row>
    <row r="194" spans="2:11" ht="18.75" customHeight="1">
      <c r="B194" s="277"/>
      <c r="C194" s="281"/>
      <c r="D194" s="281"/>
      <c r="E194" s="281"/>
      <c r="F194" s="300"/>
      <c r="G194" s="281"/>
      <c r="H194" s="281"/>
      <c r="I194" s="281"/>
      <c r="J194" s="281"/>
      <c r="K194" s="277"/>
    </row>
    <row r="195" spans="2:11" ht="18.75" customHeight="1">
      <c r="B195" s="287"/>
      <c r="C195" s="287"/>
      <c r="D195" s="287"/>
      <c r="E195" s="287"/>
      <c r="F195" s="287"/>
      <c r="G195" s="287"/>
      <c r="H195" s="287"/>
      <c r="I195" s="287"/>
      <c r="J195" s="287"/>
      <c r="K195" s="287"/>
    </row>
    <row r="196" spans="2:11">
      <c r="B196" s="269"/>
      <c r="C196" s="270"/>
      <c r="D196" s="270"/>
      <c r="E196" s="270"/>
      <c r="F196" s="270"/>
      <c r="G196" s="270"/>
      <c r="H196" s="270"/>
      <c r="I196" s="270"/>
      <c r="J196" s="270"/>
      <c r="K196" s="271"/>
    </row>
    <row r="197" spans="2:11" ht="21">
      <c r="B197" s="272"/>
      <c r="C197" s="394" t="s">
        <v>995</v>
      </c>
      <c r="D197" s="394"/>
      <c r="E197" s="394"/>
      <c r="F197" s="394"/>
      <c r="G197" s="394"/>
      <c r="H197" s="394"/>
      <c r="I197" s="394"/>
      <c r="J197" s="394"/>
      <c r="K197" s="273"/>
    </row>
    <row r="198" spans="2:11" ht="25.5" customHeight="1">
      <c r="B198" s="272"/>
      <c r="C198" s="337" t="s">
        <v>996</v>
      </c>
      <c r="D198" s="337"/>
      <c r="E198" s="337"/>
      <c r="F198" s="337" t="s">
        <v>997</v>
      </c>
      <c r="G198" s="338"/>
      <c r="H198" s="399" t="s">
        <v>998</v>
      </c>
      <c r="I198" s="399"/>
      <c r="J198" s="399"/>
      <c r="K198" s="273"/>
    </row>
    <row r="199" spans="2:11" ht="5.25" customHeight="1">
      <c r="B199" s="301"/>
      <c r="C199" s="298"/>
      <c r="D199" s="298"/>
      <c r="E199" s="298"/>
      <c r="F199" s="298"/>
      <c r="G199" s="281"/>
      <c r="H199" s="298"/>
      <c r="I199" s="298"/>
      <c r="J199" s="298"/>
      <c r="K199" s="322"/>
    </row>
    <row r="200" spans="2:11" ht="15" customHeight="1">
      <c r="B200" s="301"/>
      <c r="C200" s="281" t="s">
        <v>988</v>
      </c>
      <c r="D200" s="281"/>
      <c r="E200" s="281"/>
      <c r="F200" s="300" t="s">
        <v>47</v>
      </c>
      <c r="G200" s="281"/>
      <c r="H200" s="396" t="s">
        <v>999</v>
      </c>
      <c r="I200" s="396"/>
      <c r="J200" s="396"/>
      <c r="K200" s="322"/>
    </row>
    <row r="201" spans="2:11" ht="15" customHeight="1">
      <c r="B201" s="301"/>
      <c r="C201" s="307"/>
      <c r="D201" s="281"/>
      <c r="E201" s="281"/>
      <c r="F201" s="300" t="s">
        <v>48</v>
      </c>
      <c r="G201" s="281"/>
      <c r="H201" s="396" t="s">
        <v>1000</v>
      </c>
      <c r="I201" s="396"/>
      <c r="J201" s="396"/>
      <c r="K201" s="322"/>
    </row>
    <row r="202" spans="2:11" ht="15" customHeight="1">
      <c r="B202" s="301"/>
      <c r="C202" s="307"/>
      <c r="D202" s="281"/>
      <c r="E202" s="281"/>
      <c r="F202" s="300" t="s">
        <v>51</v>
      </c>
      <c r="G202" s="281"/>
      <c r="H202" s="396" t="s">
        <v>1001</v>
      </c>
      <c r="I202" s="396"/>
      <c r="J202" s="396"/>
      <c r="K202" s="322"/>
    </row>
    <row r="203" spans="2:11" ht="15" customHeight="1">
      <c r="B203" s="301"/>
      <c r="C203" s="281"/>
      <c r="D203" s="281"/>
      <c r="E203" s="281"/>
      <c r="F203" s="300" t="s">
        <v>49</v>
      </c>
      <c r="G203" s="281"/>
      <c r="H203" s="396" t="s">
        <v>1002</v>
      </c>
      <c r="I203" s="396"/>
      <c r="J203" s="396"/>
      <c r="K203" s="322"/>
    </row>
    <row r="204" spans="2:11" ht="15" customHeight="1">
      <c r="B204" s="301"/>
      <c r="C204" s="281"/>
      <c r="D204" s="281"/>
      <c r="E204" s="281"/>
      <c r="F204" s="300" t="s">
        <v>50</v>
      </c>
      <c r="G204" s="281"/>
      <c r="H204" s="396" t="s">
        <v>1003</v>
      </c>
      <c r="I204" s="396"/>
      <c r="J204" s="396"/>
      <c r="K204" s="322"/>
    </row>
    <row r="205" spans="2:11" ht="15" customHeight="1">
      <c r="B205" s="301"/>
      <c r="C205" s="281"/>
      <c r="D205" s="281"/>
      <c r="E205" s="281"/>
      <c r="F205" s="300"/>
      <c r="G205" s="281"/>
      <c r="H205" s="281"/>
      <c r="I205" s="281"/>
      <c r="J205" s="281"/>
      <c r="K205" s="322"/>
    </row>
    <row r="206" spans="2:11" ht="15" customHeight="1">
      <c r="B206" s="301"/>
      <c r="C206" s="281" t="s">
        <v>944</v>
      </c>
      <c r="D206" s="281"/>
      <c r="E206" s="281"/>
      <c r="F206" s="300" t="s">
        <v>83</v>
      </c>
      <c r="G206" s="281"/>
      <c r="H206" s="396" t="s">
        <v>1004</v>
      </c>
      <c r="I206" s="396"/>
      <c r="J206" s="396"/>
      <c r="K206" s="322"/>
    </row>
    <row r="207" spans="2:11" ht="15" customHeight="1">
      <c r="B207" s="301"/>
      <c r="C207" s="307"/>
      <c r="D207" s="281"/>
      <c r="E207" s="281"/>
      <c r="F207" s="300" t="s">
        <v>843</v>
      </c>
      <c r="G207" s="281"/>
      <c r="H207" s="396" t="s">
        <v>844</v>
      </c>
      <c r="I207" s="396"/>
      <c r="J207" s="396"/>
      <c r="K207" s="322"/>
    </row>
    <row r="208" spans="2:11" ht="15" customHeight="1">
      <c r="B208" s="301"/>
      <c r="C208" s="281"/>
      <c r="D208" s="281"/>
      <c r="E208" s="281"/>
      <c r="F208" s="300" t="s">
        <v>841</v>
      </c>
      <c r="G208" s="281"/>
      <c r="H208" s="396" t="s">
        <v>1005</v>
      </c>
      <c r="I208" s="396"/>
      <c r="J208" s="396"/>
      <c r="K208" s="322"/>
    </row>
    <row r="209" spans="2:11" ht="15" customHeight="1">
      <c r="B209" s="339"/>
      <c r="C209" s="307"/>
      <c r="D209" s="307"/>
      <c r="E209" s="307"/>
      <c r="F209" s="300" t="s">
        <v>88</v>
      </c>
      <c r="G209" s="286"/>
      <c r="H209" s="400" t="s">
        <v>89</v>
      </c>
      <c r="I209" s="400"/>
      <c r="J209" s="400"/>
      <c r="K209" s="340"/>
    </row>
    <row r="210" spans="2:11" ht="15" customHeight="1">
      <c r="B210" s="339"/>
      <c r="C210" s="307"/>
      <c r="D210" s="307"/>
      <c r="E210" s="307"/>
      <c r="F210" s="300" t="s">
        <v>845</v>
      </c>
      <c r="G210" s="286"/>
      <c r="H210" s="400" t="s">
        <v>1006</v>
      </c>
      <c r="I210" s="400"/>
      <c r="J210" s="400"/>
      <c r="K210" s="340"/>
    </row>
    <row r="211" spans="2:11" ht="15" customHeight="1">
      <c r="B211" s="339"/>
      <c r="C211" s="307"/>
      <c r="D211" s="307"/>
      <c r="E211" s="307"/>
      <c r="F211" s="341"/>
      <c r="G211" s="286"/>
      <c r="H211" s="342"/>
      <c r="I211" s="342"/>
      <c r="J211" s="342"/>
      <c r="K211" s="340"/>
    </row>
    <row r="212" spans="2:11" ht="15" customHeight="1">
      <c r="B212" s="339"/>
      <c r="C212" s="281" t="s">
        <v>968</v>
      </c>
      <c r="D212" s="307"/>
      <c r="E212" s="307"/>
      <c r="F212" s="300">
        <v>1</v>
      </c>
      <c r="G212" s="286"/>
      <c r="H212" s="400" t="s">
        <v>1007</v>
      </c>
      <c r="I212" s="400"/>
      <c r="J212" s="400"/>
      <c r="K212" s="340"/>
    </row>
    <row r="213" spans="2:11" ht="15" customHeight="1">
      <c r="B213" s="339"/>
      <c r="C213" s="307"/>
      <c r="D213" s="307"/>
      <c r="E213" s="307"/>
      <c r="F213" s="300">
        <v>2</v>
      </c>
      <c r="G213" s="286"/>
      <c r="H213" s="400" t="s">
        <v>1008</v>
      </c>
      <c r="I213" s="400"/>
      <c r="J213" s="400"/>
      <c r="K213" s="340"/>
    </row>
    <row r="214" spans="2:11" ht="15" customHeight="1">
      <c r="B214" s="339"/>
      <c r="C214" s="307"/>
      <c r="D214" s="307"/>
      <c r="E214" s="307"/>
      <c r="F214" s="300">
        <v>3</v>
      </c>
      <c r="G214" s="286"/>
      <c r="H214" s="400" t="s">
        <v>1009</v>
      </c>
      <c r="I214" s="400"/>
      <c r="J214" s="400"/>
      <c r="K214" s="340"/>
    </row>
    <row r="215" spans="2:11" ht="15" customHeight="1">
      <c r="B215" s="339"/>
      <c r="C215" s="307"/>
      <c r="D215" s="307"/>
      <c r="E215" s="307"/>
      <c r="F215" s="300">
        <v>4</v>
      </c>
      <c r="G215" s="286"/>
      <c r="H215" s="400" t="s">
        <v>1010</v>
      </c>
      <c r="I215" s="400"/>
      <c r="J215" s="400"/>
      <c r="K215" s="340"/>
    </row>
    <row r="216" spans="2:11" ht="12.75" customHeight="1">
      <c r="B216" s="343"/>
      <c r="C216" s="344"/>
      <c r="D216" s="344"/>
      <c r="E216" s="344"/>
      <c r="F216" s="344"/>
      <c r="G216" s="344"/>
      <c r="H216" s="344"/>
      <c r="I216" s="344"/>
      <c r="J216" s="344"/>
      <c r="K216" s="345"/>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Oprava limnigrafické...</vt:lpstr>
      <vt:lpstr>VON - Vedlejší a ostatní ...</vt:lpstr>
      <vt:lpstr>Pokyny pro vyplnění</vt:lpstr>
      <vt:lpstr>'01 - Oprava limnigrafické...'!Názvy_tisku</vt:lpstr>
      <vt:lpstr>'Rekapitulace stavby'!Názvy_tisku</vt:lpstr>
      <vt:lpstr>'VON - Vedlejší a ostatní ...'!Názvy_tisku</vt:lpstr>
      <vt:lpstr>'01 - Oprava limnigrafické...'!Oblast_tisku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Banot</cp:lastModifiedBy>
  <dcterms:created xsi:type="dcterms:W3CDTF">2018-10-29T17:24:31Z</dcterms:created>
  <dcterms:modified xsi:type="dcterms:W3CDTF">2019-08-29T09:39:44Z</dcterms:modified>
</cp:coreProperties>
</file>