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20940" windowHeight="13200" activeTab="1"/>
  </bookViews>
  <sheets>
    <sheet name="Rekapitulace stavby" sheetId="1" r:id="rId1"/>
    <sheet name="1906LBO2 - VD Fojtka, opr..." sheetId="2" r:id="rId2"/>
    <sheet name="Pokyny pro vyplnění" sheetId="3" r:id="rId3"/>
  </sheets>
  <definedNames>
    <definedName name="_xlnm._FilterDatabase" localSheetId="1" hidden="1">'1906LBO2 - VD Fojtka, opr...'!$C$88:$K$175</definedName>
    <definedName name="_xlnm.Print_Area" localSheetId="1">'1906LBO2 - VD Fojtka, opr...'!$C$4:$J$37,'1906LBO2 - VD Fojtka, opr...'!$C$43:$J$72,'1906LBO2 - VD Fojtka, opr...'!$C$78:$K$175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52511"/>
</workbook>
</file>

<file path=xl/sharedStrings.xml><?xml version="1.0" encoding="utf-8"?>
<sst xmlns="http://schemas.openxmlformats.org/spreadsheetml/2006/main" count="1588" uniqueCount="507">
  <si>
    <t>Export Komplet</t>
  </si>
  <si>
    <t>VZ</t>
  </si>
  <si>
    <t>2.0</t>
  </si>
  <si>
    <t>ZAMOK</t>
  </si>
  <si>
    <t>False</t>
  </si>
  <si>
    <t>{f3de180c-36d0-43d3-b842-d6e55eee4a73}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</si>
  <si>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</si>
  <si>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</si>
  <si>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</si>
  <si>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</si>
  <si>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</si>
  <si>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</si>
  <si>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</si>
  <si>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1906LBO2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</si>
  <si>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</si>
  <si>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</si>
  <si>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Fojtka, oprava schodiště_2</t>
  </si>
  <si>
    <t>KSO:</t>
  </si>
  <si>
    <t/>
  </si>
  <si>
    <t>CC-CZ:</t>
  </si>
  <si>
    <t>122</t>
  </si>
  <si>
    <t>Místo:</t>
  </si>
  <si>
    <t xml:space="preserve"> </t>
  </si>
  <si>
    <t>Datum:</t>
  </si>
  <si>
    <t>31. 7. 2019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</si>
  <si>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</si>
  <si>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</si>
  <si>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</si>
  <si>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</si>
  <si>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</si>
  <si>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</si>
  <si>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</si>
  <si>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</si>
  <si>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Benda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</si>
  <si>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</si>
  <si>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</si>
  <si>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</si>
  <si>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</si>
  <si>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</si>
  <si>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</si>
  <si>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</si>
  <si>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</si>
  <si>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</si>
  <si>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</si>
  <si>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</si>
  <si>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</si>
  <si>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</si>
  <si>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</si>
  <si>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</si>
  <si>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</si>
  <si>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</si>
  <si>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</si>
  <si>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</si>
  <si>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</si>
  <si>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</si>
  <si>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</si>
  <si>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</si>
  <si>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</si>
  <si>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</si>
  <si>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</si>
  <si>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</si>
  <si>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</si>
  <si>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</si>
  <si>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</si>
  <si>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</si>
  <si>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</si>
  <si>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</si>
  <si>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</si>
  <si>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</si>
  <si>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</si>
  <si>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</si>
  <si>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</si>
  <si>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</si>
  <si>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</si>
  <si>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</si>
  <si>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</si>
  <si>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</si>
  <si>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</si>
  <si>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</si>
  <si>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</si>
  <si>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</si>
  <si>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</si>
  <si>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</si>
  <si>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</si>
  <si>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</si>
  <si>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</si>
  <si>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</si>
  <si>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</si>
  <si>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</si>
  <si>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</si>
  <si>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</si>
  <si>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</si>
  <si>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</si>
  <si>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</si>
  <si>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</si>
  <si>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</si>
  <si>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</si>
  <si>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</si>
  <si>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</si>
  <si>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</si>
  <si>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</si>
  <si>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</si>
  <si>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</si>
  <si>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</si>
  <si>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</si>
  <si>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</si>
  <si>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</si>
  <si>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</si>
  <si>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</si>
  <si>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</si>
  <si>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</si>
  <si>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</si>
  <si>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</si>
  <si>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</si>
  <si>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</si>
  <si>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</si>
  <si>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</si>
  <si>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zapažených i nezapažených rýh šířky do 600 mm s urovnáním dna do předepsaného profilu a spádu v hornině tř. 3 do 100 m3</t>
  </si>
  <si>
    <t>m3</t>
  </si>
  <si>
    <t>CS ÚRS 2019 01</t>
  </si>
  <si>
    <t>4</t>
  </si>
  <si>
    <t>-305314292</t>
  </si>
  <si>
    <t>VV</t>
  </si>
  <si>
    <t>(1,5*0,4*0,6)*3 "rýha pro základové pasy, 3 ks</t>
  </si>
  <si>
    <t>Součet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</si>
  <si>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</si>
  <si>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</si>
  <si>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</si>
  <si>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CS ÚRS 2019 02</t>
  </si>
  <si>
    <t>246661839</t>
  </si>
  <si>
    <t>Zakládání</t>
  </si>
  <si>
    <t>3</t>
  </si>
  <si>
    <t>271532212</t>
  </si>
  <si>
    <t>Podsyp pod základové konstrukce se zhutněním a urovnáním povrchu z kameniva hrubého, frakce 16 - 32 mm</t>
  </si>
  <si>
    <t>1747373691</t>
  </si>
  <si>
    <t>(1,5*0,4*0,15)*3 "podklad pod pasy, 3 ks</t>
  </si>
  <si>
    <t>274313711</t>
  </si>
  <si>
    <t>Základy z betonu prostého pasy betonu kamenem neprokládaného tř. C 20/25</t>
  </si>
  <si>
    <t>-435692767</t>
  </si>
  <si>
    <t>P</t>
  </si>
  <si>
    <t xml:space="preserve">Poznámka k položce:
vč. dopravy betonu na staveniště </t>
  </si>
  <si>
    <t>(1,5*0,4*0,85)*3 "základové pasy, 3 ks</t>
  </si>
  <si>
    <t>Vodorovné konstrukce</t>
  </si>
  <si>
    <t>5</t>
  </si>
  <si>
    <t>43512R</t>
  </si>
  <si>
    <t>Montáž schodiště z dílců</t>
  </si>
  <si>
    <t>soubor</t>
  </si>
  <si>
    <t>-753600905</t>
  </si>
  <si>
    <t>6</t>
  </si>
  <si>
    <t>M</t>
  </si>
  <si>
    <t>5930001R</t>
  </si>
  <si>
    <t>deska schodišťová nosná ŽB 1500x350x80mm</t>
  </si>
  <si>
    <t>kus</t>
  </si>
  <si>
    <t>8</t>
  </si>
  <si>
    <t>-1575261359</t>
  </si>
  <si>
    <t>7</t>
  </si>
  <si>
    <t>5930002R</t>
  </si>
  <si>
    <t>schodnice, L=1900mm, 9st. 300mm</t>
  </si>
  <si>
    <t>-2002682877</t>
  </si>
  <si>
    <t>5930003R</t>
  </si>
  <si>
    <t>podesta ŽB 2000x1500x80mm</t>
  </si>
  <si>
    <t>-854233771</t>
  </si>
  <si>
    <t>9</t>
  </si>
  <si>
    <t>5930004R</t>
  </si>
  <si>
    <t>podpěra schodnice 9st.</t>
  </si>
  <si>
    <t>-1791992318</t>
  </si>
  <si>
    <t>10</t>
  </si>
  <si>
    <t>5930005R</t>
  </si>
  <si>
    <t>kotvící přípravek na zábradlí Rd16mm</t>
  </si>
  <si>
    <t>149061317</t>
  </si>
  <si>
    <t>11</t>
  </si>
  <si>
    <t>5930006R</t>
  </si>
  <si>
    <t>šroub podpěry schodnice M16x170</t>
  </si>
  <si>
    <t>-1236950229</t>
  </si>
  <si>
    <t>Úpravy povrchů, podlahy a osazování výplní</t>
  </si>
  <si>
    <t>12</t>
  </si>
  <si>
    <t>622325102</t>
  </si>
  <si>
    <t>Oprava vápenocementové omítky vnějších ploch stupně členitosti 1 hladké stěn, v rozsahu opravované plochy přes 10 do 30%</t>
  </si>
  <si>
    <t>1889544005</t>
  </si>
  <si>
    <t>Ostatní konstrukce a práce, bourání</t>
  </si>
  <si>
    <t>13</t>
  </si>
  <si>
    <t>961044111</t>
  </si>
  <si>
    <t>Bourání základů z betonu prostého</t>
  </si>
  <si>
    <t>1148785553</t>
  </si>
  <si>
    <t>Poznámka k položce:
vybourání rýh v základové desce pro zákl. pasy</t>
  </si>
  <si>
    <t xml:space="preserve">1,5*0,4*0,4*3 </t>
  </si>
  <si>
    <t>14</t>
  </si>
  <si>
    <t>977211111</t>
  </si>
  <si>
    <t>Řezání konstrukcí stěnovou pilou železobetonových průměru řezané výztuže do 16 mm hloubka řezu do 200 mm</t>
  </si>
  <si>
    <t>m</t>
  </si>
  <si>
    <t>-2069350979</t>
  </si>
  <si>
    <t>Poznámka k položce:
odřezání průvlaků</t>
  </si>
  <si>
    <t>15</t>
  </si>
  <si>
    <t>981511114</t>
  </si>
  <si>
    <t>Demolice konstrukcí objektů postupným rozebíráním konstrukcí ze železobetonu</t>
  </si>
  <si>
    <t>2098795267</t>
  </si>
  <si>
    <t>3 "demolice schodiště, podesty a pilířů</t>
  </si>
  <si>
    <t>997</t>
  </si>
  <si>
    <t>Přesun sutě</t>
  </si>
  <si>
    <t>16</t>
  </si>
  <si>
    <t>997006512</t>
  </si>
  <si>
    <t>Vodorovná doprava suti na skládku s naložením na dopravní prostředek a složením přes 100 m do 1 km</t>
  </si>
  <si>
    <t>t</t>
  </si>
  <si>
    <t>-1599387436</t>
  </si>
  <si>
    <t>Poznámka k položce:
odvoz bet. suti na skládku
odvoz výkopku na deponii PLa</t>
  </si>
  <si>
    <t>(0,72+3)*2,4 "odvoz bet.sutě, obj. hm. 2,4 t/m3</t>
  </si>
  <si>
    <t>(0,6*0,4*1,5*3)*1,6 "odvoz zeminy, obj. hm. 1,6 t/m3</t>
  </si>
  <si>
    <t>17</t>
  </si>
  <si>
    <t>997006519</t>
  </si>
  <si>
    <t>Vodorovná doprava suti na skládku s naložením na dopravní prostředek a složením Příplatek k ceně za každý další i započatý 1 km</t>
  </si>
  <si>
    <t>560139735</t>
  </si>
  <si>
    <t>Poznámka k položce:
odvoz do 15km = 14 příplatků</t>
  </si>
  <si>
    <t>14*8,928 "14xpříplatek</t>
  </si>
  <si>
    <t>18</t>
  </si>
  <si>
    <t>997013801</t>
  </si>
  <si>
    <t>Poplatek za uložení stavebního odpadu na skládce (skládkovné) z prostého betonu zatříděného do Katalogu odpadů pod kódem 170 101</t>
  </si>
  <si>
    <t>-267057296</t>
  </si>
  <si>
    <t>Poznámka k položce:
beton prostý ze zákl.desky</t>
  </si>
  <si>
    <t>0,72*2,1 "obj.hm. 2,1 t/m3</t>
  </si>
  <si>
    <t>19</t>
  </si>
  <si>
    <t>997013802</t>
  </si>
  <si>
    <t>Poplatek za uložení stavebního odpadu na skládce (skládkovné) z armovaného betonu zatříděného do Katalogu odpadů pod kódem 170 101</t>
  </si>
  <si>
    <t>1484341588</t>
  </si>
  <si>
    <t>Poznámka k položce:
beton.armovaný ze schod.prefabrikátů</t>
  </si>
  <si>
    <t>3*2,4 "obj.hm. 2,4 t/m3</t>
  </si>
  <si>
    <t>998</t>
  </si>
  <si>
    <t>Přesun hmot</t>
  </si>
  <si>
    <t>20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</si>
  <si>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</si>
  <si>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</si>
  <si>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-1282382686</t>
  </si>
  <si>
    <t xml:space="preserve">Poznámka k položce:
staveništní přesun hmot
</t>
  </si>
  <si>
    <t>2*2,4 "2m3, obj.hm.2,4t/m3</t>
  </si>
  <si>
    <t>PSV</t>
  </si>
  <si>
    <t>Práce a dodávky PSV</t>
  </si>
  <si>
    <t>762</t>
  </si>
  <si>
    <t>Konstrukce tesařské</t>
  </si>
  <si>
    <t>21</t>
  </si>
  <si>
    <t>762211120</t>
  </si>
  <si>
    <t>Montáž schodiště přímočarého bez podstupnic, šířka ramene do 1,00 m, stupně z prken</t>
  </si>
  <si>
    <t>-38847127</t>
  </si>
  <si>
    <t>Poznámka k položce:
zřízení provizorního schodiště do budovy během výstavby</t>
  </si>
  <si>
    <t>22</t>
  </si>
  <si>
    <t>762211811</t>
  </si>
  <si>
    <t>Demontáž schodiště se zábradlím přímočarých nebo křivočarých z prken nebo fošen bez podstupnic, šířky do 1,00 m</t>
  </si>
  <si>
    <t>1342546952</t>
  </si>
  <si>
    <t xml:space="preserve">Poznámka k položce:
odstranění provizorního schodiště do budovy </t>
  </si>
  <si>
    <t>23</t>
  </si>
  <si>
    <t>762212811</t>
  </si>
  <si>
    <t>Demontáž schodiště se zábradlím přímočarých nebo křivočarých z prken nebo fošen bez podstupnic, šířky do 1,50 m</t>
  </si>
  <si>
    <t>-747787744</t>
  </si>
  <si>
    <t>Poznámka k položce:
demontáž výplní a madel původního zábradlí</t>
  </si>
  <si>
    <t>24</t>
  </si>
  <si>
    <t>60515121</t>
  </si>
  <si>
    <t>řezivo jehličnaté boční prkno 40-60mm</t>
  </si>
  <si>
    <t>32</t>
  </si>
  <si>
    <t>-1972968326</t>
  </si>
  <si>
    <t>Poznámka k položce:
řezivo pro provizorní zábradlí</t>
  </si>
  <si>
    <t>25</t>
  </si>
  <si>
    <t>60515111</t>
  </si>
  <si>
    <t>řezivo jehličnaté boční prkno 20-30mm</t>
  </si>
  <si>
    <t>340987305</t>
  </si>
  <si>
    <t>Poznámka k položce:
řezivo pro provizorní schodiště</t>
  </si>
  <si>
    <t>0,5*0,5 'Přepočtené koeficientem množství</t>
  </si>
  <si>
    <t>26</t>
  </si>
  <si>
    <t>762222142</t>
  </si>
  <si>
    <t>Montáž zábradlí osové vzdálenosti sloupků do 1500 mm křivočarého</t>
  </si>
  <si>
    <t>248791964</t>
  </si>
  <si>
    <t>Poznámka k položce:
zřízení provizorního zábradlí na dokončeném schodišti</t>
  </si>
  <si>
    <t>27</t>
  </si>
  <si>
    <t>762295001</t>
  </si>
  <si>
    <t>Spojovací prostředky schodišť a zábradlí hřebíky, svory, fixační prkna, vruty</t>
  </si>
  <si>
    <t>1036596482</t>
  </si>
  <si>
    <t>767</t>
  </si>
  <si>
    <t>Konstrukce zámečnické</t>
  </si>
  <si>
    <t>28</t>
  </si>
  <si>
    <t>767161813</t>
  </si>
  <si>
    <t>Demontáž zábradlí rovného nerozebíratelný spoj hmotnosti 1 m zábradlí do 20 kg</t>
  </si>
  <si>
    <t>769283281</t>
  </si>
  <si>
    <t>29</t>
  </si>
  <si>
    <t>767161823</t>
  </si>
  <si>
    <t>Demontáž zábradlí schodišťového nerozebíratelný spoj hmotnosti 1 m zábradlí do 20 kg</t>
  </si>
  <si>
    <t>-271073288</t>
  </si>
  <si>
    <t>30</t>
  </si>
  <si>
    <t>767161850</t>
  </si>
  <si>
    <t>Demontáž zábradlí madel rovných</t>
  </si>
  <si>
    <t>834624567</t>
  </si>
  <si>
    <t>31</t>
  </si>
  <si>
    <t>767161851</t>
  </si>
  <si>
    <t>Demontáž zábradlí madel schodišťových</t>
  </si>
  <si>
    <t>-2005159150</t>
  </si>
  <si>
    <t>783</t>
  </si>
  <si>
    <t>Dokončovací práce - nátěry</t>
  </si>
  <si>
    <t>783826301</t>
  </si>
  <si>
    <t>Nátěr omítek se schopností překlenutí trhlin elastický (trvale pružný) akrylátový</t>
  </si>
  <si>
    <t>218446757</t>
  </si>
  <si>
    <t>Poznámka k položce:
barva v původním odstínu - bude odsouhlaseno zadavatelem</t>
  </si>
  <si>
    <t>33</t>
  </si>
  <si>
    <t>783942251</t>
  </si>
  <si>
    <t>Tmelení podkladu betonových podlah prasklin šířky do 5 mm, tmelem polyuretanovým</t>
  </si>
  <si>
    <t>1555442443</t>
  </si>
  <si>
    <t>VRN</t>
  </si>
  <si>
    <t>Vedlejší rozpočtové náklady</t>
  </si>
  <si>
    <t>VRN1</t>
  </si>
  <si>
    <t>Průzkumné, geodetické a projektové práce</t>
  </si>
  <si>
    <t>34</t>
  </si>
  <si>
    <t>010001000</t>
  </si>
  <si>
    <t>1024</t>
  </si>
  <si>
    <t>-2072917804</t>
  </si>
  <si>
    <t>Poznámka k položce:
zaměření a vytyčení trasy domovní elektropřípojky</t>
  </si>
  <si>
    <t>VRN3</t>
  </si>
  <si>
    <t>Zařízení staveniště</t>
  </si>
  <si>
    <t>35</t>
  </si>
  <si>
    <t>030001000</t>
  </si>
  <si>
    <t>-365958707</t>
  </si>
  <si>
    <t>Poznámka k položce:
mobilní toaleta, uskladnění materiálu</t>
  </si>
  <si>
    <t>VRN9</t>
  </si>
  <si>
    <t>Ostatní náklady</t>
  </si>
  <si>
    <t>36</t>
  </si>
  <si>
    <t>090001000</t>
  </si>
  <si>
    <t xml:space="preserve">doprava prefabrikátu od výrobce na místo určení </t>
  </si>
  <si>
    <t>1344147379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</si>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</sst>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346" t="s">
        <v>13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2"/>
      <c r="AQ5" s="22"/>
      <c r="AR5" s="20"/>
      <c r="BE5" s="316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348" t="s">
        <v>16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2"/>
      <c r="AQ6" s="22"/>
      <c r="AR6" s="20"/>
      <c r="BE6" s="317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20</v>
      </c>
      <c r="AO7" s="22"/>
      <c r="AP7" s="22"/>
      <c r="AQ7" s="22"/>
      <c r="AR7" s="20"/>
      <c r="BE7" s="317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1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7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18</v>
      </c>
      <c r="AO10" s="22"/>
      <c r="AP10" s="22"/>
      <c r="AQ10" s="22"/>
      <c r="AR10" s="20"/>
      <c r="BE10" s="317"/>
      <c r="BS10" s="17" t="s">
        <v>6</v>
      </c>
    </row>
    <row r="11" spans="2:71" s="1" customFormat="1" ht="18.4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18</v>
      </c>
      <c r="AO11" s="22"/>
      <c r="AP11" s="22"/>
      <c r="AQ11" s="22"/>
      <c r="AR11" s="20"/>
      <c r="BE11" s="31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7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29</v>
      </c>
      <c r="AO13" s="22"/>
      <c r="AP13" s="22"/>
      <c r="AQ13" s="22"/>
      <c r="AR13" s="20"/>
      <c r="BE13" s="317"/>
      <c r="BS13" s="17" t="s">
        <v>6</v>
      </c>
    </row>
    <row r="14" spans="2:71" ht="12.75">
      <c r="B14" s="21"/>
      <c r="C14" s="22"/>
      <c r="D14" s="22"/>
      <c r="E14" s="349" t="s">
        <v>29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1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7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18</v>
      </c>
      <c r="AO16" s="22"/>
      <c r="AP16" s="22"/>
      <c r="AQ16" s="22"/>
      <c r="AR16" s="20"/>
      <c r="BE16" s="317"/>
      <c r="BS16" s="17" t="s">
        <v>4</v>
      </c>
    </row>
    <row r="17" spans="2:71" s="1" customFormat="1" ht="18.4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18</v>
      </c>
      <c r="AO17" s="22"/>
      <c r="AP17" s="22"/>
      <c r="AQ17" s="22"/>
      <c r="AR17" s="20"/>
      <c r="BE17" s="317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7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18</v>
      </c>
      <c r="AO19" s="22"/>
      <c r="AP19" s="22"/>
      <c r="AQ19" s="22"/>
      <c r="AR19" s="20"/>
      <c r="BE19" s="317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18</v>
      </c>
      <c r="AO20" s="22"/>
      <c r="AP20" s="22"/>
      <c r="AQ20" s="22"/>
      <c r="AR20" s="20"/>
      <c r="BE20" s="317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7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7"/>
    </row>
    <row r="23" spans="2:57" s="1" customFormat="1" ht="51" customHeight="1">
      <c r="B23" s="21"/>
      <c r="C23" s="22"/>
      <c r="D23" s="22"/>
      <c r="E23" s="351" t="s">
        <v>35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22"/>
      <c r="AP23" s="22"/>
      <c r="AQ23" s="22"/>
      <c r="AR23" s="20"/>
      <c r="BE23" s="31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7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9">
        <f>ROUND(AG54,2)</f>
        <v>0</v>
      </c>
      <c r="AL26" s="320"/>
      <c r="AM26" s="320"/>
      <c r="AN26" s="320"/>
      <c r="AO26" s="320"/>
      <c r="AP26" s="36"/>
      <c r="AQ26" s="36"/>
      <c r="AR26" s="39"/>
      <c r="BE26" s="31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52" t="s">
        <v>37</v>
      </c>
      <c r="M28" s="352"/>
      <c r="N28" s="352"/>
      <c r="O28" s="352"/>
      <c r="P28" s="352"/>
      <c r="Q28" s="36"/>
      <c r="R28" s="36"/>
      <c r="S28" s="36"/>
      <c r="T28" s="36"/>
      <c r="U28" s="36"/>
      <c r="V28" s="36"/>
      <c r="W28" s="352" t="s">
        <v>38</v>
      </c>
      <c r="X28" s="352"/>
      <c r="Y28" s="352"/>
      <c r="Z28" s="352"/>
      <c r="AA28" s="352"/>
      <c r="AB28" s="352"/>
      <c r="AC28" s="352"/>
      <c r="AD28" s="352"/>
      <c r="AE28" s="352"/>
      <c r="AF28" s="36"/>
      <c r="AG28" s="36"/>
      <c r="AH28" s="36"/>
      <c r="AI28" s="36"/>
      <c r="AJ28" s="36"/>
      <c r="AK28" s="352" t="s">
        <v>39</v>
      </c>
      <c r="AL28" s="352"/>
      <c r="AM28" s="352"/>
      <c r="AN28" s="352"/>
      <c r="AO28" s="352"/>
      <c r="AP28" s="36"/>
      <c r="AQ28" s="36"/>
      <c r="AR28" s="39"/>
      <c r="BE28" s="317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53">
        <v>0</v>
      </c>
      <c r="M29" s="315"/>
      <c r="N29" s="315"/>
      <c r="O29" s="315"/>
      <c r="P29" s="315"/>
      <c r="Q29" s="41"/>
      <c r="R29" s="41"/>
      <c r="S29" s="41"/>
      <c r="T29" s="41"/>
      <c r="U29" s="41"/>
      <c r="V29" s="41"/>
      <c r="W29" s="314">
        <f>ROUND(AZ54,2)</f>
        <v>0</v>
      </c>
      <c r="X29" s="315"/>
      <c r="Y29" s="315"/>
      <c r="Z29" s="315"/>
      <c r="AA29" s="315"/>
      <c r="AB29" s="315"/>
      <c r="AC29" s="315"/>
      <c r="AD29" s="315"/>
      <c r="AE29" s="315"/>
      <c r="AF29" s="41"/>
      <c r="AG29" s="41"/>
      <c r="AH29" s="41"/>
      <c r="AI29" s="41"/>
      <c r="AJ29" s="41"/>
      <c r="AK29" s="314">
        <f>ROUND(AV54,2)</f>
        <v>0</v>
      </c>
      <c r="AL29" s="315"/>
      <c r="AM29" s="315"/>
      <c r="AN29" s="315"/>
      <c r="AO29" s="315"/>
      <c r="AP29" s="41"/>
      <c r="AQ29" s="41"/>
      <c r="AR29" s="42"/>
      <c r="BE29" s="318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53">
        <v>0</v>
      </c>
      <c r="M30" s="315"/>
      <c r="N30" s="315"/>
      <c r="O30" s="315"/>
      <c r="P30" s="315"/>
      <c r="Q30" s="41"/>
      <c r="R30" s="41"/>
      <c r="S30" s="41"/>
      <c r="T30" s="41"/>
      <c r="U30" s="41"/>
      <c r="V30" s="41"/>
      <c r="W30" s="314">
        <f>ROUND(BA54,2)</f>
        <v>0</v>
      </c>
      <c r="X30" s="315"/>
      <c r="Y30" s="315"/>
      <c r="Z30" s="315"/>
      <c r="AA30" s="315"/>
      <c r="AB30" s="315"/>
      <c r="AC30" s="315"/>
      <c r="AD30" s="315"/>
      <c r="AE30" s="315"/>
      <c r="AF30" s="41"/>
      <c r="AG30" s="41"/>
      <c r="AH30" s="41"/>
      <c r="AI30" s="41"/>
      <c r="AJ30" s="41"/>
      <c r="AK30" s="314">
        <f>ROUND(AW54,2)</f>
        <v>0</v>
      </c>
      <c r="AL30" s="315"/>
      <c r="AM30" s="315"/>
      <c r="AN30" s="315"/>
      <c r="AO30" s="315"/>
      <c r="AP30" s="41"/>
      <c r="AQ30" s="41"/>
      <c r="AR30" s="42"/>
      <c r="BE30" s="318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53">
        <v>0</v>
      </c>
      <c r="M31" s="315"/>
      <c r="N31" s="315"/>
      <c r="O31" s="315"/>
      <c r="P31" s="315"/>
      <c r="Q31" s="41"/>
      <c r="R31" s="41"/>
      <c r="S31" s="41"/>
      <c r="T31" s="41"/>
      <c r="U31" s="41"/>
      <c r="V31" s="41"/>
      <c r="W31" s="314">
        <f>ROUND(BB54,2)</f>
        <v>0</v>
      </c>
      <c r="X31" s="315"/>
      <c r="Y31" s="315"/>
      <c r="Z31" s="315"/>
      <c r="AA31" s="315"/>
      <c r="AB31" s="315"/>
      <c r="AC31" s="315"/>
      <c r="AD31" s="315"/>
      <c r="AE31" s="315"/>
      <c r="AF31" s="41"/>
      <c r="AG31" s="41"/>
      <c r="AH31" s="41"/>
      <c r="AI31" s="41"/>
      <c r="AJ31" s="41"/>
      <c r="AK31" s="314">
        <v>0</v>
      </c>
      <c r="AL31" s="315"/>
      <c r="AM31" s="315"/>
      <c r="AN31" s="315"/>
      <c r="AO31" s="315"/>
      <c r="AP31" s="41"/>
      <c r="AQ31" s="41"/>
      <c r="AR31" s="42"/>
      <c r="BE31" s="318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53">
        <v>0</v>
      </c>
      <c r="M32" s="315"/>
      <c r="N32" s="315"/>
      <c r="O32" s="315"/>
      <c r="P32" s="315"/>
      <c r="Q32" s="41"/>
      <c r="R32" s="41"/>
      <c r="S32" s="41"/>
      <c r="T32" s="41"/>
      <c r="U32" s="41"/>
      <c r="V32" s="41"/>
      <c r="W32" s="314">
        <f>ROUND(BC54,2)</f>
        <v>0</v>
      </c>
      <c r="X32" s="315"/>
      <c r="Y32" s="315"/>
      <c r="Z32" s="315"/>
      <c r="AA32" s="315"/>
      <c r="AB32" s="315"/>
      <c r="AC32" s="315"/>
      <c r="AD32" s="315"/>
      <c r="AE32" s="315"/>
      <c r="AF32" s="41"/>
      <c r="AG32" s="41"/>
      <c r="AH32" s="41"/>
      <c r="AI32" s="41"/>
      <c r="AJ32" s="41"/>
      <c r="AK32" s="314">
        <v>0</v>
      </c>
      <c r="AL32" s="315"/>
      <c r="AM32" s="315"/>
      <c r="AN32" s="315"/>
      <c r="AO32" s="315"/>
      <c r="AP32" s="41"/>
      <c r="AQ32" s="41"/>
      <c r="AR32" s="42"/>
      <c r="BE32" s="318"/>
    </row>
    <row r="33" spans="2:44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53">
        <v>0</v>
      </c>
      <c r="M33" s="315"/>
      <c r="N33" s="315"/>
      <c r="O33" s="315"/>
      <c r="P33" s="315"/>
      <c r="Q33" s="41"/>
      <c r="R33" s="41"/>
      <c r="S33" s="41"/>
      <c r="T33" s="41"/>
      <c r="U33" s="41"/>
      <c r="V33" s="41"/>
      <c r="W33" s="314">
        <f>ROUND(BD54,2)</f>
        <v>0</v>
      </c>
      <c r="X33" s="315"/>
      <c r="Y33" s="315"/>
      <c r="Z33" s="315"/>
      <c r="AA33" s="315"/>
      <c r="AB33" s="315"/>
      <c r="AC33" s="315"/>
      <c r="AD33" s="315"/>
      <c r="AE33" s="315"/>
      <c r="AF33" s="41"/>
      <c r="AG33" s="41"/>
      <c r="AH33" s="41"/>
      <c r="AI33" s="41"/>
      <c r="AJ33" s="41"/>
      <c r="AK33" s="314">
        <v>0</v>
      </c>
      <c r="AL33" s="315"/>
      <c r="AM33" s="315"/>
      <c r="AN33" s="315"/>
      <c r="AO33" s="315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21" t="s">
        <v>48</v>
      </c>
      <c r="Y35" s="322"/>
      <c r="Z35" s="322"/>
      <c r="AA35" s="322"/>
      <c r="AB35" s="322"/>
      <c r="AC35" s="45"/>
      <c r="AD35" s="45"/>
      <c r="AE35" s="45"/>
      <c r="AF35" s="45"/>
      <c r="AG35" s="45"/>
      <c r="AH35" s="45"/>
      <c r="AI35" s="45"/>
      <c r="AJ35" s="45"/>
      <c r="AK35" s="323">
        <f>SUM(AK26:AK33)</f>
        <v>0</v>
      </c>
      <c r="AL35" s="322"/>
      <c r="AM35" s="322"/>
      <c r="AN35" s="322"/>
      <c r="AO35" s="32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12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1906LBO2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15</v>
      </c>
      <c r="D45" s="56"/>
      <c r="E45" s="56"/>
      <c r="F45" s="56"/>
      <c r="G45" s="56"/>
      <c r="H45" s="56"/>
      <c r="I45" s="56"/>
      <c r="J45" s="56"/>
      <c r="K45" s="56"/>
      <c r="L45" s="328" t="str">
        <f>K6</f>
        <v>VD Fojtka, oprava schodiště_2</v>
      </c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0" t="str">
        <f>IF(AN8="","",AN8)</f>
        <v>31. 7. 2019</v>
      </c>
      <c r="AN47" s="33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6" t="str">
        <f>IF(E17="","",E17)</f>
        <v xml:space="preserve"> </v>
      </c>
      <c r="AN49" s="327"/>
      <c r="AO49" s="327"/>
      <c r="AP49" s="327"/>
      <c r="AQ49" s="36"/>
      <c r="AR49" s="39"/>
      <c r="AS49" s="331" t="s">
        <v>50</v>
      </c>
      <c r="AT49" s="332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26" t="str">
        <f>IF(E20="","",E20)</f>
        <v>Benda</v>
      </c>
      <c r="AN50" s="327"/>
      <c r="AO50" s="327"/>
      <c r="AP50" s="327"/>
      <c r="AQ50" s="36"/>
      <c r="AR50" s="39"/>
      <c r="AS50" s="333"/>
      <c r="AT50" s="334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5"/>
      <c r="AT51" s="336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7" t="s">
        <v>51</v>
      </c>
      <c r="D52" s="338"/>
      <c r="E52" s="338"/>
      <c r="F52" s="338"/>
      <c r="G52" s="338"/>
      <c r="H52" s="66"/>
      <c r="I52" s="339" t="s">
        <v>52</v>
      </c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40" t="s">
        <v>53</v>
      </c>
      <c r="AH52" s="338"/>
      <c r="AI52" s="338"/>
      <c r="AJ52" s="338"/>
      <c r="AK52" s="338"/>
      <c r="AL52" s="338"/>
      <c r="AM52" s="338"/>
      <c r="AN52" s="339" t="s">
        <v>54</v>
      </c>
      <c r="AO52" s="338"/>
      <c r="AP52" s="338"/>
      <c r="AQ52" s="67" t="s">
        <v>55</v>
      </c>
      <c r="AR52" s="39"/>
      <c r="AS52" s="68" t="s">
        <v>56</v>
      </c>
      <c r="AT52" s="69" t="s">
        <v>57</v>
      </c>
      <c r="AU52" s="69" t="s">
        <v>58</v>
      </c>
      <c r="AV52" s="69" t="s">
        <v>59</v>
      </c>
      <c r="AW52" s="69" t="s">
        <v>60</v>
      </c>
      <c r="AX52" s="69" t="s">
        <v>61</v>
      </c>
      <c r="AY52" s="69" t="s">
        <v>62</v>
      </c>
      <c r="AZ52" s="69" t="s">
        <v>63</v>
      </c>
      <c r="BA52" s="69" t="s">
        <v>64</v>
      </c>
      <c r="BB52" s="69" t="s">
        <v>65</v>
      </c>
      <c r="BC52" s="69" t="s">
        <v>66</v>
      </c>
      <c r="BD52" s="70" t="s">
        <v>67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68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4">
        <f>ROUND(AG55,2)</f>
        <v>0</v>
      </c>
      <c r="AH54" s="344"/>
      <c r="AI54" s="344"/>
      <c r="AJ54" s="344"/>
      <c r="AK54" s="344"/>
      <c r="AL54" s="344"/>
      <c r="AM54" s="344"/>
      <c r="AN54" s="345">
        <f>SUM(AG54,AT54)</f>
        <v>0</v>
      </c>
      <c r="AO54" s="345"/>
      <c r="AP54" s="345"/>
      <c r="AQ54" s="78" t="s">
        <v>18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69</v>
      </c>
      <c r="BT54" s="84" t="s">
        <v>7</v>
      </c>
      <c r="BV54" s="84" t="s">
        <v>70</v>
      </c>
      <c r="BW54" s="84" t="s">
        <v>5</v>
      </c>
      <c r="BX54" s="84" t="s">
        <v>71</v>
      </c>
      <c r="CL54" s="84" t="s">
        <v>18</v>
      </c>
    </row>
    <row r="55" spans="1:90" s="7" customFormat="1" ht="27" customHeight="1">
      <c r="A55" s="85" t="s">
        <v>72</v>
      </c>
      <c r="B55" s="86"/>
      <c r="C55" s="87"/>
      <c r="D55" s="343" t="s">
        <v>13</v>
      </c>
      <c r="E55" s="343"/>
      <c r="F55" s="343"/>
      <c r="G55" s="343"/>
      <c r="H55" s="343"/>
      <c r="I55" s="88"/>
      <c r="J55" s="343" t="s">
        <v>16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'1906LBO2 - VD Fojtka, opr...'!J28</f>
        <v>0</v>
      </c>
      <c r="AH55" s="342"/>
      <c r="AI55" s="342"/>
      <c r="AJ55" s="342"/>
      <c r="AK55" s="342"/>
      <c r="AL55" s="342"/>
      <c r="AM55" s="342"/>
      <c r="AN55" s="341">
        <f>SUM(AG55,AT55)</f>
        <v>0</v>
      </c>
      <c r="AO55" s="342"/>
      <c r="AP55" s="342"/>
      <c r="AQ55" s="89" t="s">
        <v>73</v>
      </c>
      <c r="AR55" s="90"/>
      <c r="AS55" s="91">
        <v>0</v>
      </c>
      <c r="AT55" s="92">
        <f>ROUND(SUM(AV55:AW55),2)</f>
        <v>0</v>
      </c>
      <c r="AU55" s="93">
        <f>'1906LBO2 - VD Fojtka, opr...'!P89</f>
        <v>0</v>
      </c>
      <c r="AV55" s="92">
        <f>'1906LBO2 - VD Fojtka, opr...'!J31</f>
        <v>0</v>
      </c>
      <c r="AW55" s="92">
        <f>'1906LBO2 - VD Fojtka, opr...'!J32</f>
        <v>0</v>
      </c>
      <c r="AX55" s="92">
        <f>'1906LBO2 - VD Fojtka, opr...'!J33</f>
        <v>0</v>
      </c>
      <c r="AY55" s="92">
        <f>'1906LBO2 - VD Fojtka, opr...'!J34</f>
        <v>0</v>
      </c>
      <c r="AZ55" s="92">
        <f>'1906LBO2 - VD Fojtka, opr...'!F31</f>
        <v>0</v>
      </c>
      <c r="BA55" s="92">
        <f>'1906LBO2 - VD Fojtka, opr...'!F32</f>
        <v>0</v>
      </c>
      <c r="BB55" s="92">
        <f>'1906LBO2 - VD Fojtka, opr...'!F33</f>
        <v>0</v>
      </c>
      <c r="BC55" s="92">
        <f>'1906LBO2 - VD Fojtka, opr...'!F34</f>
        <v>0</v>
      </c>
      <c r="BD55" s="94">
        <f>'1906LBO2 - VD Fojtka, opr...'!F35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18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HRuW9o2lV0Sa9BmPCmxulUVA4GJaD/MLeDk0FmWrxOVuDxU2gNOwVlgB6abEecUvAat5o8O5YhThCQufrVodLQ==" saltValue="A1BoK90FRvb6INevaMx5bG5e60BZ0tIUrecbyExLzI39B+4CKf4KL0Bn3J4eiKqoQYuf8wZgHIMeL3D5hs8vSQ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906LBO2 - VD Fojtka, op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tabSelected="1" workbookViewId="0" topLeftCell="A14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6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AT2" s="17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20"/>
      <c r="AT3" s="17" t="s">
        <v>76</v>
      </c>
    </row>
    <row r="4" spans="2:46" s="1" customFormat="1" ht="24.95" customHeight="1">
      <c r="B4" s="20"/>
      <c r="D4" s="100" t="s">
        <v>77</v>
      </c>
      <c r="I4" s="96"/>
      <c r="L4" s="20"/>
      <c r="M4" s="101" t="s">
        <v>9</v>
      </c>
      <c r="AT4" s="17" t="s">
        <v>4</v>
      </c>
    </row>
    <row r="5" spans="2:12" s="1" customFormat="1" ht="6.95" customHeight="1">
      <c r="B5" s="20"/>
      <c r="I5" s="96"/>
      <c r="L5" s="20"/>
    </row>
    <row r="6" spans="1:31" s="2" customFormat="1" ht="12" customHeight="1">
      <c r="A6" s="34"/>
      <c r="B6" s="39"/>
      <c r="C6" s="34"/>
      <c r="D6" s="102" t="s">
        <v>15</v>
      </c>
      <c r="E6" s="34"/>
      <c r="F6" s="34"/>
      <c r="G6" s="34"/>
      <c r="H6" s="34"/>
      <c r="I6" s="103"/>
      <c r="J6" s="34"/>
      <c r="K6" s="34"/>
      <c r="L6" s="10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54" t="s">
        <v>16</v>
      </c>
      <c r="F7" s="355"/>
      <c r="G7" s="355"/>
      <c r="H7" s="355"/>
      <c r="I7" s="103"/>
      <c r="J7" s="34"/>
      <c r="K7" s="34"/>
      <c r="L7" s="10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103"/>
      <c r="J8" s="34"/>
      <c r="K8" s="34"/>
      <c r="L8" s="10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2" t="s">
        <v>17</v>
      </c>
      <c r="E9" s="34"/>
      <c r="F9" s="105" t="s">
        <v>18</v>
      </c>
      <c r="G9" s="34"/>
      <c r="H9" s="34"/>
      <c r="I9" s="106" t="s">
        <v>19</v>
      </c>
      <c r="J9" s="105" t="s">
        <v>20</v>
      </c>
      <c r="K9" s="34"/>
      <c r="L9" s="10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2" t="s">
        <v>21</v>
      </c>
      <c r="E10" s="34"/>
      <c r="F10" s="105" t="s">
        <v>22</v>
      </c>
      <c r="G10" s="34"/>
      <c r="H10" s="34"/>
      <c r="I10" s="106" t="s">
        <v>23</v>
      </c>
      <c r="J10" s="107" t="str">
        <f>'Rekapitulace stavby'!AN8</f>
        <v>31. 7. 2019</v>
      </c>
      <c r="K10" s="34"/>
      <c r="L10" s="10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03"/>
      <c r="J11" s="34"/>
      <c r="K11" s="34"/>
      <c r="L11" s="10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2" t="s">
        <v>25</v>
      </c>
      <c r="E12" s="34"/>
      <c r="F12" s="34"/>
      <c r="G12" s="34"/>
      <c r="H12" s="34"/>
      <c r="I12" s="106" t="s">
        <v>26</v>
      </c>
      <c r="J12" s="105" t="str">
        <f>IF('Rekapitulace stavby'!AN10="","",'Rekapitulace stavby'!AN10)</f>
        <v/>
      </c>
      <c r="K12" s="34"/>
      <c r="L12" s="10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5" t="str">
        <f>IF('Rekapitulace stavby'!E11="","",'Rekapitulace stavby'!E11)</f>
        <v xml:space="preserve"> </v>
      </c>
      <c r="F13" s="34"/>
      <c r="G13" s="34"/>
      <c r="H13" s="34"/>
      <c r="I13" s="106" t="s">
        <v>27</v>
      </c>
      <c r="J13" s="105" t="str">
        <f>IF('Rekapitulace stavby'!AN11="","",'Rekapitulace stavby'!AN11)</f>
        <v/>
      </c>
      <c r="K13" s="34"/>
      <c r="L13" s="10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03"/>
      <c r="J14" s="34"/>
      <c r="K14" s="34"/>
      <c r="L14" s="10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2" t="s">
        <v>28</v>
      </c>
      <c r="E15" s="34"/>
      <c r="F15" s="34"/>
      <c r="G15" s="34"/>
      <c r="H15" s="34"/>
      <c r="I15" s="106" t="s">
        <v>26</v>
      </c>
      <c r="J15" s="30" t="str">
        <f>'Rekapitulace stavby'!AN13</f>
        <v>Vyplň údaj</v>
      </c>
      <c r="K15" s="34"/>
      <c r="L15" s="10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56" t="str">
        <f>'Rekapitulace stavby'!E14</f>
        <v>Vyplň údaj</v>
      </c>
      <c r="F16" s="357"/>
      <c r="G16" s="357"/>
      <c r="H16" s="357"/>
      <c r="I16" s="106" t="s">
        <v>27</v>
      </c>
      <c r="J16" s="30" t="str">
        <f>'Rekapitulace stavby'!AN14</f>
        <v>Vyplň údaj</v>
      </c>
      <c r="K16" s="34"/>
      <c r="L16" s="10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03"/>
      <c r="J17" s="34"/>
      <c r="K17" s="34"/>
      <c r="L17" s="10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2" t="s">
        <v>30</v>
      </c>
      <c r="E18" s="34"/>
      <c r="F18" s="34"/>
      <c r="G18" s="34"/>
      <c r="H18" s="34"/>
      <c r="I18" s="106" t="s">
        <v>26</v>
      </c>
      <c r="J18" s="105" t="str">
        <f>IF('Rekapitulace stavby'!AN16="","",'Rekapitulace stavby'!AN16)</f>
        <v/>
      </c>
      <c r="K18" s="34"/>
      <c r="L18" s="10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5" t="str">
        <f>IF('Rekapitulace stavby'!E17="","",'Rekapitulace stavby'!E17)</f>
        <v xml:space="preserve"> </v>
      </c>
      <c r="F19" s="34"/>
      <c r="G19" s="34"/>
      <c r="H19" s="34"/>
      <c r="I19" s="106" t="s">
        <v>27</v>
      </c>
      <c r="J19" s="105" t="str">
        <f>IF('Rekapitulace stavby'!AN17="","",'Rekapitulace stavby'!AN17)</f>
        <v/>
      </c>
      <c r="K19" s="34"/>
      <c r="L19" s="10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03"/>
      <c r="J20" s="34"/>
      <c r="K20" s="34"/>
      <c r="L20" s="10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2" t="s">
        <v>32</v>
      </c>
      <c r="E21" s="34"/>
      <c r="F21" s="34"/>
      <c r="G21" s="34"/>
      <c r="H21" s="34"/>
      <c r="I21" s="106" t="s">
        <v>26</v>
      </c>
      <c r="J21" s="105" t="s">
        <v>18</v>
      </c>
      <c r="K21" s="34"/>
      <c r="L21" s="10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5" t="s">
        <v>33</v>
      </c>
      <c r="F22" s="34"/>
      <c r="G22" s="34"/>
      <c r="H22" s="34"/>
      <c r="I22" s="106" t="s">
        <v>27</v>
      </c>
      <c r="J22" s="105" t="s">
        <v>18</v>
      </c>
      <c r="K22" s="34"/>
      <c r="L22" s="10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03"/>
      <c r="J23" s="34"/>
      <c r="K23" s="34"/>
      <c r="L23" s="10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2" t="s">
        <v>34</v>
      </c>
      <c r="E24" s="34"/>
      <c r="F24" s="34"/>
      <c r="G24" s="34"/>
      <c r="H24" s="34"/>
      <c r="I24" s="103"/>
      <c r="J24" s="34"/>
      <c r="K24" s="34"/>
      <c r="L24" s="10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51" customHeight="1">
      <c r="A25" s="108"/>
      <c r="B25" s="109"/>
      <c r="C25" s="108"/>
      <c r="D25" s="108"/>
      <c r="E25" s="358" t="s">
        <v>35</v>
      </c>
      <c r="F25" s="358"/>
      <c r="G25" s="358"/>
      <c r="H25" s="358"/>
      <c r="I25" s="110"/>
      <c r="J25" s="108"/>
      <c r="K25" s="108"/>
      <c r="L25" s="111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03"/>
      <c r="J26" s="34"/>
      <c r="K26" s="34"/>
      <c r="L26" s="10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2"/>
      <c r="E27" s="112"/>
      <c r="F27" s="112"/>
      <c r="G27" s="112"/>
      <c r="H27" s="112"/>
      <c r="I27" s="113"/>
      <c r="J27" s="112"/>
      <c r="K27" s="112"/>
      <c r="L27" s="10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4" t="s">
        <v>36</v>
      </c>
      <c r="E28" s="34"/>
      <c r="F28" s="34"/>
      <c r="G28" s="34"/>
      <c r="H28" s="34"/>
      <c r="I28" s="103"/>
      <c r="J28" s="115">
        <f>ROUND(J89,2)</f>
        <v>0</v>
      </c>
      <c r="K28" s="34"/>
      <c r="L28" s="10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3"/>
      <c r="J29" s="112"/>
      <c r="K29" s="112"/>
      <c r="L29" s="10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6" t="s">
        <v>38</v>
      </c>
      <c r="G30" s="34"/>
      <c r="H30" s="34"/>
      <c r="I30" s="117" t="s">
        <v>37</v>
      </c>
      <c r="J30" s="116" t="s">
        <v>39</v>
      </c>
      <c r="K30" s="34"/>
      <c r="L30" s="10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8" t="s">
        <v>40</v>
      </c>
      <c r="E31" s="102" t="s">
        <v>41</v>
      </c>
      <c r="F31" s="119">
        <f>ROUND((SUM(BE89:BE175)),2)</f>
        <v>0</v>
      </c>
      <c r="G31" s="34"/>
      <c r="H31" s="34"/>
      <c r="I31" s="120">
        <v>0</v>
      </c>
      <c r="J31" s="119">
        <f>ROUND(((SUM(BE89:BE175))*I31),2)</f>
        <v>0</v>
      </c>
      <c r="K31" s="34"/>
      <c r="L31" s="10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2" t="s">
        <v>42</v>
      </c>
      <c r="F32" s="119">
        <f>ROUND((SUM(BF89:BF175)),2)</f>
        <v>0</v>
      </c>
      <c r="G32" s="34"/>
      <c r="H32" s="34"/>
      <c r="I32" s="120">
        <v>0</v>
      </c>
      <c r="J32" s="119">
        <f>ROUND(((SUM(BF89:BF175))*I32),2)</f>
        <v>0</v>
      </c>
      <c r="K32" s="34"/>
      <c r="L32" s="10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2" t="s">
        <v>43</v>
      </c>
      <c r="F33" s="119">
        <f>ROUND((SUM(BG89:BG175)),2)</f>
        <v>0</v>
      </c>
      <c r="G33" s="34"/>
      <c r="H33" s="34"/>
      <c r="I33" s="120">
        <v>0</v>
      </c>
      <c r="J33" s="119">
        <f>0</f>
        <v>0</v>
      </c>
      <c r="K33" s="34"/>
      <c r="L33" s="10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2" t="s">
        <v>44</v>
      </c>
      <c r="F34" s="119">
        <f>ROUND((SUM(BH89:BH175)),2)</f>
        <v>0</v>
      </c>
      <c r="G34" s="34"/>
      <c r="H34" s="34"/>
      <c r="I34" s="120">
        <v>0</v>
      </c>
      <c r="J34" s="119">
        <f>0</f>
        <v>0</v>
      </c>
      <c r="K34" s="34"/>
      <c r="L34" s="10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2" t="s">
        <v>45</v>
      </c>
      <c r="F35" s="119">
        <f>ROUND((SUM(BI89:BI175)),2)</f>
        <v>0</v>
      </c>
      <c r="G35" s="34"/>
      <c r="H35" s="34"/>
      <c r="I35" s="120">
        <v>0</v>
      </c>
      <c r="J35" s="119">
        <f>0</f>
        <v>0</v>
      </c>
      <c r="K35" s="34"/>
      <c r="L35" s="10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03"/>
      <c r="J36" s="34"/>
      <c r="K36" s="34"/>
      <c r="L36" s="10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1"/>
      <c r="D37" s="122" t="s">
        <v>46</v>
      </c>
      <c r="E37" s="123"/>
      <c r="F37" s="123"/>
      <c r="G37" s="124" t="s">
        <v>47</v>
      </c>
      <c r="H37" s="125" t="s">
        <v>48</v>
      </c>
      <c r="I37" s="126"/>
      <c r="J37" s="127">
        <f>SUM(J28:J35)</f>
        <v>0</v>
      </c>
      <c r="K37" s="128"/>
      <c r="L37" s="10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9"/>
      <c r="C38" s="130"/>
      <c r="D38" s="130"/>
      <c r="E38" s="130"/>
      <c r="F38" s="130"/>
      <c r="G38" s="130"/>
      <c r="H38" s="130"/>
      <c r="I38" s="131"/>
      <c r="J38" s="130"/>
      <c r="K38" s="130"/>
      <c r="L38" s="10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10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103"/>
      <c r="J43" s="36"/>
      <c r="K43" s="36"/>
      <c r="L43" s="10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103"/>
      <c r="J44" s="36"/>
      <c r="K44" s="36"/>
      <c r="L44" s="10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15</v>
      </c>
      <c r="D45" s="36"/>
      <c r="E45" s="36"/>
      <c r="F45" s="36"/>
      <c r="G45" s="36"/>
      <c r="H45" s="36"/>
      <c r="I45" s="103"/>
      <c r="J45" s="36"/>
      <c r="K45" s="36"/>
      <c r="L45" s="10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28" t="str">
        <f>E7</f>
        <v>VD Fojtka, oprava schodiště_2</v>
      </c>
      <c r="F46" s="359"/>
      <c r="G46" s="359"/>
      <c r="H46" s="359"/>
      <c r="I46" s="103"/>
      <c r="J46" s="36"/>
      <c r="K46" s="36"/>
      <c r="L46" s="10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103"/>
      <c r="J47" s="36"/>
      <c r="K47" s="36"/>
      <c r="L47" s="10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 xml:space="preserve"> </v>
      </c>
      <c r="G48" s="36"/>
      <c r="H48" s="36"/>
      <c r="I48" s="106" t="s">
        <v>23</v>
      </c>
      <c r="J48" s="59" t="str">
        <f>IF(J10="","",J10)</f>
        <v>31. 7. 2019</v>
      </c>
      <c r="K48" s="36"/>
      <c r="L48" s="10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103"/>
      <c r="J49" s="36"/>
      <c r="K49" s="36"/>
      <c r="L49" s="10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25</v>
      </c>
      <c r="D50" s="36"/>
      <c r="E50" s="36"/>
      <c r="F50" s="27" t="str">
        <f>E13</f>
        <v xml:space="preserve"> </v>
      </c>
      <c r="G50" s="36"/>
      <c r="H50" s="36"/>
      <c r="I50" s="106" t="s">
        <v>30</v>
      </c>
      <c r="J50" s="32" t="str">
        <f>E19</f>
        <v xml:space="preserve"> </v>
      </c>
      <c r="K50" s="36"/>
      <c r="L50" s="10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106" t="s">
        <v>32</v>
      </c>
      <c r="J51" s="32" t="str">
        <f>E22</f>
        <v>Benda</v>
      </c>
      <c r="K51" s="36"/>
      <c r="L51" s="10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103"/>
      <c r="J52" s="36"/>
      <c r="K52" s="36"/>
      <c r="L52" s="10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35" t="s">
        <v>79</v>
      </c>
      <c r="D53" s="136"/>
      <c r="E53" s="136"/>
      <c r="F53" s="136"/>
      <c r="G53" s="136"/>
      <c r="H53" s="136"/>
      <c r="I53" s="137"/>
      <c r="J53" s="138" t="s">
        <v>80</v>
      </c>
      <c r="K53" s="136"/>
      <c r="L53" s="10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103"/>
      <c r="J54" s="36"/>
      <c r="K54" s="36"/>
      <c r="L54" s="10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39" t="s">
        <v>68</v>
      </c>
      <c r="D55" s="36"/>
      <c r="E55" s="36"/>
      <c r="F55" s="36"/>
      <c r="G55" s="36"/>
      <c r="H55" s="36"/>
      <c r="I55" s="103"/>
      <c r="J55" s="77">
        <f>J89</f>
        <v>0</v>
      </c>
      <c r="K55" s="36"/>
      <c r="L55" s="10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40"/>
      <c r="C56" s="141"/>
      <c r="D56" s="142" t="s">
        <v>82</v>
      </c>
      <c r="E56" s="143"/>
      <c r="F56" s="143"/>
      <c r="G56" s="143"/>
      <c r="H56" s="143"/>
      <c r="I56" s="144"/>
      <c r="J56" s="145">
        <f>J90</f>
        <v>0</v>
      </c>
      <c r="K56" s="141"/>
      <c r="L56" s="146"/>
    </row>
    <row r="57" spans="2:12" s="10" customFormat="1" ht="19.9" customHeight="1">
      <c r="B57" s="147"/>
      <c r="C57" s="148"/>
      <c r="D57" s="149" t="s">
        <v>83</v>
      </c>
      <c r="E57" s="150"/>
      <c r="F57" s="150"/>
      <c r="G57" s="150"/>
      <c r="H57" s="150"/>
      <c r="I57" s="151"/>
      <c r="J57" s="152">
        <f>J91</f>
        <v>0</v>
      </c>
      <c r="K57" s="148"/>
      <c r="L57" s="153"/>
    </row>
    <row r="58" spans="2:12" s="10" customFormat="1" ht="19.9" customHeight="1">
      <c r="B58" s="147"/>
      <c r="C58" s="148"/>
      <c r="D58" s="149" t="s">
        <v>84</v>
      </c>
      <c r="E58" s="150"/>
      <c r="F58" s="150"/>
      <c r="G58" s="150"/>
      <c r="H58" s="150"/>
      <c r="I58" s="151"/>
      <c r="J58" s="152">
        <f>J96</f>
        <v>0</v>
      </c>
      <c r="K58" s="148"/>
      <c r="L58" s="153"/>
    </row>
    <row r="59" spans="2:12" s="10" customFormat="1" ht="19.9" customHeight="1">
      <c r="B59" s="147"/>
      <c r="C59" s="148"/>
      <c r="D59" s="149" t="s">
        <v>85</v>
      </c>
      <c r="E59" s="150"/>
      <c r="F59" s="150"/>
      <c r="G59" s="150"/>
      <c r="H59" s="150"/>
      <c r="I59" s="151"/>
      <c r="J59" s="152">
        <f>J104</f>
        <v>0</v>
      </c>
      <c r="K59" s="148"/>
      <c r="L59" s="153"/>
    </row>
    <row r="60" spans="2:12" s="10" customFormat="1" ht="19.9" customHeight="1">
      <c r="B60" s="147"/>
      <c r="C60" s="148"/>
      <c r="D60" s="149" t="s">
        <v>86</v>
      </c>
      <c r="E60" s="150"/>
      <c r="F60" s="150"/>
      <c r="G60" s="150"/>
      <c r="H60" s="150"/>
      <c r="I60" s="151"/>
      <c r="J60" s="152">
        <f>J112</f>
        <v>0</v>
      </c>
      <c r="K60" s="148"/>
      <c r="L60" s="153"/>
    </row>
    <row r="61" spans="2:12" s="10" customFormat="1" ht="19.9" customHeight="1">
      <c r="B61" s="147"/>
      <c r="C61" s="148"/>
      <c r="D61" s="149" t="s">
        <v>87</v>
      </c>
      <c r="E61" s="150"/>
      <c r="F61" s="150"/>
      <c r="G61" s="150"/>
      <c r="H61" s="150"/>
      <c r="I61" s="151"/>
      <c r="J61" s="152">
        <f>J114</f>
        <v>0</v>
      </c>
      <c r="K61" s="148"/>
      <c r="L61" s="153"/>
    </row>
    <row r="62" spans="2:12" s="10" customFormat="1" ht="19.9" customHeight="1">
      <c r="B62" s="147"/>
      <c r="C62" s="148"/>
      <c r="D62" s="149" t="s">
        <v>88</v>
      </c>
      <c r="E62" s="150"/>
      <c r="F62" s="150"/>
      <c r="G62" s="150"/>
      <c r="H62" s="150"/>
      <c r="I62" s="151"/>
      <c r="J62" s="152">
        <f>J123</f>
        <v>0</v>
      </c>
      <c r="K62" s="148"/>
      <c r="L62" s="153"/>
    </row>
    <row r="63" spans="2:12" s="10" customFormat="1" ht="19.9" customHeight="1">
      <c r="B63" s="147"/>
      <c r="C63" s="148"/>
      <c r="D63" s="149" t="s">
        <v>89</v>
      </c>
      <c r="E63" s="150"/>
      <c r="F63" s="150"/>
      <c r="G63" s="150"/>
      <c r="H63" s="150"/>
      <c r="I63" s="151"/>
      <c r="J63" s="152">
        <f>J138</f>
        <v>0</v>
      </c>
      <c r="K63" s="148"/>
      <c r="L63" s="153"/>
    </row>
    <row r="64" spans="2:12" s="9" customFormat="1" ht="24.95" customHeight="1">
      <c r="B64" s="140"/>
      <c r="C64" s="141"/>
      <c r="D64" s="142" t="s">
        <v>90</v>
      </c>
      <c r="E64" s="143"/>
      <c r="F64" s="143"/>
      <c r="G64" s="143"/>
      <c r="H64" s="143"/>
      <c r="I64" s="144"/>
      <c r="J64" s="145">
        <f>J142</f>
        <v>0</v>
      </c>
      <c r="K64" s="141"/>
      <c r="L64" s="146"/>
    </row>
    <row r="65" spans="2:12" s="10" customFormat="1" ht="19.9" customHeight="1">
      <c r="B65" s="147"/>
      <c r="C65" s="148"/>
      <c r="D65" s="149" t="s">
        <v>91</v>
      </c>
      <c r="E65" s="150"/>
      <c r="F65" s="150"/>
      <c r="G65" s="150"/>
      <c r="H65" s="150"/>
      <c r="I65" s="151"/>
      <c r="J65" s="152">
        <f>J143</f>
        <v>0</v>
      </c>
      <c r="K65" s="148"/>
      <c r="L65" s="153"/>
    </row>
    <row r="66" spans="2:12" s="10" customFormat="1" ht="19.9" customHeight="1">
      <c r="B66" s="147"/>
      <c r="C66" s="148"/>
      <c r="D66" s="149" t="s">
        <v>92</v>
      </c>
      <c r="E66" s="150"/>
      <c r="F66" s="150"/>
      <c r="G66" s="150"/>
      <c r="H66" s="150"/>
      <c r="I66" s="151"/>
      <c r="J66" s="152">
        <f>J158</f>
        <v>0</v>
      </c>
      <c r="K66" s="148"/>
      <c r="L66" s="153"/>
    </row>
    <row r="67" spans="2:12" s="10" customFormat="1" ht="19.9" customHeight="1">
      <c r="B67" s="147"/>
      <c r="C67" s="148"/>
      <c r="D67" s="149" t="s">
        <v>93</v>
      </c>
      <c r="E67" s="150"/>
      <c r="F67" s="150"/>
      <c r="G67" s="150"/>
      <c r="H67" s="150"/>
      <c r="I67" s="151"/>
      <c r="J67" s="152">
        <f>J163</f>
        <v>0</v>
      </c>
      <c r="K67" s="148"/>
      <c r="L67" s="153"/>
    </row>
    <row r="68" spans="2:12" s="9" customFormat="1" ht="24.95" customHeight="1">
      <c r="B68" s="140"/>
      <c r="C68" s="141"/>
      <c r="D68" s="142" t="s">
        <v>94</v>
      </c>
      <c r="E68" s="143"/>
      <c r="F68" s="143"/>
      <c r="G68" s="143"/>
      <c r="H68" s="143"/>
      <c r="I68" s="144"/>
      <c r="J68" s="145">
        <f>J167</f>
        <v>0</v>
      </c>
      <c r="K68" s="141"/>
      <c r="L68" s="146"/>
    </row>
    <row r="69" spans="2:12" s="10" customFormat="1" ht="19.9" customHeight="1">
      <c r="B69" s="147"/>
      <c r="C69" s="148"/>
      <c r="D69" s="149" t="s">
        <v>95</v>
      </c>
      <c r="E69" s="150"/>
      <c r="F69" s="150"/>
      <c r="G69" s="150"/>
      <c r="H69" s="150"/>
      <c r="I69" s="151"/>
      <c r="J69" s="152">
        <f>J168</f>
        <v>0</v>
      </c>
      <c r="K69" s="148"/>
      <c r="L69" s="153"/>
    </row>
    <row r="70" spans="2:12" s="10" customFormat="1" ht="19.9" customHeight="1">
      <c r="B70" s="147"/>
      <c r="C70" s="148"/>
      <c r="D70" s="149" t="s">
        <v>96</v>
      </c>
      <c r="E70" s="150"/>
      <c r="F70" s="150"/>
      <c r="G70" s="150"/>
      <c r="H70" s="150"/>
      <c r="I70" s="151"/>
      <c r="J70" s="152">
        <f>J171</f>
        <v>0</v>
      </c>
      <c r="K70" s="148"/>
      <c r="L70" s="153"/>
    </row>
    <row r="71" spans="2:12" s="10" customFormat="1" ht="19.9" customHeight="1">
      <c r="B71" s="147"/>
      <c r="C71" s="148"/>
      <c r="D71" s="149" t="s">
        <v>97</v>
      </c>
      <c r="E71" s="150"/>
      <c r="F71" s="150"/>
      <c r="G71" s="150"/>
      <c r="H71" s="150"/>
      <c r="I71" s="151"/>
      <c r="J71" s="152">
        <f>J174</f>
        <v>0</v>
      </c>
      <c r="K71" s="148"/>
      <c r="L71" s="153"/>
    </row>
    <row r="72" spans="1:31" s="2" customFormat="1" ht="21.75" customHeight="1">
      <c r="A72" s="34"/>
      <c r="B72" s="35"/>
      <c r="C72" s="36"/>
      <c r="D72" s="36"/>
      <c r="E72" s="36"/>
      <c r="F72" s="36"/>
      <c r="G72" s="36"/>
      <c r="H72" s="36"/>
      <c r="I72" s="103"/>
      <c r="J72" s="36"/>
      <c r="K72" s="36"/>
      <c r="L72" s="10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7"/>
      <c r="C73" s="48"/>
      <c r="D73" s="48"/>
      <c r="E73" s="48"/>
      <c r="F73" s="48"/>
      <c r="G73" s="48"/>
      <c r="H73" s="48"/>
      <c r="I73" s="131"/>
      <c r="J73" s="48"/>
      <c r="K73" s="48"/>
      <c r="L73" s="10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9"/>
      <c r="C77" s="50"/>
      <c r="D77" s="50"/>
      <c r="E77" s="50"/>
      <c r="F77" s="50"/>
      <c r="G77" s="50"/>
      <c r="H77" s="50"/>
      <c r="I77" s="134"/>
      <c r="J77" s="50"/>
      <c r="K77" s="50"/>
      <c r="L77" s="10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98</v>
      </c>
      <c r="D78" s="36"/>
      <c r="E78" s="36"/>
      <c r="F78" s="36"/>
      <c r="G78" s="36"/>
      <c r="H78" s="36"/>
      <c r="I78" s="103"/>
      <c r="J78" s="36"/>
      <c r="K78" s="36"/>
      <c r="L78" s="10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103"/>
      <c r="J79" s="36"/>
      <c r="K79" s="36"/>
      <c r="L79" s="10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15</v>
      </c>
      <c r="D80" s="36"/>
      <c r="E80" s="36"/>
      <c r="F80" s="36"/>
      <c r="G80" s="36"/>
      <c r="H80" s="36"/>
      <c r="I80" s="103"/>
      <c r="J80" s="36"/>
      <c r="K80" s="36"/>
      <c r="L80" s="10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328" t="str">
        <f>E7</f>
        <v>VD Fojtka, oprava schodiště_2</v>
      </c>
      <c r="F81" s="359"/>
      <c r="G81" s="359"/>
      <c r="H81" s="359"/>
      <c r="I81" s="103"/>
      <c r="J81" s="36"/>
      <c r="K81" s="36"/>
      <c r="L81" s="10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103"/>
      <c r="J82" s="36"/>
      <c r="K82" s="36"/>
      <c r="L82" s="10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F10</f>
        <v xml:space="preserve"> </v>
      </c>
      <c r="G83" s="36"/>
      <c r="H83" s="36"/>
      <c r="I83" s="106" t="s">
        <v>23</v>
      </c>
      <c r="J83" s="59" t="str">
        <f>IF(J10="","",J10)</f>
        <v>31. 7. 2019</v>
      </c>
      <c r="K83" s="36"/>
      <c r="L83" s="10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103"/>
      <c r="J84" s="36"/>
      <c r="K84" s="36"/>
      <c r="L84" s="10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6"/>
      <c r="E85" s="36"/>
      <c r="F85" s="27" t="str">
        <f>E13</f>
        <v xml:space="preserve"> </v>
      </c>
      <c r="G85" s="36"/>
      <c r="H85" s="36"/>
      <c r="I85" s="106" t="s">
        <v>30</v>
      </c>
      <c r="J85" s="32" t="str">
        <f>E19</f>
        <v xml:space="preserve"> </v>
      </c>
      <c r="K85" s="36"/>
      <c r="L85" s="10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28</v>
      </c>
      <c r="D86" s="36"/>
      <c r="E86" s="36"/>
      <c r="F86" s="27" t="str">
        <f>IF(E16="","",E16)</f>
        <v>Vyplň údaj</v>
      </c>
      <c r="G86" s="36"/>
      <c r="H86" s="36"/>
      <c r="I86" s="106" t="s">
        <v>32</v>
      </c>
      <c r="J86" s="32" t="str">
        <f>E22</f>
        <v>Benda</v>
      </c>
      <c r="K86" s="36"/>
      <c r="L86" s="10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103"/>
      <c r="J87" s="36"/>
      <c r="K87" s="36"/>
      <c r="L87" s="10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54"/>
      <c r="B88" s="155"/>
      <c r="C88" s="156" t="s">
        <v>99</v>
      </c>
      <c r="D88" s="157" t="s">
        <v>55</v>
      </c>
      <c r="E88" s="157" t="s">
        <v>51</v>
      </c>
      <c r="F88" s="157" t="s">
        <v>52</v>
      </c>
      <c r="G88" s="157" t="s">
        <v>100</v>
      </c>
      <c r="H88" s="157" t="s">
        <v>101</v>
      </c>
      <c r="I88" s="158" t="s">
        <v>102</v>
      </c>
      <c r="J88" s="157" t="s">
        <v>80</v>
      </c>
      <c r="K88" s="159" t="s">
        <v>103</v>
      </c>
      <c r="L88" s="160"/>
      <c r="M88" s="68" t="s">
        <v>18</v>
      </c>
      <c r="N88" s="69" t="s">
        <v>40</v>
      </c>
      <c r="O88" s="69" t="s">
        <v>104</v>
      </c>
      <c r="P88" s="69" t="s">
        <v>105</v>
      </c>
      <c r="Q88" s="69" t="s">
        <v>106</v>
      </c>
      <c r="R88" s="69" t="s">
        <v>107</v>
      </c>
      <c r="S88" s="69" t="s">
        <v>108</v>
      </c>
      <c r="T88" s="70" t="s">
        <v>109</v>
      </c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</row>
    <row r="89" spans="1:63" s="2" customFormat="1" ht="22.9" customHeight="1">
      <c r="A89" s="34"/>
      <c r="B89" s="35"/>
      <c r="C89" s="75" t="s">
        <v>110</v>
      </c>
      <c r="D89" s="36"/>
      <c r="E89" s="36"/>
      <c r="F89" s="36"/>
      <c r="G89" s="36"/>
      <c r="H89" s="36"/>
      <c r="I89" s="103"/>
      <c r="J89" s="161">
        <f>BK89</f>
        <v>0</v>
      </c>
      <c r="K89" s="36"/>
      <c r="L89" s="39"/>
      <c r="M89" s="71"/>
      <c r="N89" s="162"/>
      <c r="O89" s="72"/>
      <c r="P89" s="163">
        <f>P90+P142+P167</f>
        <v>0</v>
      </c>
      <c r="Q89" s="72"/>
      <c r="R89" s="163">
        <f>R90+R142+R167</f>
        <v>6.573394072119999</v>
      </c>
      <c r="S89" s="72"/>
      <c r="T89" s="164">
        <f>T90+T142+T167</f>
        <v>9.9333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69</v>
      </c>
      <c r="AU89" s="17" t="s">
        <v>81</v>
      </c>
      <c r="BK89" s="165">
        <f>BK90+BK142+BK167</f>
        <v>0</v>
      </c>
    </row>
    <row r="90" spans="2:63" s="12" customFormat="1" ht="25.9" customHeight="1">
      <c r="B90" s="166"/>
      <c r="C90" s="167"/>
      <c r="D90" s="168" t="s">
        <v>69</v>
      </c>
      <c r="E90" s="169" t="s">
        <v>111</v>
      </c>
      <c r="F90" s="169" t="s">
        <v>112</v>
      </c>
      <c r="G90" s="167"/>
      <c r="H90" s="167"/>
      <c r="I90" s="170"/>
      <c r="J90" s="171">
        <f>BK90</f>
        <v>0</v>
      </c>
      <c r="K90" s="167"/>
      <c r="L90" s="172"/>
      <c r="M90" s="173"/>
      <c r="N90" s="174"/>
      <c r="O90" s="174"/>
      <c r="P90" s="175">
        <f>P91+P96+P104+P112+P114+P123+P138</f>
        <v>0</v>
      </c>
      <c r="Q90" s="174"/>
      <c r="R90" s="175">
        <f>R91+R96+R104+R112+R114+R123+R138</f>
        <v>6.1219670721199995</v>
      </c>
      <c r="S90" s="174"/>
      <c r="T90" s="176">
        <f>T91+T96+T104+T112+T114+T123+T138</f>
        <v>8.67</v>
      </c>
      <c r="AR90" s="177" t="s">
        <v>74</v>
      </c>
      <c r="AT90" s="178" t="s">
        <v>69</v>
      </c>
      <c r="AU90" s="178" t="s">
        <v>7</v>
      </c>
      <c r="AY90" s="177" t="s">
        <v>113</v>
      </c>
      <c r="BK90" s="179">
        <f>BK91+BK96+BK104+BK112+BK114+BK123+BK138</f>
        <v>0</v>
      </c>
    </row>
    <row r="91" spans="2:63" s="12" customFormat="1" ht="22.9" customHeight="1">
      <c r="B91" s="166"/>
      <c r="C91" s="167"/>
      <c r="D91" s="168" t="s">
        <v>69</v>
      </c>
      <c r="E91" s="180" t="s">
        <v>74</v>
      </c>
      <c r="F91" s="180" t="s">
        <v>114</v>
      </c>
      <c r="G91" s="167"/>
      <c r="H91" s="167"/>
      <c r="I91" s="170"/>
      <c r="J91" s="181">
        <f>BK91</f>
        <v>0</v>
      </c>
      <c r="K91" s="167"/>
      <c r="L91" s="172"/>
      <c r="M91" s="173"/>
      <c r="N91" s="174"/>
      <c r="O91" s="174"/>
      <c r="P91" s="175">
        <f>SUM(P92:P95)</f>
        <v>0</v>
      </c>
      <c r="Q91" s="174"/>
      <c r="R91" s="175">
        <f>SUM(R92:R95)</f>
        <v>0</v>
      </c>
      <c r="S91" s="174"/>
      <c r="T91" s="176">
        <f>SUM(T92:T95)</f>
        <v>0</v>
      </c>
      <c r="AR91" s="177" t="s">
        <v>74</v>
      </c>
      <c r="AT91" s="178" t="s">
        <v>69</v>
      </c>
      <c r="AU91" s="178" t="s">
        <v>74</v>
      </c>
      <c r="AY91" s="177" t="s">
        <v>113</v>
      </c>
      <c r="BK91" s="179">
        <f>SUM(BK92:BK95)</f>
        <v>0</v>
      </c>
    </row>
    <row r="92" spans="1:65" s="2" customFormat="1" ht="24" customHeight="1">
      <c r="A92" s="34"/>
      <c r="B92" s="35"/>
      <c r="C92" s="182" t="s">
        <v>74</v>
      </c>
      <c r="D92" s="182" t="s">
        <v>115</v>
      </c>
      <c r="E92" s="183" t="s">
        <v>116</v>
      </c>
      <c r="F92" s="184" t="s">
        <v>117</v>
      </c>
      <c r="G92" s="185" t="s">
        <v>118</v>
      </c>
      <c r="H92" s="186">
        <v>1.08</v>
      </c>
      <c r="I92" s="187"/>
      <c r="J92" s="188">
        <f>ROUND(I92*H92,2)</f>
        <v>0</v>
      </c>
      <c r="K92" s="184" t="s">
        <v>119</v>
      </c>
      <c r="L92" s="39"/>
      <c r="M92" s="189" t="s">
        <v>18</v>
      </c>
      <c r="N92" s="190" t="s">
        <v>41</v>
      </c>
      <c r="O92" s="64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3" t="s">
        <v>120</v>
      </c>
      <c r="AT92" s="193" t="s">
        <v>115</v>
      </c>
      <c r="AU92" s="193" t="s">
        <v>76</v>
      </c>
      <c r="AY92" s="17" t="s">
        <v>113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7" t="s">
        <v>74</v>
      </c>
      <c r="BK92" s="194">
        <f>ROUND(I92*H92,2)</f>
        <v>0</v>
      </c>
      <c r="BL92" s="17" t="s">
        <v>120</v>
      </c>
      <c r="BM92" s="193" t="s">
        <v>121</v>
      </c>
    </row>
    <row r="93" spans="2:51" s="13" customFormat="1" ht="11.25">
      <c r="B93" s="195"/>
      <c r="C93" s="196"/>
      <c r="D93" s="197" t="s">
        <v>122</v>
      </c>
      <c r="E93" s="198" t="s">
        <v>18</v>
      </c>
      <c r="F93" s="199" t="s">
        <v>123</v>
      </c>
      <c r="G93" s="196"/>
      <c r="H93" s="200">
        <v>1.08</v>
      </c>
      <c r="I93" s="201"/>
      <c r="J93" s="196"/>
      <c r="K93" s="196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122</v>
      </c>
      <c r="AU93" s="206" t="s">
        <v>76</v>
      </c>
      <c r="AV93" s="13" t="s">
        <v>76</v>
      </c>
      <c r="AW93" s="13" t="s">
        <v>31</v>
      </c>
      <c r="AX93" s="13" t="s">
        <v>7</v>
      </c>
      <c r="AY93" s="206" t="s">
        <v>113</v>
      </c>
    </row>
    <row r="94" spans="2:51" s="14" customFormat="1" ht="11.25">
      <c r="B94" s="207"/>
      <c r="C94" s="208"/>
      <c r="D94" s="197" t="s">
        <v>122</v>
      </c>
      <c r="E94" s="209" t="s">
        <v>18</v>
      </c>
      <c r="F94" s="210" t="s">
        <v>124</v>
      </c>
      <c r="G94" s="208"/>
      <c r="H94" s="211">
        <v>1.08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122</v>
      </c>
      <c r="AU94" s="217" t="s">
        <v>76</v>
      </c>
      <c r="AV94" s="14" t="s">
        <v>120</v>
      </c>
      <c r="AW94" s="14" t="s">
        <v>31</v>
      </c>
      <c r="AX94" s="14" t="s">
        <v>74</v>
      </c>
      <c r="AY94" s="217" t="s">
        <v>113</v>
      </c>
    </row>
    <row r="95" spans="1:65" s="2" customFormat="1" ht="24" customHeight="1">
      <c r="A95" s="34"/>
      <c r="B95" s="35"/>
      <c r="C95" s="182" t="s">
        <v>76</v>
      </c>
      <c r="D95" s="182" t="s">
        <v>115</v>
      </c>
      <c r="E95" s="183" t="s">
        <v>125</v>
      </c>
      <c r="F95" s="184" t="s">
        <v>126</v>
      </c>
      <c r="G95" s="185" t="s">
        <v>127</v>
      </c>
      <c r="H95" s="186">
        <v>10</v>
      </c>
      <c r="I95" s="187"/>
      <c r="J95" s="188">
        <f>ROUND(I95*H95,2)</f>
        <v>0</v>
      </c>
      <c r="K95" s="184" t="s">
        <v>128</v>
      </c>
      <c r="L95" s="39"/>
      <c r="M95" s="189" t="s">
        <v>18</v>
      </c>
      <c r="N95" s="190" t="s">
        <v>41</v>
      </c>
      <c r="O95" s="64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93" t="s">
        <v>120</v>
      </c>
      <c r="AT95" s="193" t="s">
        <v>115</v>
      </c>
      <c r="AU95" s="193" t="s">
        <v>76</v>
      </c>
      <c r="AY95" s="17" t="s">
        <v>113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7" t="s">
        <v>74</v>
      </c>
      <c r="BK95" s="194">
        <f>ROUND(I95*H95,2)</f>
        <v>0</v>
      </c>
      <c r="BL95" s="17" t="s">
        <v>120</v>
      </c>
      <c r="BM95" s="193" t="s">
        <v>129</v>
      </c>
    </row>
    <row r="96" spans="2:63" s="12" customFormat="1" ht="22.9" customHeight="1">
      <c r="B96" s="166"/>
      <c r="C96" s="167"/>
      <c r="D96" s="168" t="s">
        <v>69</v>
      </c>
      <c r="E96" s="180" t="s">
        <v>76</v>
      </c>
      <c r="F96" s="180" t="s">
        <v>130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SUM(P97:P103)</f>
        <v>0</v>
      </c>
      <c r="Q96" s="174"/>
      <c r="R96" s="175">
        <f>SUM(R97:R103)</f>
        <v>4.33673707212</v>
      </c>
      <c r="S96" s="174"/>
      <c r="T96" s="176">
        <f>SUM(T97:T103)</f>
        <v>0</v>
      </c>
      <c r="AR96" s="177" t="s">
        <v>74</v>
      </c>
      <c r="AT96" s="178" t="s">
        <v>69</v>
      </c>
      <c r="AU96" s="178" t="s">
        <v>74</v>
      </c>
      <c r="AY96" s="177" t="s">
        <v>113</v>
      </c>
      <c r="BK96" s="179">
        <f>SUM(BK97:BK103)</f>
        <v>0</v>
      </c>
    </row>
    <row r="97" spans="1:65" s="2" customFormat="1" ht="16.5" customHeight="1">
      <c r="A97" s="34"/>
      <c r="B97" s="35"/>
      <c r="C97" s="182" t="s">
        <v>131</v>
      </c>
      <c r="D97" s="182" t="s">
        <v>115</v>
      </c>
      <c r="E97" s="183" t="s">
        <v>132</v>
      </c>
      <c r="F97" s="184" t="s">
        <v>133</v>
      </c>
      <c r="G97" s="185" t="s">
        <v>118</v>
      </c>
      <c r="H97" s="186">
        <v>0.27</v>
      </c>
      <c r="I97" s="187"/>
      <c r="J97" s="188">
        <f>ROUND(I97*H97,2)</f>
        <v>0</v>
      </c>
      <c r="K97" s="184" t="s">
        <v>119</v>
      </c>
      <c r="L97" s="39"/>
      <c r="M97" s="189" t="s">
        <v>18</v>
      </c>
      <c r="N97" s="190" t="s">
        <v>41</v>
      </c>
      <c r="O97" s="64"/>
      <c r="P97" s="191">
        <f>O97*H97</f>
        <v>0</v>
      </c>
      <c r="Q97" s="191">
        <v>2.16</v>
      </c>
      <c r="R97" s="191">
        <f>Q97*H97</f>
        <v>0.5832</v>
      </c>
      <c r="S97" s="191">
        <v>0</v>
      </c>
      <c r="T97" s="192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3" t="s">
        <v>120</v>
      </c>
      <c r="AT97" s="193" t="s">
        <v>115</v>
      </c>
      <c r="AU97" s="193" t="s">
        <v>76</v>
      </c>
      <c r="AY97" s="17" t="s">
        <v>113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7" t="s">
        <v>74</v>
      </c>
      <c r="BK97" s="194">
        <f>ROUND(I97*H97,2)</f>
        <v>0</v>
      </c>
      <c r="BL97" s="17" t="s">
        <v>120</v>
      </c>
      <c r="BM97" s="193" t="s">
        <v>134</v>
      </c>
    </row>
    <row r="98" spans="2:51" s="13" customFormat="1" ht="11.25">
      <c r="B98" s="195"/>
      <c r="C98" s="196"/>
      <c r="D98" s="197" t="s">
        <v>122</v>
      </c>
      <c r="E98" s="198" t="s">
        <v>18</v>
      </c>
      <c r="F98" s="199" t="s">
        <v>135</v>
      </c>
      <c r="G98" s="196"/>
      <c r="H98" s="200">
        <v>0.27</v>
      </c>
      <c r="I98" s="201"/>
      <c r="J98" s="196"/>
      <c r="K98" s="196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122</v>
      </c>
      <c r="AU98" s="206" t="s">
        <v>76</v>
      </c>
      <c r="AV98" s="13" t="s">
        <v>76</v>
      </c>
      <c r="AW98" s="13" t="s">
        <v>31</v>
      </c>
      <c r="AX98" s="13" t="s">
        <v>7</v>
      </c>
      <c r="AY98" s="206" t="s">
        <v>113</v>
      </c>
    </row>
    <row r="99" spans="2:51" s="14" customFormat="1" ht="11.25">
      <c r="B99" s="207"/>
      <c r="C99" s="208"/>
      <c r="D99" s="197" t="s">
        <v>122</v>
      </c>
      <c r="E99" s="209" t="s">
        <v>18</v>
      </c>
      <c r="F99" s="210" t="s">
        <v>124</v>
      </c>
      <c r="G99" s="208"/>
      <c r="H99" s="211">
        <v>0.27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122</v>
      </c>
      <c r="AU99" s="217" t="s">
        <v>76</v>
      </c>
      <c r="AV99" s="14" t="s">
        <v>120</v>
      </c>
      <c r="AW99" s="14" t="s">
        <v>31</v>
      </c>
      <c r="AX99" s="14" t="s">
        <v>74</v>
      </c>
      <c r="AY99" s="217" t="s">
        <v>113</v>
      </c>
    </row>
    <row r="100" spans="1:65" s="2" customFormat="1" ht="16.5" customHeight="1">
      <c r="A100" s="34"/>
      <c r="B100" s="35"/>
      <c r="C100" s="182" t="s">
        <v>120</v>
      </c>
      <c r="D100" s="182" t="s">
        <v>115</v>
      </c>
      <c r="E100" s="183" t="s">
        <v>136</v>
      </c>
      <c r="F100" s="184" t="s">
        <v>137</v>
      </c>
      <c r="G100" s="185" t="s">
        <v>118</v>
      </c>
      <c r="H100" s="186">
        <v>1.53</v>
      </c>
      <c r="I100" s="187"/>
      <c r="J100" s="188">
        <f>ROUND(I100*H100,2)</f>
        <v>0</v>
      </c>
      <c r="K100" s="184" t="s">
        <v>119</v>
      </c>
      <c r="L100" s="39"/>
      <c r="M100" s="189" t="s">
        <v>18</v>
      </c>
      <c r="N100" s="190" t="s">
        <v>41</v>
      </c>
      <c r="O100" s="64"/>
      <c r="P100" s="191">
        <f>O100*H100</f>
        <v>0</v>
      </c>
      <c r="Q100" s="191">
        <v>2.453292204</v>
      </c>
      <c r="R100" s="191">
        <f>Q100*H100</f>
        <v>3.75353707212</v>
      </c>
      <c r="S100" s="191">
        <v>0</v>
      </c>
      <c r="T100" s="192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93" t="s">
        <v>120</v>
      </c>
      <c r="AT100" s="193" t="s">
        <v>115</v>
      </c>
      <c r="AU100" s="193" t="s">
        <v>76</v>
      </c>
      <c r="AY100" s="17" t="s">
        <v>113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7" t="s">
        <v>74</v>
      </c>
      <c r="BK100" s="194">
        <f>ROUND(I100*H100,2)</f>
        <v>0</v>
      </c>
      <c r="BL100" s="17" t="s">
        <v>120</v>
      </c>
      <c r="BM100" s="193" t="s">
        <v>138</v>
      </c>
    </row>
    <row r="101" spans="1:47" s="2" customFormat="1" ht="19.5">
      <c r="A101" s="34"/>
      <c r="B101" s="35"/>
      <c r="C101" s="36"/>
      <c r="D101" s="197" t="s">
        <v>139</v>
      </c>
      <c r="E101" s="36"/>
      <c r="F101" s="218" t="s">
        <v>140</v>
      </c>
      <c r="G101" s="36"/>
      <c r="H101" s="36"/>
      <c r="I101" s="103"/>
      <c r="J101" s="36"/>
      <c r="K101" s="36"/>
      <c r="L101" s="39"/>
      <c r="M101" s="219"/>
      <c r="N101" s="22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139</v>
      </c>
      <c r="AU101" s="17" t="s">
        <v>76</v>
      </c>
    </row>
    <row r="102" spans="2:51" s="13" customFormat="1" ht="11.25">
      <c r="B102" s="195"/>
      <c r="C102" s="196"/>
      <c r="D102" s="197" t="s">
        <v>122</v>
      </c>
      <c r="E102" s="198" t="s">
        <v>18</v>
      </c>
      <c r="F102" s="199" t="s">
        <v>141</v>
      </c>
      <c r="G102" s="196"/>
      <c r="H102" s="200">
        <v>1.53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122</v>
      </c>
      <c r="AU102" s="206" t="s">
        <v>76</v>
      </c>
      <c r="AV102" s="13" t="s">
        <v>76</v>
      </c>
      <c r="AW102" s="13" t="s">
        <v>31</v>
      </c>
      <c r="AX102" s="13" t="s">
        <v>7</v>
      </c>
      <c r="AY102" s="206" t="s">
        <v>113</v>
      </c>
    </row>
    <row r="103" spans="2:51" s="14" customFormat="1" ht="11.25">
      <c r="B103" s="207"/>
      <c r="C103" s="208"/>
      <c r="D103" s="197" t="s">
        <v>122</v>
      </c>
      <c r="E103" s="209" t="s">
        <v>18</v>
      </c>
      <c r="F103" s="210" t="s">
        <v>124</v>
      </c>
      <c r="G103" s="208"/>
      <c r="H103" s="211">
        <v>1.53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122</v>
      </c>
      <c r="AU103" s="217" t="s">
        <v>76</v>
      </c>
      <c r="AV103" s="14" t="s">
        <v>120</v>
      </c>
      <c r="AW103" s="14" t="s">
        <v>31</v>
      </c>
      <c r="AX103" s="14" t="s">
        <v>74</v>
      </c>
      <c r="AY103" s="217" t="s">
        <v>113</v>
      </c>
    </row>
    <row r="104" spans="2:63" s="12" customFormat="1" ht="22.9" customHeight="1">
      <c r="B104" s="166"/>
      <c r="C104" s="167"/>
      <c r="D104" s="168" t="s">
        <v>69</v>
      </c>
      <c r="E104" s="180" t="s">
        <v>120</v>
      </c>
      <c r="F104" s="180" t="s">
        <v>142</v>
      </c>
      <c r="G104" s="167"/>
      <c r="H104" s="167"/>
      <c r="I104" s="170"/>
      <c r="J104" s="181">
        <f>BK104</f>
        <v>0</v>
      </c>
      <c r="K104" s="167"/>
      <c r="L104" s="172"/>
      <c r="M104" s="173"/>
      <c r="N104" s="174"/>
      <c r="O104" s="174"/>
      <c r="P104" s="175">
        <f>SUM(P105:P111)</f>
        <v>0</v>
      </c>
      <c r="Q104" s="174"/>
      <c r="R104" s="175">
        <f>SUM(R105:R111)</f>
        <v>1.71613</v>
      </c>
      <c r="S104" s="174"/>
      <c r="T104" s="176">
        <f>SUM(T105:T111)</f>
        <v>0</v>
      </c>
      <c r="AR104" s="177" t="s">
        <v>74</v>
      </c>
      <c r="AT104" s="178" t="s">
        <v>69</v>
      </c>
      <c r="AU104" s="178" t="s">
        <v>74</v>
      </c>
      <c r="AY104" s="177" t="s">
        <v>113</v>
      </c>
      <c r="BK104" s="179">
        <f>SUM(BK105:BK111)</f>
        <v>0</v>
      </c>
    </row>
    <row r="105" spans="1:65" s="2" customFormat="1" ht="16.5" customHeight="1">
      <c r="A105" s="34"/>
      <c r="B105" s="35"/>
      <c r="C105" s="182" t="s">
        <v>143</v>
      </c>
      <c r="D105" s="182" t="s">
        <v>115</v>
      </c>
      <c r="E105" s="183" t="s">
        <v>144</v>
      </c>
      <c r="F105" s="184" t="s">
        <v>145</v>
      </c>
      <c r="G105" s="185" t="s">
        <v>146</v>
      </c>
      <c r="H105" s="186">
        <v>1</v>
      </c>
      <c r="I105" s="187"/>
      <c r="J105" s="188">
        <f aca="true" t="shared" si="0" ref="J105:J111">ROUND(I105*H105,2)</f>
        <v>0</v>
      </c>
      <c r="K105" s="184" t="s">
        <v>18</v>
      </c>
      <c r="L105" s="39"/>
      <c r="M105" s="189" t="s">
        <v>18</v>
      </c>
      <c r="N105" s="190" t="s">
        <v>41</v>
      </c>
      <c r="O105" s="64"/>
      <c r="P105" s="191">
        <f aca="true" t="shared" si="1" ref="P105:P111">O105*H105</f>
        <v>0</v>
      </c>
      <c r="Q105" s="191">
        <v>0.08313</v>
      </c>
      <c r="R105" s="191">
        <f aca="true" t="shared" si="2" ref="R105:R111">Q105*H105</f>
        <v>0.08313</v>
      </c>
      <c r="S105" s="191">
        <v>0</v>
      </c>
      <c r="T105" s="192">
        <f aca="true" t="shared" si="3" ref="T105:T111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3" t="s">
        <v>120</v>
      </c>
      <c r="AT105" s="193" t="s">
        <v>115</v>
      </c>
      <c r="AU105" s="193" t="s">
        <v>76</v>
      </c>
      <c r="AY105" s="17" t="s">
        <v>113</v>
      </c>
      <c r="BE105" s="194">
        <f aca="true" t="shared" si="4" ref="BE105:BE111">IF(N105="základní",J105,0)</f>
        <v>0</v>
      </c>
      <c r="BF105" s="194">
        <f aca="true" t="shared" si="5" ref="BF105:BF111">IF(N105="snížená",J105,0)</f>
        <v>0</v>
      </c>
      <c r="BG105" s="194">
        <f aca="true" t="shared" si="6" ref="BG105:BG111">IF(N105="zákl. přenesená",J105,0)</f>
        <v>0</v>
      </c>
      <c r="BH105" s="194">
        <f aca="true" t="shared" si="7" ref="BH105:BH111">IF(N105="sníž. přenesená",J105,0)</f>
        <v>0</v>
      </c>
      <c r="BI105" s="194">
        <f aca="true" t="shared" si="8" ref="BI105:BI111">IF(N105="nulová",J105,0)</f>
        <v>0</v>
      </c>
      <c r="BJ105" s="17" t="s">
        <v>74</v>
      </c>
      <c r="BK105" s="194">
        <f aca="true" t="shared" si="9" ref="BK105:BK111">ROUND(I105*H105,2)</f>
        <v>0</v>
      </c>
      <c r="BL105" s="17" t="s">
        <v>120</v>
      </c>
      <c r="BM105" s="193" t="s">
        <v>147</v>
      </c>
    </row>
    <row r="106" spans="1:65" s="2" customFormat="1" ht="16.5" customHeight="1">
      <c r="A106" s="34"/>
      <c r="B106" s="35"/>
      <c r="C106" s="221" t="s">
        <v>148</v>
      </c>
      <c r="D106" s="221" t="s">
        <v>149</v>
      </c>
      <c r="E106" s="222" t="s">
        <v>150</v>
      </c>
      <c r="F106" s="223" t="s">
        <v>151</v>
      </c>
      <c r="G106" s="224" t="s">
        <v>152</v>
      </c>
      <c r="H106" s="225">
        <v>8</v>
      </c>
      <c r="I106" s="226"/>
      <c r="J106" s="227">
        <f t="shared" si="0"/>
        <v>0</v>
      </c>
      <c r="K106" s="223" t="s">
        <v>18</v>
      </c>
      <c r="L106" s="228"/>
      <c r="M106" s="229" t="s">
        <v>18</v>
      </c>
      <c r="N106" s="230" t="s">
        <v>41</v>
      </c>
      <c r="O106" s="64"/>
      <c r="P106" s="191">
        <f t="shared" si="1"/>
        <v>0</v>
      </c>
      <c r="Q106" s="191">
        <v>0.071</v>
      </c>
      <c r="R106" s="191">
        <f t="shared" si="2"/>
        <v>0.568</v>
      </c>
      <c r="S106" s="191">
        <v>0</v>
      </c>
      <c r="T106" s="192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93" t="s">
        <v>153</v>
      </c>
      <c r="AT106" s="193" t="s">
        <v>149</v>
      </c>
      <c r="AU106" s="193" t="s">
        <v>76</v>
      </c>
      <c r="AY106" s="17" t="s">
        <v>113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17" t="s">
        <v>74</v>
      </c>
      <c r="BK106" s="194">
        <f t="shared" si="9"/>
        <v>0</v>
      </c>
      <c r="BL106" s="17" t="s">
        <v>120</v>
      </c>
      <c r="BM106" s="193" t="s">
        <v>154</v>
      </c>
    </row>
    <row r="107" spans="1:65" s="2" customFormat="1" ht="16.5" customHeight="1">
      <c r="A107" s="34"/>
      <c r="B107" s="35"/>
      <c r="C107" s="221" t="s">
        <v>155</v>
      </c>
      <c r="D107" s="221" t="s">
        <v>149</v>
      </c>
      <c r="E107" s="222" t="s">
        <v>156</v>
      </c>
      <c r="F107" s="223" t="s">
        <v>157</v>
      </c>
      <c r="G107" s="224" t="s">
        <v>152</v>
      </c>
      <c r="H107" s="225">
        <v>2</v>
      </c>
      <c r="I107" s="226"/>
      <c r="J107" s="227">
        <f t="shared" si="0"/>
        <v>0</v>
      </c>
      <c r="K107" s="223" t="s">
        <v>18</v>
      </c>
      <c r="L107" s="228"/>
      <c r="M107" s="229" t="s">
        <v>18</v>
      </c>
      <c r="N107" s="230" t="s">
        <v>41</v>
      </c>
      <c r="O107" s="64"/>
      <c r="P107" s="191">
        <f t="shared" si="1"/>
        <v>0</v>
      </c>
      <c r="Q107" s="191">
        <v>0.071</v>
      </c>
      <c r="R107" s="191">
        <f t="shared" si="2"/>
        <v>0.142</v>
      </c>
      <c r="S107" s="191">
        <v>0</v>
      </c>
      <c r="T107" s="192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93" t="s">
        <v>153</v>
      </c>
      <c r="AT107" s="193" t="s">
        <v>149</v>
      </c>
      <c r="AU107" s="193" t="s">
        <v>76</v>
      </c>
      <c r="AY107" s="17" t="s">
        <v>113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17" t="s">
        <v>74</v>
      </c>
      <c r="BK107" s="194">
        <f t="shared" si="9"/>
        <v>0</v>
      </c>
      <c r="BL107" s="17" t="s">
        <v>120</v>
      </c>
      <c r="BM107" s="193" t="s">
        <v>158</v>
      </c>
    </row>
    <row r="108" spans="1:65" s="2" customFormat="1" ht="16.5" customHeight="1">
      <c r="A108" s="34"/>
      <c r="B108" s="35"/>
      <c r="C108" s="221" t="s">
        <v>153</v>
      </c>
      <c r="D108" s="221" t="s">
        <v>149</v>
      </c>
      <c r="E108" s="222" t="s">
        <v>159</v>
      </c>
      <c r="F108" s="223" t="s">
        <v>160</v>
      </c>
      <c r="G108" s="224" t="s">
        <v>152</v>
      </c>
      <c r="H108" s="225">
        <v>1</v>
      </c>
      <c r="I108" s="226"/>
      <c r="J108" s="227">
        <f t="shared" si="0"/>
        <v>0</v>
      </c>
      <c r="K108" s="223" t="s">
        <v>18</v>
      </c>
      <c r="L108" s="228"/>
      <c r="M108" s="229" t="s">
        <v>18</v>
      </c>
      <c r="N108" s="230" t="s">
        <v>41</v>
      </c>
      <c r="O108" s="64"/>
      <c r="P108" s="191">
        <f t="shared" si="1"/>
        <v>0</v>
      </c>
      <c r="Q108" s="191">
        <v>0.071</v>
      </c>
      <c r="R108" s="191">
        <f t="shared" si="2"/>
        <v>0.071</v>
      </c>
      <c r="S108" s="191">
        <v>0</v>
      </c>
      <c r="T108" s="192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3" t="s">
        <v>153</v>
      </c>
      <c r="AT108" s="193" t="s">
        <v>149</v>
      </c>
      <c r="AU108" s="193" t="s">
        <v>76</v>
      </c>
      <c r="AY108" s="17" t="s">
        <v>113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17" t="s">
        <v>74</v>
      </c>
      <c r="BK108" s="194">
        <f t="shared" si="9"/>
        <v>0</v>
      </c>
      <c r="BL108" s="17" t="s">
        <v>120</v>
      </c>
      <c r="BM108" s="193" t="s">
        <v>161</v>
      </c>
    </row>
    <row r="109" spans="1:65" s="2" customFormat="1" ht="16.5" customHeight="1">
      <c r="A109" s="34"/>
      <c r="B109" s="35"/>
      <c r="C109" s="221" t="s">
        <v>162</v>
      </c>
      <c r="D109" s="221" t="s">
        <v>149</v>
      </c>
      <c r="E109" s="222" t="s">
        <v>163</v>
      </c>
      <c r="F109" s="223" t="s">
        <v>164</v>
      </c>
      <c r="G109" s="224" t="s">
        <v>152</v>
      </c>
      <c r="H109" s="225">
        <v>2</v>
      </c>
      <c r="I109" s="226"/>
      <c r="J109" s="227">
        <f t="shared" si="0"/>
        <v>0</v>
      </c>
      <c r="K109" s="223" t="s">
        <v>18</v>
      </c>
      <c r="L109" s="228"/>
      <c r="M109" s="229" t="s">
        <v>18</v>
      </c>
      <c r="N109" s="230" t="s">
        <v>41</v>
      </c>
      <c r="O109" s="64"/>
      <c r="P109" s="191">
        <f t="shared" si="1"/>
        <v>0</v>
      </c>
      <c r="Q109" s="191">
        <v>0.071</v>
      </c>
      <c r="R109" s="191">
        <f t="shared" si="2"/>
        <v>0.142</v>
      </c>
      <c r="S109" s="191">
        <v>0</v>
      </c>
      <c r="T109" s="192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93" t="s">
        <v>153</v>
      </c>
      <c r="AT109" s="193" t="s">
        <v>149</v>
      </c>
      <c r="AU109" s="193" t="s">
        <v>76</v>
      </c>
      <c r="AY109" s="17" t="s">
        <v>113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17" t="s">
        <v>74</v>
      </c>
      <c r="BK109" s="194">
        <f t="shared" si="9"/>
        <v>0</v>
      </c>
      <c r="BL109" s="17" t="s">
        <v>120</v>
      </c>
      <c r="BM109" s="193" t="s">
        <v>165</v>
      </c>
    </row>
    <row r="110" spans="1:65" s="2" customFormat="1" ht="16.5" customHeight="1">
      <c r="A110" s="34"/>
      <c r="B110" s="35"/>
      <c r="C110" s="221" t="s">
        <v>166</v>
      </c>
      <c r="D110" s="221" t="s">
        <v>149</v>
      </c>
      <c r="E110" s="222" t="s">
        <v>167</v>
      </c>
      <c r="F110" s="223" t="s">
        <v>168</v>
      </c>
      <c r="G110" s="224" t="s">
        <v>152</v>
      </c>
      <c r="H110" s="225">
        <v>6</v>
      </c>
      <c r="I110" s="226"/>
      <c r="J110" s="227">
        <f t="shared" si="0"/>
        <v>0</v>
      </c>
      <c r="K110" s="223" t="s">
        <v>18</v>
      </c>
      <c r="L110" s="228"/>
      <c r="M110" s="229" t="s">
        <v>18</v>
      </c>
      <c r="N110" s="230" t="s">
        <v>41</v>
      </c>
      <c r="O110" s="64"/>
      <c r="P110" s="191">
        <f t="shared" si="1"/>
        <v>0</v>
      </c>
      <c r="Q110" s="191">
        <v>0.071</v>
      </c>
      <c r="R110" s="191">
        <f t="shared" si="2"/>
        <v>0.42599999999999993</v>
      </c>
      <c r="S110" s="191">
        <v>0</v>
      </c>
      <c r="T110" s="192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93" t="s">
        <v>153</v>
      </c>
      <c r="AT110" s="193" t="s">
        <v>149</v>
      </c>
      <c r="AU110" s="193" t="s">
        <v>76</v>
      </c>
      <c r="AY110" s="17" t="s">
        <v>113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7" t="s">
        <v>74</v>
      </c>
      <c r="BK110" s="194">
        <f t="shared" si="9"/>
        <v>0</v>
      </c>
      <c r="BL110" s="17" t="s">
        <v>120</v>
      </c>
      <c r="BM110" s="193" t="s">
        <v>169</v>
      </c>
    </row>
    <row r="111" spans="1:65" s="2" customFormat="1" ht="16.5" customHeight="1">
      <c r="A111" s="34"/>
      <c r="B111" s="35"/>
      <c r="C111" s="221" t="s">
        <v>170</v>
      </c>
      <c r="D111" s="221" t="s">
        <v>149</v>
      </c>
      <c r="E111" s="222" t="s">
        <v>171</v>
      </c>
      <c r="F111" s="223" t="s">
        <v>172</v>
      </c>
      <c r="G111" s="224" t="s">
        <v>152</v>
      </c>
      <c r="H111" s="225">
        <v>4</v>
      </c>
      <c r="I111" s="226"/>
      <c r="J111" s="227">
        <f t="shared" si="0"/>
        <v>0</v>
      </c>
      <c r="K111" s="223" t="s">
        <v>18</v>
      </c>
      <c r="L111" s="228"/>
      <c r="M111" s="229" t="s">
        <v>18</v>
      </c>
      <c r="N111" s="230" t="s">
        <v>41</v>
      </c>
      <c r="O111" s="64"/>
      <c r="P111" s="191">
        <f t="shared" si="1"/>
        <v>0</v>
      </c>
      <c r="Q111" s="191">
        <v>0.071</v>
      </c>
      <c r="R111" s="191">
        <f t="shared" si="2"/>
        <v>0.284</v>
      </c>
      <c r="S111" s="191">
        <v>0</v>
      </c>
      <c r="T111" s="192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3" t="s">
        <v>153</v>
      </c>
      <c r="AT111" s="193" t="s">
        <v>149</v>
      </c>
      <c r="AU111" s="193" t="s">
        <v>76</v>
      </c>
      <c r="AY111" s="17" t="s">
        <v>113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7" t="s">
        <v>74</v>
      </c>
      <c r="BK111" s="194">
        <f t="shared" si="9"/>
        <v>0</v>
      </c>
      <c r="BL111" s="17" t="s">
        <v>120</v>
      </c>
      <c r="BM111" s="193" t="s">
        <v>173</v>
      </c>
    </row>
    <row r="112" spans="2:63" s="12" customFormat="1" ht="22.9" customHeight="1">
      <c r="B112" s="166"/>
      <c r="C112" s="167"/>
      <c r="D112" s="168" t="s">
        <v>69</v>
      </c>
      <c r="E112" s="180" t="s">
        <v>148</v>
      </c>
      <c r="F112" s="180" t="s">
        <v>174</v>
      </c>
      <c r="G112" s="167"/>
      <c r="H112" s="167"/>
      <c r="I112" s="170"/>
      <c r="J112" s="181">
        <f>BK112</f>
        <v>0</v>
      </c>
      <c r="K112" s="167"/>
      <c r="L112" s="172"/>
      <c r="M112" s="173"/>
      <c r="N112" s="174"/>
      <c r="O112" s="174"/>
      <c r="P112" s="175">
        <f>P113</f>
        <v>0</v>
      </c>
      <c r="Q112" s="174"/>
      <c r="R112" s="175">
        <f>R113</f>
        <v>0.06876</v>
      </c>
      <c r="S112" s="174"/>
      <c r="T112" s="176">
        <f>T113</f>
        <v>0</v>
      </c>
      <c r="AR112" s="177" t="s">
        <v>74</v>
      </c>
      <c r="AT112" s="178" t="s">
        <v>69</v>
      </c>
      <c r="AU112" s="178" t="s">
        <v>74</v>
      </c>
      <c r="AY112" s="177" t="s">
        <v>113</v>
      </c>
      <c r="BK112" s="179">
        <f>BK113</f>
        <v>0</v>
      </c>
    </row>
    <row r="113" spans="1:65" s="2" customFormat="1" ht="24" customHeight="1">
      <c r="A113" s="34"/>
      <c r="B113" s="35"/>
      <c r="C113" s="182" t="s">
        <v>175</v>
      </c>
      <c r="D113" s="182" t="s">
        <v>115</v>
      </c>
      <c r="E113" s="183" t="s">
        <v>176</v>
      </c>
      <c r="F113" s="184" t="s">
        <v>177</v>
      </c>
      <c r="G113" s="185" t="s">
        <v>127</v>
      </c>
      <c r="H113" s="186">
        <v>6</v>
      </c>
      <c r="I113" s="187"/>
      <c r="J113" s="188">
        <f>ROUND(I113*H113,2)</f>
        <v>0</v>
      </c>
      <c r="K113" s="184" t="s">
        <v>119</v>
      </c>
      <c r="L113" s="39"/>
      <c r="M113" s="189" t="s">
        <v>18</v>
      </c>
      <c r="N113" s="190" t="s">
        <v>41</v>
      </c>
      <c r="O113" s="64"/>
      <c r="P113" s="191">
        <f>O113*H113</f>
        <v>0</v>
      </c>
      <c r="Q113" s="191">
        <v>0.01146</v>
      </c>
      <c r="R113" s="191">
        <f>Q113*H113</f>
        <v>0.06876</v>
      </c>
      <c r="S113" s="191">
        <v>0</v>
      </c>
      <c r="T113" s="192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3" t="s">
        <v>120</v>
      </c>
      <c r="AT113" s="193" t="s">
        <v>115</v>
      </c>
      <c r="AU113" s="193" t="s">
        <v>76</v>
      </c>
      <c r="AY113" s="17" t="s">
        <v>113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7" t="s">
        <v>74</v>
      </c>
      <c r="BK113" s="194">
        <f>ROUND(I113*H113,2)</f>
        <v>0</v>
      </c>
      <c r="BL113" s="17" t="s">
        <v>120</v>
      </c>
      <c r="BM113" s="193" t="s">
        <v>178</v>
      </c>
    </row>
    <row r="114" spans="2:63" s="12" customFormat="1" ht="22.9" customHeight="1">
      <c r="B114" s="166"/>
      <c r="C114" s="167"/>
      <c r="D114" s="168" t="s">
        <v>69</v>
      </c>
      <c r="E114" s="180" t="s">
        <v>162</v>
      </c>
      <c r="F114" s="180" t="s">
        <v>179</v>
      </c>
      <c r="G114" s="167"/>
      <c r="H114" s="167"/>
      <c r="I114" s="170"/>
      <c r="J114" s="181">
        <f>BK114</f>
        <v>0</v>
      </c>
      <c r="K114" s="167"/>
      <c r="L114" s="172"/>
      <c r="M114" s="173"/>
      <c r="N114" s="174"/>
      <c r="O114" s="174"/>
      <c r="P114" s="175">
        <f>SUM(P115:P122)</f>
        <v>0</v>
      </c>
      <c r="Q114" s="174"/>
      <c r="R114" s="175">
        <f>SUM(R115:R122)</f>
        <v>0.00034</v>
      </c>
      <c r="S114" s="174"/>
      <c r="T114" s="176">
        <f>SUM(T115:T122)</f>
        <v>8.67</v>
      </c>
      <c r="AR114" s="177" t="s">
        <v>74</v>
      </c>
      <c r="AT114" s="178" t="s">
        <v>69</v>
      </c>
      <c r="AU114" s="178" t="s">
        <v>74</v>
      </c>
      <c r="AY114" s="177" t="s">
        <v>113</v>
      </c>
      <c r="BK114" s="179">
        <f>SUM(BK115:BK122)</f>
        <v>0</v>
      </c>
    </row>
    <row r="115" spans="1:65" s="2" customFormat="1" ht="16.5" customHeight="1">
      <c r="A115" s="34"/>
      <c r="B115" s="35"/>
      <c r="C115" s="182" t="s">
        <v>180</v>
      </c>
      <c r="D115" s="182" t="s">
        <v>115</v>
      </c>
      <c r="E115" s="183" t="s">
        <v>181</v>
      </c>
      <c r="F115" s="184" t="s">
        <v>182</v>
      </c>
      <c r="G115" s="185" t="s">
        <v>118</v>
      </c>
      <c r="H115" s="186">
        <v>0.72</v>
      </c>
      <c r="I115" s="187"/>
      <c r="J115" s="188">
        <f>ROUND(I115*H115,2)</f>
        <v>0</v>
      </c>
      <c r="K115" s="184" t="s">
        <v>119</v>
      </c>
      <c r="L115" s="39"/>
      <c r="M115" s="189" t="s">
        <v>18</v>
      </c>
      <c r="N115" s="190" t="s">
        <v>41</v>
      </c>
      <c r="O115" s="64"/>
      <c r="P115" s="191">
        <f>O115*H115</f>
        <v>0</v>
      </c>
      <c r="Q115" s="191">
        <v>0</v>
      </c>
      <c r="R115" s="191">
        <f>Q115*H115</f>
        <v>0</v>
      </c>
      <c r="S115" s="191">
        <v>2</v>
      </c>
      <c r="T115" s="192">
        <f>S115*H115</f>
        <v>1.44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3" t="s">
        <v>120</v>
      </c>
      <c r="AT115" s="193" t="s">
        <v>115</v>
      </c>
      <c r="AU115" s="193" t="s">
        <v>76</v>
      </c>
      <c r="AY115" s="17" t="s">
        <v>113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7" t="s">
        <v>74</v>
      </c>
      <c r="BK115" s="194">
        <f>ROUND(I115*H115,2)</f>
        <v>0</v>
      </c>
      <c r="BL115" s="17" t="s">
        <v>120</v>
      </c>
      <c r="BM115" s="193" t="s">
        <v>183</v>
      </c>
    </row>
    <row r="116" spans="1:47" s="2" customFormat="1" ht="19.5">
      <c r="A116" s="34"/>
      <c r="B116" s="35"/>
      <c r="C116" s="36"/>
      <c r="D116" s="197" t="s">
        <v>139</v>
      </c>
      <c r="E116" s="36"/>
      <c r="F116" s="218" t="s">
        <v>184</v>
      </c>
      <c r="G116" s="36"/>
      <c r="H116" s="36"/>
      <c r="I116" s="103"/>
      <c r="J116" s="36"/>
      <c r="K116" s="36"/>
      <c r="L116" s="39"/>
      <c r="M116" s="219"/>
      <c r="N116" s="22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139</v>
      </c>
      <c r="AU116" s="17" t="s">
        <v>76</v>
      </c>
    </row>
    <row r="117" spans="2:51" s="13" customFormat="1" ht="11.25">
      <c r="B117" s="195"/>
      <c r="C117" s="196"/>
      <c r="D117" s="197" t="s">
        <v>122</v>
      </c>
      <c r="E117" s="198" t="s">
        <v>18</v>
      </c>
      <c r="F117" s="199" t="s">
        <v>185</v>
      </c>
      <c r="G117" s="196"/>
      <c r="H117" s="200">
        <v>0.72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122</v>
      </c>
      <c r="AU117" s="206" t="s">
        <v>76</v>
      </c>
      <c r="AV117" s="13" t="s">
        <v>76</v>
      </c>
      <c r="AW117" s="13" t="s">
        <v>31</v>
      </c>
      <c r="AX117" s="13" t="s">
        <v>74</v>
      </c>
      <c r="AY117" s="206" t="s">
        <v>113</v>
      </c>
    </row>
    <row r="118" spans="1:65" s="2" customFormat="1" ht="24" customHeight="1">
      <c r="A118" s="34"/>
      <c r="B118" s="35"/>
      <c r="C118" s="182" t="s">
        <v>186</v>
      </c>
      <c r="D118" s="182" t="s">
        <v>115</v>
      </c>
      <c r="E118" s="183" t="s">
        <v>187</v>
      </c>
      <c r="F118" s="184" t="s">
        <v>188</v>
      </c>
      <c r="G118" s="185" t="s">
        <v>189</v>
      </c>
      <c r="H118" s="186">
        <v>0.5</v>
      </c>
      <c r="I118" s="187"/>
      <c r="J118" s="188">
        <f>ROUND(I118*H118,2)</f>
        <v>0</v>
      </c>
      <c r="K118" s="184" t="s">
        <v>128</v>
      </c>
      <c r="L118" s="39"/>
      <c r="M118" s="189" t="s">
        <v>18</v>
      </c>
      <c r="N118" s="190" t="s">
        <v>41</v>
      </c>
      <c r="O118" s="64"/>
      <c r="P118" s="191">
        <f>O118*H118</f>
        <v>0</v>
      </c>
      <c r="Q118" s="191">
        <v>8E-05</v>
      </c>
      <c r="R118" s="191">
        <f>Q118*H118</f>
        <v>4E-05</v>
      </c>
      <c r="S118" s="191">
        <v>0</v>
      </c>
      <c r="T118" s="192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93" t="s">
        <v>120</v>
      </c>
      <c r="AT118" s="193" t="s">
        <v>115</v>
      </c>
      <c r="AU118" s="193" t="s">
        <v>76</v>
      </c>
      <c r="AY118" s="17" t="s">
        <v>113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7" t="s">
        <v>74</v>
      </c>
      <c r="BK118" s="194">
        <f>ROUND(I118*H118,2)</f>
        <v>0</v>
      </c>
      <c r="BL118" s="17" t="s">
        <v>120</v>
      </c>
      <c r="BM118" s="193" t="s">
        <v>190</v>
      </c>
    </row>
    <row r="119" spans="1:47" s="2" customFormat="1" ht="19.5">
      <c r="A119" s="34"/>
      <c r="B119" s="35"/>
      <c r="C119" s="36"/>
      <c r="D119" s="197" t="s">
        <v>139</v>
      </c>
      <c r="E119" s="36"/>
      <c r="F119" s="218" t="s">
        <v>191</v>
      </c>
      <c r="G119" s="36"/>
      <c r="H119" s="36"/>
      <c r="I119" s="103"/>
      <c r="J119" s="36"/>
      <c r="K119" s="36"/>
      <c r="L119" s="39"/>
      <c r="M119" s="219"/>
      <c r="N119" s="22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139</v>
      </c>
      <c r="AU119" s="17" t="s">
        <v>76</v>
      </c>
    </row>
    <row r="120" spans="1:65" s="2" customFormat="1" ht="16.5" customHeight="1">
      <c r="A120" s="34"/>
      <c r="B120" s="35"/>
      <c r="C120" s="182" t="s">
        <v>192</v>
      </c>
      <c r="D120" s="182" t="s">
        <v>115</v>
      </c>
      <c r="E120" s="183" t="s">
        <v>193</v>
      </c>
      <c r="F120" s="184" t="s">
        <v>194</v>
      </c>
      <c r="G120" s="185" t="s">
        <v>118</v>
      </c>
      <c r="H120" s="186">
        <v>3</v>
      </c>
      <c r="I120" s="187"/>
      <c r="J120" s="188">
        <f>ROUND(I120*H120,2)</f>
        <v>0</v>
      </c>
      <c r="K120" s="184" t="s">
        <v>119</v>
      </c>
      <c r="L120" s="39"/>
      <c r="M120" s="189" t="s">
        <v>18</v>
      </c>
      <c r="N120" s="190" t="s">
        <v>41</v>
      </c>
      <c r="O120" s="64"/>
      <c r="P120" s="191">
        <f>O120*H120</f>
        <v>0</v>
      </c>
      <c r="Q120" s="191">
        <v>0.0001</v>
      </c>
      <c r="R120" s="191">
        <f>Q120*H120</f>
        <v>0.00030000000000000003</v>
      </c>
      <c r="S120" s="191">
        <v>2.41</v>
      </c>
      <c r="T120" s="192">
        <f>S120*H120</f>
        <v>7.23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3" t="s">
        <v>120</v>
      </c>
      <c r="AT120" s="193" t="s">
        <v>115</v>
      </c>
      <c r="AU120" s="193" t="s">
        <v>76</v>
      </c>
      <c r="AY120" s="17" t="s">
        <v>113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7" t="s">
        <v>74</v>
      </c>
      <c r="BK120" s="194">
        <f>ROUND(I120*H120,2)</f>
        <v>0</v>
      </c>
      <c r="BL120" s="17" t="s">
        <v>120</v>
      </c>
      <c r="BM120" s="193" t="s">
        <v>195</v>
      </c>
    </row>
    <row r="121" spans="2:51" s="13" customFormat="1" ht="11.25">
      <c r="B121" s="195"/>
      <c r="C121" s="196"/>
      <c r="D121" s="197" t="s">
        <v>122</v>
      </c>
      <c r="E121" s="198" t="s">
        <v>18</v>
      </c>
      <c r="F121" s="199" t="s">
        <v>196</v>
      </c>
      <c r="G121" s="196"/>
      <c r="H121" s="200">
        <v>3</v>
      </c>
      <c r="I121" s="201"/>
      <c r="J121" s="196"/>
      <c r="K121" s="196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122</v>
      </c>
      <c r="AU121" s="206" t="s">
        <v>76</v>
      </c>
      <c r="AV121" s="13" t="s">
        <v>76</v>
      </c>
      <c r="AW121" s="13" t="s">
        <v>31</v>
      </c>
      <c r="AX121" s="13" t="s">
        <v>7</v>
      </c>
      <c r="AY121" s="206" t="s">
        <v>113</v>
      </c>
    </row>
    <row r="122" spans="2:51" s="14" customFormat="1" ht="11.25">
      <c r="B122" s="207"/>
      <c r="C122" s="208"/>
      <c r="D122" s="197" t="s">
        <v>122</v>
      </c>
      <c r="E122" s="209" t="s">
        <v>18</v>
      </c>
      <c r="F122" s="210" t="s">
        <v>124</v>
      </c>
      <c r="G122" s="208"/>
      <c r="H122" s="211">
        <v>3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122</v>
      </c>
      <c r="AU122" s="217" t="s">
        <v>76</v>
      </c>
      <c r="AV122" s="14" t="s">
        <v>120</v>
      </c>
      <c r="AW122" s="14" t="s">
        <v>31</v>
      </c>
      <c r="AX122" s="14" t="s">
        <v>74</v>
      </c>
      <c r="AY122" s="217" t="s">
        <v>113</v>
      </c>
    </row>
    <row r="123" spans="2:63" s="12" customFormat="1" ht="22.9" customHeight="1">
      <c r="B123" s="166"/>
      <c r="C123" s="167"/>
      <c r="D123" s="168" t="s">
        <v>69</v>
      </c>
      <c r="E123" s="180" t="s">
        <v>197</v>
      </c>
      <c r="F123" s="180" t="s">
        <v>198</v>
      </c>
      <c r="G123" s="167"/>
      <c r="H123" s="167"/>
      <c r="I123" s="170"/>
      <c r="J123" s="181">
        <f>BK123</f>
        <v>0</v>
      </c>
      <c r="K123" s="167"/>
      <c r="L123" s="172"/>
      <c r="M123" s="173"/>
      <c r="N123" s="174"/>
      <c r="O123" s="174"/>
      <c r="P123" s="175">
        <f>SUM(P124:P137)</f>
        <v>0</v>
      </c>
      <c r="Q123" s="174"/>
      <c r="R123" s="175">
        <f>SUM(R124:R137)</f>
        <v>0</v>
      </c>
      <c r="S123" s="174"/>
      <c r="T123" s="176">
        <f>SUM(T124:T137)</f>
        <v>0</v>
      </c>
      <c r="AR123" s="177" t="s">
        <v>74</v>
      </c>
      <c r="AT123" s="178" t="s">
        <v>69</v>
      </c>
      <c r="AU123" s="178" t="s">
        <v>74</v>
      </c>
      <c r="AY123" s="177" t="s">
        <v>113</v>
      </c>
      <c r="BK123" s="179">
        <f>SUM(BK124:BK137)</f>
        <v>0</v>
      </c>
    </row>
    <row r="124" spans="1:65" s="2" customFormat="1" ht="16.5" customHeight="1">
      <c r="A124" s="34"/>
      <c r="B124" s="35"/>
      <c r="C124" s="182" t="s">
        <v>199</v>
      </c>
      <c r="D124" s="182" t="s">
        <v>115</v>
      </c>
      <c r="E124" s="183" t="s">
        <v>200</v>
      </c>
      <c r="F124" s="184" t="s">
        <v>201</v>
      </c>
      <c r="G124" s="185" t="s">
        <v>202</v>
      </c>
      <c r="H124" s="186">
        <v>10.656</v>
      </c>
      <c r="I124" s="187"/>
      <c r="J124" s="188">
        <f>ROUND(I124*H124,2)</f>
        <v>0</v>
      </c>
      <c r="K124" s="184" t="s">
        <v>119</v>
      </c>
      <c r="L124" s="39"/>
      <c r="M124" s="189" t="s">
        <v>18</v>
      </c>
      <c r="N124" s="190" t="s">
        <v>41</v>
      </c>
      <c r="O124" s="64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3" t="s">
        <v>120</v>
      </c>
      <c r="AT124" s="193" t="s">
        <v>115</v>
      </c>
      <c r="AU124" s="193" t="s">
        <v>76</v>
      </c>
      <c r="AY124" s="17" t="s">
        <v>113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7" t="s">
        <v>74</v>
      </c>
      <c r="BK124" s="194">
        <f>ROUND(I124*H124,2)</f>
        <v>0</v>
      </c>
      <c r="BL124" s="17" t="s">
        <v>120</v>
      </c>
      <c r="BM124" s="193" t="s">
        <v>203</v>
      </c>
    </row>
    <row r="125" spans="1:47" s="2" customFormat="1" ht="29.25">
      <c r="A125" s="34"/>
      <c r="B125" s="35"/>
      <c r="C125" s="36"/>
      <c r="D125" s="197" t="s">
        <v>139</v>
      </c>
      <c r="E125" s="36"/>
      <c r="F125" s="218" t="s">
        <v>204</v>
      </c>
      <c r="G125" s="36"/>
      <c r="H125" s="36"/>
      <c r="I125" s="103"/>
      <c r="J125" s="36"/>
      <c r="K125" s="36"/>
      <c r="L125" s="39"/>
      <c r="M125" s="219"/>
      <c r="N125" s="22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139</v>
      </c>
      <c r="AU125" s="17" t="s">
        <v>76</v>
      </c>
    </row>
    <row r="126" spans="2:51" s="13" customFormat="1" ht="11.25">
      <c r="B126" s="195"/>
      <c r="C126" s="196"/>
      <c r="D126" s="197" t="s">
        <v>122</v>
      </c>
      <c r="E126" s="198" t="s">
        <v>18</v>
      </c>
      <c r="F126" s="199" t="s">
        <v>205</v>
      </c>
      <c r="G126" s="196"/>
      <c r="H126" s="200">
        <v>8.928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122</v>
      </c>
      <c r="AU126" s="206" t="s">
        <v>76</v>
      </c>
      <c r="AV126" s="13" t="s">
        <v>76</v>
      </c>
      <c r="AW126" s="13" t="s">
        <v>31</v>
      </c>
      <c r="AX126" s="13" t="s">
        <v>7</v>
      </c>
      <c r="AY126" s="206" t="s">
        <v>113</v>
      </c>
    </row>
    <row r="127" spans="2:51" s="13" customFormat="1" ht="11.25">
      <c r="B127" s="195"/>
      <c r="C127" s="196"/>
      <c r="D127" s="197" t="s">
        <v>122</v>
      </c>
      <c r="E127" s="198" t="s">
        <v>18</v>
      </c>
      <c r="F127" s="199" t="s">
        <v>206</v>
      </c>
      <c r="G127" s="196"/>
      <c r="H127" s="200">
        <v>1.728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122</v>
      </c>
      <c r="AU127" s="206" t="s">
        <v>76</v>
      </c>
      <c r="AV127" s="13" t="s">
        <v>76</v>
      </c>
      <c r="AW127" s="13" t="s">
        <v>31</v>
      </c>
      <c r="AX127" s="13" t="s">
        <v>7</v>
      </c>
      <c r="AY127" s="206" t="s">
        <v>113</v>
      </c>
    </row>
    <row r="128" spans="2:51" s="14" customFormat="1" ht="11.25">
      <c r="B128" s="207"/>
      <c r="C128" s="208"/>
      <c r="D128" s="197" t="s">
        <v>122</v>
      </c>
      <c r="E128" s="209" t="s">
        <v>18</v>
      </c>
      <c r="F128" s="210" t="s">
        <v>124</v>
      </c>
      <c r="G128" s="208"/>
      <c r="H128" s="211">
        <v>10.656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122</v>
      </c>
      <c r="AU128" s="217" t="s">
        <v>76</v>
      </c>
      <c r="AV128" s="14" t="s">
        <v>120</v>
      </c>
      <c r="AW128" s="14" t="s">
        <v>31</v>
      </c>
      <c r="AX128" s="14" t="s">
        <v>74</v>
      </c>
      <c r="AY128" s="217" t="s">
        <v>113</v>
      </c>
    </row>
    <row r="129" spans="1:65" s="2" customFormat="1" ht="24" customHeight="1">
      <c r="A129" s="34"/>
      <c r="B129" s="35"/>
      <c r="C129" s="182" t="s">
        <v>207</v>
      </c>
      <c r="D129" s="182" t="s">
        <v>115</v>
      </c>
      <c r="E129" s="183" t="s">
        <v>208</v>
      </c>
      <c r="F129" s="184" t="s">
        <v>209</v>
      </c>
      <c r="G129" s="185" t="s">
        <v>202</v>
      </c>
      <c r="H129" s="186">
        <v>124.992</v>
      </c>
      <c r="I129" s="187"/>
      <c r="J129" s="188">
        <f>ROUND(I129*H129,2)</f>
        <v>0</v>
      </c>
      <c r="K129" s="184" t="s">
        <v>119</v>
      </c>
      <c r="L129" s="39"/>
      <c r="M129" s="189" t="s">
        <v>18</v>
      </c>
      <c r="N129" s="190" t="s">
        <v>41</v>
      </c>
      <c r="O129" s="64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3" t="s">
        <v>120</v>
      </c>
      <c r="AT129" s="193" t="s">
        <v>115</v>
      </c>
      <c r="AU129" s="193" t="s">
        <v>76</v>
      </c>
      <c r="AY129" s="17" t="s">
        <v>113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7" t="s">
        <v>74</v>
      </c>
      <c r="BK129" s="194">
        <f>ROUND(I129*H129,2)</f>
        <v>0</v>
      </c>
      <c r="BL129" s="17" t="s">
        <v>120</v>
      </c>
      <c r="BM129" s="193" t="s">
        <v>210</v>
      </c>
    </row>
    <row r="130" spans="1:47" s="2" customFormat="1" ht="19.5">
      <c r="A130" s="34"/>
      <c r="B130" s="35"/>
      <c r="C130" s="36"/>
      <c r="D130" s="197" t="s">
        <v>139</v>
      </c>
      <c r="E130" s="36"/>
      <c r="F130" s="218" t="s">
        <v>211</v>
      </c>
      <c r="G130" s="36"/>
      <c r="H130" s="36"/>
      <c r="I130" s="103"/>
      <c r="J130" s="36"/>
      <c r="K130" s="36"/>
      <c r="L130" s="39"/>
      <c r="M130" s="219"/>
      <c r="N130" s="22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139</v>
      </c>
      <c r="AU130" s="17" t="s">
        <v>76</v>
      </c>
    </row>
    <row r="131" spans="2:51" s="13" customFormat="1" ht="11.25">
      <c r="B131" s="195"/>
      <c r="C131" s="196"/>
      <c r="D131" s="197" t="s">
        <v>122</v>
      </c>
      <c r="E131" s="198" t="s">
        <v>18</v>
      </c>
      <c r="F131" s="199" t="s">
        <v>212</v>
      </c>
      <c r="G131" s="196"/>
      <c r="H131" s="200">
        <v>124.992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122</v>
      </c>
      <c r="AU131" s="206" t="s">
        <v>76</v>
      </c>
      <c r="AV131" s="13" t="s">
        <v>76</v>
      </c>
      <c r="AW131" s="13" t="s">
        <v>31</v>
      </c>
      <c r="AX131" s="13" t="s">
        <v>74</v>
      </c>
      <c r="AY131" s="206" t="s">
        <v>113</v>
      </c>
    </row>
    <row r="132" spans="1:65" s="2" customFormat="1" ht="24" customHeight="1">
      <c r="A132" s="34"/>
      <c r="B132" s="35"/>
      <c r="C132" s="182" t="s">
        <v>213</v>
      </c>
      <c r="D132" s="182" t="s">
        <v>115</v>
      </c>
      <c r="E132" s="183" t="s">
        <v>214</v>
      </c>
      <c r="F132" s="184" t="s">
        <v>215</v>
      </c>
      <c r="G132" s="185" t="s">
        <v>202</v>
      </c>
      <c r="H132" s="186">
        <v>1.512</v>
      </c>
      <c r="I132" s="187"/>
      <c r="J132" s="188">
        <f>ROUND(I132*H132,2)</f>
        <v>0</v>
      </c>
      <c r="K132" s="184" t="s">
        <v>119</v>
      </c>
      <c r="L132" s="39"/>
      <c r="M132" s="189" t="s">
        <v>18</v>
      </c>
      <c r="N132" s="190" t="s">
        <v>41</v>
      </c>
      <c r="O132" s="64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3" t="s">
        <v>120</v>
      </c>
      <c r="AT132" s="193" t="s">
        <v>115</v>
      </c>
      <c r="AU132" s="193" t="s">
        <v>76</v>
      </c>
      <c r="AY132" s="17" t="s">
        <v>113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7" t="s">
        <v>74</v>
      </c>
      <c r="BK132" s="194">
        <f>ROUND(I132*H132,2)</f>
        <v>0</v>
      </c>
      <c r="BL132" s="17" t="s">
        <v>120</v>
      </c>
      <c r="BM132" s="193" t="s">
        <v>216</v>
      </c>
    </row>
    <row r="133" spans="1:47" s="2" customFormat="1" ht="19.5">
      <c r="A133" s="34"/>
      <c r="B133" s="35"/>
      <c r="C133" s="36"/>
      <c r="D133" s="197" t="s">
        <v>139</v>
      </c>
      <c r="E133" s="36"/>
      <c r="F133" s="218" t="s">
        <v>217</v>
      </c>
      <c r="G133" s="36"/>
      <c r="H133" s="36"/>
      <c r="I133" s="103"/>
      <c r="J133" s="36"/>
      <c r="K133" s="36"/>
      <c r="L133" s="39"/>
      <c r="M133" s="219"/>
      <c r="N133" s="22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139</v>
      </c>
      <c r="AU133" s="17" t="s">
        <v>76</v>
      </c>
    </row>
    <row r="134" spans="2:51" s="13" customFormat="1" ht="11.25">
      <c r="B134" s="195"/>
      <c r="C134" s="196"/>
      <c r="D134" s="197" t="s">
        <v>122</v>
      </c>
      <c r="E134" s="198" t="s">
        <v>18</v>
      </c>
      <c r="F134" s="199" t="s">
        <v>218</v>
      </c>
      <c r="G134" s="196"/>
      <c r="H134" s="200">
        <v>1.512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122</v>
      </c>
      <c r="AU134" s="206" t="s">
        <v>76</v>
      </c>
      <c r="AV134" s="13" t="s">
        <v>76</v>
      </c>
      <c r="AW134" s="13" t="s">
        <v>31</v>
      </c>
      <c r="AX134" s="13" t="s">
        <v>74</v>
      </c>
      <c r="AY134" s="206" t="s">
        <v>113</v>
      </c>
    </row>
    <row r="135" spans="1:65" s="2" customFormat="1" ht="24" customHeight="1">
      <c r="A135" s="34"/>
      <c r="B135" s="35"/>
      <c r="C135" s="182" t="s">
        <v>219</v>
      </c>
      <c r="D135" s="182" t="s">
        <v>115</v>
      </c>
      <c r="E135" s="183" t="s">
        <v>220</v>
      </c>
      <c r="F135" s="184" t="s">
        <v>221</v>
      </c>
      <c r="G135" s="185" t="s">
        <v>202</v>
      </c>
      <c r="H135" s="186">
        <v>7.2</v>
      </c>
      <c r="I135" s="187"/>
      <c r="J135" s="188">
        <f>ROUND(I135*H135,2)</f>
        <v>0</v>
      </c>
      <c r="K135" s="184" t="s">
        <v>119</v>
      </c>
      <c r="L135" s="39"/>
      <c r="M135" s="189" t="s">
        <v>18</v>
      </c>
      <c r="N135" s="190" t="s">
        <v>41</v>
      </c>
      <c r="O135" s="64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3" t="s">
        <v>120</v>
      </c>
      <c r="AT135" s="193" t="s">
        <v>115</v>
      </c>
      <c r="AU135" s="193" t="s">
        <v>76</v>
      </c>
      <c r="AY135" s="17" t="s">
        <v>113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7" t="s">
        <v>74</v>
      </c>
      <c r="BK135" s="194">
        <f>ROUND(I135*H135,2)</f>
        <v>0</v>
      </c>
      <c r="BL135" s="17" t="s">
        <v>120</v>
      </c>
      <c r="BM135" s="193" t="s">
        <v>222</v>
      </c>
    </row>
    <row r="136" spans="1:47" s="2" customFormat="1" ht="19.5">
      <c r="A136" s="34"/>
      <c r="B136" s="35"/>
      <c r="C136" s="36"/>
      <c r="D136" s="197" t="s">
        <v>139</v>
      </c>
      <c r="E136" s="36"/>
      <c r="F136" s="218" t="s">
        <v>223</v>
      </c>
      <c r="G136" s="36"/>
      <c r="H136" s="36"/>
      <c r="I136" s="103"/>
      <c r="J136" s="36"/>
      <c r="K136" s="36"/>
      <c r="L136" s="39"/>
      <c r="M136" s="219"/>
      <c r="N136" s="22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139</v>
      </c>
      <c r="AU136" s="17" t="s">
        <v>76</v>
      </c>
    </row>
    <row r="137" spans="2:51" s="13" customFormat="1" ht="11.25">
      <c r="B137" s="195"/>
      <c r="C137" s="196"/>
      <c r="D137" s="197" t="s">
        <v>122</v>
      </c>
      <c r="E137" s="198" t="s">
        <v>18</v>
      </c>
      <c r="F137" s="199" t="s">
        <v>224</v>
      </c>
      <c r="G137" s="196"/>
      <c r="H137" s="200">
        <v>7.2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122</v>
      </c>
      <c r="AU137" s="206" t="s">
        <v>76</v>
      </c>
      <c r="AV137" s="13" t="s">
        <v>76</v>
      </c>
      <c r="AW137" s="13" t="s">
        <v>31</v>
      </c>
      <c r="AX137" s="13" t="s">
        <v>74</v>
      </c>
      <c r="AY137" s="206" t="s">
        <v>113</v>
      </c>
    </row>
    <row r="138" spans="2:63" s="12" customFormat="1" ht="22.9" customHeight="1">
      <c r="B138" s="166"/>
      <c r="C138" s="167"/>
      <c r="D138" s="168" t="s">
        <v>69</v>
      </c>
      <c r="E138" s="180" t="s">
        <v>225</v>
      </c>
      <c r="F138" s="180" t="s">
        <v>226</v>
      </c>
      <c r="G138" s="167"/>
      <c r="H138" s="167"/>
      <c r="I138" s="170"/>
      <c r="J138" s="181">
        <f>BK138</f>
        <v>0</v>
      </c>
      <c r="K138" s="167"/>
      <c r="L138" s="172"/>
      <c r="M138" s="173"/>
      <c r="N138" s="174"/>
      <c r="O138" s="174"/>
      <c r="P138" s="175">
        <f>SUM(P139:P141)</f>
        <v>0</v>
      </c>
      <c r="Q138" s="174"/>
      <c r="R138" s="175">
        <f>SUM(R139:R141)</f>
        <v>0</v>
      </c>
      <c r="S138" s="174"/>
      <c r="T138" s="176">
        <f>SUM(T139:T141)</f>
        <v>0</v>
      </c>
      <c r="AR138" s="177" t="s">
        <v>74</v>
      </c>
      <c r="AT138" s="178" t="s">
        <v>69</v>
      </c>
      <c r="AU138" s="178" t="s">
        <v>74</v>
      </c>
      <c r="AY138" s="177" t="s">
        <v>113</v>
      </c>
      <c r="BK138" s="179">
        <f>SUM(BK139:BK141)</f>
        <v>0</v>
      </c>
    </row>
    <row r="139" spans="1:65" s="2" customFormat="1" ht="24" customHeight="1">
      <c r="A139" s="34"/>
      <c r="B139" s="35"/>
      <c r="C139" s="182" t="s">
        <v>227</v>
      </c>
      <c r="D139" s="182" t="s">
        <v>115</v>
      </c>
      <c r="E139" s="183" t="s">
        <v>228</v>
      </c>
      <c r="F139" s="184" t="s">
        <v>229</v>
      </c>
      <c r="G139" s="185" t="s">
        <v>202</v>
      </c>
      <c r="H139" s="186">
        <v>4.8</v>
      </c>
      <c r="I139" s="187"/>
      <c r="J139" s="188">
        <f>ROUND(I139*H139,2)</f>
        <v>0</v>
      </c>
      <c r="K139" s="184" t="s">
        <v>119</v>
      </c>
      <c r="L139" s="39"/>
      <c r="M139" s="189" t="s">
        <v>18</v>
      </c>
      <c r="N139" s="190" t="s">
        <v>41</v>
      </c>
      <c r="O139" s="64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3" t="s">
        <v>120</v>
      </c>
      <c r="AT139" s="193" t="s">
        <v>115</v>
      </c>
      <c r="AU139" s="193" t="s">
        <v>76</v>
      </c>
      <c r="AY139" s="17" t="s">
        <v>113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7" t="s">
        <v>74</v>
      </c>
      <c r="BK139" s="194">
        <f>ROUND(I139*H139,2)</f>
        <v>0</v>
      </c>
      <c r="BL139" s="17" t="s">
        <v>120</v>
      </c>
      <c r="BM139" s="193" t="s">
        <v>230</v>
      </c>
    </row>
    <row r="140" spans="1:47" s="2" customFormat="1" ht="29.25">
      <c r="A140" s="34"/>
      <c r="B140" s="35"/>
      <c r="C140" s="36"/>
      <c r="D140" s="197" t="s">
        <v>139</v>
      </c>
      <c r="E140" s="36"/>
      <c r="F140" s="218" t="s">
        <v>231</v>
      </c>
      <c r="G140" s="36"/>
      <c r="H140" s="36"/>
      <c r="I140" s="103"/>
      <c r="J140" s="36"/>
      <c r="K140" s="36"/>
      <c r="L140" s="39"/>
      <c r="M140" s="219"/>
      <c r="N140" s="22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139</v>
      </c>
      <c r="AU140" s="17" t="s">
        <v>76</v>
      </c>
    </row>
    <row r="141" spans="2:51" s="13" customFormat="1" ht="11.25">
      <c r="B141" s="195"/>
      <c r="C141" s="196"/>
      <c r="D141" s="197" t="s">
        <v>122</v>
      </c>
      <c r="E141" s="198" t="s">
        <v>18</v>
      </c>
      <c r="F141" s="199" t="s">
        <v>232</v>
      </c>
      <c r="G141" s="196"/>
      <c r="H141" s="200">
        <v>4.8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122</v>
      </c>
      <c r="AU141" s="206" t="s">
        <v>76</v>
      </c>
      <c r="AV141" s="13" t="s">
        <v>76</v>
      </c>
      <c r="AW141" s="13" t="s">
        <v>31</v>
      </c>
      <c r="AX141" s="13" t="s">
        <v>74</v>
      </c>
      <c r="AY141" s="206" t="s">
        <v>113</v>
      </c>
    </row>
    <row r="142" spans="2:63" s="12" customFormat="1" ht="25.9" customHeight="1">
      <c r="B142" s="166"/>
      <c r="C142" s="167"/>
      <c r="D142" s="168" t="s">
        <v>69</v>
      </c>
      <c r="E142" s="169" t="s">
        <v>233</v>
      </c>
      <c r="F142" s="169" t="s">
        <v>234</v>
      </c>
      <c r="G142" s="167"/>
      <c r="H142" s="167"/>
      <c r="I142" s="170"/>
      <c r="J142" s="171">
        <f>BK142</f>
        <v>0</v>
      </c>
      <c r="K142" s="167"/>
      <c r="L142" s="172"/>
      <c r="M142" s="173"/>
      <c r="N142" s="174"/>
      <c r="O142" s="174"/>
      <c r="P142" s="175">
        <f>P143+P158+P163</f>
        <v>0</v>
      </c>
      <c r="Q142" s="174"/>
      <c r="R142" s="175">
        <f>R143+R158+R163</f>
        <v>0.45142699999999997</v>
      </c>
      <c r="S142" s="174"/>
      <c r="T142" s="176">
        <f>T143+T158+T163</f>
        <v>1.2633</v>
      </c>
      <c r="AR142" s="177" t="s">
        <v>76</v>
      </c>
      <c r="AT142" s="178" t="s">
        <v>69</v>
      </c>
      <c r="AU142" s="178" t="s">
        <v>7</v>
      </c>
      <c r="AY142" s="177" t="s">
        <v>113</v>
      </c>
      <c r="BK142" s="179">
        <f>BK143+BK158+BK163</f>
        <v>0</v>
      </c>
    </row>
    <row r="143" spans="2:63" s="12" customFormat="1" ht="22.9" customHeight="1">
      <c r="B143" s="166"/>
      <c r="C143" s="167"/>
      <c r="D143" s="168" t="s">
        <v>69</v>
      </c>
      <c r="E143" s="180" t="s">
        <v>235</v>
      </c>
      <c r="F143" s="180" t="s">
        <v>236</v>
      </c>
      <c r="G143" s="167"/>
      <c r="H143" s="167"/>
      <c r="I143" s="170"/>
      <c r="J143" s="181">
        <f>BK143</f>
        <v>0</v>
      </c>
      <c r="K143" s="167"/>
      <c r="L143" s="172"/>
      <c r="M143" s="173"/>
      <c r="N143" s="174"/>
      <c r="O143" s="174"/>
      <c r="P143" s="175">
        <f>SUM(P144:P157)</f>
        <v>0</v>
      </c>
      <c r="Q143" s="174"/>
      <c r="R143" s="175">
        <f>SUM(R144:R157)</f>
        <v>0.447787</v>
      </c>
      <c r="S143" s="174"/>
      <c r="T143" s="176">
        <f>SUM(T144:T157)</f>
        <v>1.155</v>
      </c>
      <c r="AR143" s="177" t="s">
        <v>76</v>
      </c>
      <c r="AT143" s="178" t="s">
        <v>69</v>
      </c>
      <c r="AU143" s="178" t="s">
        <v>74</v>
      </c>
      <c r="AY143" s="177" t="s">
        <v>113</v>
      </c>
      <c r="BK143" s="179">
        <f>SUM(BK144:BK157)</f>
        <v>0</v>
      </c>
    </row>
    <row r="144" spans="1:65" s="2" customFormat="1" ht="16.5" customHeight="1">
      <c r="A144" s="34"/>
      <c r="B144" s="35"/>
      <c r="C144" s="182" t="s">
        <v>237</v>
      </c>
      <c r="D144" s="182" t="s">
        <v>115</v>
      </c>
      <c r="E144" s="183" t="s">
        <v>238</v>
      </c>
      <c r="F144" s="184" t="s">
        <v>239</v>
      </c>
      <c r="G144" s="185" t="s">
        <v>189</v>
      </c>
      <c r="H144" s="186">
        <v>3</v>
      </c>
      <c r="I144" s="187"/>
      <c r="J144" s="188">
        <f>ROUND(I144*H144,2)</f>
        <v>0</v>
      </c>
      <c r="K144" s="184" t="s">
        <v>119</v>
      </c>
      <c r="L144" s="39"/>
      <c r="M144" s="189" t="s">
        <v>18</v>
      </c>
      <c r="N144" s="190" t="s">
        <v>41</v>
      </c>
      <c r="O144" s="64"/>
      <c r="P144" s="191">
        <f>O144*H144</f>
        <v>0</v>
      </c>
      <c r="Q144" s="191">
        <v>0.0051</v>
      </c>
      <c r="R144" s="191">
        <f>Q144*H144</f>
        <v>0.015300000000000001</v>
      </c>
      <c r="S144" s="191">
        <v>0</v>
      </c>
      <c r="T144" s="19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3" t="s">
        <v>199</v>
      </c>
      <c r="AT144" s="193" t="s">
        <v>115</v>
      </c>
      <c r="AU144" s="193" t="s">
        <v>76</v>
      </c>
      <c r="AY144" s="17" t="s">
        <v>113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7" t="s">
        <v>74</v>
      </c>
      <c r="BK144" s="194">
        <f>ROUND(I144*H144,2)</f>
        <v>0</v>
      </c>
      <c r="BL144" s="17" t="s">
        <v>199</v>
      </c>
      <c r="BM144" s="193" t="s">
        <v>240</v>
      </c>
    </row>
    <row r="145" spans="1:47" s="2" customFormat="1" ht="19.5">
      <c r="A145" s="34"/>
      <c r="B145" s="35"/>
      <c r="C145" s="36"/>
      <c r="D145" s="197" t="s">
        <v>139</v>
      </c>
      <c r="E145" s="36"/>
      <c r="F145" s="218" t="s">
        <v>241</v>
      </c>
      <c r="G145" s="36"/>
      <c r="H145" s="36"/>
      <c r="I145" s="103"/>
      <c r="J145" s="36"/>
      <c r="K145" s="36"/>
      <c r="L145" s="39"/>
      <c r="M145" s="219"/>
      <c r="N145" s="22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139</v>
      </c>
      <c r="AU145" s="17" t="s">
        <v>76</v>
      </c>
    </row>
    <row r="146" spans="1:65" s="2" customFormat="1" ht="24" customHeight="1">
      <c r="A146" s="34"/>
      <c r="B146" s="35"/>
      <c r="C146" s="182" t="s">
        <v>242</v>
      </c>
      <c r="D146" s="182" t="s">
        <v>115</v>
      </c>
      <c r="E146" s="183" t="s">
        <v>243</v>
      </c>
      <c r="F146" s="184" t="s">
        <v>244</v>
      </c>
      <c r="G146" s="185" t="s">
        <v>189</v>
      </c>
      <c r="H146" s="186">
        <v>3</v>
      </c>
      <c r="I146" s="187"/>
      <c r="J146" s="188">
        <f>ROUND(I146*H146,2)</f>
        <v>0</v>
      </c>
      <c r="K146" s="184" t="s">
        <v>119</v>
      </c>
      <c r="L146" s="39"/>
      <c r="M146" s="189" t="s">
        <v>18</v>
      </c>
      <c r="N146" s="190" t="s">
        <v>41</v>
      </c>
      <c r="O146" s="64"/>
      <c r="P146" s="191">
        <f>O146*H146</f>
        <v>0</v>
      </c>
      <c r="Q146" s="191">
        <v>0</v>
      </c>
      <c r="R146" s="191">
        <f>Q146*H146</f>
        <v>0</v>
      </c>
      <c r="S146" s="191">
        <v>0.1</v>
      </c>
      <c r="T146" s="192">
        <f>S146*H146</f>
        <v>0.30000000000000004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3" t="s">
        <v>199</v>
      </c>
      <c r="AT146" s="193" t="s">
        <v>115</v>
      </c>
      <c r="AU146" s="193" t="s">
        <v>76</v>
      </c>
      <c r="AY146" s="17" t="s">
        <v>113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7" t="s">
        <v>74</v>
      </c>
      <c r="BK146" s="194">
        <f>ROUND(I146*H146,2)</f>
        <v>0</v>
      </c>
      <c r="BL146" s="17" t="s">
        <v>199</v>
      </c>
      <c r="BM146" s="193" t="s">
        <v>245</v>
      </c>
    </row>
    <row r="147" spans="1:47" s="2" customFormat="1" ht="19.5">
      <c r="A147" s="34"/>
      <c r="B147" s="35"/>
      <c r="C147" s="36"/>
      <c r="D147" s="197" t="s">
        <v>139</v>
      </c>
      <c r="E147" s="36"/>
      <c r="F147" s="218" t="s">
        <v>246</v>
      </c>
      <c r="G147" s="36"/>
      <c r="H147" s="36"/>
      <c r="I147" s="103"/>
      <c r="J147" s="36"/>
      <c r="K147" s="36"/>
      <c r="L147" s="39"/>
      <c r="M147" s="219"/>
      <c r="N147" s="22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139</v>
      </c>
      <c r="AU147" s="17" t="s">
        <v>76</v>
      </c>
    </row>
    <row r="148" spans="1:65" s="2" customFormat="1" ht="24" customHeight="1">
      <c r="A148" s="34"/>
      <c r="B148" s="35"/>
      <c r="C148" s="182" t="s">
        <v>247</v>
      </c>
      <c r="D148" s="182" t="s">
        <v>115</v>
      </c>
      <c r="E148" s="183" t="s">
        <v>248</v>
      </c>
      <c r="F148" s="184" t="s">
        <v>249</v>
      </c>
      <c r="G148" s="185" t="s">
        <v>189</v>
      </c>
      <c r="H148" s="186">
        <v>5.7</v>
      </c>
      <c r="I148" s="187"/>
      <c r="J148" s="188">
        <f>ROUND(I148*H148,2)</f>
        <v>0</v>
      </c>
      <c r="K148" s="184" t="s">
        <v>128</v>
      </c>
      <c r="L148" s="39"/>
      <c r="M148" s="189" t="s">
        <v>18</v>
      </c>
      <c r="N148" s="190" t="s">
        <v>41</v>
      </c>
      <c r="O148" s="64"/>
      <c r="P148" s="191">
        <f>O148*H148</f>
        <v>0</v>
      </c>
      <c r="Q148" s="191">
        <v>0</v>
      </c>
      <c r="R148" s="191">
        <f>Q148*H148</f>
        <v>0</v>
      </c>
      <c r="S148" s="191">
        <v>0.15</v>
      </c>
      <c r="T148" s="192">
        <f>S148*H148</f>
        <v>0.855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3" t="s">
        <v>120</v>
      </c>
      <c r="AT148" s="193" t="s">
        <v>115</v>
      </c>
      <c r="AU148" s="193" t="s">
        <v>76</v>
      </c>
      <c r="AY148" s="17" t="s">
        <v>113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7" t="s">
        <v>74</v>
      </c>
      <c r="BK148" s="194">
        <f>ROUND(I148*H148,2)</f>
        <v>0</v>
      </c>
      <c r="BL148" s="17" t="s">
        <v>120</v>
      </c>
      <c r="BM148" s="193" t="s">
        <v>250</v>
      </c>
    </row>
    <row r="149" spans="1:47" s="2" customFormat="1" ht="19.5">
      <c r="A149" s="34"/>
      <c r="B149" s="35"/>
      <c r="C149" s="36"/>
      <c r="D149" s="197" t="s">
        <v>139</v>
      </c>
      <c r="E149" s="36"/>
      <c r="F149" s="218" t="s">
        <v>251</v>
      </c>
      <c r="G149" s="36"/>
      <c r="H149" s="36"/>
      <c r="I149" s="103"/>
      <c r="J149" s="36"/>
      <c r="K149" s="36"/>
      <c r="L149" s="39"/>
      <c r="M149" s="219"/>
      <c r="N149" s="22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139</v>
      </c>
      <c r="AU149" s="17" t="s">
        <v>76</v>
      </c>
    </row>
    <row r="150" spans="1:65" s="2" customFormat="1" ht="16.5" customHeight="1">
      <c r="A150" s="34"/>
      <c r="B150" s="35"/>
      <c r="C150" s="221" t="s">
        <v>252</v>
      </c>
      <c r="D150" s="221" t="s">
        <v>149</v>
      </c>
      <c r="E150" s="222" t="s">
        <v>253</v>
      </c>
      <c r="F150" s="223" t="s">
        <v>254</v>
      </c>
      <c r="G150" s="224" t="s">
        <v>118</v>
      </c>
      <c r="H150" s="225">
        <v>0.5</v>
      </c>
      <c r="I150" s="226"/>
      <c r="J150" s="227">
        <f>ROUND(I150*H150,2)</f>
        <v>0</v>
      </c>
      <c r="K150" s="223" t="s">
        <v>119</v>
      </c>
      <c r="L150" s="228"/>
      <c r="M150" s="229" t="s">
        <v>18</v>
      </c>
      <c r="N150" s="230" t="s">
        <v>41</v>
      </c>
      <c r="O150" s="64"/>
      <c r="P150" s="191">
        <f>O150*H150</f>
        <v>0</v>
      </c>
      <c r="Q150" s="191">
        <v>0.55</v>
      </c>
      <c r="R150" s="191">
        <f>Q150*H150</f>
        <v>0.275</v>
      </c>
      <c r="S150" s="191">
        <v>0</v>
      </c>
      <c r="T150" s="19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3" t="s">
        <v>255</v>
      </c>
      <c r="AT150" s="193" t="s">
        <v>149</v>
      </c>
      <c r="AU150" s="193" t="s">
        <v>76</v>
      </c>
      <c r="AY150" s="17" t="s">
        <v>113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7" t="s">
        <v>74</v>
      </c>
      <c r="BK150" s="194">
        <f>ROUND(I150*H150,2)</f>
        <v>0</v>
      </c>
      <c r="BL150" s="17" t="s">
        <v>199</v>
      </c>
      <c r="BM150" s="193" t="s">
        <v>256</v>
      </c>
    </row>
    <row r="151" spans="1:47" s="2" customFormat="1" ht="19.5">
      <c r="A151" s="34"/>
      <c r="B151" s="35"/>
      <c r="C151" s="36"/>
      <c r="D151" s="197" t="s">
        <v>139</v>
      </c>
      <c r="E151" s="36"/>
      <c r="F151" s="218" t="s">
        <v>257</v>
      </c>
      <c r="G151" s="36"/>
      <c r="H151" s="36"/>
      <c r="I151" s="103"/>
      <c r="J151" s="36"/>
      <c r="K151" s="36"/>
      <c r="L151" s="39"/>
      <c r="M151" s="219"/>
      <c r="N151" s="22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139</v>
      </c>
      <c r="AU151" s="17" t="s">
        <v>76</v>
      </c>
    </row>
    <row r="152" spans="1:65" s="2" customFormat="1" ht="16.5" customHeight="1">
      <c r="A152" s="34"/>
      <c r="B152" s="35"/>
      <c r="C152" s="221" t="s">
        <v>258</v>
      </c>
      <c r="D152" s="221" t="s">
        <v>149</v>
      </c>
      <c r="E152" s="222" t="s">
        <v>259</v>
      </c>
      <c r="F152" s="223" t="s">
        <v>260</v>
      </c>
      <c r="G152" s="224" t="s">
        <v>118</v>
      </c>
      <c r="H152" s="225">
        <v>0.25</v>
      </c>
      <c r="I152" s="226"/>
      <c r="J152" s="227">
        <f>ROUND(I152*H152,2)</f>
        <v>0</v>
      </c>
      <c r="K152" s="223" t="s">
        <v>119</v>
      </c>
      <c r="L152" s="228"/>
      <c r="M152" s="229" t="s">
        <v>18</v>
      </c>
      <c r="N152" s="230" t="s">
        <v>41</v>
      </c>
      <c r="O152" s="64"/>
      <c r="P152" s="191">
        <f>O152*H152</f>
        <v>0</v>
      </c>
      <c r="Q152" s="191">
        <v>0.55</v>
      </c>
      <c r="R152" s="191">
        <f>Q152*H152</f>
        <v>0.1375</v>
      </c>
      <c r="S152" s="191">
        <v>0</v>
      </c>
      <c r="T152" s="19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3" t="s">
        <v>255</v>
      </c>
      <c r="AT152" s="193" t="s">
        <v>149</v>
      </c>
      <c r="AU152" s="193" t="s">
        <v>76</v>
      </c>
      <c r="AY152" s="17" t="s">
        <v>113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7" t="s">
        <v>74</v>
      </c>
      <c r="BK152" s="194">
        <f>ROUND(I152*H152,2)</f>
        <v>0</v>
      </c>
      <c r="BL152" s="17" t="s">
        <v>199</v>
      </c>
      <c r="BM152" s="193" t="s">
        <v>261</v>
      </c>
    </row>
    <row r="153" spans="1:47" s="2" customFormat="1" ht="19.5">
      <c r="A153" s="34"/>
      <c r="B153" s="35"/>
      <c r="C153" s="36"/>
      <c r="D153" s="197" t="s">
        <v>139</v>
      </c>
      <c r="E153" s="36"/>
      <c r="F153" s="218" t="s">
        <v>262</v>
      </c>
      <c r="G153" s="36"/>
      <c r="H153" s="36"/>
      <c r="I153" s="103"/>
      <c r="J153" s="36"/>
      <c r="K153" s="36"/>
      <c r="L153" s="39"/>
      <c r="M153" s="219"/>
      <c r="N153" s="22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139</v>
      </c>
      <c r="AU153" s="17" t="s">
        <v>76</v>
      </c>
    </row>
    <row r="154" spans="2:51" s="13" customFormat="1" ht="11.25">
      <c r="B154" s="195"/>
      <c r="C154" s="196"/>
      <c r="D154" s="197" t="s">
        <v>122</v>
      </c>
      <c r="E154" s="196"/>
      <c r="F154" s="199" t="s">
        <v>263</v>
      </c>
      <c r="G154" s="196"/>
      <c r="H154" s="200">
        <v>0.25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122</v>
      </c>
      <c r="AU154" s="206" t="s">
        <v>76</v>
      </c>
      <c r="AV154" s="13" t="s">
        <v>76</v>
      </c>
      <c r="AW154" s="13" t="s">
        <v>4</v>
      </c>
      <c r="AX154" s="13" t="s">
        <v>74</v>
      </c>
      <c r="AY154" s="206" t="s">
        <v>113</v>
      </c>
    </row>
    <row r="155" spans="1:65" s="2" customFormat="1" ht="16.5" customHeight="1">
      <c r="A155" s="34"/>
      <c r="B155" s="35"/>
      <c r="C155" s="182" t="s">
        <v>264</v>
      </c>
      <c r="D155" s="182" t="s">
        <v>115</v>
      </c>
      <c r="E155" s="183" t="s">
        <v>265</v>
      </c>
      <c r="F155" s="184" t="s">
        <v>266</v>
      </c>
      <c r="G155" s="185" t="s">
        <v>189</v>
      </c>
      <c r="H155" s="186">
        <v>5.7</v>
      </c>
      <c r="I155" s="187"/>
      <c r="J155" s="188">
        <f>ROUND(I155*H155,2)</f>
        <v>0</v>
      </c>
      <c r="K155" s="184" t="s">
        <v>119</v>
      </c>
      <c r="L155" s="39"/>
      <c r="M155" s="189" t="s">
        <v>18</v>
      </c>
      <c r="N155" s="190" t="s">
        <v>41</v>
      </c>
      <c r="O155" s="64"/>
      <c r="P155" s="191">
        <f>O155*H155</f>
        <v>0</v>
      </c>
      <c r="Q155" s="191">
        <v>0.00339</v>
      </c>
      <c r="R155" s="191">
        <f>Q155*H155</f>
        <v>0.019323</v>
      </c>
      <c r="S155" s="191">
        <v>0</v>
      </c>
      <c r="T155" s="19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3" t="s">
        <v>199</v>
      </c>
      <c r="AT155" s="193" t="s">
        <v>115</v>
      </c>
      <c r="AU155" s="193" t="s">
        <v>76</v>
      </c>
      <c r="AY155" s="17" t="s">
        <v>113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7" t="s">
        <v>74</v>
      </c>
      <c r="BK155" s="194">
        <f>ROUND(I155*H155,2)</f>
        <v>0</v>
      </c>
      <c r="BL155" s="17" t="s">
        <v>199</v>
      </c>
      <c r="BM155" s="193" t="s">
        <v>267</v>
      </c>
    </row>
    <row r="156" spans="1:47" s="2" customFormat="1" ht="19.5">
      <c r="A156" s="34"/>
      <c r="B156" s="35"/>
      <c r="C156" s="36"/>
      <c r="D156" s="197" t="s">
        <v>139</v>
      </c>
      <c r="E156" s="36"/>
      <c r="F156" s="218" t="s">
        <v>268</v>
      </c>
      <c r="G156" s="36"/>
      <c r="H156" s="36"/>
      <c r="I156" s="103"/>
      <c r="J156" s="36"/>
      <c r="K156" s="36"/>
      <c r="L156" s="39"/>
      <c r="M156" s="219"/>
      <c r="N156" s="22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139</v>
      </c>
      <c r="AU156" s="17" t="s">
        <v>76</v>
      </c>
    </row>
    <row r="157" spans="1:65" s="2" customFormat="1" ht="16.5" customHeight="1">
      <c r="A157" s="34"/>
      <c r="B157" s="35"/>
      <c r="C157" s="182" t="s">
        <v>269</v>
      </c>
      <c r="D157" s="182" t="s">
        <v>115</v>
      </c>
      <c r="E157" s="183" t="s">
        <v>270</v>
      </c>
      <c r="F157" s="184" t="s">
        <v>271</v>
      </c>
      <c r="G157" s="185" t="s">
        <v>118</v>
      </c>
      <c r="H157" s="186">
        <v>0.05</v>
      </c>
      <c r="I157" s="187"/>
      <c r="J157" s="188">
        <f>ROUND(I157*H157,2)</f>
        <v>0</v>
      </c>
      <c r="K157" s="184" t="s">
        <v>119</v>
      </c>
      <c r="L157" s="39"/>
      <c r="M157" s="189" t="s">
        <v>18</v>
      </c>
      <c r="N157" s="190" t="s">
        <v>41</v>
      </c>
      <c r="O157" s="64"/>
      <c r="P157" s="191">
        <f>O157*H157</f>
        <v>0</v>
      </c>
      <c r="Q157" s="191">
        <v>0.01328</v>
      </c>
      <c r="R157" s="191">
        <f>Q157*H157</f>
        <v>0.0006640000000000001</v>
      </c>
      <c r="S157" s="191">
        <v>0</v>
      </c>
      <c r="T157" s="19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3" t="s">
        <v>199</v>
      </c>
      <c r="AT157" s="193" t="s">
        <v>115</v>
      </c>
      <c r="AU157" s="193" t="s">
        <v>76</v>
      </c>
      <c r="AY157" s="17" t="s">
        <v>113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74</v>
      </c>
      <c r="BK157" s="194">
        <f>ROUND(I157*H157,2)</f>
        <v>0</v>
      </c>
      <c r="BL157" s="17" t="s">
        <v>199</v>
      </c>
      <c r="BM157" s="193" t="s">
        <v>272</v>
      </c>
    </row>
    <row r="158" spans="2:63" s="12" customFormat="1" ht="22.9" customHeight="1">
      <c r="B158" s="166"/>
      <c r="C158" s="167"/>
      <c r="D158" s="168" t="s">
        <v>69</v>
      </c>
      <c r="E158" s="180" t="s">
        <v>273</v>
      </c>
      <c r="F158" s="180" t="s">
        <v>274</v>
      </c>
      <c r="G158" s="167"/>
      <c r="H158" s="167"/>
      <c r="I158" s="170"/>
      <c r="J158" s="181">
        <f>BK158</f>
        <v>0</v>
      </c>
      <c r="K158" s="167"/>
      <c r="L158" s="172"/>
      <c r="M158" s="173"/>
      <c r="N158" s="174"/>
      <c r="O158" s="174"/>
      <c r="P158" s="175">
        <f>SUM(P159:P162)</f>
        <v>0</v>
      </c>
      <c r="Q158" s="174"/>
      <c r="R158" s="175">
        <f>SUM(R159:R162)</f>
        <v>0</v>
      </c>
      <c r="S158" s="174"/>
      <c r="T158" s="176">
        <f>SUM(T159:T162)</f>
        <v>0.1083</v>
      </c>
      <c r="AR158" s="177" t="s">
        <v>76</v>
      </c>
      <c r="AT158" s="178" t="s">
        <v>69</v>
      </c>
      <c r="AU158" s="178" t="s">
        <v>74</v>
      </c>
      <c r="AY158" s="177" t="s">
        <v>113</v>
      </c>
      <c r="BK158" s="179">
        <f>SUM(BK159:BK162)</f>
        <v>0</v>
      </c>
    </row>
    <row r="159" spans="1:65" s="2" customFormat="1" ht="16.5" customHeight="1">
      <c r="A159" s="34"/>
      <c r="B159" s="35"/>
      <c r="C159" s="182" t="s">
        <v>275</v>
      </c>
      <c r="D159" s="182" t="s">
        <v>115</v>
      </c>
      <c r="E159" s="183" t="s">
        <v>276</v>
      </c>
      <c r="F159" s="184" t="s">
        <v>277</v>
      </c>
      <c r="G159" s="185" t="s">
        <v>189</v>
      </c>
      <c r="H159" s="186">
        <v>3.3</v>
      </c>
      <c r="I159" s="187"/>
      <c r="J159" s="188">
        <f>ROUND(I159*H159,2)</f>
        <v>0</v>
      </c>
      <c r="K159" s="184" t="s">
        <v>119</v>
      </c>
      <c r="L159" s="39"/>
      <c r="M159" s="189" t="s">
        <v>18</v>
      </c>
      <c r="N159" s="190" t="s">
        <v>41</v>
      </c>
      <c r="O159" s="64"/>
      <c r="P159" s="191">
        <f>O159*H159</f>
        <v>0</v>
      </c>
      <c r="Q159" s="191">
        <v>0</v>
      </c>
      <c r="R159" s="191">
        <f>Q159*H159</f>
        <v>0</v>
      </c>
      <c r="S159" s="191">
        <v>0.016</v>
      </c>
      <c r="T159" s="192">
        <f>S159*H159</f>
        <v>0.0528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3" t="s">
        <v>199</v>
      </c>
      <c r="AT159" s="193" t="s">
        <v>115</v>
      </c>
      <c r="AU159" s="193" t="s">
        <v>76</v>
      </c>
      <c r="AY159" s="17" t="s">
        <v>113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7" t="s">
        <v>74</v>
      </c>
      <c r="BK159" s="194">
        <f>ROUND(I159*H159,2)</f>
        <v>0</v>
      </c>
      <c r="BL159" s="17" t="s">
        <v>199</v>
      </c>
      <c r="BM159" s="193" t="s">
        <v>278</v>
      </c>
    </row>
    <row r="160" spans="1:65" s="2" customFormat="1" ht="16.5" customHeight="1">
      <c r="A160" s="34"/>
      <c r="B160" s="35"/>
      <c r="C160" s="182" t="s">
        <v>279</v>
      </c>
      <c r="D160" s="182" t="s">
        <v>115</v>
      </c>
      <c r="E160" s="183" t="s">
        <v>280</v>
      </c>
      <c r="F160" s="184" t="s">
        <v>281</v>
      </c>
      <c r="G160" s="185" t="s">
        <v>189</v>
      </c>
      <c r="H160" s="186">
        <v>2.4</v>
      </c>
      <c r="I160" s="187"/>
      <c r="J160" s="188">
        <f>ROUND(I160*H160,2)</f>
        <v>0</v>
      </c>
      <c r="K160" s="184" t="s">
        <v>119</v>
      </c>
      <c r="L160" s="39"/>
      <c r="M160" s="189" t="s">
        <v>18</v>
      </c>
      <c r="N160" s="190" t="s">
        <v>41</v>
      </c>
      <c r="O160" s="64"/>
      <c r="P160" s="191">
        <f>O160*H160</f>
        <v>0</v>
      </c>
      <c r="Q160" s="191">
        <v>0</v>
      </c>
      <c r="R160" s="191">
        <f>Q160*H160</f>
        <v>0</v>
      </c>
      <c r="S160" s="191">
        <v>0.016</v>
      </c>
      <c r="T160" s="192">
        <f>S160*H160</f>
        <v>0.0384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3" t="s">
        <v>199</v>
      </c>
      <c r="AT160" s="193" t="s">
        <v>115</v>
      </c>
      <c r="AU160" s="193" t="s">
        <v>76</v>
      </c>
      <c r="AY160" s="17" t="s">
        <v>113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7" t="s">
        <v>74</v>
      </c>
      <c r="BK160" s="194">
        <f>ROUND(I160*H160,2)</f>
        <v>0</v>
      </c>
      <c r="BL160" s="17" t="s">
        <v>199</v>
      </c>
      <c r="BM160" s="193" t="s">
        <v>282</v>
      </c>
    </row>
    <row r="161" spans="1:65" s="2" customFormat="1" ht="16.5" customHeight="1">
      <c r="A161" s="34"/>
      <c r="B161" s="35"/>
      <c r="C161" s="182" t="s">
        <v>283</v>
      </c>
      <c r="D161" s="182" t="s">
        <v>115</v>
      </c>
      <c r="E161" s="183" t="s">
        <v>284</v>
      </c>
      <c r="F161" s="184" t="s">
        <v>285</v>
      </c>
      <c r="G161" s="185" t="s">
        <v>189</v>
      </c>
      <c r="H161" s="186">
        <v>3.3</v>
      </c>
      <c r="I161" s="187"/>
      <c r="J161" s="188">
        <f>ROUND(I161*H161,2)</f>
        <v>0</v>
      </c>
      <c r="K161" s="184" t="s">
        <v>119</v>
      </c>
      <c r="L161" s="39"/>
      <c r="M161" s="189" t="s">
        <v>18</v>
      </c>
      <c r="N161" s="190" t="s">
        <v>41</v>
      </c>
      <c r="O161" s="64"/>
      <c r="P161" s="191">
        <f>O161*H161</f>
        <v>0</v>
      </c>
      <c r="Q161" s="191">
        <v>0</v>
      </c>
      <c r="R161" s="191">
        <f>Q161*H161</f>
        <v>0</v>
      </c>
      <c r="S161" s="191">
        <v>0.003</v>
      </c>
      <c r="T161" s="192">
        <f>S161*H161</f>
        <v>0.009899999999999999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3" t="s">
        <v>199</v>
      </c>
      <c r="AT161" s="193" t="s">
        <v>115</v>
      </c>
      <c r="AU161" s="193" t="s">
        <v>76</v>
      </c>
      <c r="AY161" s="17" t="s">
        <v>113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7" t="s">
        <v>74</v>
      </c>
      <c r="BK161" s="194">
        <f>ROUND(I161*H161,2)</f>
        <v>0</v>
      </c>
      <c r="BL161" s="17" t="s">
        <v>199</v>
      </c>
      <c r="BM161" s="193" t="s">
        <v>286</v>
      </c>
    </row>
    <row r="162" spans="1:65" s="2" customFormat="1" ht="16.5" customHeight="1">
      <c r="A162" s="34"/>
      <c r="B162" s="35"/>
      <c r="C162" s="182" t="s">
        <v>287</v>
      </c>
      <c r="D162" s="182" t="s">
        <v>115</v>
      </c>
      <c r="E162" s="183" t="s">
        <v>288</v>
      </c>
      <c r="F162" s="184" t="s">
        <v>289</v>
      </c>
      <c r="G162" s="185" t="s">
        <v>189</v>
      </c>
      <c r="H162" s="186">
        <v>2.4</v>
      </c>
      <c r="I162" s="187"/>
      <c r="J162" s="188">
        <f>ROUND(I162*H162,2)</f>
        <v>0</v>
      </c>
      <c r="K162" s="184" t="s">
        <v>119</v>
      </c>
      <c r="L162" s="39"/>
      <c r="M162" s="189" t="s">
        <v>18</v>
      </c>
      <c r="N162" s="190" t="s">
        <v>41</v>
      </c>
      <c r="O162" s="64"/>
      <c r="P162" s="191">
        <f>O162*H162</f>
        <v>0</v>
      </c>
      <c r="Q162" s="191">
        <v>0</v>
      </c>
      <c r="R162" s="191">
        <f>Q162*H162</f>
        <v>0</v>
      </c>
      <c r="S162" s="191">
        <v>0.003</v>
      </c>
      <c r="T162" s="192">
        <f>S162*H162</f>
        <v>0.0072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3" t="s">
        <v>199</v>
      </c>
      <c r="AT162" s="193" t="s">
        <v>115</v>
      </c>
      <c r="AU162" s="193" t="s">
        <v>76</v>
      </c>
      <c r="AY162" s="17" t="s">
        <v>113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74</v>
      </c>
      <c r="BK162" s="194">
        <f>ROUND(I162*H162,2)</f>
        <v>0</v>
      </c>
      <c r="BL162" s="17" t="s">
        <v>199</v>
      </c>
      <c r="BM162" s="193" t="s">
        <v>290</v>
      </c>
    </row>
    <row r="163" spans="2:63" s="12" customFormat="1" ht="22.9" customHeight="1">
      <c r="B163" s="166"/>
      <c r="C163" s="167"/>
      <c r="D163" s="168" t="s">
        <v>69</v>
      </c>
      <c r="E163" s="180" t="s">
        <v>291</v>
      </c>
      <c r="F163" s="180" t="s">
        <v>292</v>
      </c>
      <c r="G163" s="167"/>
      <c r="H163" s="167"/>
      <c r="I163" s="170"/>
      <c r="J163" s="181">
        <f>BK163</f>
        <v>0</v>
      </c>
      <c r="K163" s="167"/>
      <c r="L163" s="172"/>
      <c r="M163" s="173"/>
      <c r="N163" s="174"/>
      <c r="O163" s="174"/>
      <c r="P163" s="175">
        <f>SUM(P164:P166)</f>
        <v>0</v>
      </c>
      <c r="Q163" s="174"/>
      <c r="R163" s="175">
        <f>SUM(R164:R166)</f>
        <v>0.00364</v>
      </c>
      <c r="S163" s="174"/>
      <c r="T163" s="176">
        <f>SUM(T164:T166)</f>
        <v>0</v>
      </c>
      <c r="AR163" s="177" t="s">
        <v>76</v>
      </c>
      <c r="AT163" s="178" t="s">
        <v>69</v>
      </c>
      <c r="AU163" s="178" t="s">
        <v>74</v>
      </c>
      <c r="AY163" s="177" t="s">
        <v>113</v>
      </c>
      <c r="BK163" s="179">
        <f>SUM(BK164:BK166)</f>
        <v>0</v>
      </c>
    </row>
    <row r="164" spans="1:65" s="2" customFormat="1" ht="16.5" customHeight="1">
      <c r="A164" s="34"/>
      <c r="B164" s="35"/>
      <c r="C164" s="182" t="s">
        <v>255</v>
      </c>
      <c r="D164" s="182" t="s">
        <v>115</v>
      </c>
      <c r="E164" s="183" t="s">
        <v>293</v>
      </c>
      <c r="F164" s="184" t="s">
        <v>294</v>
      </c>
      <c r="G164" s="185" t="s">
        <v>127</v>
      </c>
      <c r="H164" s="186">
        <v>6</v>
      </c>
      <c r="I164" s="187"/>
      <c r="J164" s="188">
        <f>ROUND(I164*H164,2)</f>
        <v>0</v>
      </c>
      <c r="K164" s="184" t="s">
        <v>128</v>
      </c>
      <c r="L164" s="39"/>
      <c r="M164" s="189" t="s">
        <v>18</v>
      </c>
      <c r="N164" s="190" t="s">
        <v>41</v>
      </c>
      <c r="O164" s="64"/>
      <c r="P164" s="191">
        <f>O164*H164</f>
        <v>0</v>
      </c>
      <c r="Q164" s="191">
        <v>0.0006</v>
      </c>
      <c r="R164" s="191">
        <f>Q164*H164</f>
        <v>0.0036</v>
      </c>
      <c r="S164" s="191">
        <v>0</v>
      </c>
      <c r="T164" s="19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3" t="s">
        <v>199</v>
      </c>
      <c r="AT164" s="193" t="s">
        <v>115</v>
      </c>
      <c r="AU164" s="193" t="s">
        <v>76</v>
      </c>
      <c r="AY164" s="17" t="s">
        <v>113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7" t="s">
        <v>74</v>
      </c>
      <c r="BK164" s="194">
        <f>ROUND(I164*H164,2)</f>
        <v>0</v>
      </c>
      <c r="BL164" s="17" t="s">
        <v>199</v>
      </c>
      <c r="BM164" s="193" t="s">
        <v>295</v>
      </c>
    </row>
    <row r="165" spans="1:47" s="2" customFormat="1" ht="19.5">
      <c r="A165" s="34"/>
      <c r="B165" s="35"/>
      <c r="C165" s="36"/>
      <c r="D165" s="197" t="s">
        <v>139</v>
      </c>
      <c r="E165" s="36"/>
      <c r="F165" s="218" t="s">
        <v>296</v>
      </c>
      <c r="G165" s="36"/>
      <c r="H165" s="36"/>
      <c r="I165" s="103"/>
      <c r="J165" s="36"/>
      <c r="K165" s="36"/>
      <c r="L165" s="39"/>
      <c r="M165" s="219"/>
      <c r="N165" s="22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139</v>
      </c>
      <c r="AU165" s="17" t="s">
        <v>76</v>
      </c>
    </row>
    <row r="166" spans="1:65" s="2" customFormat="1" ht="16.5" customHeight="1">
      <c r="A166" s="34"/>
      <c r="B166" s="35"/>
      <c r="C166" s="182" t="s">
        <v>297</v>
      </c>
      <c r="D166" s="182" t="s">
        <v>115</v>
      </c>
      <c r="E166" s="183" t="s">
        <v>298</v>
      </c>
      <c r="F166" s="184" t="s">
        <v>299</v>
      </c>
      <c r="G166" s="185" t="s">
        <v>189</v>
      </c>
      <c r="H166" s="186">
        <v>2</v>
      </c>
      <c r="I166" s="187"/>
      <c r="J166" s="188">
        <f>ROUND(I166*H166,2)</f>
        <v>0</v>
      </c>
      <c r="K166" s="184" t="s">
        <v>128</v>
      </c>
      <c r="L166" s="39"/>
      <c r="M166" s="189" t="s">
        <v>18</v>
      </c>
      <c r="N166" s="190" t="s">
        <v>41</v>
      </c>
      <c r="O166" s="64"/>
      <c r="P166" s="191">
        <f>O166*H166</f>
        <v>0</v>
      </c>
      <c r="Q166" s="191">
        <v>2E-05</v>
      </c>
      <c r="R166" s="191">
        <f>Q166*H166</f>
        <v>4E-05</v>
      </c>
      <c r="S166" s="191">
        <v>0</v>
      </c>
      <c r="T166" s="19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3" t="s">
        <v>199</v>
      </c>
      <c r="AT166" s="193" t="s">
        <v>115</v>
      </c>
      <c r="AU166" s="193" t="s">
        <v>76</v>
      </c>
      <c r="AY166" s="17" t="s">
        <v>113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7" t="s">
        <v>74</v>
      </c>
      <c r="BK166" s="194">
        <f>ROUND(I166*H166,2)</f>
        <v>0</v>
      </c>
      <c r="BL166" s="17" t="s">
        <v>199</v>
      </c>
      <c r="BM166" s="193" t="s">
        <v>300</v>
      </c>
    </row>
    <row r="167" spans="2:63" s="12" customFormat="1" ht="25.9" customHeight="1">
      <c r="B167" s="166"/>
      <c r="C167" s="167"/>
      <c r="D167" s="168" t="s">
        <v>69</v>
      </c>
      <c r="E167" s="169" t="s">
        <v>301</v>
      </c>
      <c r="F167" s="169" t="s">
        <v>302</v>
      </c>
      <c r="G167" s="167"/>
      <c r="H167" s="167"/>
      <c r="I167" s="170"/>
      <c r="J167" s="171">
        <f>BK167</f>
        <v>0</v>
      </c>
      <c r="K167" s="167"/>
      <c r="L167" s="172"/>
      <c r="M167" s="173"/>
      <c r="N167" s="174"/>
      <c r="O167" s="174"/>
      <c r="P167" s="175">
        <f>P168+P171+P174</f>
        <v>0</v>
      </c>
      <c r="Q167" s="174"/>
      <c r="R167" s="175">
        <f>R168+R171+R174</f>
        <v>0</v>
      </c>
      <c r="S167" s="174"/>
      <c r="T167" s="176">
        <f>T168+T171+T174</f>
        <v>0</v>
      </c>
      <c r="AR167" s="177" t="s">
        <v>143</v>
      </c>
      <c r="AT167" s="178" t="s">
        <v>69</v>
      </c>
      <c r="AU167" s="178" t="s">
        <v>7</v>
      </c>
      <c r="AY167" s="177" t="s">
        <v>113</v>
      </c>
      <c r="BK167" s="179">
        <f>BK168+BK171+BK174</f>
        <v>0</v>
      </c>
    </row>
    <row r="168" spans="2:63" s="12" customFormat="1" ht="22.9" customHeight="1">
      <c r="B168" s="166"/>
      <c r="C168" s="167"/>
      <c r="D168" s="168" t="s">
        <v>69</v>
      </c>
      <c r="E168" s="180" t="s">
        <v>303</v>
      </c>
      <c r="F168" s="180" t="s">
        <v>304</v>
      </c>
      <c r="G168" s="167"/>
      <c r="H168" s="167"/>
      <c r="I168" s="170"/>
      <c r="J168" s="181">
        <f>BK168</f>
        <v>0</v>
      </c>
      <c r="K168" s="167"/>
      <c r="L168" s="172"/>
      <c r="M168" s="173"/>
      <c r="N168" s="174"/>
      <c r="O168" s="174"/>
      <c r="P168" s="175">
        <f>SUM(P169:P170)</f>
        <v>0</v>
      </c>
      <c r="Q168" s="174"/>
      <c r="R168" s="175">
        <f>SUM(R169:R170)</f>
        <v>0</v>
      </c>
      <c r="S168" s="174"/>
      <c r="T168" s="176">
        <f>SUM(T169:T170)</f>
        <v>0</v>
      </c>
      <c r="AR168" s="177" t="s">
        <v>143</v>
      </c>
      <c r="AT168" s="178" t="s">
        <v>69</v>
      </c>
      <c r="AU168" s="178" t="s">
        <v>74</v>
      </c>
      <c r="AY168" s="177" t="s">
        <v>113</v>
      </c>
      <c r="BK168" s="179">
        <f>SUM(BK169:BK170)</f>
        <v>0</v>
      </c>
    </row>
    <row r="169" spans="1:65" s="2" customFormat="1" ht="16.5" customHeight="1">
      <c r="A169" s="34"/>
      <c r="B169" s="35"/>
      <c r="C169" s="182" t="s">
        <v>305</v>
      </c>
      <c r="D169" s="182" t="s">
        <v>115</v>
      </c>
      <c r="E169" s="183" t="s">
        <v>306</v>
      </c>
      <c r="F169" s="184" t="s">
        <v>304</v>
      </c>
      <c r="G169" s="185" t="s">
        <v>146</v>
      </c>
      <c r="H169" s="186">
        <v>1</v>
      </c>
      <c r="I169" s="187"/>
      <c r="J169" s="188">
        <f>ROUND(I169*H169,2)</f>
        <v>0</v>
      </c>
      <c r="K169" s="184" t="s">
        <v>119</v>
      </c>
      <c r="L169" s="39"/>
      <c r="M169" s="189" t="s">
        <v>18</v>
      </c>
      <c r="N169" s="190" t="s">
        <v>41</v>
      </c>
      <c r="O169" s="64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3" t="s">
        <v>307</v>
      </c>
      <c r="AT169" s="193" t="s">
        <v>115</v>
      </c>
      <c r="AU169" s="193" t="s">
        <v>76</v>
      </c>
      <c r="AY169" s="17" t="s">
        <v>113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7" t="s">
        <v>74</v>
      </c>
      <c r="BK169" s="194">
        <f>ROUND(I169*H169,2)</f>
        <v>0</v>
      </c>
      <c r="BL169" s="17" t="s">
        <v>307</v>
      </c>
      <c r="BM169" s="193" t="s">
        <v>308</v>
      </c>
    </row>
    <row r="170" spans="1:47" s="2" customFormat="1" ht="19.5">
      <c r="A170" s="34"/>
      <c r="B170" s="35"/>
      <c r="C170" s="36"/>
      <c r="D170" s="197" t="s">
        <v>139</v>
      </c>
      <c r="E170" s="36"/>
      <c r="F170" s="218" t="s">
        <v>309</v>
      </c>
      <c r="G170" s="36"/>
      <c r="H170" s="36"/>
      <c r="I170" s="103"/>
      <c r="J170" s="36"/>
      <c r="K170" s="36"/>
      <c r="L170" s="39"/>
      <c r="M170" s="219"/>
      <c r="N170" s="22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139</v>
      </c>
      <c r="AU170" s="17" t="s">
        <v>76</v>
      </c>
    </row>
    <row r="171" spans="2:63" s="12" customFormat="1" ht="22.9" customHeight="1">
      <c r="B171" s="166"/>
      <c r="C171" s="167"/>
      <c r="D171" s="168" t="s">
        <v>69</v>
      </c>
      <c r="E171" s="180" t="s">
        <v>310</v>
      </c>
      <c r="F171" s="180" t="s">
        <v>311</v>
      </c>
      <c r="G171" s="167"/>
      <c r="H171" s="167"/>
      <c r="I171" s="170"/>
      <c r="J171" s="181">
        <f>BK171</f>
        <v>0</v>
      </c>
      <c r="K171" s="167"/>
      <c r="L171" s="172"/>
      <c r="M171" s="173"/>
      <c r="N171" s="174"/>
      <c r="O171" s="174"/>
      <c r="P171" s="175">
        <f>SUM(P172:P173)</f>
        <v>0</v>
      </c>
      <c r="Q171" s="174"/>
      <c r="R171" s="175">
        <f>SUM(R172:R173)</f>
        <v>0</v>
      </c>
      <c r="S171" s="174"/>
      <c r="T171" s="176">
        <f>SUM(T172:T173)</f>
        <v>0</v>
      </c>
      <c r="AR171" s="177" t="s">
        <v>143</v>
      </c>
      <c r="AT171" s="178" t="s">
        <v>69</v>
      </c>
      <c r="AU171" s="178" t="s">
        <v>74</v>
      </c>
      <c r="AY171" s="177" t="s">
        <v>113</v>
      </c>
      <c r="BK171" s="179">
        <f>SUM(BK172:BK173)</f>
        <v>0</v>
      </c>
    </row>
    <row r="172" spans="1:65" s="2" customFormat="1" ht="16.5" customHeight="1">
      <c r="A172" s="34"/>
      <c r="B172" s="35"/>
      <c r="C172" s="182" t="s">
        <v>312</v>
      </c>
      <c r="D172" s="182" t="s">
        <v>115</v>
      </c>
      <c r="E172" s="183" t="s">
        <v>313</v>
      </c>
      <c r="F172" s="184" t="s">
        <v>311</v>
      </c>
      <c r="G172" s="185" t="s">
        <v>146</v>
      </c>
      <c r="H172" s="186">
        <v>1</v>
      </c>
      <c r="I172" s="187"/>
      <c r="J172" s="188">
        <f>ROUND(I172*H172,2)</f>
        <v>0</v>
      </c>
      <c r="K172" s="184" t="s">
        <v>119</v>
      </c>
      <c r="L172" s="39"/>
      <c r="M172" s="189" t="s">
        <v>18</v>
      </c>
      <c r="N172" s="190" t="s">
        <v>41</v>
      </c>
      <c r="O172" s="64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3" t="s">
        <v>307</v>
      </c>
      <c r="AT172" s="193" t="s">
        <v>115</v>
      </c>
      <c r="AU172" s="193" t="s">
        <v>76</v>
      </c>
      <c r="AY172" s="17" t="s">
        <v>113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7" t="s">
        <v>74</v>
      </c>
      <c r="BK172" s="194">
        <f>ROUND(I172*H172,2)</f>
        <v>0</v>
      </c>
      <c r="BL172" s="17" t="s">
        <v>307</v>
      </c>
      <c r="BM172" s="193" t="s">
        <v>314</v>
      </c>
    </row>
    <row r="173" spans="1:47" s="2" customFormat="1" ht="19.5">
      <c r="A173" s="34"/>
      <c r="B173" s="35"/>
      <c r="C173" s="36"/>
      <c r="D173" s="197" t="s">
        <v>139</v>
      </c>
      <c r="E173" s="36"/>
      <c r="F173" s="218" t="s">
        <v>315</v>
      </c>
      <c r="G173" s="36"/>
      <c r="H173" s="36"/>
      <c r="I173" s="103"/>
      <c r="J173" s="36"/>
      <c r="K173" s="36"/>
      <c r="L173" s="39"/>
      <c r="M173" s="219"/>
      <c r="N173" s="22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139</v>
      </c>
      <c r="AU173" s="17" t="s">
        <v>76</v>
      </c>
    </row>
    <row r="174" spans="2:63" s="12" customFormat="1" ht="22.9" customHeight="1">
      <c r="B174" s="166"/>
      <c r="C174" s="167"/>
      <c r="D174" s="168" t="s">
        <v>69</v>
      </c>
      <c r="E174" s="180" t="s">
        <v>316</v>
      </c>
      <c r="F174" s="180" t="s">
        <v>317</v>
      </c>
      <c r="G174" s="167"/>
      <c r="H174" s="167"/>
      <c r="I174" s="170"/>
      <c r="J174" s="181">
        <f>BK174</f>
        <v>0</v>
      </c>
      <c r="K174" s="167"/>
      <c r="L174" s="172"/>
      <c r="M174" s="173"/>
      <c r="N174" s="174"/>
      <c r="O174" s="174"/>
      <c r="P174" s="175">
        <f>P175</f>
        <v>0</v>
      </c>
      <c r="Q174" s="174"/>
      <c r="R174" s="175">
        <f>R175</f>
        <v>0</v>
      </c>
      <c r="S174" s="174"/>
      <c r="T174" s="176">
        <f>T175</f>
        <v>0</v>
      </c>
      <c r="AR174" s="177" t="s">
        <v>143</v>
      </c>
      <c r="AT174" s="178" t="s">
        <v>69</v>
      </c>
      <c r="AU174" s="178" t="s">
        <v>74</v>
      </c>
      <c r="AY174" s="177" t="s">
        <v>113</v>
      </c>
      <c r="BK174" s="179">
        <f>BK175</f>
        <v>0</v>
      </c>
    </row>
    <row r="175" spans="1:65" s="2" customFormat="1" ht="16.5" customHeight="1">
      <c r="A175" s="34"/>
      <c r="B175" s="35"/>
      <c r="C175" s="182" t="s">
        <v>318</v>
      </c>
      <c r="D175" s="182" t="s">
        <v>115</v>
      </c>
      <c r="E175" s="183" t="s">
        <v>319</v>
      </c>
      <c r="F175" s="184" t="s">
        <v>320</v>
      </c>
      <c r="G175" s="185" t="s">
        <v>146</v>
      </c>
      <c r="H175" s="186">
        <v>1</v>
      </c>
      <c r="I175" s="187"/>
      <c r="J175" s="188">
        <f>ROUND(I175*H175,2)</f>
        <v>0</v>
      </c>
      <c r="K175" s="184" t="s">
        <v>119</v>
      </c>
      <c r="L175" s="39"/>
      <c r="M175" s="231" t="s">
        <v>18</v>
      </c>
      <c r="N175" s="232" t="s">
        <v>41</v>
      </c>
      <c r="O175" s="233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3" t="s">
        <v>307</v>
      </c>
      <c r="AT175" s="193" t="s">
        <v>115</v>
      </c>
      <c r="AU175" s="193" t="s">
        <v>76</v>
      </c>
      <c r="AY175" s="17" t="s">
        <v>113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7" t="s">
        <v>74</v>
      </c>
      <c r="BK175" s="194">
        <f>ROUND(I175*H175,2)</f>
        <v>0</v>
      </c>
      <c r="BL175" s="17" t="s">
        <v>307</v>
      </c>
      <c r="BM175" s="193" t="s">
        <v>321</v>
      </c>
    </row>
    <row r="176" spans="1:31" s="2" customFormat="1" ht="6.95" customHeight="1">
      <c r="A176" s="34"/>
      <c r="B176" s="47"/>
      <c r="C176" s="48"/>
      <c r="D176" s="48"/>
      <c r="E176" s="48"/>
      <c r="F176" s="48"/>
      <c r="G176" s="48"/>
      <c r="H176" s="48"/>
      <c r="I176" s="131"/>
      <c r="J176" s="48"/>
      <c r="K176" s="48"/>
      <c r="L176" s="39"/>
      <c r="M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</sheetData>
  <sheetProtection algorithmName="SHA-512" hashValue="0Wv6Cp76kLZnCPSNBKKZjQAlkmSmMAN+s85FJYBadL81/8oOt0lm39/qNuZyMzs2GWUiEa7ibMPJv5iIb031Yw==" saltValue="ZeiFxmIfPTFFo2saxZTeHpxYYsdyBa+wlxXllCh2JmOC0rsCZIJ+jZc4HnMvXlDUkKpPI2SheJ21gtFNRc7J9Q==" spinCount="100000" sheet="1" objects="1" scenarios="1" formatColumns="0" formatRows="0" autoFilter="0"/>
  <autoFilter ref="C88:K175"/>
  <mergeCells count="6">
    <mergeCell ref="L2:V2"/>
    <mergeCell ref="E7:H7"/>
    <mergeCell ref="E16:H16"/>
    <mergeCell ref="E25:H25"/>
    <mergeCell ref="E46:H46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5" customFormat="1" ht="45" customHeight="1">
      <c r="B3" s="240"/>
      <c r="C3" s="363" t="s">
        <v>322</v>
      </c>
      <c r="D3" s="363"/>
      <c r="E3" s="363"/>
      <c r="F3" s="363"/>
      <c r="G3" s="363"/>
      <c r="H3" s="363"/>
      <c r="I3" s="363"/>
      <c r="J3" s="363"/>
      <c r="K3" s="241"/>
    </row>
    <row r="4" spans="2:11" s="1" customFormat="1" ht="25.5" customHeight="1">
      <c r="B4" s="242"/>
      <c r="C4" s="367" t="s">
        <v>323</v>
      </c>
      <c r="D4" s="367"/>
      <c r="E4" s="367"/>
      <c r="F4" s="367"/>
      <c r="G4" s="367"/>
      <c r="H4" s="367"/>
      <c r="I4" s="367"/>
      <c r="J4" s="367"/>
      <c r="K4" s="243"/>
    </row>
    <row r="5" spans="2:11" s="1" customFormat="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s="1" customFormat="1" ht="15" customHeight="1">
      <c r="B6" s="242"/>
      <c r="C6" s="365" t="s">
        <v>324</v>
      </c>
      <c r="D6" s="365"/>
      <c r="E6" s="365"/>
      <c r="F6" s="365"/>
      <c r="G6" s="365"/>
      <c r="H6" s="365"/>
      <c r="I6" s="365"/>
      <c r="J6" s="365"/>
      <c r="K6" s="243"/>
    </row>
    <row r="7" spans="2:11" s="1" customFormat="1" ht="15" customHeight="1">
      <c r="B7" s="246"/>
      <c r="C7" s="365" t="s">
        <v>325</v>
      </c>
      <c r="D7" s="365"/>
      <c r="E7" s="365"/>
      <c r="F7" s="365"/>
      <c r="G7" s="365"/>
      <c r="H7" s="365"/>
      <c r="I7" s="365"/>
      <c r="J7" s="365"/>
      <c r="K7" s="243"/>
    </row>
    <row r="8" spans="2:11" s="1" customFormat="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s="1" customFormat="1" ht="15" customHeight="1">
      <c r="B9" s="246"/>
      <c r="C9" s="365" t="s">
        <v>326</v>
      </c>
      <c r="D9" s="365"/>
      <c r="E9" s="365"/>
      <c r="F9" s="365"/>
      <c r="G9" s="365"/>
      <c r="H9" s="365"/>
      <c r="I9" s="365"/>
      <c r="J9" s="365"/>
      <c r="K9" s="243"/>
    </row>
    <row r="10" spans="2:11" s="1" customFormat="1" ht="15" customHeight="1">
      <c r="B10" s="246"/>
      <c r="C10" s="245"/>
      <c r="D10" s="365" t="s">
        <v>327</v>
      </c>
      <c r="E10" s="365"/>
      <c r="F10" s="365"/>
      <c r="G10" s="365"/>
      <c r="H10" s="365"/>
      <c r="I10" s="365"/>
      <c r="J10" s="365"/>
      <c r="K10" s="243"/>
    </row>
    <row r="11" spans="2:11" s="1" customFormat="1" ht="15" customHeight="1">
      <c r="B11" s="246"/>
      <c r="C11" s="247"/>
      <c r="D11" s="365" t="s">
        <v>328</v>
      </c>
      <c r="E11" s="365"/>
      <c r="F11" s="365"/>
      <c r="G11" s="365"/>
      <c r="H11" s="365"/>
      <c r="I11" s="365"/>
      <c r="J11" s="365"/>
      <c r="K11" s="243"/>
    </row>
    <row r="12" spans="2:11" s="1" customFormat="1" ht="15" customHeight="1">
      <c r="B12" s="246"/>
      <c r="C12" s="247"/>
      <c r="D12" s="245"/>
      <c r="E12" s="245"/>
      <c r="F12" s="245"/>
      <c r="G12" s="245"/>
      <c r="H12" s="245"/>
      <c r="I12" s="245"/>
      <c r="J12" s="245"/>
      <c r="K12" s="243"/>
    </row>
    <row r="13" spans="2:11" s="1" customFormat="1" ht="15" customHeight="1">
      <c r="B13" s="246"/>
      <c r="C13" s="247"/>
      <c r="D13" s="248" t="s">
        <v>329</v>
      </c>
      <c r="E13" s="245"/>
      <c r="F13" s="245"/>
      <c r="G13" s="245"/>
      <c r="H13" s="245"/>
      <c r="I13" s="245"/>
      <c r="J13" s="245"/>
      <c r="K13" s="243"/>
    </row>
    <row r="14" spans="2:11" s="1" customFormat="1" ht="12.75" customHeight="1">
      <c r="B14" s="246"/>
      <c r="C14" s="247"/>
      <c r="D14" s="247"/>
      <c r="E14" s="247"/>
      <c r="F14" s="247"/>
      <c r="G14" s="247"/>
      <c r="H14" s="247"/>
      <c r="I14" s="247"/>
      <c r="J14" s="247"/>
      <c r="K14" s="243"/>
    </row>
    <row r="15" spans="2:11" s="1" customFormat="1" ht="15" customHeight="1">
      <c r="B15" s="246"/>
      <c r="C15" s="247"/>
      <c r="D15" s="365" t="s">
        <v>330</v>
      </c>
      <c r="E15" s="365"/>
      <c r="F15" s="365"/>
      <c r="G15" s="365"/>
      <c r="H15" s="365"/>
      <c r="I15" s="365"/>
      <c r="J15" s="365"/>
      <c r="K15" s="243"/>
    </row>
    <row r="16" spans="2:11" s="1" customFormat="1" ht="15" customHeight="1">
      <c r="B16" s="246"/>
      <c r="C16" s="247"/>
      <c r="D16" s="365" t="s">
        <v>331</v>
      </c>
      <c r="E16" s="365"/>
      <c r="F16" s="365"/>
      <c r="G16" s="365"/>
      <c r="H16" s="365"/>
      <c r="I16" s="365"/>
      <c r="J16" s="365"/>
      <c r="K16" s="243"/>
    </row>
    <row r="17" spans="2:11" s="1" customFormat="1" ht="15" customHeight="1">
      <c r="B17" s="246"/>
      <c r="C17" s="247"/>
      <c r="D17" s="365" t="s">
        <v>332</v>
      </c>
      <c r="E17" s="365"/>
      <c r="F17" s="365"/>
      <c r="G17" s="365"/>
      <c r="H17" s="365"/>
      <c r="I17" s="365"/>
      <c r="J17" s="365"/>
      <c r="K17" s="243"/>
    </row>
    <row r="18" spans="2:11" s="1" customFormat="1" ht="15" customHeight="1">
      <c r="B18" s="246"/>
      <c r="C18" s="247"/>
      <c r="D18" s="247"/>
      <c r="E18" s="249" t="s">
        <v>73</v>
      </c>
      <c r="F18" s="365" t="s">
        <v>333</v>
      </c>
      <c r="G18" s="365"/>
      <c r="H18" s="365"/>
      <c r="I18" s="365"/>
      <c r="J18" s="365"/>
      <c r="K18" s="243"/>
    </row>
    <row r="19" spans="2:11" s="1" customFormat="1" ht="15" customHeight="1">
      <c r="B19" s="246"/>
      <c r="C19" s="247"/>
      <c r="D19" s="247"/>
      <c r="E19" s="249" t="s">
        <v>334</v>
      </c>
      <c r="F19" s="365" t="s">
        <v>335</v>
      </c>
      <c r="G19" s="365"/>
      <c r="H19" s="365"/>
      <c r="I19" s="365"/>
      <c r="J19" s="365"/>
      <c r="K19" s="243"/>
    </row>
    <row r="20" spans="2:11" s="1" customFormat="1" ht="15" customHeight="1">
      <c r="B20" s="246"/>
      <c r="C20" s="247"/>
      <c r="D20" s="247"/>
      <c r="E20" s="249" t="s">
        <v>336</v>
      </c>
      <c r="F20" s="365" t="s">
        <v>337</v>
      </c>
      <c r="G20" s="365"/>
      <c r="H20" s="365"/>
      <c r="I20" s="365"/>
      <c r="J20" s="365"/>
      <c r="K20" s="243"/>
    </row>
    <row r="21" spans="2:11" s="1" customFormat="1" ht="15" customHeight="1">
      <c r="B21" s="246"/>
      <c r="C21" s="247"/>
      <c r="D21" s="247"/>
      <c r="E21" s="249" t="s">
        <v>338</v>
      </c>
      <c r="F21" s="365" t="s">
        <v>339</v>
      </c>
      <c r="G21" s="365"/>
      <c r="H21" s="365"/>
      <c r="I21" s="365"/>
      <c r="J21" s="365"/>
      <c r="K21" s="243"/>
    </row>
    <row r="22" spans="2:11" s="1" customFormat="1" ht="15" customHeight="1">
      <c r="B22" s="246"/>
      <c r="C22" s="247"/>
      <c r="D22" s="247"/>
      <c r="E22" s="249" t="s">
        <v>340</v>
      </c>
      <c r="F22" s="365" t="s">
        <v>341</v>
      </c>
      <c r="G22" s="365"/>
      <c r="H22" s="365"/>
      <c r="I22" s="365"/>
      <c r="J22" s="365"/>
      <c r="K22" s="243"/>
    </row>
    <row r="23" spans="2:11" s="1" customFormat="1" ht="15" customHeight="1">
      <c r="B23" s="246"/>
      <c r="C23" s="247"/>
      <c r="D23" s="247"/>
      <c r="E23" s="249" t="s">
        <v>342</v>
      </c>
      <c r="F23" s="365" t="s">
        <v>343</v>
      </c>
      <c r="G23" s="365"/>
      <c r="H23" s="365"/>
      <c r="I23" s="365"/>
      <c r="J23" s="365"/>
      <c r="K23" s="243"/>
    </row>
    <row r="24" spans="2:11" s="1" customFormat="1" ht="12.75" customHeight="1">
      <c r="B24" s="246"/>
      <c r="C24" s="247"/>
      <c r="D24" s="247"/>
      <c r="E24" s="247"/>
      <c r="F24" s="247"/>
      <c r="G24" s="247"/>
      <c r="H24" s="247"/>
      <c r="I24" s="247"/>
      <c r="J24" s="247"/>
      <c r="K24" s="243"/>
    </row>
    <row r="25" spans="2:11" s="1" customFormat="1" ht="15" customHeight="1">
      <c r="B25" s="246"/>
      <c r="C25" s="365" t="s">
        <v>344</v>
      </c>
      <c r="D25" s="365"/>
      <c r="E25" s="365"/>
      <c r="F25" s="365"/>
      <c r="G25" s="365"/>
      <c r="H25" s="365"/>
      <c r="I25" s="365"/>
      <c r="J25" s="365"/>
      <c r="K25" s="243"/>
    </row>
    <row r="26" spans="2:11" s="1" customFormat="1" ht="15" customHeight="1">
      <c r="B26" s="246"/>
      <c r="C26" s="365" t="s">
        <v>345</v>
      </c>
      <c r="D26" s="365"/>
      <c r="E26" s="365"/>
      <c r="F26" s="365"/>
      <c r="G26" s="365"/>
      <c r="H26" s="365"/>
      <c r="I26" s="365"/>
      <c r="J26" s="365"/>
      <c r="K26" s="243"/>
    </row>
    <row r="27" spans="2:11" s="1" customFormat="1" ht="15" customHeight="1">
      <c r="B27" s="246"/>
      <c r="C27" s="245"/>
      <c r="D27" s="365" t="s">
        <v>346</v>
      </c>
      <c r="E27" s="365"/>
      <c r="F27" s="365"/>
      <c r="G27" s="365"/>
      <c r="H27" s="365"/>
      <c r="I27" s="365"/>
      <c r="J27" s="365"/>
      <c r="K27" s="243"/>
    </row>
    <row r="28" spans="2:11" s="1" customFormat="1" ht="15" customHeight="1">
      <c r="B28" s="246"/>
      <c r="C28" s="247"/>
      <c r="D28" s="365" t="s">
        <v>347</v>
      </c>
      <c r="E28" s="365"/>
      <c r="F28" s="365"/>
      <c r="G28" s="365"/>
      <c r="H28" s="365"/>
      <c r="I28" s="365"/>
      <c r="J28" s="365"/>
      <c r="K28" s="243"/>
    </row>
    <row r="29" spans="2:11" s="1" customFormat="1" ht="12.75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243"/>
    </row>
    <row r="30" spans="2:11" s="1" customFormat="1" ht="15" customHeight="1">
      <c r="B30" s="246"/>
      <c r="C30" s="247"/>
      <c r="D30" s="365" t="s">
        <v>348</v>
      </c>
      <c r="E30" s="365"/>
      <c r="F30" s="365"/>
      <c r="G30" s="365"/>
      <c r="H30" s="365"/>
      <c r="I30" s="365"/>
      <c r="J30" s="365"/>
      <c r="K30" s="243"/>
    </row>
    <row r="31" spans="2:11" s="1" customFormat="1" ht="15" customHeight="1">
      <c r="B31" s="246"/>
      <c r="C31" s="247"/>
      <c r="D31" s="365" t="s">
        <v>349</v>
      </c>
      <c r="E31" s="365"/>
      <c r="F31" s="365"/>
      <c r="G31" s="365"/>
      <c r="H31" s="365"/>
      <c r="I31" s="365"/>
      <c r="J31" s="365"/>
      <c r="K31" s="243"/>
    </row>
    <row r="32" spans="2:11" s="1" customFormat="1" ht="12.75" customHeight="1">
      <c r="B32" s="246"/>
      <c r="C32" s="247"/>
      <c r="D32" s="247"/>
      <c r="E32" s="247"/>
      <c r="F32" s="247"/>
      <c r="G32" s="247"/>
      <c r="H32" s="247"/>
      <c r="I32" s="247"/>
      <c r="J32" s="247"/>
      <c r="K32" s="243"/>
    </row>
    <row r="33" spans="2:11" s="1" customFormat="1" ht="15" customHeight="1">
      <c r="B33" s="246"/>
      <c r="C33" s="247"/>
      <c r="D33" s="365" t="s">
        <v>350</v>
      </c>
      <c r="E33" s="365"/>
      <c r="F33" s="365"/>
      <c r="G33" s="365"/>
      <c r="H33" s="365"/>
      <c r="I33" s="365"/>
      <c r="J33" s="365"/>
      <c r="K33" s="243"/>
    </row>
    <row r="34" spans="2:11" s="1" customFormat="1" ht="15" customHeight="1">
      <c r="B34" s="246"/>
      <c r="C34" s="247"/>
      <c r="D34" s="365" t="s">
        <v>351</v>
      </c>
      <c r="E34" s="365"/>
      <c r="F34" s="365"/>
      <c r="G34" s="365"/>
      <c r="H34" s="365"/>
      <c r="I34" s="365"/>
      <c r="J34" s="365"/>
      <c r="K34" s="243"/>
    </row>
    <row r="35" spans="2:11" s="1" customFormat="1" ht="15" customHeight="1">
      <c r="B35" s="246"/>
      <c r="C35" s="247"/>
      <c r="D35" s="365" t="s">
        <v>352</v>
      </c>
      <c r="E35" s="365"/>
      <c r="F35" s="365"/>
      <c r="G35" s="365"/>
      <c r="H35" s="365"/>
      <c r="I35" s="365"/>
      <c r="J35" s="365"/>
      <c r="K35" s="243"/>
    </row>
    <row r="36" spans="2:11" s="1" customFormat="1" ht="15" customHeight="1">
      <c r="B36" s="246"/>
      <c r="C36" s="247"/>
      <c r="D36" s="245"/>
      <c r="E36" s="248" t="s">
        <v>99</v>
      </c>
      <c r="F36" s="245"/>
      <c r="G36" s="365" t="s">
        <v>353</v>
      </c>
      <c r="H36" s="365"/>
      <c r="I36" s="365"/>
      <c r="J36" s="365"/>
      <c r="K36" s="243"/>
    </row>
    <row r="37" spans="2:11" s="1" customFormat="1" ht="30.75" customHeight="1">
      <c r="B37" s="246"/>
      <c r="C37" s="247"/>
      <c r="D37" s="245"/>
      <c r="E37" s="248" t="s">
        <v>354</v>
      </c>
      <c r="F37" s="245"/>
      <c r="G37" s="365" t="s">
        <v>355</v>
      </c>
      <c r="H37" s="365"/>
      <c r="I37" s="365"/>
      <c r="J37" s="365"/>
      <c r="K37" s="243"/>
    </row>
    <row r="38" spans="2:11" s="1" customFormat="1" ht="15" customHeight="1">
      <c r="B38" s="246"/>
      <c r="C38" s="247"/>
      <c r="D38" s="245"/>
      <c r="E38" s="248" t="s">
        <v>51</v>
      </c>
      <c r="F38" s="245"/>
      <c r="G38" s="365" t="s">
        <v>356</v>
      </c>
      <c r="H38" s="365"/>
      <c r="I38" s="365"/>
      <c r="J38" s="365"/>
      <c r="K38" s="243"/>
    </row>
    <row r="39" spans="2:11" s="1" customFormat="1" ht="15" customHeight="1">
      <c r="B39" s="246"/>
      <c r="C39" s="247"/>
      <c r="D39" s="245"/>
      <c r="E39" s="248" t="s">
        <v>52</v>
      </c>
      <c r="F39" s="245"/>
      <c r="G39" s="365" t="s">
        <v>357</v>
      </c>
      <c r="H39" s="365"/>
      <c r="I39" s="365"/>
      <c r="J39" s="365"/>
      <c r="K39" s="243"/>
    </row>
    <row r="40" spans="2:11" s="1" customFormat="1" ht="15" customHeight="1">
      <c r="B40" s="246"/>
      <c r="C40" s="247"/>
      <c r="D40" s="245"/>
      <c r="E40" s="248" t="s">
        <v>100</v>
      </c>
      <c r="F40" s="245"/>
      <c r="G40" s="365" t="s">
        <v>358</v>
      </c>
      <c r="H40" s="365"/>
      <c r="I40" s="365"/>
      <c r="J40" s="365"/>
      <c r="K40" s="243"/>
    </row>
    <row r="41" spans="2:11" s="1" customFormat="1" ht="15" customHeight="1">
      <c r="B41" s="246"/>
      <c r="C41" s="247"/>
      <c r="D41" s="245"/>
      <c r="E41" s="248" t="s">
        <v>101</v>
      </c>
      <c r="F41" s="245"/>
      <c r="G41" s="365" t="s">
        <v>359</v>
      </c>
      <c r="H41" s="365"/>
      <c r="I41" s="365"/>
      <c r="J41" s="365"/>
      <c r="K41" s="243"/>
    </row>
    <row r="42" spans="2:11" s="1" customFormat="1" ht="15" customHeight="1">
      <c r="B42" s="246"/>
      <c r="C42" s="247"/>
      <c r="D42" s="245"/>
      <c r="E42" s="248" t="s">
        <v>360</v>
      </c>
      <c r="F42" s="245"/>
      <c r="G42" s="365" t="s">
        <v>361</v>
      </c>
      <c r="H42" s="365"/>
      <c r="I42" s="365"/>
      <c r="J42" s="365"/>
      <c r="K42" s="243"/>
    </row>
    <row r="43" spans="2:11" s="1" customFormat="1" ht="15" customHeight="1">
      <c r="B43" s="246"/>
      <c r="C43" s="247"/>
      <c r="D43" s="245"/>
      <c r="E43" s="248"/>
      <c r="F43" s="245"/>
      <c r="G43" s="365" t="s">
        <v>362</v>
      </c>
      <c r="H43" s="365"/>
      <c r="I43" s="365"/>
      <c r="J43" s="365"/>
      <c r="K43" s="243"/>
    </row>
    <row r="44" spans="2:11" s="1" customFormat="1" ht="15" customHeight="1">
      <c r="B44" s="246"/>
      <c r="C44" s="247"/>
      <c r="D44" s="245"/>
      <c r="E44" s="248" t="s">
        <v>363</v>
      </c>
      <c r="F44" s="245"/>
      <c r="G44" s="365" t="s">
        <v>364</v>
      </c>
      <c r="H44" s="365"/>
      <c r="I44" s="365"/>
      <c r="J44" s="365"/>
      <c r="K44" s="243"/>
    </row>
    <row r="45" spans="2:11" s="1" customFormat="1" ht="15" customHeight="1">
      <c r="B45" s="246"/>
      <c r="C45" s="247"/>
      <c r="D45" s="245"/>
      <c r="E45" s="248" t="s">
        <v>103</v>
      </c>
      <c r="F45" s="245"/>
      <c r="G45" s="365" t="s">
        <v>365</v>
      </c>
      <c r="H45" s="365"/>
      <c r="I45" s="365"/>
      <c r="J45" s="365"/>
      <c r="K45" s="243"/>
    </row>
    <row r="46" spans="2:11" s="1" customFormat="1" ht="12.75" customHeight="1">
      <c r="B46" s="246"/>
      <c r="C46" s="247"/>
      <c r="D46" s="245"/>
      <c r="E46" s="245"/>
      <c r="F46" s="245"/>
      <c r="G46" s="245"/>
      <c r="H46" s="245"/>
      <c r="I46" s="245"/>
      <c r="J46" s="245"/>
      <c r="K46" s="243"/>
    </row>
    <row r="47" spans="2:11" s="1" customFormat="1" ht="15" customHeight="1">
      <c r="B47" s="246"/>
      <c r="C47" s="247"/>
      <c r="D47" s="365" t="s">
        <v>366</v>
      </c>
      <c r="E47" s="365"/>
      <c r="F47" s="365"/>
      <c r="G47" s="365"/>
      <c r="H47" s="365"/>
      <c r="I47" s="365"/>
      <c r="J47" s="365"/>
      <c r="K47" s="243"/>
    </row>
    <row r="48" spans="2:11" s="1" customFormat="1" ht="15" customHeight="1">
      <c r="B48" s="246"/>
      <c r="C48" s="247"/>
      <c r="D48" s="247"/>
      <c r="E48" s="365" t="s">
        <v>367</v>
      </c>
      <c r="F48" s="365"/>
      <c r="G48" s="365"/>
      <c r="H48" s="365"/>
      <c r="I48" s="365"/>
      <c r="J48" s="365"/>
      <c r="K48" s="243"/>
    </row>
    <row r="49" spans="2:11" s="1" customFormat="1" ht="15" customHeight="1">
      <c r="B49" s="246"/>
      <c r="C49" s="247"/>
      <c r="D49" s="247"/>
      <c r="E49" s="365" t="s">
        <v>368</v>
      </c>
      <c r="F49" s="365"/>
      <c r="G49" s="365"/>
      <c r="H49" s="365"/>
      <c r="I49" s="365"/>
      <c r="J49" s="365"/>
      <c r="K49" s="243"/>
    </row>
    <row r="50" spans="2:11" s="1" customFormat="1" ht="15" customHeight="1">
      <c r="B50" s="246"/>
      <c r="C50" s="247"/>
      <c r="D50" s="247"/>
      <c r="E50" s="365" t="s">
        <v>369</v>
      </c>
      <c r="F50" s="365"/>
      <c r="G50" s="365"/>
      <c r="H50" s="365"/>
      <c r="I50" s="365"/>
      <c r="J50" s="365"/>
      <c r="K50" s="243"/>
    </row>
    <row r="51" spans="2:11" s="1" customFormat="1" ht="15" customHeight="1">
      <c r="B51" s="246"/>
      <c r="C51" s="247"/>
      <c r="D51" s="365" t="s">
        <v>370</v>
      </c>
      <c r="E51" s="365"/>
      <c r="F51" s="365"/>
      <c r="G51" s="365"/>
      <c r="H51" s="365"/>
      <c r="I51" s="365"/>
      <c r="J51" s="365"/>
      <c r="K51" s="243"/>
    </row>
    <row r="52" spans="2:11" s="1" customFormat="1" ht="25.5" customHeight="1">
      <c r="B52" s="242"/>
      <c r="C52" s="367" t="s">
        <v>371</v>
      </c>
      <c r="D52" s="367"/>
      <c r="E52" s="367"/>
      <c r="F52" s="367"/>
      <c r="G52" s="367"/>
      <c r="H52" s="367"/>
      <c r="I52" s="367"/>
      <c r="J52" s="367"/>
      <c r="K52" s="243"/>
    </row>
    <row r="53" spans="2:11" s="1" customFormat="1" ht="5.25" customHeight="1">
      <c r="B53" s="242"/>
      <c r="C53" s="244"/>
      <c r="D53" s="244"/>
      <c r="E53" s="244"/>
      <c r="F53" s="244"/>
      <c r="G53" s="244"/>
      <c r="H53" s="244"/>
      <c r="I53" s="244"/>
      <c r="J53" s="244"/>
      <c r="K53" s="243"/>
    </row>
    <row r="54" spans="2:11" s="1" customFormat="1" ht="15" customHeight="1">
      <c r="B54" s="242"/>
      <c r="C54" s="365" t="s">
        <v>372</v>
      </c>
      <c r="D54" s="365"/>
      <c r="E54" s="365"/>
      <c r="F54" s="365"/>
      <c r="G54" s="365"/>
      <c r="H54" s="365"/>
      <c r="I54" s="365"/>
      <c r="J54" s="365"/>
      <c r="K54" s="243"/>
    </row>
    <row r="55" spans="2:11" s="1" customFormat="1" ht="15" customHeight="1">
      <c r="B55" s="242"/>
      <c r="C55" s="365" t="s">
        <v>373</v>
      </c>
      <c r="D55" s="365"/>
      <c r="E55" s="365"/>
      <c r="F55" s="365"/>
      <c r="G55" s="365"/>
      <c r="H55" s="365"/>
      <c r="I55" s="365"/>
      <c r="J55" s="365"/>
      <c r="K55" s="243"/>
    </row>
    <row r="56" spans="2:11" s="1" customFormat="1" ht="12.75" customHeight="1">
      <c r="B56" s="242"/>
      <c r="C56" s="245"/>
      <c r="D56" s="245"/>
      <c r="E56" s="245"/>
      <c r="F56" s="245"/>
      <c r="G56" s="245"/>
      <c r="H56" s="245"/>
      <c r="I56" s="245"/>
      <c r="J56" s="245"/>
      <c r="K56" s="243"/>
    </row>
    <row r="57" spans="2:11" s="1" customFormat="1" ht="15" customHeight="1">
      <c r="B57" s="242"/>
      <c r="C57" s="365" t="s">
        <v>374</v>
      </c>
      <c r="D57" s="365"/>
      <c r="E57" s="365"/>
      <c r="F57" s="365"/>
      <c r="G57" s="365"/>
      <c r="H57" s="365"/>
      <c r="I57" s="365"/>
      <c r="J57" s="365"/>
      <c r="K57" s="243"/>
    </row>
    <row r="58" spans="2:11" s="1" customFormat="1" ht="15" customHeight="1">
      <c r="B58" s="242"/>
      <c r="C58" s="247"/>
      <c r="D58" s="365" t="s">
        <v>375</v>
      </c>
      <c r="E58" s="365"/>
      <c r="F58" s="365"/>
      <c r="G58" s="365"/>
      <c r="H58" s="365"/>
      <c r="I58" s="365"/>
      <c r="J58" s="365"/>
      <c r="K58" s="243"/>
    </row>
    <row r="59" spans="2:11" s="1" customFormat="1" ht="15" customHeight="1">
      <c r="B59" s="242"/>
      <c r="C59" s="247"/>
      <c r="D59" s="365" t="s">
        <v>376</v>
      </c>
      <c r="E59" s="365"/>
      <c r="F59" s="365"/>
      <c r="G59" s="365"/>
      <c r="H59" s="365"/>
      <c r="I59" s="365"/>
      <c r="J59" s="365"/>
      <c r="K59" s="243"/>
    </row>
    <row r="60" spans="2:11" s="1" customFormat="1" ht="15" customHeight="1">
      <c r="B60" s="242"/>
      <c r="C60" s="247"/>
      <c r="D60" s="365" t="s">
        <v>377</v>
      </c>
      <c r="E60" s="365"/>
      <c r="F60" s="365"/>
      <c r="G60" s="365"/>
      <c r="H60" s="365"/>
      <c r="I60" s="365"/>
      <c r="J60" s="365"/>
      <c r="K60" s="243"/>
    </row>
    <row r="61" spans="2:11" s="1" customFormat="1" ht="15" customHeight="1">
      <c r="B61" s="242"/>
      <c r="C61" s="247"/>
      <c r="D61" s="365" t="s">
        <v>378</v>
      </c>
      <c r="E61" s="365"/>
      <c r="F61" s="365"/>
      <c r="G61" s="365"/>
      <c r="H61" s="365"/>
      <c r="I61" s="365"/>
      <c r="J61" s="365"/>
      <c r="K61" s="243"/>
    </row>
    <row r="62" spans="2:11" s="1" customFormat="1" ht="15" customHeight="1">
      <c r="B62" s="242"/>
      <c r="C62" s="247"/>
      <c r="D62" s="366" t="s">
        <v>379</v>
      </c>
      <c r="E62" s="366"/>
      <c r="F62" s="366"/>
      <c r="G62" s="366"/>
      <c r="H62" s="366"/>
      <c r="I62" s="366"/>
      <c r="J62" s="366"/>
      <c r="K62" s="243"/>
    </row>
    <row r="63" spans="2:11" s="1" customFormat="1" ht="15" customHeight="1">
      <c r="B63" s="242"/>
      <c r="C63" s="247"/>
      <c r="D63" s="365" t="s">
        <v>380</v>
      </c>
      <c r="E63" s="365"/>
      <c r="F63" s="365"/>
      <c r="G63" s="365"/>
      <c r="H63" s="365"/>
      <c r="I63" s="365"/>
      <c r="J63" s="365"/>
      <c r="K63" s="243"/>
    </row>
    <row r="64" spans="2:11" s="1" customFormat="1" ht="12.75" customHeight="1">
      <c r="B64" s="242"/>
      <c r="C64" s="247"/>
      <c r="D64" s="247"/>
      <c r="E64" s="250"/>
      <c r="F64" s="247"/>
      <c r="G64" s="247"/>
      <c r="H64" s="247"/>
      <c r="I64" s="247"/>
      <c r="J64" s="247"/>
      <c r="K64" s="243"/>
    </row>
    <row r="65" spans="2:11" s="1" customFormat="1" ht="15" customHeight="1">
      <c r="B65" s="242"/>
      <c r="C65" s="247"/>
      <c r="D65" s="365" t="s">
        <v>381</v>
      </c>
      <c r="E65" s="365"/>
      <c r="F65" s="365"/>
      <c r="G65" s="365"/>
      <c r="H65" s="365"/>
      <c r="I65" s="365"/>
      <c r="J65" s="365"/>
      <c r="K65" s="243"/>
    </row>
    <row r="66" spans="2:11" s="1" customFormat="1" ht="15" customHeight="1">
      <c r="B66" s="242"/>
      <c r="C66" s="247"/>
      <c r="D66" s="366" t="s">
        <v>382</v>
      </c>
      <c r="E66" s="366"/>
      <c r="F66" s="366"/>
      <c r="G66" s="366"/>
      <c r="H66" s="366"/>
      <c r="I66" s="366"/>
      <c r="J66" s="366"/>
      <c r="K66" s="243"/>
    </row>
    <row r="67" spans="2:11" s="1" customFormat="1" ht="15" customHeight="1">
      <c r="B67" s="242"/>
      <c r="C67" s="247"/>
      <c r="D67" s="365" t="s">
        <v>383</v>
      </c>
      <c r="E67" s="365"/>
      <c r="F67" s="365"/>
      <c r="G67" s="365"/>
      <c r="H67" s="365"/>
      <c r="I67" s="365"/>
      <c r="J67" s="365"/>
      <c r="K67" s="243"/>
    </row>
    <row r="68" spans="2:11" s="1" customFormat="1" ht="15" customHeight="1">
      <c r="B68" s="242"/>
      <c r="C68" s="247"/>
      <c r="D68" s="365" t="s">
        <v>384</v>
      </c>
      <c r="E68" s="365"/>
      <c r="F68" s="365"/>
      <c r="G68" s="365"/>
      <c r="H68" s="365"/>
      <c r="I68" s="365"/>
      <c r="J68" s="365"/>
      <c r="K68" s="243"/>
    </row>
    <row r="69" spans="2:11" s="1" customFormat="1" ht="15" customHeight="1">
      <c r="B69" s="242"/>
      <c r="C69" s="247"/>
      <c r="D69" s="365" t="s">
        <v>385</v>
      </c>
      <c r="E69" s="365"/>
      <c r="F69" s="365"/>
      <c r="G69" s="365"/>
      <c r="H69" s="365"/>
      <c r="I69" s="365"/>
      <c r="J69" s="365"/>
      <c r="K69" s="243"/>
    </row>
    <row r="70" spans="2:11" s="1" customFormat="1" ht="15" customHeight="1">
      <c r="B70" s="242"/>
      <c r="C70" s="247"/>
      <c r="D70" s="365" t="s">
        <v>386</v>
      </c>
      <c r="E70" s="365"/>
      <c r="F70" s="365"/>
      <c r="G70" s="365"/>
      <c r="H70" s="365"/>
      <c r="I70" s="365"/>
      <c r="J70" s="365"/>
      <c r="K70" s="243"/>
    </row>
    <row r="71" spans="2:1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2:11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s="1" customFormat="1" ht="45" customHeight="1">
      <c r="B75" s="259"/>
      <c r="C75" s="364" t="s">
        <v>387</v>
      </c>
      <c r="D75" s="364"/>
      <c r="E75" s="364"/>
      <c r="F75" s="364"/>
      <c r="G75" s="364"/>
      <c r="H75" s="364"/>
      <c r="I75" s="364"/>
      <c r="J75" s="364"/>
      <c r="K75" s="260"/>
    </row>
    <row r="76" spans="2:11" s="1" customFormat="1" ht="17.25" customHeight="1">
      <c r="B76" s="259"/>
      <c r="C76" s="261" t="s">
        <v>388</v>
      </c>
      <c r="D76" s="261"/>
      <c r="E76" s="261"/>
      <c r="F76" s="261" t="s">
        <v>389</v>
      </c>
      <c r="G76" s="262"/>
      <c r="H76" s="261" t="s">
        <v>52</v>
      </c>
      <c r="I76" s="261" t="s">
        <v>55</v>
      </c>
      <c r="J76" s="261" t="s">
        <v>390</v>
      </c>
      <c r="K76" s="260"/>
    </row>
    <row r="77" spans="2:11" s="1" customFormat="1" ht="17.25" customHeight="1">
      <c r="B77" s="259"/>
      <c r="C77" s="263" t="s">
        <v>391</v>
      </c>
      <c r="D77" s="263"/>
      <c r="E77" s="263"/>
      <c r="F77" s="264" t="s">
        <v>392</v>
      </c>
      <c r="G77" s="265"/>
      <c r="H77" s="263"/>
      <c r="I77" s="263"/>
      <c r="J77" s="263" t="s">
        <v>393</v>
      </c>
      <c r="K77" s="260"/>
    </row>
    <row r="78" spans="2:11" s="1" customFormat="1" ht="5.25" customHeight="1">
      <c r="B78" s="259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9"/>
      <c r="C79" s="248" t="s">
        <v>51</v>
      </c>
      <c r="D79" s="266"/>
      <c r="E79" s="266"/>
      <c r="F79" s="268" t="s">
        <v>394</v>
      </c>
      <c r="G79" s="267"/>
      <c r="H79" s="248" t="s">
        <v>395</v>
      </c>
      <c r="I79" s="248" t="s">
        <v>396</v>
      </c>
      <c r="J79" s="248">
        <v>20</v>
      </c>
      <c r="K79" s="260"/>
    </row>
    <row r="80" spans="2:11" s="1" customFormat="1" ht="15" customHeight="1">
      <c r="B80" s="259"/>
      <c r="C80" s="248" t="s">
        <v>397</v>
      </c>
      <c r="D80" s="248"/>
      <c r="E80" s="248"/>
      <c r="F80" s="268" t="s">
        <v>394</v>
      </c>
      <c r="G80" s="267"/>
      <c r="H80" s="248" t="s">
        <v>398</v>
      </c>
      <c r="I80" s="248" t="s">
        <v>396</v>
      </c>
      <c r="J80" s="248">
        <v>120</v>
      </c>
      <c r="K80" s="260"/>
    </row>
    <row r="81" spans="2:11" s="1" customFormat="1" ht="15" customHeight="1">
      <c r="B81" s="269"/>
      <c r="C81" s="248" t="s">
        <v>399</v>
      </c>
      <c r="D81" s="248"/>
      <c r="E81" s="248"/>
      <c r="F81" s="268" t="s">
        <v>400</v>
      </c>
      <c r="G81" s="267"/>
      <c r="H81" s="248" t="s">
        <v>401</v>
      </c>
      <c r="I81" s="248" t="s">
        <v>396</v>
      </c>
      <c r="J81" s="248">
        <v>50</v>
      </c>
      <c r="K81" s="260"/>
    </row>
    <row r="82" spans="2:11" s="1" customFormat="1" ht="15" customHeight="1">
      <c r="B82" s="269"/>
      <c r="C82" s="248" t="s">
        <v>402</v>
      </c>
      <c r="D82" s="248"/>
      <c r="E82" s="248"/>
      <c r="F82" s="268" t="s">
        <v>394</v>
      </c>
      <c r="G82" s="267"/>
      <c r="H82" s="248" t="s">
        <v>403</v>
      </c>
      <c r="I82" s="248" t="s">
        <v>404</v>
      </c>
      <c r="J82" s="248"/>
      <c r="K82" s="260"/>
    </row>
    <row r="83" spans="2:11" s="1" customFormat="1" ht="15" customHeight="1">
      <c r="B83" s="269"/>
      <c r="C83" s="270" t="s">
        <v>405</v>
      </c>
      <c r="D83" s="270"/>
      <c r="E83" s="270"/>
      <c r="F83" s="271" t="s">
        <v>400</v>
      </c>
      <c r="G83" s="270"/>
      <c r="H83" s="270" t="s">
        <v>406</v>
      </c>
      <c r="I83" s="270" t="s">
        <v>396</v>
      </c>
      <c r="J83" s="270">
        <v>15</v>
      </c>
      <c r="K83" s="260"/>
    </row>
    <row r="84" spans="2:11" s="1" customFormat="1" ht="15" customHeight="1">
      <c r="B84" s="269"/>
      <c r="C84" s="270" t="s">
        <v>407</v>
      </c>
      <c r="D84" s="270"/>
      <c r="E84" s="270"/>
      <c r="F84" s="271" t="s">
        <v>400</v>
      </c>
      <c r="G84" s="270"/>
      <c r="H84" s="270" t="s">
        <v>408</v>
      </c>
      <c r="I84" s="270" t="s">
        <v>396</v>
      </c>
      <c r="J84" s="270">
        <v>15</v>
      </c>
      <c r="K84" s="260"/>
    </row>
    <row r="85" spans="2:11" s="1" customFormat="1" ht="15" customHeight="1">
      <c r="B85" s="269"/>
      <c r="C85" s="270" t="s">
        <v>409</v>
      </c>
      <c r="D85" s="270"/>
      <c r="E85" s="270"/>
      <c r="F85" s="271" t="s">
        <v>400</v>
      </c>
      <c r="G85" s="270"/>
      <c r="H85" s="270" t="s">
        <v>410</v>
      </c>
      <c r="I85" s="270" t="s">
        <v>396</v>
      </c>
      <c r="J85" s="270">
        <v>20</v>
      </c>
      <c r="K85" s="260"/>
    </row>
    <row r="86" spans="2:11" s="1" customFormat="1" ht="15" customHeight="1">
      <c r="B86" s="269"/>
      <c r="C86" s="270" t="s">
        <v>411</v>
      </c>
      <c r="D86" s="270"/>
      <c r="E86" s="270"/>
      <c r="F86" s="271" t="s">
        <v>400</v>
      </c>
      <c r="G86" s="270"/>
      <c r="H86" s="270" t="s">
        <v>412</v>
      </c>
      <c r="I86" s="270" t="s">
        <v>396</v>
      </c>
      <c r="J86" s="270">
        <v>20</v>
      </c>
      <c r="K86" s="260"/>
    </row>
    <row r="87" spans="2:11" s="1" customFormat="1" ht="15" customHeight="1">
      <c r="B87" s="269"/>
      <c r="C87" s="248" t="s">
        <v>413</v>
      </c>
      <c r="D87" s="248"/>
      <c r="E87" s="248"/>
      <c r="F87" s="268" t="s">
        <v>400</v>
      </c>
      <c r="G87" s="267"/>
      <c r="H87" s="248" t="s">
        <v>414</v>
      </c>
      <c r="I87" s="248" t="s">
        <v>396</v>
      </c>
      <c r="J87" s="248">
        <v>50</v>
      </c>
      <c r="K87" s="260"/>
    </row>
    <row r="88" spans="2:11" s="1" customFormat="1" ht="15" customHeight="1">
      <c r="B88" s="269"/>
      <c r="C88" s="248" t="s">
        <v>415</v>
      </c>
      <c r="D88" s="248"/>
      <c r="E88" s="248"/>
      <c r="F88" s="268" t="s">
        <v>400</v>
      </c>
      <c r="G88" s="267"/>
      <c r="H88" s="248" t="s">
        <v>416</v>
      </c>
      <c r="I88" s="248" t="s">
        <v>396</v>
      </c>
      <c r="J88" s="248">
        <v>20</v>
      </c>
      <c r="K88" s="260"/>
    </row>
    <row r="89" spans="2:11" s="1" customFormat="1" ht="15" customHeight="1">
      <c r="B89" s="269"/>
      <c r="C89" s="248" t="s">
        <v>417</v>
      </c>
      <c r="D89" s="248"/>
      <c r="E89" s="248"/>
      <c r="F89" s="268" t="s">
        <v>400</v>
      </c>
      <c r="G89" s="267"/>
      <c r="H89" s="248" t="s">
        <v>418</v>
      </c>
      <c r="I89" s="248" t="s">
        <v>396</v>
      </c>
      <c r="J89" s="248">
        <v>20</v>
      </c>
      <c r="K89" s="260"/>
    </row>
    <row r="90" spans="2:11" s="1" customFormat="1" ht="15" customHeight="1">
      <c r="B90" s="269"/>
      <c r="C90" s="248" t="s">
        <v>419</v>
      </c>
      <c r="D90" s="248"/>
      <c r="E90" s="248"/>
      <c r="F90" s="268" t="s">
        <v>400</v>
      </c>
      <c r="G90" s="267"/>
      <c r="H90" s="248" t="s">
        <v>420</v>
      </c>
      <c r="I90" s="248" t="s">
        <v>396</v>
      </c>
      <c r="J90" s="248">
        <v>50</v>
      </c>
      <c r="K90" s="260"/>
    </row>
    <row r="91" spans="2:11" s="1" customFormat="1" ht="15" customHeight="1">
      <c r="B91" s="269"/>
      <c r="C91" s="248" t="s">
        <v>421</v>
      </c>
      <c r="D91" s="248"/>
      <c r="E91" s="248"/>
      <c r="F91" s="268" t="s">
        <v>400</v>
      </c>
      <c r="G91" s="267"/>
      <c r="H91" s="248" t="s">
        <v>421</v>
      </c>
      <c r="I91" s="248" t="s">
        <v>396</v>
      </c>
      <c r="J91" s="248">
        <v>50</v>
      </c>
      <c r="K91" s="260"/>
    </row>
    <row r="92" spans="2:11" s="1" customFormat="1" ht="15" customHeight="1">
      <c r="B92" s="269"/>
      <c r="C92" s="248" t="s">
        <v>422</v>
      </c>
      <c r="D92" s="248"/>
      <c r="E92" s="248"/>
      <c r="F92" s="268" t="s">
        <v>400</v>
      </c>
      <c r="G92" s="267"/>
      <c r="H92" s="248" t="s">
        <v>423</v>
      </c>
      <c r="I92" s="248" t="s">
        <v>396</v>
      </c>
      <c r="J92" s="248">
        <v>255</v>
      </c>
      <c r="K92" s="260"/>
    </row>
    <row r="93" spans="2:11" s="1" customFormat="1" ht="15" customHeight="1">
      <c r="B93" s="269"/>
      <c r="C93" s="248" t="s">
        <v>424</v>
      </c>
      <c r="D93" s="248"/>
      <c r="E93" s="248"/>
      <c r="F93" s="268" t="s">
        <v>394</v>
      </c>
      <c r="G93" s="267"/>
      <c r="H93" s="248" t="s">
        <v>425</v>
      </c>
      <c r="I93" s="248" t="s">
        <v>426</v>
      </c>
      <c r="J93" s="248"/>
      <c r="K93" s="260"/>
    </row>
    <row r="94" spans="2:11" s="1" customFormat="1" ht="15" customHeight="1">
      <c r="B94" s="269"/>
      <c r="C94" s="248" t="s">
        <v>427</v>
      </c>
      <c r="D94" s="248"/>
      <c r="E94" s="248"/>
      <c r="F94" s="268" t="s">
        <v>394</v>
      </c>
      <c r="G94" s="267"/>
      <c r="H94" s="248" t="s">
        <v>428</v>
      </c>
      <c r="I94" s="248" t="s">
        <v>429</v>
      </c>
      <c r="J94" s="248"/>
      <c r="K94" s="260"/>
    </row>
    <row r="95" spans="2:11" s="1" customFormat="1" ht="15" customHeight="1">
      <c r="B95" s="269"/>
      <c r="C95" s="248" t="s">
        <v>430</v>
      </c>
      <c r="D95" s="248"/>
      <c r="E95" s="248"/>
      <c r="F95" s="268" t="s">
        <v>394</v>
      </c>
      <c r="G95" s="267"/>
      <c r="H95" s="248" t="s">
        <v>430</v>
      </c>
      <c r="I95" s="248" t="s">
        <v>429</v>
      </c>
      <c r="J95" s="248"/>
      <c r="K95" s="260"/>
    </row>
    <row r="96" spans="2:11" s="1" customFormat="1" ht="15" customHeight="1">
      <c r="B96" s="269"/>
      <c r="C96" s="248" t="s">
        <v>36</v>
      </c>
      <c r="D96" s="248"/>
      <c r="E96" s="248"/>
      <c r="F96" s="268" t="s">
        <v>394</v>
      </c>
      <c r="G96" s="267"/>
      <c r="H96" s="248" t="s">
        <v>431</v>
      </c>
      <c r="I96" s="248" t="s">
        <v>429</v>
      </c>
      <c r="J96" s="248"/>
      <c r="K96" s="260"/>
    </row>
    <row r="97" spans="2:11" s="1" customFormat="1" ht="15" customHeight="1">
      <c r="B97" s="269"/>
      <c r="C97" s="248" t="s">
        <v>46</v>
      </c>
      <c r="D97" s="248"/>
      <c r="E97" s="248"/>
      <c r="F97" s="268" t="s">
        <v>394</v>
      </c>
      <c r="G97" s="267"/>
      <c r="H97" s="248" t="s">
        <v>432</v>
      </c>
      <c r="I97" s="248" t="s">
        <v>429</v>
      </c>
      <c r="J97" s="248"/>
      <c r="K97" s="260"/>
    </row>
    <row r="98" spans="2:11" s="1" customFormat="1" ht="15" customHeight="1">
      <c r="B98" s="272"/>
      <c r="C98" s="273"/>
      <c r="D98" s="273"/>
      <c r="E98" s="273"/>
      <c r="F98" s="273"/>
      <c r="G98" s="273"/>
      <c r="H98" s="273"/>
      <c r="I98" s="273"/>
      <c r="J98" s="273"/>
      <c r="K98" s="274"/>
    </row>
    <row r="99" spans="2:11" s="1" customFormat="1" ht="18.7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5"/>
    </row>
    <row r="100" spans="2:11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s="1" customFormat="1" ht="45" customHeight="1">
      <c r="B102" s="259"/>
      <c r="C102" s="364" t="s">
        <v>433</v>
      </c>
      <c r="D102" s="364"/>
      <c r="E102" s="364"/>
      <c r="F102" s="364"/>
      <c r="G102" s="364"/>
      <c r="H102" s="364"/>
      <c r="I102" s="364"/>
      <c r="J102" s="364"/>
      <c r="K102" s="260"/>
    </row>
    <row r="103" spans="2:11" s="1" customFormat="1" ht="17.25" customHeight="1">
      <c r="B103" s="259"/>
      <c r="C103" s="261" t="s">
        <v>388</v>
      </c>
      <c r="D103" s="261"/>
      <c r="E103" s="261"/>
      <c r="F103" s="261" t="s">
        <v>389</v>
      </c>
      <c r="G103" s="262"/>
      <c r="H103" s="261" t="s">
        <v>52</v>
      </c>
      <c r="I103" s="261" t="s">
        <v>55</v>
      </c>
      <c r="J103" s="261" t="s">
        <v>390</v>
      </c>
      <c r="K103" s="260"/>
    </row>
    <row r="104" spans="2:11" s="1" customFormat="1" ht="17.25" customHeight="1">
      <c r="B104" s="259"/>
      <c r="C104" s="263" t="s">
        <v>391</v>
      </c>
      <c r="D104" s="263"/>
      <c r="E104" s="263"/>
      <c r="F104" s="264" t="s">
        <v>392</v>
      </c>
      <c r="G104" s="265"/>
      <c r="H104" s="263"/>
      <c r="I104" s="263"/>
      <c r="J104" s="263" t="s">
        <v>393</v>
      </c>
      <c r="K104" s="260"/>
    </row>
    <row r="105" spans="2:11" s="1" customFormat="1" ht="5.25" customHeight="1">
      <c r="B105" s="259"/>
      <c r="C105" s="261"/>
      <c r="D105" s="261"/>
      <c r="E105" s="261"/>
      <c r="F105" s="261"/>
      <c r="G105" s="277"/>
      <c r="H105" s="261"/>
      <c r="I105" s="261"/>
      <c r="J105" s="261"/>
      <c r="K105" s="260"/>
    </row>
    <row r="106" spans="2:11" s="1" customFormat="1" ht="15" customHeight="1">
      <c r="B106" s="259"/>
      <c r="C106" s="248" t="s">
        <v>51</v>
      </c>
      <c r="D106" s="266"/>
      <c r="E106" s="266"/>
      <c r="F106" s="268" t="s">
        <v>394</v>
      </c>
      <c r="G106" s="277"/>
      <c r="H106" s="248" t="s">
        <v>434</v>
      </c>
      <c r="I106" s="248" t="s">
        <v>396</v>
      </c>
      <c r="J106" s="248">
        <v>20</v>
      </c>
      <c r="K106" s="260"/>
    </row>
    <row r="107" spans="2:11" s="1" customFormat="1" ht="15" customHeight="1">
      <c r="B107" s="259"/>
      <c r="C107" s="248" t="s">
        <v>397</v>
      </c>
      <c r="D107" s="248"/>
      <c r="E107" s="248"/>
      <c r="F107" s="268" t="s">
        <v>394</v>
      </c>
      <c r="G107" s="248"/>
      <c r="H107" s="248" t="s">
        <v>434</v>
      </c>
      <c r="I107" s="248" t="s">
        <v>396</v>
      </c>
      <c r="J107" s="248">
        <v>120</v>
      </c>
      <c r="K107" s="260"/>
    </row>
    <row r="108" spans="2:11" s="1" customFormat="1" ht="15" customHeight="1">
      <c r="B108" s="269"/>
      <c r="C108" s="248" t="s">
        <v>399</v>
      </c>
      <c r="D108" s="248"/>
      <c r="E108" s="248"/>
      <c r="F108" s="268" t="s">
        <v>400</v>
      </c>
      <c r="G108" s="248"/>
      <c r="H108" s="248" t="s">
        <v>434</v>
      </c>
      <c r="I108" s="248" t="s">
        <v>396</v>
      </c>
      <c r="J108" s="248">
        <v>50</v>
      </c>
      <c r="K108" s="260"/>
    </row>
    <row r="109" spans="2:11" s="1" customFormat="1" ht="15" customHeight="1">
      <c r="B109" s="269"/>
      <c r="C109" s="248" t="s">
        <v>402</v>
      </c>
      <c r="D109" s="248"/>
      <c r="E109" s="248"/>
      <c r="F109" s="268" t="s">
        <v>394</v>
      </c>
      <c r="G109" s="248"/>
      <c r="H109" s="248" t="s">
        <v>434</v>
      </c>
      <c r="I109" s="248" t="s">
        <v>404</v>
      </c>
      <c r="J109" s="248"/>
      <c r="K109" s="260"/>
    </row>
    <row r="110" spans="2:11" s="1" customFormat="1" ht="15" customHeight="1">
      <c r="B110" s="269"/>
      <c r="C110" s="248" t="s">
        <v>413</v>
      </c>
      <c r="D110" s="248"/>
      <c r="E110" s="248"/>
      <c r="F110" s="268" t="s">
        <v>400</v>
      </c>
      <c r="G110" s="248"/>
      <c r="H110" s="248" t="s">
        <v>434</v>
      </c>
      <c r="I110" s="248" t="s">
        <v>396</v>
      </c>
      <c r="J110" s="248">
        <v>50</v>
      </c>
      <c r="K110" s="260"/>
    </row>
    <row r="111" spans="2:11" s="1" customFormat="1" ht="15" customHeight="1">
      <c r="B111" s="269"/>
      <c r="C111" s="248" t="s">
        <v>421</v>
      </c>
      <c r="D111" s="248"/>
      <c r="E111" s="248"/>
      <c r="F111" s="268" t="s">
        <v>400</v>
      </c>
      <c r="G111" s="248"/>
      <c r="H111" s="248" t="s">
        <v>434</v>
      </c>
      <c r="I111" s="248" t="s">
        <v>396</v>
      </c>
      <c r="J111" s="248">
        <v>50</v>
      </c>
      <c r="K111" s="260"/>
    </row>
    <row r="112" spans="2:11" s="1" customFormat="1" ht="15" customHeight="1">
      <c r="B112" s="269"/>
      <c r="C112" s="248" t="s">
        <v>419</v>
      </c>
      <c r="D112" s="248"/>
      <c r="E112" s="248"/>
      <c r="F112" s="268" t="s">
        <v>400</v>
      </c>
      <c r="G112" s="248"/>
      <c r="H112" s="248" t="s">
        <v>434</v>
      </c>
      <c r="I112" s="248" t="s">
        <v>396</v>
      </c>
      <c r="J112" s="248">
        <v>50</v>
      </c>
      <c r="K112" s="260"/>
    </row>
    <row r="113" spans="2:11" s="1" customFormat="1" ht="15" customHeight="1">
      <c r="B113" s="269"/>
      <c r="C113" s="248" t="s">
        <v>51</v>
      </c>
      <c r="D113" s="248"/>
      <c r="E113" s="248"/>
      <c r="F113" s="268" t="s">
        <v>394</v>
      </c>
      <c r="G113" s="248"/>
      <c r="H113" s="248" t="s">
        <v>435</v>
      </c>
      <c r="I113" s="248" t="s">
        <v>396</v>
      </c>
      <c r="J113" s="248">
        <v>20</v>
      </c>
      <c r="K113" s="260"/>
    </row>
    <row r="114" spans="2:11" s="1" customFormat="1" ht="15" customHeight="1">
      <c r="B114" s="269"/>
      <c r="C114" s="248" t="s">
        <v>436</v>
      </c>
      <c r="D114" s="248"/>
      <c r="E114" s="248"/>
      <c r="F114" s="268" t="s">
        <v>394</v>
      </c>
      <c r="G114" s="248"/>
      <c r="H114" s="248" t="s">
        <v>437</v>
      </c>
      <c r="I114" s="248" t="s">
        <v>396</v>
      </c>
      <c r="J114" s="248">
        <v>120</v>
      </c>
      <c r="K114" s="260"/>
    </row>
    <row r="115" spans="2:11" s="1" customFormat="1" ht="15" customHeight="1">
      <c r="B115" s="269"/>
      <c r="C115" s="248" t="s">
        <v>36</v>
      </c>
      <c r="D115" s="248"/>
      <c r="E115" s="248"/>
      <c r="F115" s="268" t="s">
        <v>394</v>
      </c>
      <c r="G115" s="248"/>
      <c r="H115" s="248" t="s">
        <v>438</v>
      </c>
      <c r="I115" s="248" t="s">
        <v>429</v>
      </c>
      <c r="J115" s="248"/>
      <c r="K115" s="260"/>
    </row>
    <row r="116" spans="2:11" s="1" customFormat="1" ht="15" customHeight="1">
      <c r="B116" s="269"/>
      <c r="C116" s="248" t="s">
        <v>46</v>
      </c>
      <c r="D116" s="248"/>
      <c r="E116" s="248"/>
      <c r="F116" s="268" t="s">
        <v>394</v>
      </c>
      <c r="G116" s="248"/>
      <c r="H116" s="248" t="s">
        <v>439</v>
      </c>
      <c r="I116" s="248" t="s">
        <v>429</v>
      </c>
      <c r="J116" s="248"/>
      <c r="K116" s="260"/>
    </row>
    <row r="117" spans="2:11" s="1" customFormat="1" ht="15" customHeight="1">
      <c r="B117" s="269"/>
      <c r="C117" s="248" t="s">
        <v>55</v>
      </c>
      <c r="D117" s="248"/>
      <c r="E117" s="248"/>
      <c r="F117" s="268" t="s">
        <v>394</v>
      </c>
      <c r="G117" s="248"/>
      <c r="H117" s="248" t="s">
        <v>440</v>
      </c>
      <c r="I117" s="248" t="s">
        <v>441</v>
      </c>
      <c r="J117" s="248"/>
      <c r="K117" s="260"/>
    </row>
    <row r="118" spans="2:11" s="1" customFormat="1" ht="15" customHeight="1">
      <c r="B118" s="272"/>
      <c r="C118" s="278"/>
      <c r="D118" s="278"/>
      <c r="E118" s="278"/>
      <c r="F118" s="278"/>
      <c r="G118" s="278"/>
      <c r="H118" s="278"/>
      <c r="I118" s="278"/>
      <c r="J118" s="278"/>
      <c r="K118" s="274"/>
    </row>
    <row r="119" spans="2:11" s="1" customFormat="1" ht="18.75" customHeight="1">
      <c r="B119" s="279"/>
      <c r="C119" s="245"/>
      <c r="D119" s="245"/>
      <c r="E119" s="245"/>
      <c r="F119" s="280"/>
      <c r="G119" s="245"/>
      <c r="H119" s="245"/>
      <c r="I119" s="245"/>
      <c r="J119" s="245"/>
      <c r="K119" s="279"/>
    </row>
    <row r="120" spans="2:11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s="1" customFormat="1" ht="7.5" customHeight="1">
      <c r="B121" s="281"/>
      <c r="C121" s="282"/>
      <c r="D121" s="282"/>
      <c r="E121" s="282"/>
      <c r="F121" s="282"/>
      <c r="G121" s="282"/>
      <c r="H121" s="282"/>
      <c r="I121" s="282"/>
      <c r="J121" s="282"/>
      <c r="K121" s="283"/>
    </row>
    <row r="122" spans="2:11" s="1" customFormat="1" ht="45" customHeight="1">
      <c r="B122" s="284"/>
      <c r="C122" s="363" t="s">
        <v>442</v>
      </c>
      <c r="D122" s="363"/>
      <c r="E122" s="363"/>
      <c r="F122" s="363"/>
      <c r="G122" s="363"/>
      <c r="H122" s="363"/>
      <c r="I122" s="363"/>
      <c r="J122" s="363"/>
      <c r="K122" s="285"/>
    </row>
    <row r="123" spans="2:11" s="1" customFormat="1" ht="17.25" customHeight="1">
      <c r="B123" s="286"/>
      <c r="C123" s="261" t="s">
        <v>388</v>
      </c>
      <c r="D123" s="261"/>
      <c r="E123" s="261"/>
      <c r="F123" s="261" t="s">
        <v>389</v>
      </c>
      <c r="G123" s="262"/>
      <c r="H123" s="261" t="s">
        <v>52</v>
      </c>
      <c r="I123" s="261" t="s">
        <v>55</v>
      </c>
      <c r="J123" s="261" t="s">
        <v>390</v>
      </c>
      <c r="K123" s="287"/>
    </row>
    <row r="124" spans="2:11" s="1" customFormat="1" ht="17.25" customHeight="1">
      <c r="B124" s="286"/>
      <c r="C124" s="263" t="s">
        <v>391</v>
      </c>
      <c r="D124" s="263"/>
      <c r="E124" s="263"/>
      <c r="F124" s="264" t="s">
        <v>392</v>
      </c>
      <c r="G124" s="265"/>
      <c r="H124" s="263"/>
      <c r="I124" s="263"/>
      <c r="J124" s="263" t="s">
        <v>393</v>
      </c>
      <c r="K124" s="287"/>
    </row>
    <row r="125" spans="2:11" s="1" customFormat="1" ht="5.25" customHeight="1">
      <c r="B125" s="288"/>
      <c r="C125" s="266"/>
      <c r="D125" s="266"/>
      <c r="E125" s="266"/>
      <c r="F125" s="266"/>
      <c r="G125" s="248"/>
      <c r="H125" s="266"/>
      <c r="I125" s="266"/>
      <c r="J125" s="266"/>
      <c r="K125" s="289"/>
    </row>
    <row r="126" spans="2:11" s="1" customFormat="1" ht="15" customHeight="1">
      <c r="B126" s="288"/>
      <c r="C126" s="248" t="s">
        <v>397</v>
      </c>
      <c r="D126" s="266"/>
      <c r="E126" s="266"/>
      <c r="F126" s="268" t="s">
        <v>394</v>
      </c>
      <c r="G126" s="248"/>
      <c r="H126" s="248" t="s">
        <v>434</v>
      </c>
      <c r="I126" s="248" t="s">
        <v>396</v>
      </c>
      <c r="J126" s="248">
        <v>120</v>
      </c>
      <c r="K126" s="290"/>
    </row>
    <row r="127" spans="2:11" s="1" customFormat="1" ht="15" customHeight="1">
      <c r="B127" s="288"/>
      <c r="C127" s="248" t="s">
        <v>443</v>
      </c>
      <c r="D127" s="248"/>
      <c r="E127" s="248"/>
      <c r="F127" s="268" t="s">
        <v>394</v>
      </c>
      <c r="G127" s="248"/>
      <c r="H127" s="248" t="s">
        <v>444</v>
      </c>
      <c r="I127" s="248" t="s">
        <v>396</v>
      </c>
      <c r="J127" s="248" t="s">
        <v>445</v>
      </c>
      <c r="K127" s="290"/>
    </row>
    <row r="128" spans="2:11" s="1" customFormat="1" ht="15" customHeight="1">
      <c r="B128" s="288"/>
      <c r="C128" s="248" t="s">
        <v>342</v>
      </c>
      <c r="D128" s="248"/>
      <c r="E128" s="248"/>
      <c r="F128" s="268" t="s">
        <v>394</v>
      </c>
      <c r="G128" s="248"/>
      <c r="H128" s="248" t="s">
        <v>446</v>
      </c>
      <c r="I128" s="248" t="s">
        <v>396</v>
      </c>
      <c r="J128" s="248" t="s">
        <v>445</v>
      </c>
      <c r="K128" s="290"/>
    </row>
    <row r="129" spans="2:11" s="1" customFormat="1" ht="15" customHeight="1">
      <c r="B129" s="288"/>
      <c r="C129" s="248" t="s">
        <v>405</v>
      </c>
      <c r="D129" s="248"/>
      <c r="E129" s="248"/>
      <c r="F129" s="268" t="s">
        <v>400</v>
      </c>
      <c r="G129" s="248"/>
      <c r="H129" s="248" t="s">
        <v>406</v>
      </c>
      <c r="I129" s="248" t="s">
        <v>396</v>
      </c>
      <c r="J129" s="248">
        <v>15</v>
      </c>
      <c r="K129" s="290"/>
    </row>
    <row r="130" spans="2:11" s="1" customFormat="1" ht="15" customHeight="1">
      <c r="B130" s="288"/>
      <c r="C130" s="270" t="s">
        <v>407</v>
      </c>
      <c r="D130" s="270"/>
      <c r="E130" s="270"/>
      <c r="F130" s="271" t="s">
        <v>400</v>
      </c>
      <c r="G130" s="270"/>
      <c r="H130" s="270" t="s">
        <v>408</v>
      </c>
      <c r="I130" s="270" t="s">
        <v>396</v>
      </c>
      <c r="J130" s="270">
        <v>15</v>
      </c>
      <c r="K130" s="290"/>
    </row>
    <row r="131" spans="2:11" s="1" customFormat="1" ht="15" customHeight="1">
      <c r="B131" s="288"/>
      <c r="C131" s="270" t="s">
        <v>409</v>
      </c>
      <c r="D131" s="270"/>
      <c r="E131" s="270"/>
      <c r="F131" s="271" t="s">
        <v>400</v>
      </c>
      <c r="G131" s="270"/>
      <c r="H131" s="270" t="s">
        <v>410</v>
      </c>
      <c r="I131" s="270" t="s">
        <v>396</v>
      </c>
      <c r="J131" s="270">
        <v>20</v>
      </c>
      <c r="K131" s="290"/>
    </row>
    <row r="132" spans="2:11" s="1" customFormat="1" ht="15" customHeight="1">
      <c r="B132" s="288"/>
      <c r="C132" s="270" t="s">
        <v>411</v>
      </c>
      <c r="D132" s="270"/>
      <c r="E132" s="270"/>
      <c r="F132" s="271" t="s">
        <v>400</v>
      </c>
      <c r="G132" s="270"/>
      <c r="H132" s="270" t="s">
        <v>412</v>
      </c>
      <c r="I132" s="270" t="s">
        <v>396</v>
      </c>
      <c r="J132" s="270">
        <v>20</v>
      </c>
      <c r="K132" s="290"/>
    </row>
    <row r="133" spans="2:11" s="1" customFormat="1" ht="15" customHeight="1">
      <c r="B133" s="288"/>
      <c r="C133" s="248" t="s">
        <v>399</v>
      </c>
      <c r="D133" s="248"/>
      <c r="E133" s="248"/>
      <c r="F133" s="268" t="s">
        <v>400</v>
      </c>
      <c r="G133" s="248"/>
      <c r="H133" s="248" t="s">
        <v>434</v>
      </c>
      <c r="I133" s="248" t="s">
        <v>396</v>
      </c>
      <c r="J133" s="248">
        <v>50</v>
      </c>
      <c r="K133" s="290"/>
    </row>
    <row r="134" spans="2:11" s="1" customFormat="1" ht="15" customHeight="1">
      <c r="B134" s="288"/>
      <c r="C134" s="248" t="s">
        <v>413</v>
      </c>
      <c r="D134" s="248"/>
      <c r="E134" s="248"/>
      <c r="F134" s="268" t="s">
        <v>400</v>
      </c>
      <c r="G134" s="248"/>
      <c r="H134" s="248" t="s">
        <v>434</v>
      </c>
      <c r="I134" s="248" t="s">
        <v>396</v>
      </c>
      <c r="J134" s="248">
        <v>50</v>
      </c>
      <c r="K134" s="290"/>
    </row>
    <row r="135" spans="2:11" s="1" customFormat="1" ht="15" customHeight="1">
      <c r="B135" s="288"/>
      <c r="C135" s="248" t="s">
        <v>419</v>
      </c>
      <c r="D135" s="248"/>
      <c r="E135" s="248"/>
      <c r="F135" s="268" t="s">
        <v>400</v>
      </c>
      <c r="G135" s="248"/>
      <c r="H135" s="248" t="s">
        <v>434</v>
      </c>
      <c r="I135" s="248" t="s">
        <v>396</v>
      </c>
      <c r="J135" s="248">
        <v>50</v>
      </c>
      <c r="K135" s="290"/>
    </row>
    <row r="136" spans="2:11" s="1" customFormat="1" ht="15" customHeight="1">
      <c r="B136" s="288"/>
      <c r="C136" s="248" t="s">
        <v>421</v>
      </c>
      <c r="D136" s="248"/>
      <c r="E136" s="248"/>
      <c r="F136" s="268" t="s">
        <v>400</v>
      </c>
      <c r="G136" s="248"/>
      <c r="H136" s="248" t="s">
        <v>434</v>
      </c>
      <c r="I136" s="248" t="s">
        <v>396</v>
      </c>
      <c r="J136" s="248">
        <v>50</v>
      </c>
      <c r="K136" s="290"/>
    </row>
    <row r="137" spans="2:11" s="1" customFormat="1" ht="15" customHeight="1">
      <c r="B137" s="288"/>
      <c r="C137" s="248" t="s">
        <v>422</v>
      </c>
      <c r="D137" s="248"/>
      <c r="E137" s="248"/>
      <c r="F137" s="268" t="s">
        <v>400</v>
      </c>
      <c r="G137" s="248"/>
      <c r="H137" s="248" t="s">
        <v>447</v>
      </c>
      <c r="I137" s="248" t="s">
        <v>396</v>
      </c>
      <c r="J137" s="248">
        <v>255</v>
      </c>
      <c r="K137" s="290"/>
    </row>
    <row r="138" spans="2:11" s="1" customFormat="1" ht="15" customHeight="1">
      <c r="B138" s="288"/>
      <c r="C138" s="248" t="s">
        <v>424</v>
      </c>
      <c r="D138" s="248"/>
      <c r="E138" s="248"/>
      <c r="F138" s="268" t="s">
        <v>394</v>
      </c>
      <c r="G138" s="248"/>
      <c r="H138" s="248" t="s">
        <v>448</v>
      </c>
      <c r="I138" s="248" t="s">
        <v>426</v>
      </c>
      <c r="J138" s="248"/>
      <c r="K138" s="290"/>
    </row>
    <row r="139" spans="2:11" s="1" customFormat="1" ht="15" customHeight="1">
      <c r="B139" s="288"/>
      <c r="C139" s="248" t="s">
        <v>427</v>
      </c>
      <c r="D139" s="248"/>
      <c r="E139" s="248"/>
      <c r="F139" s="268" t="s">
        <v>394</v>
      </c>
      <c r="G139" s="248"/>
      <c r="H139" s="248" t="s">
        <v>449</v>
      </c>
      <c r="I139" s="248" t="s">
        <v>429</v>
      </c>
      <c r="J139" s="248"/>
      <c r="K139" s="290"/>
    </row>
    <row r="140" spans="2:11" s="1" customFormat="1" ht="15" customHeight="1">
      <c r="B140" s="288"/>
      <c r="C140" s="248" t="s">
        <v>430</v>
      </c>
      <c r="D140" s="248"/>
      <c r="E140" s="248"/>
      <c r="F140" s="268" t="s">
        <v>394</v>
      </c>
      <c r="G140" s="248"/>
      <c r="H140" s="248" t="s">
        <v>430</v>
      </c>
      <c r="I140" s="248" t="s">
        <v>429</v>
      </c>
      <c r="J140" s="248"/>
      <c r="K140" s="290"/>
    </row>
    <row r="141" spans="2:11" s="1" customFormat="1" ht="15" customHeight="1">
      <c r="B141" s="288"/>
      <c r="C141" s="248" t="s">
        <v>36</v>
      </c>
      <c r="D141" s="248"/>
      <c r="E141" s="248"/>
      <c r="F141" s="268" t="s">
        <v>394</v>
      </c>
      <c r="G141" s="248"/>
      <c r="H141" s="248" t="s">
        <v>450</v>
      </c>
      <c r="I141" s="248" t="s">
        <v>429</v>
      </c>
      <c r="J141" s="248"/>
      <c r="K141" s="290"/>
    </row>
    <row r="142" spans="2:11" s="1" customFormat="1" ht="15" customHeight="1">
      <c r="B142" s="288"/>
      <c r="C142" s="248" t="s">
        <v>451</v>
      </c>
      <c r="D142" s="248"/>
      <c r="E142" s="248"/>
      <c r="F142" s="268" t="s">
        <v>394</v>
      </c>
      <c r="G142" s="248"/>
      <c r="H142" s="248" t="s">
        <v>452</v>
      </c>
      <c r="I142" s="248" t="s">
        <v>429</v>
      </c>
      <c r="J142" s="248"/>
      <c r="K142" s="290"/>
    </row>
    <row r="143" spans="2:11" s="1" customFormat="1" ht="15" customHeight="1">
      <c r="B143" s="291"/>
      <c r="C143" s="292"/>
      <c r="D143" s="292"/>
      <c r="E143" s="292"/>
      <c r="F143" s="292"/>
      <c r="G143" s="292"/>
      <c r="H143" s="292"/>
      <c r="I143" s="292"/>
      <c r="J143" s="292"/>
      <c r="K143" s="293"/>
    </row>
    <row r="144" spans="2:11" s="1" customFormat="1" ht="18.75" customHeight="1">
      <c r="B144" s="245"/>
      <c r="C144" s="245"/>
      <c r="D144" s="245"/>
      <c r="E144" s="245"/>
      <c r="F144" s="280"/>
      <c r="G144" s="245"/>
      <c r="H144" s="245"/>
      <c r="I144" s="245"/>
      <c r="J144" s="245"/>
      <c r="K144" s="245"/>
    </row>
    <row r="145" spans="2:11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s="1" customFormat="1" ht="45" customHeight="1">
      <c r="B147" s="259"/>
      <c r="C147" s="364" t="s">
        <v>453</v>
      </c>
      <c r="D147" s="364"/>
      <c r="E147" s="364"/>
      <c r="F147" s="364"/>
      <c r="G147" s="364"/>
      <c r="H147" s="364"/>
      <c r="I147" s="364"/>
      <c r="J147" s="364"/>
      <c r="K147" s="260"/>
    </row>
    <row r="148" spans="2:11" s="1" customFormat="1" ht="17.25" customHeight="1">
      <c r="B148" s="259"/>
      <c r="C148" s="261" t="s">
        <v>388</v>
      </c>
      <c r="D148" s="261"/>
      <c r="E148" s="261"/>
      <c r="F148" s="261" t="s">
        <v>389</v>
      </c>
      <c r="G148" s="262"/>
      <c r="H148" s="261" t="s">
        <v>52</v>
      </c>
      <c r="I148" s="261" t="s">
        <v>55</v>
      </c>
      <c r="J148" s="261" t="s">
        <v>390</v>
      </c>
      <c r="K148" s="260"/>
    </row>
    <row r="149" spans="2:11" s="1" customFormat="1" ht="17.25" customHeight="1">
      <c r="B149" s="259"/>
      <c r="C149" s="263" t="s">
        <v>391</v>
      </c>
      <c r="D149" s="263"/>
      <c r="E149" s="263"/>
      <c r="F149" s="264" t="s">
        <v>392</v>
      </c>
      <c r="G149" s="265"/>
      <c r="H149" s="263"/>
      <c r="I149" s="263"/>
      <c r="J149" s="263" t="s">
        <v>393</v>
      </c>
      <c r="K149" s="260"/>
    </row>
    <row r="150" spans="2:11" s="1" customFormat="1" ht="5.25" customHeight="1">
      <c r="B150" s="269"/>
      <c r="C150" s="266"/>
      <c r="D150" s="266"/>
      <c r="E150" s="266"/>
      <c r="F150" s="266"/>
      <c r="G150" s="267"/>
      <c r="H150" s="266"/>
      <c r="I150" s="266"/>
      <c r="J150" s="266"/>
      <c r="K150" s="290"/>
    </row>
    <row r="151" spans="2:11" s="1" customFormat="1" ht="15" customHeight="1">
      <c r="B151" s="269"/>
      <c r="C151" s="294" t="s">
        <v>397</v>
      </c>
      <c r="D151" s="248"/>
      <c r="E151" s="248"/>
      <c r="F151" s="295" t="s">
        <v>394</v>
      </c>
      <c r="G151" s="248"/>
      <c r="H151" s="294" t="s">
        <v>434</v>
      </c>
      <c r="I151" s="294" t="s">
        <v>396</v>
      </c>
      <c r="J151" s="294">
        <v>120</v>
      </c>
      <c r="K151" s="290"/>
    </row>
    <row r="152" spans="2:11" s="1" customFormat="1" ht="15" customHeight="1">
      <c r="B152" s="269"/>
      <c r="C152" s="294" t="s">
        <v>443</v>
      </c>
      <c r="D152" s="248"/>
      <c r="E152" s="248"/>
      <c r="F152" s="295" t="s">
        <v>394</v>
      </c>
      <c r="G152" s="248"/>
      <c r="H152" s="294" t="s">
        <v>454</v>
      </c>
      <c r="I152" s="294" t="s">
        <v>396</v>
      </c>
      <c r="J152" s="294" t="s">
        <v>445</v>
      </c>
      <c r="K152" s="290"/>
    </row>
    <row r="153" spans="2:11" s="1" customFormat="1" ht="15" customHeight="1">
      <c r="B153" s="269"/>
      <c r="C153" s="294" t="s">
        <v>342</v>
      </c>
      <c r="D153" s="248"/>
      <c r="E153" s="248"/>
      <c r="F153" s="295" t="s">
        <v>394</v>
      </c>
      <c r="G153" s="248"/>
      <c r="H153" s="294" t="s">
        <v>455</v>
      </c>
      <c r="I153" s="294" t="s">
        <v>396</v>
      </c>
      <c r="J153" s="294" t="s">
        <v>445</v>
      </c>
      <c r="K153" s="290"/>
    </row>
    <row r="154" spans="2:11" s="1" customFormat="1" ht="15" customHeight="1">
      <c r="B154" s="269"/>
      <c r="C154" s="294" t="s">
        <v>399</v>
      </c>
      <c r="D154" s="248"/>
      <c r="E154" s="248"/>
      <c r="F154" s="295" t="s">
        <v>400</v>
      </c>
      <c r="G154" s="248"/>
      <c r="H154" s="294" t="s">
        <v>434</v>
      </c>
      <c r="I154" s="294" t="s">
        <v>396</v>
      </c>
      <c r="J154" s="294">
        <v>50</v>
      </c>
      <c r="K154" s="290"/>
    </row>
    <row r="155" spans="2:11" s="1" customFormat="1" ht="15" customHeight="1">
      <c r="B155" s="269"/>
      <c r="C155" s="294" t="s">
        <v>402</v>
      </c>
      <c r="D155" s="248"/>
      <c r="E155" s="248"/>
      <c r="F155" s="295" t="s">
        <v>394</v>
      </c>
      <c r="G155" s="248"/>
      <c r="H155" s="294" t="s">
        <v>434</v>
      </c>
      <c r="I155" s="294" t="s">
        <v>404</v>
      </c>
      <c r="J155" s="294"/>
      <c r="K155" s="290"/>
    </row>
    <row r="156" spans="2:11" s="1" customFormat="1" ht="15" customHeight="1">
      <c r="B156" s="269"/>
      <c r="C156" s="294" t="s">
        <v>413</v>
      </c>
      <c r="D156" s="248"/>
      <c r="E156" s="248"/>
      <c r="F156" s="295" t="s">
        <v>400</v>
      </c>
      <c r="G156" s="248"/>
      <c r="H156" s="294" t="s">
        <v>434</v>
      </c>
      <c r="I156" s="294" t="s">
        <v>396</v>
      </c>
      <c r="J156" s="294">
        <v>50</v>
      </c>
      <c r="K156" s="290"/>
    </row>
    <row r="157" spans="2:11" s="1" customFormat="1" ht="15" customHeight="1">
      <c r="B157" s="269"/>
      <c r="C157" s="294" t="s">
        <v>421</v>
      </c>
      <c r="D157" s="248"/>
      <c r="E157" s="248"/>
      <c r="F157" s="295" t="s">
        <v>400</v>
      </c>
      <c r="G157" s="248"/>
      <c r="H157" s="294" t="s">
        <v>434</v>
      </c>
      <c r="I157" s="294" t="s">
        <v>396</v>
      </c>
      <c r="J157" s="294">
        <v>50</v>
      </c>
      <c r="K157" s="290"/>
    </row>
    <row r="158" spans="2:11" s="1" customFormat="1" ht="15" customHeight="1">
      <c r="B158" s="269"/>
      <c r="C158" s="294" t="s">
        <v>419</v>
      </c>
      <c r="D158" s="248"/>
      <c r="E158" s="248"/>
      <c r="F158" s="295" t="s">
        <v>400</v>
      </c>
      <c r="G158" s="248"/>
      <c r="H158" s="294" t="s">
        <v>434</v>
      </c>
      <c r="I158" s="294" t="s">
        <v>396</v>
      </c>
      <c r="J158" s="294">
        <v>50</v>
      </c>
      <c r="K158" s="290"/>
    </row>
    <row r="159" spans="2:11" s="1" customFormat="1" ht="15" customHeight="1">
      <c r="B159" s="269"/>
      <c r="C159" s="294" t="s">
        <v>79</v>
      </c>
      <c r="D159" s="248"/>
      <c r="E159" s="248"/>
      <c r="F159" s="295" t="s">
        <v>394</v>
      </c>
      <c r="G159" s="248"/>
      <c r="H159" s="294" t="s">
        <v>456</v>
      </c>
      <c r="I159" s="294" t="s">
        <v>396</v>
      </c>
      <c r="J159" s="294" t="s">
        <v>457</v>
      </c>
      <c r="K159" s="290"/>
    </row>
    <row r="160" spans="2:11" s="1" customFormat="1" ht="15" customHeight="1">
      <c r="B160" s="269"/>
      <c r="C160" s="294" t="s">
        <v>458</v>
      </c>
      <c r="D160" s="248"/>
      <c r="E160" s="248"/>
      <c r="F160" s="295" t="s">
        <v>394</v>
      </c>
      <c r="G160" s="248"/>
      <c r="H160" s="294" t="s">
        <v>459</v>
      </c>
      <c r="I160" s="294" t="s">
        <v>429</v>
      </c>
      <c r="J160" s="294"/>
      <c r="K160" s="290"/>
    </row>
    <row r="161" spans="2:11" s="1" customFormat="1" ht="15" customHeight="1">
      <c r="B161" s="296"/>
      <c r="C161" s="278"/>
      <c r="D161" s="278"/>
      <c r="E161" s="278"/>
      <c r="F161" s="278"/>
      <c r="G161" s="278"/>
      <c r="H161" s="278"/>
      <c r="I161" s="278"/>
      <c r="J161" s="278"/>
      <c r="K161" s="297"/>
    </row>
    <row r="162" spans="2:11" s="1" customFormat="1" ht="18.75" customHeight="1">
      <c r="B162" s="245"/>
      <c r="C162" s="248"/>
      <c r="D162" s="248"/>
      <c r="E162" s="248"/>
      <c r="F162" s="268"/>
      <c r="G162" s="248"/>
      <c r="H162" s="248"/>
      <c r="I162" s="248"/>
      <c r="J162" s="248"/>
      <c r="K162" s="245"/>
    </row>
    <row r="163" spans="2:11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363" t="s">
        <v>460</v>
      </c>
      <c r="D165" s="363"/>
      <c r="E165" s="363"/>
      <c r="F165" s="363"/>
      <c r="G165" s="363"/>
      <c r="H165" s="363"/>
      <c r="I165" s="363"/>
      <c r="J165" s="363"/>
      <c r="K165" s="241"/>
    </row>
    <row r="166" spans="2:11" s="1" customFormat="1" ht="17.25" customHeight="1">
      <c r="B166" s="240"/>
      <c r="C166" s="261" t="s">
        <v>388</v>
      </c>
      <c r="D166" s="261"/>
      <c r="E166" s="261"/>
      <c r="F166" s="261" t="s">
        <v>389</v>
      </c>
      <c r="G166" s="298"/>
      <c r="H166" s="299" t="s">
        <v>52</v>
      </c>
      <c r="I166" s="299" t="s">
        <v>55</v>
      </c>
      <c r="J166" s="261" t="s">
        <v>390</v>
      </c>
      <c r="K166" s="241"/>
    </row>
    <row r="167" spans="2:11" s="1" customFormat="1" ht="17.25" customHeight="1">
      <c r="B167" s="242"/>
      <c r="C167" s="263" t="s">
        <v>391</v>
      </c>
      <c r="D167" s="263"/>
      <c r="E167" s="263"/>
      <c r="F167" s="264" t="s">
        <v>392</v>
      </c>
      <c r="G167" s="300"/>
      <c r="H167" s="301"/>
      <c r="I167" s="301"/>
      <c r="J167" s="263" t="s">
        <v>393</v>
      </c>
      <c r="K167" s="243"/>
    </row>
    <row r="168" spans="2:11" s="1" customFormat="1" ht="5.25" customHeight="1">
      <c r="B168" s="269"/>
      <c r="C168" s="266"/>
      <c r="D168" s="266"/>
      <c r="E168" s="266"/>
      <c r="F168" s="266"/>
      <c r="G168" s="267"/>
      <c r="H168" s="266"/>
      <c r="I168" s="266"/>
      <c r="J168" s="266"/>
      <c r="K168" s="290"/>
    </row>
    <row r="169" spans="2:11" s="1" customFormat="1" ht="15" customHeight="1">
      <c r="B169" s="269"/>
      <c r="C169" s="248" t="s">
        <v>397</v>
      </c>
      <c r="D169" s="248"/>
      <c r="E169" s="248"/>
      <c r="F169" s="268" t="s">
        <v>394</v>
      </c>
      <c r="G169" s="248"/>
      <c r="H169" s="248" t="s">
        <v>434</v>
      </c>
      <c r="I169" s="248" t="s">
        <v>396</v>
      </c>
      <c r="J169" s="248">
        <v>120</v>
      </c>
      <c r="K169" s="290"/>
    </row>
    <row r="170" spans="2:11" s="1" customFormat="1" ht="15" customHeight="1">
      <c r="B170" s="269"/>
      <c r="C170" s="248" t="s">
        <v>443</v>
      </c>
      <c r="D170" s="248"/>
      <c r="E170" s="248"/>
      <c r="F170" s="268" t="s">
        <v>394</v>
      </c>
      <c r="G170" s="248"/>
      <c r="H170" s="248" t="s">
        <v>444</v>
      </c>
      <c r="I170" s="248" t="s">
        <v>396</v>
      </c>
      <c r="J170" s="248" t="s">
        <v>445</v>
      </c>
      <c r="K170" s="290"/>
    </row>
    <row r="171" spans="2:11" s="1" customFormat="1" ht="15" customHeight="1">
      <c r="B171" s="269"/>
      <c r="C171" s="248" t="s">
        <v>342</v>
      </c>
      <c r="D171" s="248"/>
      <c r="E171" s="248"/>
      <c r="F171" s="268" t="s">
        <v>394</v>
      </c>
      <c r="G171" s="248"/>
      <c r="H171" s="248" t="s">
        <v>461</v>
      </c>
      <c r="I171" s="248" t="s">
        <v>396</v>
      </c>
      <c r="J171" s="248" t="s">
        <v>445</v>
      </c>
      <c r="K171" s="290"/>
    </row>
    <row r="172" spans="2:11" s="1" customFormat="1" ht="15" customHeight="1">
      <c r="B172" s="269"/>
      <c r="C172" s="248" t="s">
        <v>399</v>
      </c>
      <c r="D172" s="248"/>
      <c r="E172" s="248"/>
      <c r="F172" s="268" t="s">
        <v>400</v>
      </c>
      <c r="G172" s="248"/>
      <c r="H172" s="248" t="s">
        <v>461</v>
      </c>
      <c r="I172" s="248" t="s">
        <v>396</v>
      </c>
      <c r="J172" s="248">
        <v>50</v>
      </c>
      <c r="K172" s="290"/>
    </row>
    <row r="173" spans="2:11" s="1" customFormat="1" ht="15" customHeight="1">
      <c r="B173" s="269"/>
      <c r="C173" s="248" t="s">
        <v>402</v>
      </c>
      <c r="D173" s="248"/>
      <c r="E173" s="248"/>
      <c r="F173" s="268" t="s">
        <v>394</v>
      </c>
      <c r="G173" s="248"/>
      <c r="H173" s="248" t="s">
        <v>461</v>
      </c>
      <c r="I173" s="248" t="s">
        <v>404</v>
      </c>
      <c r="J173" s="248"/>
      <c r="K173" s="290"/>
    </row>
    <row r="174" spans="2:11" s="1" customFormat="1" ht="15" customHeight="1">
      <c r="B174" s="269"/>
      <c r="C174" s="248" t="s">
        <v>413</v>
      </c>
      <c r="D174" s="248"/>
      <c r="E174" s="248"/>
      <c r="F174" s="268" t="s">
        <v>400</v>
      </c>
      <c r="G174" s="248"/>
      <c r="H174" s="248" t="s">
        <v>461</v>
      </c>
      <c r="I174" s="248" t="s">
        <v>396</v>
      </c>
      <c r="J174" s="248">
        <v>50</v>
      </c>
      <c r="K174" s="290"/>
    </row>
    <row r="175" spans="2:11" s="1" customFormat="1" ht="15" customHeight="1">
      <c r="B175" s="269"/>
      <c r="C175" s="248" t="s">
        <v>421</v>
      </c>
      <c r="D175" s="248"/>
      <c r="E175" s="248"/>
      <c r="F175" s="268" t="s">
        <v>400</v>
      </c>
      <c r="G175" s="248"/>
      <c r="H175" s="248" t="s">
        <v>461</v>
      </c>
      <c r="I175" s="248" t="s">
        <v>396</v>
      </c>
      <c r="J175" s="248">
        <v>50</v>
      </c>
      <c r="K175" s="290"/>
    </row>
    <row r="176" spans="2:11" s="1" customFormat="1" ht="15" customHeight="1">
      <c r="B176" s="269"/>
      <c r="C176" s="248" t="s">
        <v>419</v>
      </c>
      <c r="D176" s="248"/>
      <c r="E176" s="248"/>
      <c r="F176" s="268" t="s">
        <v>400</v>
      </c>
      <c r="G176" s="248"/>
      <c r="H176" s="248" t="s">
        <v>461</v>
      </c>
      <c r="I176" s="248" t="s">
        <v>396</v>
      </c>
      <c r="J176" s="248">
        <v>50</v>
      </c>
      <c r="K176" s="290"/>
    </row>
    <row r="177" spans="2:11" s="1" customFormat="1" ht="15" customHeight="1">
      <c r="B177" s="269"/>
      <c r="C177" s="248" t="s">
        <v>99</v>
      </c>
      <c r="D177" s="248"/>
      <c r="E177" s="248"/>
      <c r="F177" s="268" t="s">
        <v>394</v>
      </c>
      <c r="G177" s="248"/>
      <c r="H177" s="248" t="s">
        <v>462</v>
      </c>
      <c r="I177" s="248" t="s">
        <v>463</v>
      </c>
      <c r="J177" s="248"/>
      <c r="K177" s="290"/>
    </row>
    <row r="178" spans="2:11" s="1" customFormat="1" ht="15" customHeight="1">
      <c r="B178" s="269"/>
      <c r="C178" s="248" t="s">
        <v>55</v>
      </c>
      <c r="D178" s="248"/>
      <c r="E178" s="248"/>
      <c r="F178" s="268" t="s">
        <v>394</v>
      </c>
      <c r="G178" s="248"/>
      <c r="H178" s="248" t="s">
        <v>464</v>
      </c>
      <c r="I178" s="248" t="s">
        <v>465</v>
      </c>
      <c r="J178" s="248">
        <v>1</v>
      </c>
      <c r="K178" s="290"/>
    </row>
    <row r="179" spans="2:11" s="1" customFormat="1" ht="15" customHeight="1">
      <c r="B179" s="269"/>
      <c r="C179" s="248" t="s">
        <v>51</v>
      </c>
      <c r="D179" s="248"/>
      <c r="E179" s="248"/>
      <c r="F179" s="268" t="s">
        <v>394</v>
      </c>
      <c r="G179" s="248"/>
      <c r="H179" s="248" t="s">
        <v>466</v>
      </c>
      <c r="I179" s="248" t="s">
        <v>396</v>
      </c>
      <c r="J179" s="248">
        <v>20</v>
      </c>
      <c r="K179" s="290"/>
    </row>
    <row r="180" spans="2:11" s="1" customFormat="1" ht="15" customHeight="1">
      <c r="B180" s="269"/>
      <c r="C180" s="248" t="s">
        <v>52</v>
      </c>
      <c r="D180" s="248"/>
      <c r="E180" s="248"/>
      <c r="F180" s="268" t="s">
        <v>394</v>
      </c>
      <c r="G180" s="248"/>
      <c r="H180" s="248" t="s">
        <v>467</v>
      </c>
      <c r="I180" s="248" t="s">
        <v>396</v>
      </c>
      <c r="J180" s="248">
        <v>255</v>
      </c>
      <c r="K180" s="290"/>
    </row>
    <row r="181" spans="2:11" s="1" customFormat="1" ht="15" customHeight="1">
      <c r="B181" s="269"/>
      <c r="C181" s="248" t="s">
        <v>100</v>
      </c>
      <c r="D181" s="248"/>
      <c r="E181" s="248"/>
      <c r="F181" s="268" t="s">
        <v>394</v>
      </c>
      <c r="G181" s="248"/>
      <c r="H181" s="248" t="s">
        <v>358</v>
      </c>
      <c r="I181" s="248" t="s">
        <v>396</v>
      </c>
      <c r="J181" s="248">
        <v>10</v>
      </c>
      <c r="K181" s="290"/>
    </row>
    <row r="182" spans="2:11" s="1" customFormat="1" ht="15" customHeight="1">
      <c r="B182" s="269"/>
      <c r="C182" s="248" t="s">
        <v>101</v>
      </c>
      <c r="D182" s="248"/>
      <c r="E182" s="248"/>
      <c r="F182" s="268" t="s">
        <v>394</v>
      </c>
      <c r="G182" s="248"/>
      <c r="H182" s="248" t="s">
        <v>468</v>
      </c>
      <c r="I182" s="248" t="s">
        <v>429</v>
      </c>
      <c r="J182" s="248"/>
      <c r="K182" s="290"/>
    </row>
    <row r="183" spans="2:11" s="1" customFormat="1" ht="15" customHeight="1">
      <c r="B183" s="269"/>
      <c r="C183" s="248" t="s">
        <v>469</v>
      </c>
      <c r="D183" s="248"/>
      <c r="E183" s="248"/>
      <c r="F183" s="268" t="s">
        <v>394</v>
      </c>
      <c r="G183" s="248"/>
      <c r="H183" s="248" t="s">
        <v>470</v>
      </c>
      <c r="I183" s="248" t="s">
        <v>429</v>
      </c>
      <c r="J183" s="248"/>
      <c r="K183" s="290"/>
    </row>
    <row r="184" spans="2:11" s="1" customFormat="1" ht="15" customHeight="1">
      <c r="B184" s="269"/>
      <c r="C184" s="248" t="s">
        <v>458</v>
      </c>
      <c r="D184" s="248"/>
      <c r="E184" s="248"/>
      <c r="F184" s="268" t="s">
        <v>394</v>
      </c>
      <c r="G184" s="248"/>
      <c r="H184" s="248" t="s">
        <v>471</v>
      </c>
      <c r="I184" s="248" t="s">
        <v>429</v>
      </c>
      <c r="J184" s="248"/>
      <c r="K184" s="290"/>
    </row>
    <row r="185" spans="2:11" s="1" customFormat="1" ht="15" customHeight="1">
      <c r="B185" s="269"/>
      <c r="C185" s="248" t="s">
        <v>103</v>
      </c>
      <c r="D185" s="248"/>
      <c r="E185" s="248"/>
      <c r="F185" s="268" t="s">
        <v>400</v>
      </c>
      <c r="G185" s="248"/>
      <c r="H185" s="248" t="s">
        <v>472</v>
      </c>
      <c r="I185" s="248" t="s">
        <v>396</v>
      </c>
      <c r="J185" s="248">
        <v>50</v>
      </c>
      <c r="K185" s="290"/>
    </row>
    <row r="186" spans="2:11" s="1" customFormat="1" ht="15" customHeight="1">
      <c r="B186" s="269"/>
      <c r="C186" s="248" t="s">
        <v>473</v>
      </c>
      <c r="D186" s="248"/>
      <c r="E186" s="248"/>
      <c r="F186" s="268" t="s">
        <v>400</v>
      </c>
      <c r="G186" s="248"/>
      <c r="H186" s="248" t="s">
        <v>474</v>
      </c>
      <c r="I186" s="248" t="s">
        <v>475</v>
      </c>
      <c r="J186" s="248"/>
      <c r="K186" s="290"/>
    </row>
    <row r="187" spans="2:11" s="1" customFormat="1" ht="15" customHeight="1">
      <c r="B187" s="269"/>
      <c r="C187" s="248" t="s">
        <v>476</v>
      </c>
      <c r="D187" s="248"/>
      <c r="E187" s="248"/>
      <c r="F187" s="268" t="s">
        <v>400</v>
      </c>
      <c r="G187" s="248"/>
      <c r="H187" s="248" t="s">
        <v>477</v>
      </c>
      <c r="I187" s="248" t="s">
        <v>475</v>
      </c>
      <c r="J187" s="248"/>
      <c r="K187" s="290"/>
    </row>
    <row r="188" spans="2:11" s="1" customFormat="1" ht="15" customHeight="1">
      <c r="B188" s="269"/>
      <c r="C188" s="248" t="s">
        <v>478</v>
      </c>
      <c r="D188" s="248"/>
      <c r="E188" s="248"/>
      <c r="F188" s="268" t="s">
        <v>400</v>
      </c>
      <c r="G188" s="248"/>
      <c r="H188" s="248" t="s">
        <v>479</v>
      </c>
      <c r="I188" s="248" t="s">
        <v>475</v>
      </c>
      <c r="J188" s="248"/>
      <c r="K188" s="290"/>
    </row>
    <row r="189" spans="2:11" s="1" customFormat="1" ht="15" customHeight="1">
      <c r="B189" s="269"/>
      <c r="C189" s="302" t="s">
        <v>480</v>
      </c>
      <c r="D189" s="248"/>
      <c r="E189" s="248"/>
      <c r="F189" s="268" t="s">
        <v>400</v>
      </c>
      <c r="G189" s="248"/>
      <c r="H189" s="248" t="s">
        <v>481</v>
      </c>
      <c r="I189" s="248" t="s">
        <v>482</v>
      </c>
      <c r="J189" s="303" t="s">
        <v>483</v>
      </c>
      <c r="K189" s="290"/>
    </row>
    <row r="190" spans="2:11" s="1" customFormat="1" ht="15" customHeight="1">
      <c r="B190" s="269"/>
      <c r="C190" s="254" t="s">
        <v>40</v>
      </c>
      <c r="D190" s="248"/>
      <c r="E190" s="248"/>
      <c r="F190" s="268" t="s">
        <v>394</v>
      </c>
      <c r="G190" s="248"/>
      <c r="H190" s="245" t="s">
        <v>484</v>
      </c>
      <c r="I190" s="248" t="s">
        <v>485</v>
      </c>
      <c r="J190" s="248"/>
      <c r="K190" s="290"/>
    </row>
    <row r="191" spans="2:11" s="1" customFormat="1" ht="15" customHeight="1">
      <c r="B191" s="269"/>
      <c r="C191" s="254" t="s">
        <v>486</v>
      </c>
      <c r="D191" s="248"/>
      <c r="E191" s="248"/>
      <c r="F191" s="268" t="s">
        <v>394</v>
      </c>
      <c r="G191" s="248"/>
      <c r="H191" s="248" t="s">
        <v>487</v>
      </c>
      <c r="I191" s="248" t="s">
        <v>429</v>
      </c>
      <c r="J191" s="248"/>
      <c r="K191" s="290"/>
    </row>
    <row r="192" spans="2:11" s="1" customFormat="1" ht="15" customHeight="1">
      <c r="B192" s="269"/>
      <c r="C192" s="254" t="s">
        <v>488</v>
      </c>
      <c r="D192" s="248"/>
      <c r="E192" s="248"/>
      <c r="F192" s="268" t="s">
        <v>394</v>
      </c>
      <c r="G192" s="248"/>
      <c r="H192" s="248" t="s">
        <v>489</v>
      </c>
      <c r="I192" s="248" t="s">
        <v>429</v>
      </c>
      <c r="J192" s="248"/>
      <c r="K192" s="290"/>
    </row>
    <row r="193" spans="2:11" s="1" customFormat="1" ht="15" customHeight="1">
      <c r="B193" s="269"/>
      <c r="C193" s="254" t="s">
        <v>490</v>
      </c>
      <c r="D193" s="248"/>
      <c r="E193" s="248"/>
      <c r="F193" s="268" t="s">
        <v>400</v>
      </c>
      <c r="G193" s="248"/>
      <c r="H193" s="248" t="s">
        <v>491</v>
      </c>
      <c r="I193" s="248" t="s">
        <v>429</v>
      </c>
      <c r="J193" s="248"/>
      <c r="K193" s="290"/>
    </row>
    <row r="194" spans="2:11" s="1" customFormat="1" ht="15" customHeight="1">
      <c r="B194" s="296"/>
      <c r="C194" s="304"/>
      <c r="D194" s="278"/>
      <c r="E194" s="278"/>
      <c r="F194" s="278"/>
      <c r="G194" s="278"/>
      <c r="H194" s="278"/>
      <c r="I194" s="278"/>
      <c r="J194" s="278"/>
      <c r="K194" s="297"/>
    </row>
    <row r="195" spans="2:11" s="1" customFormat="1" ht="18.75" customHeight="1">
      <c r="B195" s="245"/>
      <c r="C195" s="248"/>
      <c r="D195" s="248"/>
      <c r="E195" s="248"/>
      <c r="F195" s="268"/>
      <c r="G195" s="248"/>
      <c r="H195" s="248"/>
      <c r="I195" s="248"/>
      <c r="J195" s="248"/>
      <c r="K195" s="245"/>
    </row>
    <row r="196" spans="2:11" s="1" customFormat="1" ht="18.75" customHeight="1">
      <c r="B196" s="245"/>
      <c r="C196" s="248"/>
      <c r="D196" s="248"/>
      <c r="E196" s="248"/>
      <c r="F196" s="268"/>
      <c r="G196" s="248"/>
      <c r="H196" s="248"/>
      <c r="I196" s="248"/>
      <c r="J196" s="248"/>
      <c r="K196" s="245"/>
    </row>
    <row r="197" spans="2:11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363" t="s">
        <v>492</v>
      </c>
      <c r="D199" s="363"/>
      <c r="E199" s="363"/>
      <c r="F199" s="363"/>
      <c r="G199" s="363"/>
      <c r="H199" s="363"/>
      <c r="I199" s="363"/>
      <c r="J199" s="363"/>
      <c r="K199" s="241"/>
    </row>
    <row r="200" spans="2:11" s="1" customFormat="1" ht="25.5" customHeight="1">
      <c r="B200" s="240"/>
      <c r="C200" s="305" t="s">
        <v>493</v>
      </c>
      <c r="D200" s="305"/>
      <c r="E200" s="305"/>
      <c r="F200" s="305" t="s">
        <v>494</v>
      </c>
      <c r="G200" s="306"/>
      <c r="H200" s="362" t="s">
        <v>495</v>
      </c>
      <c r="I200" s="362"/>
      <c r="J200" s="362"/>
      <c r="K200" s="241"/>
    </row>
    <row r="201" spans="2:11" s="1" customFormat="1" ht="5.25" customHeight="1">
      <c r="B201" s="269"/>
      <c r="C201" s="266"/>
      <c r="D201" s="266"/>
      <c r="E201" s="266"/>
      <c r="F201" s="266"/>
      <c r="G201" s="248"/>
      <c r="H201" s="266"/>
      <c r="I201" s="266"/>
      <c r="J201" s="266"/>
      <c r="K201" s="290"/>
    </row>
    <row r="202" spans="2:11" s="1" customFormat="1" ht="15" customHeight="1">
      <c r="B202" s="269"/>
      <c r="C202" s="248" t="s">
        <v>485</v>
      </c>
      <c r="D202" s="248"/>
      <c r="E202" s="248"/>
      <c r="F202" s="268" t="s">
        <v>41</v>
      </c>
      <c r="G202" s="248"/>
      <c r="H202" s="361" t="s">
        <v>496</v>
      </c>
      <c r="I202" s="361"/>
      <c r="J202" s="361"/>
      <c r="K202" s="290"/>
    </row>
    <row r="203" spans="2:11" s="1" customFormat="1" ht="15" customHeight="1">
      <c r="B203" s="269"/>
      <c r="C203" s="275"/>
      <c r="D203" s="248"/>
      <c r="E203" s="248"/>
      <c r="F203" s="268" t="s">
        <v>42</v>
      </c>
      <c r="G203" s="248"/>
      <c r="H203" s="361" t="s">
        <v>497</v>
      </c>
      <c r="I203" s="361"/>
      <c r="J203" s="361"/>
      <c r="K203" s="290"/>
    </row>
    <row r="204" spans="2:11" s="1" customFormat="1" ht="15" customHeight="1">
      <c r="B204" s="269"/>
      <c r="C204" s="275"/>
      <c r="D204" s="248"/>
      <c r="E204" s="248"/>
      <c r="F204" s="268" t="s">
        <v>45</v>
      </c>
      <c r="G204" s="248"/>
      <c r="H204" s="361" t="s">
        <v>498</v>
      </c>
      <c r="I204" s="361"/>
      <c r="J204" s="361"/>
      <c r="K204" s="290"/>
    </row>
    <row r="205" spans="2:11" s="1" customFormat="1" ht="15" customHeight="1">
      <c r="B205" s="269"/>
      <c r="C205" s="248"/>
      <c r="D205" s="248"/>
      <c r="E205" s="248"/>
      <c r="F205" s="268" t="s">
        <v>43</v>
      </c>
      <c r="G205" s="248"/>
      <c r="H205" s="361" t="s">
        <v>499</v>
      </c>
      <c r="I205" s="361"/>
      <c r="J205" s="361"/>
      <c r="K205" s="290"/>
    </row>
    <row r="206" spans="2:11" s="1" customFormat="1" ht="15" customHeight="1">
      <c r="B206" s="269"/>
      <c r="C206" s="248"/>
      <c r="D206" s="248"/>
      <c r="E206" s="248"/>
      <c r="F206" s="268" t="s">
        <v>44</v>
      </c>
      <c r="G206" s="248"/>
      <c r="H206" s="361" t="s">
        <v>500</v>
      </c>
      <c r="I206" s="361"/>
      <c r="J206" s="361"/>
      <c r="K206" s="290"/>
    </row>
    <row r="207" spans="2:11" s="1" customFormat="1" ht="15" customHeight="1">
      <c r="B207" s="269"/>
      <c r="C207" s="248"/>
      <c r="D207" s="248"/>
      <c r="E207" s="248"/>
      <c r="F207" s="268"/>
      <c r="G207" s="248"/>
      <c r="H207" s="248"/>
      <c r="I207" s="248"/>
      <c r="J207" s="248"/>
      <c r="K207" s="290"/>
    </row>
    <row r="208" spans="2:11" s="1" customFormat="1" ht="15" customHeight="1">
      <c r="B208" s="269"/>
      <c r="C208" s="248" t="s">
        <v>441</v>
      </c>
      <c r="D208" s="248"/>
      <c r="E208" s="248"/>
      <c r="F208" s="268" t="s">
        <v>73</v>
      </c>
      <c r="G208" s="248"/>
      <c r="H208" s="361" t="s">
        <v>501</v>
      </c>
      <c r="I208" s="361"/>
      <c r="J208" s="361"/>
      <c r="K208" s="290"/>
    </row>
    <row r="209" spans="2:11" s="1" customFormat="1" ht="15" customHeight="1">
      <c r="B209" s="269"/>
      <c r="C209" s="275"/>
      <c r="D209" s="248"/>
      <c r="E209" s="248"/>
      <c r="F209" s="268" t="s">
        <v>336</v>
      </c>
      <c r="G209" s="248"/>
      <c r="H209" s="361" t="s">
        <v>337</v>
      </c>
      <c r="I209" s="361"/>
      <c r="J209" s="361"/>
      <c r="K209" s="290"/>
    </row>
    <row r="210" spans="2:11" s="1" customFormat="1" ht="15" customHeight="1">
      <c r="B210" s="269"/>
      <c r="C210" s="248"/>
      <c r="D210" s="248"/>
      <c r="E210" s="248"/>
      <c r="F210" s="268" t="s">
        <v>334</v>
      </c>
      <c r="G210" s="248"/>
      <c r="H210" s="361" t="s">
        <v>502</v>
      </c>
      <c r="I210" s="361"/>
      <c r="J210" s="361"/>
      <c r="K210" s="290"/>
    </row>
    <row r="211" spans="2:11" s="1" customFormat="1" ht="15" customHeight="1">
      <c r="B211" s="307"/>
      <c r="C211" s="275"/>
      <c r="D211" s="275"/>
      <c r="E211" s="275"/>
      <c r="F211" s="268" t="s">
        <v>338</v>
      </c>
      <c r="G211" s="254"/>
      <c r="H211" s="360" t="s">
        <v>339</v>
      </c>
      <c r="I211" s="360"/>
      <c r="J211" s="360"/>
      <c r="K211" s="308"/>
    </row>
    <row r="212" spans="2:11" s="1" customFormat="1" ht="15" customHeight="1">
      <c r="B212" s="307"/>
      <c r="C212" s="275"/>
      <c r="D212" s="275"/>
      <c r="E212" s="275"/>
      <c r="F212" s="268" t="s">
        <v>340</v>
      </c>
      <c r="G212" s="254"/>
      <c r="H212" s="360" t="s">
        <v>317</v>
      </c>
      <c r="I212" s="360"/>
      <c r="J212" s="360"/>
      <c r="K212" s="308"/>
    </row>
    <row r="213" spans="2:11" s="1" customFormat="1" ht="15" customHeight="1">
      <c r="B213" s="307"/>
      <c r="C213" s="275"/>
      <c r="D213" s="275"/>
      <c r="E213" s="275"/>
      <c r="F213" s="309"/>
      <c r="G213" s="254"/>
      <c r="H213" s="310"/>
      <c r="I213" s="310"/>
      <c r="J213" s="310"/>
      <c r="K213" s="308"/>
    </row>
    <row r="214" spans="2:11" s="1" customFormat="1" ht="15" customHeight="1">
      <c r="B214" s="307"/>
      <c r="C214" s="248" t="s">
        <v>465</v>
      </c>
      <c r="D214" s="275"/>
      <c r="E214" s="275"/>
      <c r="F214" s="268">
        <v>1</v>
      </c>
      <c r="G214" s="254"/>
      <c r="H214" s="360" t="s">
        <v>503</v>
      </c>
      <c r="I214" s="360"/>
      <c r="J214" s="360"/>
      <c r="K214" s="308"/>
    </row>
    <row r="215" spans="2:11" s="1" customFormat="1" ht="15" customHeight="1">
      <c r="B215" s="307"/>
      <c r="C215" s="275"/>
      <c r="D215" s="275"/>
      <c r="E215" s="275"/>
      <c r="F215" s="268">
        <v>2</v>
      </c>
      <c r="G215" s="254"/>
      <c r="H215" s="360" t="s">
        <v>504</v>
      </c>
      <c r="I215" s="360"/>
      <c r="J215" s="360"/>
      <c r="K215" s="308"/>
    </row>
    <row r="216" spans="2:11" s="1" customFormat="1" ht="15" customHeight="1">
      <c r="B216" s="307"/>
      <c r="C216" s="275"/>
      <c r="D216" s="275"/>
      <c r="E216" s="275"/>
      <c r="F216" s="268">
        <v>3</v>
      </c>
      <c r="G216" s="254"/>
      <c r="H216" s="360" t="s">
        <v>505</v>
      </c>
      <c r="I216" s="360"/>
      <c r="J216" s="360"/>
      <c r="K216" s="308"/>
    </row>
    <row r="217" spans="2:11" s="1" customFormat="1" ht="15" customHeight="1">
      <c r="B217" s="307"/>
      <c r="C217" s="275"/>
      <c r="D217" s="275"/>
      <c r="E217" s="275"/>
      <c r="F217" s="268">
        <v>4</v>
      </c>
      <c r="G217" s="254"/>
      <c r="H217" s="360" t="s">
        <v>506</v>
      </c>
      <c r="I217" s="360"/>
      <c r="J217" s="360"/>
      <c r="K217" s="308"/>
    </row>
    <row r="218" spans="2:11" s="1" customFormat="1" ht="12.75" customHeight="1">
      <c r="B218" s="311"/>
      <c r="C218" s="312"/>
      <c r="D218" s="312"/>
      <c r="E218" s="312"/>
      <c r="F218" s="312"/>
      <c r="G218" s="312"/>
      <c r="H218" s="312"/>
      <c r="I218" s="312"/>
      <c r="J218" s="312"/>
      <c r="K218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2019-09-05T05:54:16Z</dcterms:created>
  <dcterms:modified xsi:type="dcterms:W3CDTF">2019-09-05T05:56:19Z</dcterms:modified>
  <cp:category/>
  <cp:version/>
  <cp:contentType/>
  <cp:contentStatus/>
</cp:coreProperties>
</file>