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6" windowHeight="111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<sst xmlns="http://schemas.openxmlformats.org/spreadsheetml/2006/main" count="123" uniqueCount="88">
  <si>
    <t xml:space="preserve">Podrobná rekognoskace terénu </t>
  </si>
  <si>
    <t>celkem za položku</t>
  </si>
  <si>
    <t>jednotka</t>
  </si>
  <si>
    <t xml:space="preserve">mělké vrty krok 5 m </t>
  </si>
  <si>
    <t>hluboké vrty krok 10 m</t>
  </si>
  <si>
    <t>Práce vyhodnocovací</t>
  </si>
  <si>
    <t>km</t>
  </si>
  <si>
    <t>den</t>
  </si>
  <si>
    <t>ks</t>
  </si>
  <si>
    <t>CELKEM bez DPH</t>
  </si>
  <si>
    <t>mělké vrty 20 m</t>
  </si>
  <si>
    <t>hluboké vrty 150 m</t>
  </si>
  <si>
    <t>Příprava projektu vrtných a technických prací, vstupy na pozemky, inženýrské sítě, potřebná povolení</t>
  </si>
  <si>
    <t>cca 15 ks/ 2 stanovení</t>
  </si>
  <si>
    <t>Průzkum antropogenních uloženin</t>
  </si>
  <si>
    <t xml:space="preserve">Stanovení tř. Vyluhovatelnosti dle Vyhl. 294/2005 Sb. </t>
  </si>
  <si>
    <t>5 ks</t>
  </si>
  <si>
    <t>Odběr směsného vzorku zeminy</t>
  </si>
  <si>
    <t>5 odběrů</t>
  </si>
  <si>
    <t>Stanovení TOC</t>
  </si>
  <si>
    <t>Hydrometrování</t>
  </si>
  <si>
    <t>10 opakování</t>
  </si>
  <si>
    <t>Hydrometrické měření pro určení zóny výstupu terem</t>
  </si>
  <si>
    <t xml:space="preserve">1 profil 10 opakování </t>
  </si>
  <si>
    <t>Finanční rezerva na vyhotovení cca 5 ks vrtů o celkové metráži 150 m</t>
  </si>
  <si>
    <t>bm</t>
  </si>
  <si>
    <t xml:space="preserve">Kombinace geofyzikálních metod </t>
  </si>
  <si>
    <t>Geofyzikální měření nivních sedimentů Bečvy</t>
  </si>
  <si>
    <t>2 profily po 300 m</t>
  </si>
  <si>
    <t>prostor 100 x 100 m</t>
  </si>
  <si>
    <t>Koordinace prací se zpracovatelem MKA a III. Etapy HGS</t>
  </si>
  <si>
    <t>bod</t>
  </si>
  <si>
    <t>Geofyzikální vymezení prostoru skládky (např. DEMP)</t>
  </si>
  <si>
    <t>cca 10 km základního profilování + 13 km zahuštění profilů</t>
  </si>
  <si>
    <t>Likvidace vrtů (v případě realizace dvojic vrtů u vrtů řady "H")</t>
  </si>
  <si>
    <t>m</t>
  </si>
  <si>
    <t>Vedlejší rozpočtové náklady</t>
  </si>
  <si>
    <t xml:space="preserve">Zařízení staveniště (provizorní cesty, buňkoviště, oplocení, přívod el. napětí, sociální zázemí) </t>
  </si>
  <si>
    <t>2 zkoušky při konceptu 1 vrt testovací, cca 30 objektů pozorovacích</t>
  </si>
  <si>
    <t>cca 35 ks objektů</t>
  </si>
  <si>
    <t>4 ks/rok, délka trvání 1 rok, cca 35 objektů</t>
  </si>
  <si>
    <t>cca 35 ks vzorků/4 odběry/rok</t>
  </si>
  <si>
    <t>23 ks vrtů (od kvartéru po bázi)</t>
  </si>
  <si>
    <r>
      <rPr>
        <b/>
        <sz val="7"/>
        <rFont val="Arial"/>
        <family val="2"/>
      </rPr>
      <t xml:space="preserve"> </t>
    </r>
    <r>
      <rPr>
        <b/>
        <sz val="11"/>
        <rFont val="Arial"/>
        <family val="2"/>
      </rPr>
      <t>Geofyzikální průzkum zájmového území a jeho okolí</t>
    </r>
  </si>
  <si>
    <r>
      <rPr>
        <b/>
        <sz val="7"/>
        <rFont val="Arial"/>
        <family val="2"/>
      </rPr>
      <t xml:space="preserve"> </t>
    </r>
    <r>
      <rPr>
        <b/>
        <sz val="11"/>
        <rFont val="Arial"/>
        <family val="2"/>
      </rPr>
      <t>Vrtné a laboratorní práce</t>
    </r>
  </si>
  <si>
    <r>
      <rPr>
        <b/>
        <sz val="7"/>
        <rFont val="Arial"/>
        <family val="2"/>
      </rPr>
      <t xml:space="preserve"> </t>
    </r>
    <r>
      <rPr>
        <b/>
        <sz val="11"/>
        <rFont val="Arial"/>
        <family val="2"/>
      </rPr>
      <t>Karotážní práce ve vrtech</t>
    </r>
  </si>
  <si>
    <r>
      <rPr>
        <b/>
        <sz val="7"/>
        <rFont val="Arial"/>
        <family val="2"/>
      </rPr>
      <t xml:space="preserve">   </t>
    </r>
    <r>
      <rPr>
        <b/>
        <sz val="11"/>
        <rFont val="Arial"/>
        <family val="2"/>
      </rPr>
      <t>Vodní tlakové zkoušky</t>
    </r>
  </si>
  <si>
    <r>
      <rPr>
        <b/>
        <sz val="7"/>
        <rFont val="Arial"/>
        <family val="2"/>
      </rPr>
      <t xml:space="preserve">   </t>
    </r>
    <r>
      <rPr>
        <b/>
        <sz val="11"/>
        <rFont val="Arial"/>
        <family val="2"/>
      </rPr>
      <t>Hydrogeologické modelování</t>
    </r>
  </si>
  <si>
    <r>
      <rPr>
        <b/>
        <sz val="7"/>
        <rFont val="Arial"/>
        <family val="2"/>
      </rPr>
      <t xml:space="preserve">  </t>
    </r>
    <r>
      <rPr>
        <b/>
        <sz val="11"/>
        <rFont val="Arial"/>
        <family val="2"/>
      </rPr>
      <t>Práce řídící a organizační</t>
    </r>
  </si>
  <si>
    <t>Mikrogravimetrie</t>
  </si>
  <si>
    <t>2 plochy 500x500m</t>
  </si>
  <si>
    <t>cca 70 ks objektů, frekvence 1/měsíc, délka trvání 1 rok</t>
  </si>
  <si>
    <t xml:space="preserve">Práce dokumentační, vzorkovací </t>
  </si>
  <si>
    <t xml:space="preserve">    Hydrodynamické zkoušky
Nálevové zkoušky/Zkouška šíření tlakového impulzu/Stopovací zkoušky </t>
  </si>
  <si>
    <t>Hydrogeologické a geologické mapování zájmového území</t>
  </si>
  <si>
    <t xml:space="preserve">Výběr a zpřesnění zájmových bodů HG monitoringu </t>
  </si>
  <si>
    <t>Pasportizace hydrogeologických objektů</t>
  </si>
  <si>
    <t>Termometrie a konduktometrie Bečvy, terénní rekognoskace potenc. přítoků do koryta</t>
  </si>
  <si>
    <t>Vrty cca 150 m hloubka</t>
  </si>
  <si>
    <t>Vrty cca 20 m hloubka ( 17 HG vrtů + 4 IG vrty)</t>
  </si>
  <si>
    <t>Doprava vrtné techniky</t>
  </si>
  <si>
    <t>Dovoz vody (výplachové hospodářství)</t>
  </si>
  <si>
    <t xml:space="preserve">Laboratorní práce (spojené s vrtnými pracemi) - indexové zkoušky 4 ks/vrt, </t>
  </si>
  <si>
    <t>Laboratorní práce - deformační zkoušky, neporušený vzorek 2 ks/vrt,</t>
  </si>
  <si>
    <t>Laboratorní práce -  smykové parametry 1 ks/vrt</t>
  </si>
  <si>
    <t>Využití měřících čidel s dataloggery</t>
  </si>
  <si>
    <t>Dovoz vody pro HDZ (nálevové zkoušky)</t>
  </si>
  <si>
    <t>Čerpací zkoušky (10 vybraných vrtů)</t>
  </si>
  <si>
    <t>Měření úrovně HPV</t>
  </si>
  <si>
    <t>Měření vybraných fyzikálně-chemických parametrů</t>
  </si>
  <si>
    <t>Odběr vzorků vody na chem. analýzu aniontů a kationtů</t>
  </si>
  <si>
    <t>Práce analytické</t>
  </si>
  <si>
    <t>Úplný chemický rozbor</t>
  </si>
  <si>
    <t>Stanovení aktivity izotopu Tritia</t>
  </si>
  <si>
    <t>Řízení prací, spolupráce s dotčenými subjekty (získání dat, dohoda o spolupráci na monitoringu, apod.)</t>
  </si>
  <si>
    <t>Zhodnocení získaných dat, sestavení průběžné zprávy (čtvrtletní)</t>
  </si>
  <si>
    <t>Zhodnocení získaných dat, sestavení závěrečné zprávy z etapy II</t>
  </si>
  <si>
    <t>Modře označená pole doplní uchazeč</t>
  </si>
  <si>
    <t>kp</t>
  </si>
  <si>
    <t>**) Pozn. uchazeč tyto položky neoceňuje, jejich výše bude určena podle skutečnosti (výše položky je pro všechny uchazeče stejná)</t>
  </si>
  <si>
    <t>Náhrady škod (vlastníci a uživatelé pozemků, opravy polních cest, aj.) **)</t>
  </si>
  <si>
    <t>Náhrady škod v případě škody související s vrtnými pracemi v krasovém prostředí (vis maior, může nastat, nelze kvantifikovat) **)</t>
  </si>
  <si>
    <t>Výkaz výměr</t>
  </si>
  <si>
    <t>VD Skalička – Hydrogeologická studie ETAPA II (hydrogeologický průzkum)</t>
  </si>
  <si>
    <t>Hydrogeologický monitoring *)</t>
  </si>
  <si>
    <t>*)Zahájení monitoringu je navrhováno souběžně s okamžikem započetí etapy II (fáze před zahájením prací a v průběhu průzkumných prací  se časově prolínají). Počet objektů se bude postupně zvyšovat s postupem vrtných prací. Délka trvání monitoringu 1 rok je uvažována na kompletní monitorovací síti.</t>
  </si>
  <si>
    <t>cena za jednotku</t>
  </si>
  <si>
    <t>počet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</si>
</sst>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6" fillId="0" borderId="2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164" fontId="2" fillId="2" borderId="3" xfId="0" applyNumberFormat="1" applyFont="1" applyFill="1" applyBorder="1"/>
    <xf numFmtId="164" fontId="2" fillId="3" borderId="4" xfId="0" applyNumberFormat="1" applyFont="1" applyFill="1" applyBorder="1"/>
    <xf numFmtId="164" fontId="2" fillId="3" borderId="3" xfId="0" applyNumberFormat="1" applyFont="1" applyFill="1" applyBorder="1"/>
    <xf numFmtId="164" fontId="8" fillId="3" borderId="3" xfId="0" applyNumberFormat="1" applyFont="1" applyFill="1" applyBorder="1"/>
    <xf numFmtId="164" fontId="2" fillId="3" borderId="5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8" fillId="2" borderId="9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/>
    <xf numFmtId="0" fontId="8" fillId="2" borderId="8" xfId="0" applyFont="1" applyFill="1" applyBorder="1"/>
    <xf numFmtId="0" fontId="8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 indent="5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indent="5"/>
    </xf>
    <xf numFmtId="0" fontId="2" fillId="2" borderId="10" xfId="0" applyFont="1" applyFill="1" applyBorder="1"/>
    <xf numFmtId="0" fontId="8" fillId="2" borderId="9" xfId="0" applyFont="1" applyFill="1" applyBorder="1" applyAlignment="1">
      <alignment vertical="center"/>
    </xf>
    <xf numFmtId="164" fontId="8" fillId="3" borderId="5" xfId="0" applyNumberFormat="1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5" fillId="2" borderId="12" xfId="0" applyFont="1" applyFill="1" applyBorder="1" applyAlignment="1">
      <alignment horizontal="center" wrapText="1"/>
    </xf>
    <xf numFmtId="0" fontId="2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/>
    <xf numFmtId="164" fontId="6" fillId="2" borderId="17" xfId="0" applyNumberFormat="1" applyFont="1" applyFill="1" applyBorder="1"/>
    <xf numFmtId="164" fontId="6" fillId="0" borderId="18" xfId="0" applyNumberFormat="1" applyFont="1" applyBorder="1"/>
    <xf numFmtId="164" fontId="6" fillId="0" borderId="19" xfId="0" applyNumberFormat="1" applyFont="1" applyBorder="1"/>
    <xf numFmtId="164" fontId="6" fillId="0" borderId="16" xfId="0" applyNumberFormat="1" applyFont="1" applyBorder="1"/>
    <xf numFmtId="164" fontId="6" fillId="2" borderId="20" xfId="0" applyNumberFormat="1" applyFont="1" applyFill="1" applyBorder="1"/>
    <xf numFmtId="164" fontId="6" fillId="2" borderId="21" xfId="0" applyNumberFormat="1" applyFont="1" applyFill="1" applyBorder="1"/>
    <xf numFmtId="164" fontId="6" fillId="2" borderId="19" xfId="0" applyNumberFormat="1" applyFont="1" applyFill="1" applyBorder="1"/>
    <xf numFmtId="164" fontId="3" fillId="2" borderId="19" xfId="0" applyNumberFormat="1" applyFont="1" applyFill="1" applyBorder="1"/>
    <xf numFmtId="164" fontId="6" fillId="2" borderId="16" xfId="0" applyNumberFormat="1" applyFont="1" applyFill="1" applyBorder="1"/>
    <xf numFmtId="0" fontId="11" fillId="0" borderId="22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2" borderId="10" xfId="0" applyFont="1" applyFill="1" applyBorder="1"/>
    <xf numFmtId="0" fontId="12" fillId="2" borderId="3" xfId="0" applyFont="1" applyFill="1" applyBorder="1" applyAlignment="1">
      <alignment horizontal="center"/>
    </xf>
    <xf numFmtId="164" fontId="12" fillId="2" borderId="3" xfId="0" applyNumberFormat="1" applyFont="1" applyFill="1" applyBorder="1"/>
    <xf numFmtId="164" fontId="13" fillId="2" borderId="19" xfId="0" applyNumberFormat="1" applyFont="1" applyFill="1" applyBorder="1"/>
    <xf numFmtId="164" fontId="6" fillId="2" borderId="23" xfId="0" applyNumberFormat="1" applyFont="1" applyFill="1" applyBorder="1"/>
    <xf numFmtId="0" fontId="2" fillId="2" borderId="24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4" xfId="0" applyFont="1" applyFill="1" applyBorder="1" applyAlignment="1">
      <alignment horizontal="center"/>
    </xf>
    <xf numFmtId="0" fontId="14" fillId="2" borderId="13" xfId="0" applyFont="1" applyFill="1" applyBorder="1"/>
    <xf numFmtId="0" fontId="15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BreakPreview" zoomScale="55" zoomScaleSheetLayoutView="55" workbookViewId="0" topLeftCell="A1">
      <selection activeCell="L1" sqref="L1"/>
    </sheetView>
  </sheetViews>
  <sheetFormatPr defaultColWidth="9.140625" defaultRowHeight="15"/>
  <cols>
    <col min="1" max="1" width="54.8515625" style="1" customWidth="1"/>
    <col min="2" max="6" width="8.8515625" style="3" customWidth="1"/>
    <col min="7" max="7" width="10.8515625" style="3" customWidth="1"/>
    <col min="8" max="8" width="63.7109375" style="3" customWidth="1"/>
    <col min="9" max="9" width="9.7109375" style="3" customWidth="1"/>
    <col min="10" max="10" width="22.7109375" style="5" bestFit="1" customWidth="1"/>
    <col min="11" max="11" width="9.421875" style="16" bestFit="1" customWidth="1"/>
    <col min="12" max="12" width="21.421875" style="6" customWidth="1"/>
    <col min="13" max="16384" width="8.8515625" style="3" customWidth="1"/>
  </cols>
  <sheetData>
    <row r="1" spans="1:12" ht="33.6" customHeight="1">
      <c r="A1" s="48" t="s">
        <v>82</v>
      </c>
      <c r="B1" s="75" t="s">
        <v>83</v>
      </c>
      <c r="C1" s="49"/>
      <c r="D1" s="49"/>
      <c r="E1" s="49"/>
      <c r="F1" s="49"/>
      <c r="G1" s="49"/>
      <c r="H1" s="49"/>
      <c r="I1" s="50" t="s">
        <v>2</v>
      </c>
      <c r="J1" s="51" t="s">
        <v>86</v>
      </c>
      <c r="K1" s="52" t="s">
        <v>87</v>
      </c>
      <c r="L1" s="53" t="s">
        <v>1</v>
      </c>
    </row>
    <row r="2" spans="1:12" ht="15">
      <c r="A2" s="80" t="s">
        <v>0</v>
      </c>
      <c r="B2" s="17" t="s">
        <v>54</v>
      </c>
      <c r="C2" s="17"/>
      <c r="D2" s="17"/>
      <c r="E2" s="17"/>
      <c r="F2" s="17"/>
      <c r="G2" s="17"/>
      <c r="H2" s="17"/>
      <c r="I2" s="18"/>
      <c r="J2" s="18"/>
      <c r="K2" s="36"/>
      <c r="L2" s="54"/>
    </row>
    <row r="3" spans="1:12" ht="15">
      <c r="A3" s="81"/>
      <c r="B3" s="20" t="s">
        <v>55</v>
      </c>
      <c r="C3" s="20"/>
      <c r="D3" s="20"/>
      <c r="E3" s="20"/>
      <c r="F3" s="20"/>
      <c r="G3" s="20"/>
      <c r="H3" s="20"/>
      <c r="I3" s="19"/>
      <c r="J3" s="19"/>
      <c r="K3" s="37"/>
      <c r="L3" s="55"/>
    </row>
    <row r="4" spans="1:12" ht="15">
      <c r="A4" s="81"/>
      <c r="B4" s="20" t="s">
        <v>56</v>
      </c>
      <c r="C4" s="20"/>
      <c r="D4" s="20"/>
      <c r="E4" s="20"/>
      <c r="F4" s="20"/>
      <c r="G4" s="20"/>
      <c r="H4" s="20"/>
      <c r="I4" s="19"/>
      <c r="J4" s="19"/>
      <c r="K4" s="37"/>
      <c r="L4" s="55"/>
    </row>
    <row r="5" spans="1:12" ht="15">
      <c r="A5" s="82"/>
      <c r="B5" s="22" t="s">
        <v>57</v>
      </c>
      <c r="C5" s="22"/>
      <c r="D5" s="22"/>
      <c r="E5" s="22"/>
      <c r="F5" s="22"/>
      <c r="G5" s="22"/>
      <c r="H5" s="22"/>
      <c r="I5" s="21" t="s">
        <v>7</v>
      </c>
      <c r="J5" s="8"/>
      <c r="K5" s="13">
        <v>7</v>
      </c>
      <c r="L5" s="56">
        <f>J5*K5</f>
        <v>0</v>
      </c>
    </row>
    <row r="6" spans="1:12" ht="15">
      <c r="A6" s="83" t="s">
        <v>43</v>
      </c>
      <c r="B6" s="23" t="s">
        <v>26</v>
      </c>
      <c r="C6" s="24"/>
      <c r="D6" s="24"/>
      <c r="E6" s="24"/>
      <c r="F6" s="24"/>
      <c r="G6" s="24"/>
      <c r="H6" s="25" t="s">
        <v>33</v>
      </c>
      <c r="I6" s="26" t="s">
        <v>6</v>
      </c>
      <c r="J6" s="9"/>
      <c r="K6" s="14">
        <v>23</v>
      </c>
      <c r="L6" s="57">
        <f>J6*K6</f>
        <v>0</v>
      </c>
    </row>
    <row r="7" spans="1:12" ht="15">
      <c r="A7" s="84"/>
      <c r="B7" s="27" t="s">
        <v>27</v>
      </c>
      <c r="C7" s="24"/>
      <c r="D7" s="24"/>
      <c r="E7" s="24"/>
      <c r="F7" s="24"/>
      <c r="G7" s="24"/>
      <c r="H7" s="24" t="s">
        <v>28</v>
      </c>
      <c r="I7" s="26" t="s">
        <v>6</v>
      </c>
      <c r="J7" s="9"/>
      <c r="K7" s="14">
        <v>0.6</v>
      </c>
      <c r="L7" s="57">
        <f aca="true" t="shared" si="0" ref="L7:L21">J7*K7</f>
        <v>0</v>
      </c>
    </row>
    <row r="8" spans="1:12" ht="15">
      <c r="A8" s="84"/>
      <c r="B8" s="23" t="s">
        <v>32</v>
      </c>
      <c r="C8" s="24"/>
      <c r="D8" s="24"/>
      <c r="E8" s="24"/>
      <c r="F8" s="24"/>
      <c r="G8" s="24"/>
      <c r="H8" s="24" t="s">
        <v>29</v>
      </c>
      <c r="I8" s="26" t="s">
        <v>8</v>
      </c>
      <c r="J8" s="9"/>
      <c r="K8" s="14">
        <v>1</v>
      </c>
      <c r="L8" s="57">
        <f t="shared" si="0"/>
        <v>0</v>
      </c>
    </row>
    <row r="9" spans="1:12" ht="15">
      <c r="A9" s="85"/>
      <c r="B9" s="23" t="s">
        <v>49</v>
      </c>
      <c r="C9" s="28"/>
      <c r="D9" s="28"/>
      <c r="E9" s="28"/>
      <c r="F9" s="28"/>
      <c r="G9" s="28"/>
      <c r="H9" s="28" t="s">
        <v>50</v>
      </c>
      <c r="I9" s="29" t="s">
        <v>31</v>
      </c>
      <c r="J9" s="10"/>
      <c r="K9" s="15">
        <v>600</v>
      </c>
      <c r="L9" s="57">
        <f t="shared" si="0"/>
        <v>0</v>
      </c>
    </row>
    <row r="10" spans="1:12" ht="14.4" customHeight="1">
      <c r="A10" s="80" t="s">
        <v>44</v>
      </c>
      <c r="B10" s="27" t="s">
        <v>58</v>
      </c>
      <c r="C10" s="24"/>
      <c r="D10" s="24"/>
      <c r="E10" s="24"/>
      <c r="F10" s="24"/>
      <c r="G10" s="24"/>
      <c r="H10" s="24"/>
      <c r="I10" s="26" t="s">
        <v>8</v>
      </c>
      <c r="J10" s="9"/>
      <c r="K10" s="14">
        <v>6</v>
      </c>
      <c r="L10" s="57">
        <f t="shared" si="0"/>
        <v>0</v>
      </c>
    </row>
    <row r="11" spans="1:12" ht="15">
      <c r="A11" s="81"/>
      <c r="B11" s="27" t="s">
        <v>59</v>
      </c>
      <c r="C11" s="24"/>
      <c r="D11" s="24"/>
      <c r="E11" s="24"/>
      <c r="F11" s="24"/>
      <c r="G11" s="24"/>
      <c r="H11" s="24"/>
      <c r="I11" s="26" t="s">
        <v>8</v>
      </c>
      <c r="J11" s="9"/>
      <c r="K11" s="14">
        <v>21</v>
      </c>
      <c r="L11" s="57">
        <f t="shared" si="0"/>
        <v>0</v>
      </c>
    </row>
    <row r="12" spans="1:12" ht="15">
      <c r="A12" s="81"/>
      <c r="B12" s="31" t="s">
        <v>52</v>
      </c>
      <c r="C12" s="32"/>
      <c r="D12" s="33"/>
      <c r="E12" s="33"/>
      <c r="F12" s="33"/>
      <c r="G12" s="33"/>
      <c r="H12" s="33"/>
      <c r="I12" s="26" t="s">
        <v>8</v>
      </c>
      <c r="J12" s="9"/>
      <c r="K12" s="14">
        <v>27</v>
      </c>
      <c r="L12" s="57">
        <f t="shared" si="0"/>
        <v>0</v>
      </c>
    </row>
    <row r="13" spans="1:12" ht="15">
      <c r="A13" s="81"/>
      <c r="B13" s="31" t="s">
        <v>24</v>
      </c>
      <c r="C13" s="33"/>
      <c r="D13" s="33"/>
      <c r="E13" s="33"/>
      <c r="F13" s="33"/>
      <c r="G13" s="33"/>
      <c r="H13" s="33"/>
      <c r="I13" s="26" t="s">
        <v>25</v>
      </c>
      <c r="J13" s="9"/>
      <c r="K13" s="14">
        <v>150</v>
      </c>
      <c r="L13" s="57">
        <f t="shared" si="0"/>
        <v>0</v>
      </c>
    </row>
    <row r="14" spans="1:12" ht="14.4">
      <c r="A14" s="81"/>
      <c r="B14" s="41" t="s">
        <v>34</v>
      </c>
      <c r="C14" s="34"/>
      <c r="D14" s="34"/>
      <c r="E14" s="34"/>
      <c r="F14" s="34"/>
      <c r="G14" s="34"/>
      <c r="H14" s="35"/>
      <c r="I14" s="29" t="s">
        <v>35</v>
      </c>
      <c r="J14" s="10"/>
      <c r="K14" s="15">
        <f>17*20</f>
        <v>340</v>
      </c>
      <c r="L14" s="57">
        <f t="shared" si="0"/>
        <v>0</v>
      </c>
    </row>
    <row r="15" spans="1:12" ht="14.4">
      <c r="A15" s="81"/>
      <c r="B15" s="23" t="s">
        <v>60</v>
      </c>
      <c r="C15" s="34"/>
      <c r="D15" s="34"/>
      <c r="E15" s="34"/>
      <c r="F15" s="34"/>
      <c r="G15" s="34"/>
      <c r="H15" s="35"/>
      <c r="I15" s="29" t="s">
        <v>6</v>
      </c>
      <c r="J15" s="10"/>
      <c r="K15" s="15">
        <f>100*2*2*2</f>
        <v>800</v>
      </c>
      <c r="L15" s="57">
        <f t="shared" si="0"/>
        <v>0</v>
      </c>
    </row>
    <row r="16" spans="1:12" ht="14.4">
      <c r="A16" s="81"/>
      <c r="B16" s="23" t="s">
        <v>61</v>
      </c>
      <c r="C16" s="34"/>
      <c r="D16" s="34"/>
      <c r="E16" s="34"/>
      <c r="F16" s="34"/>
      <c r="G16" s="34"/>
      <c r="H16" s="35"/>
      <c r="I16" s="29" t="s">
        <v>25</v>
      </c>
      <c r="J16" s="10"/>
      <c r="K16" s="15">
        <f>150*6+20+25</f>
        <v>945</v>
      </c>
      <c r="L16" s="57">
        <f t="shared" si="0"/>
        <v>0</v>
      </c>
    </row>
    <row r="17" spans="1:12" ht="15">
      <c r="A17" s="81"/>
      <c r="B17" s="27" t="s">
        <v>62</v>
      </c>
      <c r="C17" s="24"/>
      <c r="D17" s="24"/>
      <c r="E17" s="24"/>
      <c r="F17" s="24"/>
      <c r="G17" s="24"/>
      <c r="H17" s="24"/>
      <c r="I17" s="26" t="s">
        <v>8</v>
      </c>
      <c r="J17" s="9"/>
      <c r="K17" s="14">
        <v>108</v>
      </c>
      <c r="L17" s="57">
        <f t="shared" si="0"/>
        <v>0</v>
      </c>
    </row>
    <row r="18" spans="1:12" ht="15">
      <c r="A18" s="81"/>
      <c r="B18" s="27" t="s">
        <v>63</v>
      </c>
      <c r="C18" s="24"/>
      <c r="D18" s="24"/>
      <c r="E18" s="24"/>
      <c r="F18" s="24"/>
      <c r="G18" s="24"/>
      <c r="H18" s="24"/>
      <c r="I18" s="26" t="s">
        <v>8</v>
      </c>
      <c r="J18" s="9"/>
      <c r="K18" s="14">
        <v>54</v>
      </c>
      <c r="L18" s="57">
        <f t="shared" si="0"/>
        <v>0</v>
      </c>
    </row>
    <row r="19" spans="1:12" ht="15">
      <c r="A19" s="82"/>
      <c r="B19" s="27" t="s">
        <v>64</v>
      </c>
      <c r="C19" s="24"/>
      <c r="D19" s="24"/>
      <c r="E19" s="24"/>
      <c r="F19" s="24"/>
      <c r="G19" s="24"/>
      <c r="H19" s="24"/>
      <c r="I19" s="26" t="s">
        <v>8</v>
      </c>
      <c r="J19" s="9"/>
      <c r="K19" s="14">
        <v>27</v>
      </c>
      <c r="L19" s="57">
        <f t="shared" si="0"/>
        <v>0</v>
      </c>
    </row>
    <row r="20" spans="1:12" ht="15">
      <c r="A20" s="80" t="s">
        <v>45</v>
      </c>
      <c r="B20" s="27"/>
      <c r="C20" s="24"/>
      <c r="D20" s="24"/>
      <c r="E20" s="24"/>
      <c r="F20" s="24"/>
      <c r="G20" s="24"/>
      <c r="H20" s="24" t="s">
        <v>10</v>
      </c>
      <c r="I20" s="26" t="s">
        <v>8</v>
      </c>
      <c r="J20" s="9"/>
      <c r="K20" s="14">
        <v>21</v>
      </c>
      <c r="L20" s="57">
        <f t="shared" si="0"/>
        <v>0</v>
      </c>
    </row>
    <row r="21" spans="1:12" ht="15">
      <c r="A21" s="82"/>
      <c r="B21" s="27"/>
      <c r="C21" s="24"/>
      <c r="D21" s="24"/>
      <c r="E21" s="24"/>
      <c r="F21" s="24"/>
      <c r="G21" s="24"/>
      <c r="H21" s="24" t="s">
        <v>11</v>
      </c>
      <c r="I21" s="30" t="s">
        <v>8</v>
      </c>
      <c r="J21" s="11"/>
      <c r="K21" s="12">
        <v>6</v>
      </c>
      <c r="L21" s="58">
        <f t="shared" si="0"/>
        <v>0</v>
      </c>
    </row>
    <row r="22" spans="1:12" ht="15">
      <c r="A22" s="80" t="s">
        <v>46</v>
      </c>
      <c r="B22" s="17" t="s">
        <v>42</v>
      </c>
      <c r="C22" s="17"/>
      <c r="D22" s="17"/>
      <c r="E22" s="17"/>
      <c r="F22" s="17"/>
      <c r="G22" s="17"/>
      <c r="H22" s="17" t="s">
        <v>3</v>
      </c>
      <c r="I22" s="38"/>
      <c r="J22" s="11"/>
      <c r="K22" s="30"/>
      <c r="L22" s="59"/>
    </row>
    <row r="23" spans="1:12" ht="15">
      <c r="A23" s="82"/>
      <c r="B23" s="22"/>
      <c r="C23" s="22"/>
      <c r="D23" s="22"/>
      <c r="E23" s="22"/>
      <c r="F23" s="22"/>
      <c r="G23" s="22"/>
      <c r="H23" s="22" t="s">
        <v>4</v>
      </c>
      <c r="I23" s="39" t="s">
        <v>8</v>
      </c>
      <c r="J23" s="8"/>
      <c r="K23" s="21">
        <f>17*4+6*15</f>
        <v>158</v>
      </c>
      <c r="L23" s="60">
        <f aca="true" t="shared" si="1" ref="L23">J23*K23</f>
        <v>0</v>
      </c>
    </row>
    <row r="24" spans="1:12" ht="14.4" customHeight="1">
      <c r="A24" s="77" t="s">
        <v>53</v>
      </c>
      <c r="B24" s="27" t="s">
        <v>38</v>
      </c>
      <c r="C24" s="24"/>
      <c r="D24" s="24"/>
      <c r="E24" s="24"/>
      <c r="F24" s="24"/>
      <c r="G24" s="24"/>
      <c r="H24" s="24"/>
      <c r="I24" s="26" t="s">
        <v>8</v>
      </c>
      <c r="J24" s="9"/>
      <c r="K24" s="32">
        <v>2</v>
      </c>
      <c r="L24" s="61">
        <f>+J24*K24</f>
        <v>0</v>
      </c>
    </row>
    <row r="25" spans="1:12" ht="15">
      <c r="A25" s="78"/>
      <c r="B25" s="27" t="s">
        <v>65</v>
      </c>
      <c r="C25" s="24"/>
      <c r="D25" s="24"/>
      <c r="E25" s="24"/>
      <c r="F25" s="24"/>
      <c r="G25" s="24"/>
      <c r="H25" s="24"/>
      <c r="I25" s="26" t="s">
        <v>8</v>
      </c>
      <c r="J25" s="9"/>
      <c r="K25" s="32">
        <v>15</v>
      </c>
      <c r="L25" s="61">
        <f>+J25*K25</f>
        <v>0</v>
      </c>
    </row>
    <row r="26" spans="1:12" ht="15">
      <c r="A26" s="78"/>
      <c r="B26" s="27" t="s">
        <v>66</v>
      </c>
      <c r="C26" s="24"/>
      <c r="D26" s="24"/>
      <c r="E26" s="24"/>
      <c r="F26" s="24"/>
      <c r="G26" s="24"/>
      <c r="H26" s="24"/>
      <c r="I26" s="26" t="s">
        <v>8</v>
      </c>
      <c r="J26" s="9"/>
      <c r="K26" s="32">
        <v>3</v>
      </c>
      <c r="L26" s="61">
        <f>+J26*K26</f>
        <v>0</v>
      </c>
    </row>
    <row r="27" spans="1:12" ht="15">
      <c r="A27" s="79"/>
      <c r="B27" s="23" t="s">
        <v>67</v>
      </c>
      <c r="C27" s="28"/>
      <c r="D27" s="28"/>
      <c r="E27" s="28"/>
      <c r="F27" s="28"/>
      <c r="G27" s="28"/>
      <c r="H27" s="28"/>
      <c r="I27" s="29" t="s">
        <v>8</v>
      </c>
      <c r="J27" s="10"/>
      <c r="K27" s="40">
        <v>10</v>
      </c>
      <c r="L27" s="62">
        <f>+J27*K27</f>
        <v>0</v>
      </c>
    </row>
    <row r="28" spans="1:12" ht="14.4" customHeight="1">
      <c r="A28" s="86" t="s">
        <v>84</v>
      </c>
      <c r="B28" s="27" t="s">
        <v>68</v>
      </c>
      <c r="C28" s="24"/>
      <c r="D28" s="24"/>
      <c r="E28" s="24"/>
      <c r="F28" s="24"/>
      <c r="G28" s="24"/>
      <c r="H28" s="24" t="s">
        <v>51</v>
      </c>
      <c r="I28" s="26" t="s">
        <v>8</v>
      </c>
      <c r="J28" s="10"/>
      <c r="K28" s="32">
        <f>70*12</f>
        <v>840</v>
      </c>
      <c r="L28" s="61">
        <f>J28*K28</f>
        <v>0</v>
      </c>
    </row>
    <row r="29" spans="1:12" ht="13.8" customHeight="1">
      <c r="A29" s="92"/>
      <c r="B29" s="27" t="s">
        <v>69</v>
      </c>
      <c r="C29" s="24"/>
      <c r="D29" s="24"/>
      <c r="E29" s="24"/>
      <c r="F29" s="24"/>
      <c r="G29" s="24"/>
      <c r="H29" s="42" t="s">
        <v>39</v>
      </c>
      <c r="I29" s="26" t="s">
        <v>8</v>
      </c>
      <c r="J29" s="10"/>
      <c r="K29" s="32">
        <f>35*12</f>
        <v>420</v>
      </c>
      <c r="L29" s="61">
        <f aca="true" t="shared" si="2" ref="L29:L33">J29*K29</f>
        <v>0</v>
      </c>
    </row>
    <row r="30" spans="1:12" ht="13.8" customHeight="1">
      <c r="A30" s="92"/>
      <c r="B30" s="43" t="s">
        <v>70</v>
      </c>
      <c r="C30" s="17"/>
      <c r="D30" s="17"/>
      <c r="E30" s="17"/>
      <c r="F30" s="17"/>
      <c r="G30" s="17"/>
      <c r="H30" s="17" t="s">
        <v>40</v>
      </c>
      <c r="I30" s="30" t="s">
        <v>8</v>
      </c>
      <c r="J30" s="45"/>
      <c r="K30" s="36">
        <f>35*4</f>
        <v>140</v>
      </c>
      <c r="L30" s="63">
        <f t="shared" si="2"/>
        <v>0</v>
      </c>
    </row>
    <row r="31" spans="1:12" ht="15">
      <c r="A31" s="92"/>
      <c r="B31" s="27" t="s">
        <v>71</v>
      </c>
      <c r="C31" s="24"/>
      <c r="D31" s="24"/>
      <c r="E31" s="24"/>
      <c r="F31" s="24"/>
      <c r="G31" s="24"/>
      <c r="H31" s="24"/>
      <c r="I31" s="26"/>
      <c r="J31" s="7"/>
      <c r="K31" s="32"/>
      <c r="L31" s="61"/>
    </row>
    <row r="32" spans="1:12" ht="13.8" customHeight="1">
      <c r="A32" s="92"/>
      <c r="B32" s="44" t="s">
        <v>72</v>
      </c>
      <c r="C32" s="24"/>
      <c r="D32" s="24"/>
      <c r="E32" s="24"/>
      <c r="F32" s="24"/>
      <c r="G32" s="24"/>
      <c r="H32" s="24" t="s">
        <v>41</v>
      </c>
      <c r="I32" s="26" t="s">
        <v>8</v>
      </c>
      <c r="J32" s="9"/>
      <c r="K32" s="32">
        <v>120</v>
      </c>
      <c r="L32" s="61">
        <f t="shared" si="2"/>
        <v>0</v>
      </c>
    </row>
    <row r="33" spans="1:12" ht="13.8" customHeight="1">
      <c r="A33" s="87"/>
      <c r="B33" s="44" t="s">
        <v>73</v>
      </c>
      <c r="C33" s="24"/>
      <c r="D33" s="24"/>
      <c r="E33" s="24"/>
      <c r="F33" s="24"/>
      <c r="G33" s="24"/>
      <c r="H33" s="24" t="s">
        <v>13</v>
      </c>
      <c r="I33" s="26" t="s">
        <v>8</v>
      </c>
      <c r="J33" s="10"/>
      <c r="K33" s="32">
        <v>30</v>
      </c>
      <c r="L33" s="61">
        <f t="shared" si="2"/>
        <v>0</v>
      </c>
    </row>
    <row r="34" spans="1:12" ht="14.4" customHeight="1">
      <c r="A34" s="77" t="s">
        <v>14</v>
      </c>
      <c r="B34" s="44" t="s">
        <v>17</v>
      </c>
      <c r="C34" s="24"/>
      <c r="D34" s="24"/>
      <c r="E34" s="24"/>
      <c r="F34" s="24"/>
      <c r="G34" s="24"/>
      <c r="H34" s="24" t="s">
        <v>18</v>
      </c>
      <c r="I34" s="26" t="s">
        <v>8</v>
      </c>
      <c r="J34" s="9"/>
      <c r="K34" s="26">
        <v>5</v>
      </c>
      <c r="L34" s="61">
        <f>J34*K34</f>
        <v>0</v>
      </c>
    </row>
    <row r="35" spans="1:12" ht="15">
      <c r="A35" s="78"/>
      <c r="B35" s="44" t="s">
        <v>15</v>
      </c>
      <c r="C35" s="24"/>
      <c r="D35" s="24"/>
      <c r="E35" s="24"/>
      <c r="F35" s="24"/>
      <c r="G35" s="24"/>
      <c r="H35" s="24" t="s">
        <v>16</v>
      </c>
      <c r="I35" s="26" t="s">
        <v>8</v>
      </c>
      <c r="J35" s="9"/>
      <c r="K35" s="26">
        <v>5</v>
      </c>
      <c r="L35" s="61">
        <f aca="true" t="shared" si="3" ref="L35:L43">J35*K35</f>
        <v>0</v>
      </c>
    </row>
    <row r="36" spans="1:12" ht="15.6" customHeight="1">
      <c r="A36" s="79"/>
      <c r="B36" s="44" t="s">
        <v>19</v>
      </c>
      <c r="C36" s="24"/>
      <c r="D36" s="24"/>
      <c r="E36" s="24"/>
      <c r="F36" s="24"/>
      <c r="G36" s="24"/>
      <c r="H36" s="24" t="s">
        <v>16</v>
      </c>
      <c r="I36" s="26" t="s">
        <v>8</v>
      </c>
      <c r="J36" s="9"/>
      <c r="K36" s="26">
        <v>5</v>
      </c>
      <c r="L36" s="61">
        <f t="shared" si="3"/>
        <v>0</v>
      </c>
    </row>
    <row r="37" spans="1:12" ht="14.4" customHeight="1">
      <c r="A37" s="77" t="s">
        <v>20</v>
      </c>
      <c r="B37" s="44" t="s">
        <v>22</v>
      </c>
      <c r="C37" s="24"/>
      <c r="D37" s="24"/>
      <c r="E37" s="24"/>
      <c r="F37" s="24"/>
      <c r="G37" s="24"/>
      <c r="H37" s="24"/>
      <c r="I37" s="26" t="s">
        <v>8</v>
      </c>
      <c r="J37" s="9"/>
      <c r="K37" s="32">
        <v>1</v>
      </c>
      <c r="L37" s="61">
        <f t="shared" si="3"/>
        <v>0</v>
      </c>
    </row>
    <row r="38" spans="1:12" ht="15">
      <c r="A38" s="79"/>
      <c r="B38" s="27" t="s">
        <v>23</v>
      </c>
      <c r="C38" s="24"/>
      <c r="D38" s="24"/>
      <c r="E38" s="24"/>
      <c r="F38" s="24"/>
      <c r="G38" s="24"/>
      <c r="H38" s="24" t="s">
        <v>21</v>
      </c>
      <c r="I38" s="26" t="s">
        <v>8</v>
      </c>
      <c r="J38" s="9"/>
      <c r="K38" s="32">
        <v>10</v>
      </c>
      <c r="L38" s="61">
        <f t="shared" si="3"/>
        <v>0</v>
      </c>
    </row>
    <row r="39" spans="1:12" ht="15.6">
      <c r="A39" s="64" t="s">
        <v>47</v>
      </c>
      <c r="B39" s="27"/>
      <c r="C39" s="24"/>
      <c r="D39" s="24"/>
      <c r="E39" s="24"/>
      <c r="F39" s="24"/>
      <c r="G39" s="24"/>
      <c r="H39" s="24"/>
      <c r="I39" s="26" t="s">
        <v>8</v>
      </c>
      <c r="J39" s="9"/>
      <c r="K39" s="32">
        <v>1</v>
      </c>
      <c r="L39" s="61">
        <f t="shared" si="3"/>
        <v>0</v>
      </c>
    </row>
    <row r="40" spans="1:12" ht="15">
      <c r="A40" s="93" t="s">
        <v>48</v>
      </c>
      <c r="B40" s="27" t="s">
        <v>74</v>
      </c>
      <c r="C40" s="24"/>
      <c r="D40" s="24"/>
      <c r="E40" s="24"/>
      <c r="F40" s="24"/>
      <c r="G40" s="24"/>
      <c r="H40" s="24"/>
      <c r="I40" s="26" t="s">
        <v>8</v>
      </c>
      <c r="J40" s="9"/>
      <c r="K40" s="32">
        <v>1</v>
      </c>
      <c r="L40" s="61">
        <f t="shared" si="3"/>
        <v>0</v>
      </c>
    </row>
    <row r="41" spans="1:12" ht="15">
      <c r="A41" s="94"/>
      <c r="B41" s="27" t="s">
        <v>12</v>
      </c>
      <c r="C41" s="24"/>
      <c r="D41" s="24"/>
      <c r="E41" s="24"/>
      <c r="F41" s="24"/>
      <c r="G41" s="24"/>
      <c r="H41" s="24"/>
      <c r="I41" s="26" t="s">
        <v>8</v>
      </c>
      <c r="J41" s="9"/>
      <c r="K41" s="26">
        <v>1</v>
      </c>
      <c r="L41" s="61">
        <f t="shared" si="3"/>
        <v>0</v>
      </c>
    </row>
    <row r="42" spans="1:12" ht="15">
      <c r="A42" s="95"/>
      <c r="B42" s="27" t="s">
        <v>30</v>
      </c>
      <c r="C42" s="24"/>
      <c r="D42" s="24"/>
      <c r="E42" s="24"/>
      <c r="F42" s="24"/>
      <c r="G42" s="24"/>
      <c r="H42" s="24"/>
      <c r="I42" s="26" t="s">
        <v>8</v>
      </c>
      <c r="J42" s="9"/>
      <c r="K42" s="26">
        <v>1</v>
      </c>
      <c r="L42" s="61">
        <f t="shared" si="3"/>
        <v>0</v>
      </c>
    </row>
    <row r="43" spans="1:12" ht="15.6" customHeight="1">
      <c r="A43" s="86" t="s">
        <v>5</v>
      </c>
      <c r="B43" s="27" t="s">
        <v>75</v>
      </c>
      <c r="C43" s="24"/>
      <c r="D43" s="24"/>
      <c r="E43" s="24"/>
      <c r="F43" s="24"/>
      <c r="G43" s="24"/>
      <c r="H43" s="24"/>
      <c r="I43" s="26" t="s">
        <v>8</v>
      </c>
      <c r="J43" s="9"/>
      <c r="K43" s="26">
        <v>2</v>
      </c>
      <c r="L43" s="61">
        <f t="shared" si="3"/>
        <v>0</v>
      </c>
    </row>
    <row r="44" spans="1:12" ht="15.6" customHeight="1">
      <c r="A44" s="87"/>
      <c r="B44" s="27" t="s">
        <v>76</v>
      </c>
      <c r="C44" s="24"/>
      <c r="D44" s="24"/>
      <c r="E44" s="24"/>
      <c r="F44" s="24"/>
      <c r="G44" s="24"/>
      <c r="H44" s="24"/>
      <c r="I44" s="26" t="s">
        <v>8</v>
      </c>
      <c r="J44" s="9"/>
      <c r="K44" s="32">
        <v>1</v>
      </c>
      <c r="L44" s="61">
        <f>J44*K44</f>
        <v>0</v>
      </c>
    </row>
    <row r="45" spans="1:12" ht="15.6" customHeight="1">
      <c r="A45" s="88" t="s">
        <v>36</v>
      </c>
      <c r="B45" s="23" t="s">
        <v>37</v>
      </c>
      <c r="C45" s="28"/>
      <c r="D45" s="28"/>
      <c r="E45" s="28"/>
      <c r="F45" s="28"/>
      <c r="G45" s="28"/>
      <c r="H45" s="28"/>
      <c r="I45" s="29" t="s">
        <v>78</v>
      </c>
      <c r="J45" s="9"/>
      <c r="K45" s="29">
        <v>1</v>
      </c>
      <c r="L45" s="61">
        <f>J45*K45</f>
        <v>0</v>
      </c>
    </row>
    <row r="46" spans="1:12" ht="15.6" customHeight="1">
      <c r="A46" s="89"/>
      <c r="B46" s="23" t="s">
        <v>80</v>
      </c>
      <c r="C46" s="46"/>
      <c r="D46" s="46"/>
      <c r="E46" s="46"/>
      <c r="F46" s="46"/>
      <c r="G46" s="46"/>
      <c r="H46" s="46"/>
      <c r="I46" s="67" t="s">
        <v>78</v>
      </c>
      <c r="J46" s="68">
        <v>400000</v>
      </c>
      <c r="K46" s="67">
        <v>1</v>
      </c>
      <c r="L46" s="69">
        <f>J46*K46</f>
        <v>400000</v>
      </c>
    </row>
    <row r="47" spans="1:12" ht="16.2" customHeight="1" thickBot="1">
      <c r="A47" s="89"/>
      <c r="B47" s="66" t="s">
        <v>81</v>
      </c>
      <c r="C47" s="47"/>
      <c r="D47" s="47"/>
      <c r="E47" s="47"/>
      <c r="F47" s="47"/>
      <c r="G47" s="47"/>
      <c r="H47" s="47"/>
      <c r="I47" s="67" t="s">
        <v>78</v>
      </c>
      <c r="J47" s="68">
        <v>800000</v>
      </c>
      <c r="K47" s="67">
        <v>1</v>
      </c>
      <c r="L47" s="69">
        <f>J47*K47</f>
        <v>800000</v>
      </c>
    </row>
    <row r="48" spans="1:12" ht="14.4" thickBot="1">
      <c r="A48" s="4" t="s">
        <v>9</v>
      </c>
      <c r="B48" s="71"/>
      <c r="C48" s="71"/>
      <c r="D48" s="71"/>
      <c r="E48" s="71"/>
      <c r="F48" s="71"/>
      <c r="G48" s="71"/>
      <c r="H48" s="71"/>
      <c r="I48" s="72"/>
      <c r="J48" s="73"/>
      <c r="K48" s="74"/>
      <c r="L48" s="70">
        <f>SUM(L5:L47)</f>
        <v>1200000</v>
      </c>
    </row>
    <row r="50" ht="15">
      <c r="A50" s="65" t="s">
        <v>77</v>
      </c>
    </row>
    <row r="51" spans="1:12" ht="31.2" customHeight="1">
      <c r="A51" s="90" t="s">
        <v>85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2" ht="15">
      <c r="A52" s="76" t="s">
        <v>79</v>
      </c>
      <c r="L52" s="5"/>
    </row>
    <row r="53" ht="15">
      <c r="A53" s="2"/>
    </row>
  </sheetData>
  <mergeCells count="13">
    <mergeCell ref="A43:A44"/>
    <mergeCell ref="A45:A47"/>
    <mergeCell ref="A51:L51"/>
    <mergeCell ref="A28:A33"/>
    <mergeCell ref="A34:A36"/>
    <mergeCell ref="A37:A38"/>
    <mergeCell ref="A40:A42"/>
    <mergeCell ref="A24:A27"/>
    <mergeCell ref="A2:A5"/>
    <mergeCell ref="A6:A9"/>
    <mergeCell ref="A10:A19"/>
    <mergeCell ref="A20:A21"/>
    <mergeCell ref="A22:A23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Vysoká Helena</dc:creator>
  <cp:keywords/>
  <dc:description/>
  <cp:lastModifiedBy>Turanová Dana</cp:lastModifiedBy>
  <cp:lastPrinted>2019-08-28T14:55:10Z</cp:lastPrinted>
  <dcterms:created xsi:type="dcterms:W3CDTF">2019-03-01T08:49:39Z</dcterms:created>
  <dcterms:modified xsi:type="dcterms:W3CDTF">2019-09-10T06:33:50Z</dcterms:modified>
  <cp:category/>
  <cp:version/>
  <cp:contentType/>
  <cp:contentStatus/>
</cp:coreProperties>
</file>