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708LB-O1 - VD Mšeno, roz..." sheetId="2" r:id="rId2"/>
  </sheets>
  <definedNames>
    <definedName name="_xlnm.Print_Area" localSheetId="0">'Rekapitulace stavby'!$D$4:$AO$76,'Rekapitulace stavby'!$C$82:$AQ$96</definedName>
    <definedName name="_xlnm._FilterDatabase" localSheetId="1" hidden="1">'1708LB-O1 - VD Mšeno, roz...'!$C$120:$K$152</definedName>
    <definedName name="_xlnm.Print_Area" localSheetId="1">'1708LB-O1 - VD Mšeno, roz...'!$C$4:$J$76,'1708LB-O1 - VD Mšeno, roz...'!$C$82:$J$104,'1708LB-O1 - VD Mšeno, roz...'!$C$110:$K$152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<sst xmlns="http://schemas.openxmlformats.org/spreadsheetml/2006/main" count="513" uniqueCount="183">
  <si>
    <t>Export Komplet</t>
  </si>
  <si>
    <t/>
  </si>
  <si>
    <t>2.0</t>
  </si>
  <si>
    <t>ZAMOK</t>
  </si>
  <si>
    <t>False</t>
  </si>
  <si>
    <t>{889425e0-d47c-415f-a170-667993245714}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</si>
  <si>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</si>
  <si>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</si>
  <si>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</si>
  <si>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</si>
  <si>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</si>
  <si>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</si>
  <si>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</si>
  <si>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1708LB-O1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</si>
  <si>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</si>
  <si>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</si>
  <si>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VD Mšeno, rozdělovací objekt Loučná, oprava zábradlí</t>
  </si>
  <si>
    <t>0,1</t>
  </si>
  <si>
    <t>KSO:</t>
  </si>
  <si>
    <t>CC-CZ:</t>
  </si>
  <si>
    <t>1</t>
  </si>
  <si>
    <t>Místo:</t>
  </si>
  <si>
    <t xml:space="preserve"> </t>
  </si>
  <si>
    <t>Datum:</t>
  </si>
  <si>
    <t>11. 8. 2017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</si>
  <si>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</si>
  <si>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</si>
  <si>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</si>
  <si>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</si>
  <si>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</si>
  <si>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</si>
  <si>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</si>
  <si>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</si>
  <si>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</si>
  <si>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</si>
  <si>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</si>
  <si>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</si>
  <si>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</si>
  <si>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</si>
  <si>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</si>
  <si>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</si>
  <si>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</si>
  <si>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</si>
  <si>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</si>
  <si>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</si>
  <si>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</si>
  <si>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</si>
  <si>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</si>
  <si>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</si>
  <si>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</si>
  <si>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</si>
  <si>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</si>
  <si>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</si>
  <si>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</si>
  <si>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</si>
  <si>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</si>
  <si>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</si>
  <si>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</si>
  <si>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</si>
  <si>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</si>
  <si>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</si>
  <si>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</si>
  <si>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</si>
  <si>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</si>
  <si>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</si>
  <si>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</si>
  <si>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</si>
  <si>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</si>
  <si>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</si>
  <si>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</si>
  <si>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</si>
  <si>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</si>
  <si>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</si>
  <si>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</si>
  <si>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</si>
  <si>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</si>
  <si>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</si>
  <si>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</si>
  <si>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</si>
  <si>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</si>
  <si>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</si>
  <si>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</si>
  <si>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</si>
  <si>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</si>
  <si>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</si>
  <si>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</si>
  <si>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</si>
  <si>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</si>
  <si>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</si>
  <si>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</si>
  <si>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</si>
  <si>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9 - Ostatní konstrukce a práce, bourání</t>
  </si>
  <si>
    <t>PSV - Práce a dodávky PSV</t>
  </si>
  <si>
    <t xml:space="preserve">    767 - Konstrukce zámečnické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</si>
  <si>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</si>
  <si>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</si>
  <si>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</si>
  <si>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</si>
  <si>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</si>
  <si>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</si>
  <si>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</si>
  <si>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</si>
  <si>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</si>
  <si>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</si>
  <si>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</si>
  <si>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</si>
  <si>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</si>
  <si>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</si>
  <si>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</si>
  <si>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</si>
  <si>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</si>
  <si>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</si>
  <si>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</si>
  <si>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</si>
  <si>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R122112501</t>
  </si>
  <si>
    <t>Odkopávky a prokopávky ručně objemu do 10 m3 s přemístěním výkopku v příčných profilech do 15 m nebo s naložením na dopravní prostředek v horninách tř. 1 a 2 soudržných</t>
  </si>
  <si>
    <t>m3</t>
  </si>
  <si>
    <t>4</t>
  </si>
  <si>
    <t>-2067031929</t>
  </si>
  <si>
    <t>P</t>
  </si>
  <si>
    <t>Poznámka k položce:
odkopání a očištění kotvení zábradlí od zeminy 10,5m (mostní) a 13m (nábřežní)</t>
  </si>
  <si>
    <t>VV</t>
  </si>
  <si>
    <t xml:space="preserve">0,04*(10,5+13) "cca 0,04 m3/m  </t>
  </si>
  <si>
    <t>Vodorovné konstrukce</t>
  </si>
  <si>
    <t>451475121</t>
  </si>
  <si>
    <t>Podkladní vrstva plastbetonová samonivelační, tloušťky do 10 mm první vrstva</t>
  </si>
  <si>
    <t>m2</t>
  </si>
  <si>
    <t>-131528454</t>
  </si>
  <si>
    <t>0,15*0,15*32 "předpoklad 32ks sloupků"</t>
  </si>
  <si>
    <t>9</t>
  </si>
  <si>
    <t>Ostatní konstrukce a práce, bourání</t>
  </si>
  <si>
    <t>3</t>
  </si>
  <si>
    <t>966071111</t>
  </si>
  <si>
    <t>Demontáž ocelových konstrukcí profilů hmotnosti do 13 kg/m, hmotnosti konstrukce do 5 t</t>
  </si>
  <si>
    <t>t</t>
  </si>
  <si>
    <t>-524205889</t>
  </si>
  <si>
    <t>Poznámka k položce:
demontáž nábřežního zábradlí v délce 33m</t>
  </si>
  <si>
    <t>10*33*0,001 "cca 10kg/m, dl.33m</t>
  </si>
  <si>
    <t>966071121</t>
  </si>
  <si>
    <t>Demontáž ocelových konstrukcí profilů hmotnosti přes 13 do 30 kg/m, hmotnosti konstrukce do 5 t</t>
  </si>
  <si>
    <t>-938394003</t>
  </si>
  <si>
    <t xml:space="preserve">Poznámka k položce:
demontáž zábradlí u silnice v délce 4,2 a 6,3m </t>
  </si>
  <si>
    <t>30*10,5*0,001 "cca 30kg/m, celkem dl. 10,5m</t>
  </si>
  <si>
    <t>5</t>
  </si>
  <si>
    <t>977141114</t>
  </si>
  <si>
    <t>Vrty pro kotvy do betonu s vyplněním epoxidovým tmelem, průměru 14 mm, hloubky 110 mm</t>
  </si>
  <si>
    <t>kus</t>
  </si>
  <si>
    <t>1877484467</t>
  </si>
  <si>
    <t>Poznámka k položce:
předpoklad 32ks sloupků po 4 vrtech</t>
  </si>
  <si>
    <t>PSV</t>
  </si>
  <si>
    <t>Práce a dodávky PSV</t>
  </si>
  <si>
    <t>767</t>
  </si>
  <si>
    <t>Konstrukce zámečnické</t>
  </si>
  <si>
    <t>6</t>
  </si>
  <si>
    <t>R76700003</t>
  </si>
  <si>
    <t>Dodávka a montáž zábradlí rovného z uzavřených tenkostěnných profilů hmotnosti 1 m zábradlí přes 20 do 30 kg</t>
  </si>
  <si>
    <t>m</t>
  </si>
  <si>
    <t>16</t>
  </si>
  <si>
    <t>-406805583</t>
  </si>
  <si>
    <t xml:space="preserve">Poznámka k položce:
položka zahrnuje:
- dílenská dokumentace, včetně technologického předpisu spojování
- dodání materiálu v požadované kvalitě a výroba konstrukce i dílenská (včetně pomůcek, přípravků a prostředků pro výrobu) bez ohledu na náročnost a její hmotnost, dílenská montáž
- dodání spojovacího materiálu v požadované kvalitě
- zřízení montážních a dilatačních spojů,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a montážních sestav, včetně dopravy konstrukce z výrobny na stavbu, z výrobny do galvanizovny apod.
- montáž konstrukce na staveništi, včetně montážních prostředků a pomůcek a zednických výpomocí
- výplň, těsnění a tmelení spar a spojů 
- všechny druhy ocelového kotvení
- dílenskou přejímku a montážní prohlídku, včetně požadovaných dokladů
- osazení kotvení nebo přímo částí konstrukce do podpůrné konstrukce nebo do zeminy
- předepsanou protikorozní ochranu a nátěry konstrukcí
</t>
  </si>
  <si>
    <t>7</t>
  </si>
  <si>
    <t>R76700001</t>
  </si>
  <si>
    <t>Opravy ostatních zámečnických konstrukcí - profilů ocelových šroubovaných</t>
  </si>
  <si>
    <t>-767095178</t>
  </si>
  <si>
    <t>Poznámka k položce:
obroušení a dvojnásobný syntetický antikorozní nátěr ukončovacího ocel. profilu na římse přemostění</t>
  </si>
  <si>
    <t>8</t>
  </si>
  <si>
    <t>R76700002</t>
  </si>
  <si>
    <t>Přesun hmot pro zámečnické konstrukce, vodorovná dopravní vzdálenost do 50 m</t>
  </si>
  <si>
    <t>681697772</t>
  </si>
  <si>
    <t>Poznámka k položce:
přesun podstraněného zábradlí do 50m nebo naložení na dopravní prostředek</t>
  </si>
  <si>
    <t>VRN</t>
  </si>
  <si>
    <t>Vedlejší rozpočtové náklady</t>
  </si>
  <si>
    <t>VRN3</t>
  </si>
  <si>
    <t>Zařízení staveniště</t>
  </si>
  <si>
    <t>034002000</t>
  </si>
  <si>
    <t>Zabezpečení staveniště proti vstupu nepovolaných osob</t>
  </si>
  <si>
    <t>soubor</t>
  </si>
  <si>
    <t>1024</t>
  </si>
  <si>
    <t>1477735888</t>
  </si>
  <si>
    <t>Poznámka k položce:
zabezpečení staveniště proti pádu z výšky (provizorní zábradlí, oplocení apod.)</t>
  </si>
  <si>
    <t>034403000</t>
  </si>
  <si>
    <t>Zařízení staveniště - dopravní značení na staveništi</t>
  </si>
  <si>
    <t>-1079622963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</si>
</sst>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2:71" s="1" customFormat="1" ht="24.95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11</v>
      </c>
    </row>
    <row r="5" spans="2:71" s="1" customFormat="1" ht="12" customHeight="1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25" t="s">
        <v>13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14</v>
      </c>
      <c r="BS5" s="15" t="s">
        <v>6</v>
      </c>
    </row>
    <row r="6" spans="2:71" s="1" customFormat="1" ht="36.95" customHeight="1">
      <c r="B6" s="19"/>
      <c r="C6" s="20"/>
      <c r="D6" s="27" t="s">
        <v>15</v>
      </c>
      <c r="E6" s="20"/>
      <c r="F6" s="20"/>
      <c r="G6" s="20"/>
      <c r="H6" s="20"/>
      <c r="I6" s="20"/>
      <c r="J6" s="20"/>
      <c r="K6" s="28" t="s">
        <v>16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17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20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25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26</v>
      </c>
    </row>
    <row r="10" spans="2:71" s="1" customFormat="1" ht="12" customHeight="1">
      <c r="B10" s="19"/>
      <c r="C10" s="20"/>
      <c r="D10" s="30" t="s">
        <v>27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28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17</v>
      </c>
    </row>
    <row r="11" spans="2:71" s="1" customFormat="1" ht="18.45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29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17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17</v>
      </c>
    </row>
    <row r="13" spans="2:71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28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17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29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17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28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29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33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28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29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40</v>
      </c>
      <c r="E29" s="45"/>
      <c r="F29" s="30" t="s">
        <v>41</v>
      </c>
      <c r="G29" s="45"/>
      <c r="H29" s="45"/>
      <c r="I29" s="45"/>
      <c r="J29" s="45"/>
      <c r="K29" s="45"/>
      <c r="L29" s="46">
        <v>0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42</v>
      </c>
      <c r="G30" s="45"/>
      <c r="H30" s="45"/>
      <c r="I30" s="45"/>
      <c r="J30" s="45"/>
      <c r="K30" s="45"/>
      <c r="L30" s="46">
        <v>0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43</v>
      </c>
      <c r="G31" s="45"/>
      <c r="H31" s="45"/>
      <c r="I31" s="45"/>
      <c r="J31" s="45"/>
      <c r="K31" s="45"/>
      <c r="L31" s="46">
        <v>0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44</v>
      </c>
      <c r="G32" s="45"/>
      <c r="H32" s="45"/>
      <c r="I32" s="45"/>
      <c r="J32" s="45"/>
      <c r="K32" s="45"/>
      <c r="L32" s="46">
        <v>0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50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51</v>
      </c>
      <c r="AI60" s="40"/>
      <c r="AJ60" s="40"/>
      <c r="AK60" s="40"/>
      <c r="AL60" s="40"/>
      <c r="AM60" s="62" t="s">
        <v>52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54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51</v>
      </c>
      <c r="AI75" s="40"/>
      <c r="AJ75" s="40"/>
      <c r="AK75" s="40"/>
      <c r="AL75" s="40"/>
      <c r="AM75" s="62" t="s">
        <v>52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12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1708LB-O1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15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VD Mšeno, rozdělovací objekt Loučná, oprava zábradlí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21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23</v>
      </c>
      <c r="AJ87" s="38"/>
      <c r="AK87" s="38"/>
      <c r="AL87" s="38"/>
      <c r="AM87" s="77" t="str">
        <f>IF(AN8="","",AN8)</f>
        <v>11. 8. 2017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27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32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56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30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34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57</v>
      </c>
      <c r="D92" s="92"/>
      <c r="E92" s="92"/>
      <c r="F92" s="92"/>
      <c r="G92" s="92"/>
      <c r="H92" s="93"/>
      <c r="I92" s="94" t="s">
        <v>58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59</v>
      </c>
      <c r="AH92" s="92"/>
      <c r="AI92" s="92"/>
      <c r="AJ92" s="92"/>
      <c r="AK92" s="92"/>
      <c r="AL92" s="92"/>
      <c r="AM92" s="92"/>
      <c r="AN92" s="94" t="s">
        <v>60</v>
      </c>
      <c r="AO92" s="92"/>
      <c r="AP92" s="96"/>
      <c r="AQ92" s="97" t="s">
        <v>61</v>
      </c>
      <c r="AR92" s="42"/>
      <c r="AS92" s="98" t="s">
        <v>62</v>
      </c>
      <c r="AT92" s="99" t="s">
        <v>63</v>
      </c>
      <c r="AU92" s="99" t="s">
        <v>64</v>
      </c>
      <c r="AV92" s="99" t="s">
        <v>65</v>
      </c>
      <c r="AW92" s="99" t="s">
        <v>66</v>
      </c>
      <c r="AX92" s="99" t="s">
        <v>67</v>
      </c>
      <c r="AY92" s="99" t="s">
        <v>68</v>
      </c>
      <c r="AZ92" s="99" t="s">
        <v>69</v>
      </c>
      <c r="BA92" s="99" t="s">
        <v>70</v>
      </c>
      <c r="BB92" s="99" t="s">
        <v>71</v>
      </c>
      <c r="BC92" s="99" t="s">
        <v>72</v>
      </c>
      <c r="BD92" s="100" t="s">
        <v>73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74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75</v>
      </c>
      <c r="BT94" s="115" t="s">
        <v>7</v>
      </c>
      <c r="BV94" s="115" t="s">
        <v>76</v>
      </c>
      <c r="BW94" s="115" t="s">
        <v>5</v>
      </c>
      <c r="BX94" s="115" t="s">
        <v>77</v>
      </c>
      <c r="CL94" s="115" t="s">
        <v>1</v>
      </c>
    </row>
    <row r="95" spans="1:90" s="7" customFormat="1" ht="27" customHeight="1">
      <c r="A95" s="116" t="s">
        <v>78</v>
      </c>
      <c r="B95" s="117"/>
      <c r="C95" s="118"/>
      <c r="D95" s="119" t="s">
        <v>13</v>
      </c>
      <c r="E95" s="119"/>
      <c r="F95" s="119"/>
      <c r="G95" s="119"/>
      <c r="H95" s="119"/>
      <c r="I95" s="120"/>
      <c r="J95" s="119" t="s">
        <v>16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'1708LB-O1 - VD Mšeno, roz...'!J28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79</v>
      </c>
      <c r="AR95" s="123"/>
      <c r="AS95" s="124">
        <v>0</v>
      </c>
      <c r="AT95" s="125">
        <f>ROUND(SUM(AV95:AW95),2)</f>
        <v>0</v>
      </c>
      <c r="AU95" s="126">
        <f>'1708LB-O1 - VD Mšeno, roz...'!P121</f>
        <v>0</v>
      </c>
      <c r="AV95" s="125">
        <f>'1708LB-O1 - VD Mšeno, roz...'!J31</f>
        <v>0</v>
      </c>
      <c r="AW95" s="125">
        <f>'1708LB-O1 - VD Mšeno, roz...'!J32</f>
        <v>0</v>
      </c>
      <c r="AX95" s="125">
        <f>'1708LB-O1 - VD Mšeno, roz...'!J33</f>
        <v>0</v>
      </c>
      <c r="AY95" s="125">
        <f>'1708LB-O1 - VD Mšeno, roz...'!J34</f>
        <v>0</v>
      </c>
      <c r="AZ95" s="125">
        <f>'1708LB-O1 - VD Mšeno, roz...'!F31</f>
        <v>0</v>
      </c>
      <c r="BA95" s="125">
        <f>'1708LB-O1 - VD Mšeno, roz...'!F32</f>
        <v>0</v>
      </c>
      <c r="BB95" s="125">
        <f>'1708LB-O1 - VD Mšeno, roz...'!F33</f>
        <v>0</v>
      </c>
      <c r="BC95" s="125">
        <f>'1708LB-O1 - VD Mšeno, roz...'!F34</f>
        <v>0</v>
      </c>
      <c r="BD95" s="127">
        <f>'1708LB-O1 - VD Mšeno, roz...'!F35</f>
        <v>0</v>
      </c>
      <c r="BE95" s="7"/>
      <c r="BT95" s="128" t="s">
        <v>20</v>
      </c>
      <c r="BU95" s="128" t="s">
        <v>80</v>
      </c>
      <c r="BV95" s="128" t="s">
        <v>76</v>
      </c>
      <c r="BW95" s="128" t="s">
        <v>5</v>
      </c>
      <c r="BX95" s="128" t="s">
        <v>77</v>
      </c>
      <c r="CL95" s="128" t="s">
        <v>1</v>
      </c>
    </row>
    <row r="96" spans="1:57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1708LB-O1 - VD Mšeno, ro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81</v>
      </c>
    </row>
    <row r="4" spans="2:46" s="1" customFormat="1" ht="24.95" customHeight="1">
      <c r="B4" s="18"/>
      <c r="D4" s="133" t="s">
        <v>82</v>
      </c>
      <c r="I4" s="129"/>
      <c r="L4" s="18"/>
      <c r="M4" s="134" t="s">
        <v>9</v>
      </c>
      <c r="AT4" s="15" t="s">
        <v>4</v>
      </c>
    </row>
    <row r="5" spans="2:12" s="1" customFormat="1" ht="6.95" customHeight="1">
      <c r="B5" s="18"/>
      <c r="I5" s="129"/>
      <c r="L5" s="18"/>
    </row>
    <row r="6" spans="1:31" s="2" customFormat="1" ht="12" customHeight="1">
      <c r="A6" s="36"/>
      <c r="B6" s="42"/>
      <c r="C6" s="36"/>
      <c r="D6" s="135" t="s">
        <v>15</v>
      </c>
      <c r="E6" s="36"/>
      <c r="F6" s="36"/>
      <c r="G6" s="36"/>
      <c r="H6" s="36"/>
      <c r="I6" s="136"/>
      <c r="J6" s="36"/>
      <c r="K6" s="36"/>
      <c r="L6" s="61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2"/>
      <c r="C7" s="36"/>
      <c r="D7" s="36"/>
      <c r="E7" s="137" t="s">
        <v>16</v>
      </c>
      <c r="F7" s="36"/>
      <c r="G7" s="36"/>
      <c r="H7" s="36"/>
      <c r="I7" s="136"/>
      <c r="J7" s="36"/>
      <c r="K7" s="36"/>
      <c r="L7" s="61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1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35" t="s">
        <v>18</v>
      </c>
      <c r="E9" s="36"/>
      <c r="F9" s="138" t="s">
        <v>1</v>
      </c>
      <c r="G9" s="36"/>
      <c r="H9" s="36"/>
      <c r="I9" s="139" t="s">
        <v>19</v>
      </c>
      <c r="J9" s="138" t="s">
        <v>1</v>
      </c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35" t="s">
        <v>21</v>
      </c>
      <c r="E10" s="36"/>
      <c r="F10" s="138" t="s">
        <v>22</v>
      </c>
      <c r="G10" s="36"/>
      <c r="H10" s="36"/>
      <c r="I10" s="139" t="s">
        <v>23</v>
      </c>
      <c r="J10" s="140" t="str">
        <f>'Rekapitulace stavby'!AN8</f>
        <v>11. 8. 2017</v>
      </c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1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5" t="s">
        <v>27</v>
      </c>
      <c r="E12" s="36"/>
      <c r="F12" s="36"/>
      <c r="G12" s="36"/>
      <c r="H12" s="36"/>
      <c r="I12" s="139" t="s">
        <v>28</v>
      </c>
      <c r="J12" s="138" t="str">
        <f>IF('Rekapitulace stavby'!AN10="","",'Rekapitulace stavby'!AN10)</f>
        <v/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38" t="str">
        <f>IF('Rekapitulace stavby'!E11="","",'Rekapitulace stavby'!E11)</f>
        <v xml:space="preserve"> </v>
      </c>
      <c r="F13" s="36"/>
      <c r="G13" s="36"/>
      <c r="H13" s="36"/>
      <c r="I13" s="139" t="s">
        <v>29</v>
      </c>
      <c r="J13" s="138" t="str">
        <f>IF('Rekapitulace stavby'!AN11="","",'Rekapitulace stavby'!AN11)</f>
        <v/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136"/>
      <c r="J14" s="36"/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35" t="s">
        <v>30</v>
      </c>
      <c r="E15" s="36"/>
      <c r="F15" s="36"/>
      <c r="G15" s="36"/>
      <c r="H15" s="36"/>
      <c r="I15" s="139" t="s">
        <v>28</v>
      </c>
      <c r="J15" s="31" t="str">
        <f>'Rekapitulace stavby'!AN13</f>
        <v>Vyplň údaj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38"/>
      <c r="G16" s="138"/>
      <c r="H16" s="138"/>
      <c r="I16" s="139" t="s">
        <v>29</v>
      </c>
      <c r="J16" s="31" t="str">
        <f>'Rekapitulace stavby'!AN14</f>
        <v>Vyplň údaj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136"/>
      <c r="J17" s="36"/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35" t="s">
        <v>32</v>
      </c>
      <c r="E18" s="36"/>
      <c r="F18" s="36"/>
      <c r="G18" s="36"/>
      <c r="H18" s="36"/>
      <c r="I18" s="139" t="s">
        <v>28</v>
      </c>
      <c r="J18" s="138" t="str">
        <f>IF('Rekapitulace stavby'!AN16="","",'Rekapitulace stavby'!AN16)</f>
        <v/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38" t="str">
        <f>IF('Rekapitulace stavby'!E17="","",'Rekapitulace stavby'!E17)</f>
        <v xml:space="preserve"> </v>
      </c>
      <c r="F19" s="36"/>
      <c r="G19" s="36"/>
      <c r="H19" s="36"/>
      <c r="I19" s="139" t="s">
        <v>29</v>
      </c>
      <c r="J19" s="138" t="str">
        <f>IF('Rekapitulace stavby'!AN17="","",'Rekapitulace stavby'!AN17)</f>
        <v/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136"/>
      <c r="J20" s="36"/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35" t="s">
        <v>34</v>
      </c>
      <c r="E21" s="36"/>
      <c r="F21" s="36"/>
      <c r="G21" s="36"/>
      <c r="H21" s="36"/>
      <c r="I21" s="139" t="s">
        <v>28</v>
      </c>
      <c r="J21" s="138" t="str">
        <f>IF('Rekapitulace stavby'!AN19="","",'Rekapitulace stavby'!AN19)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38" t="str">
        <f>IF('Rekapitulace stavby'!E20="","",'Rekapitulace stavby'!E20)</f>
        <v xml:space="preserve"> </v>
      </c>
      <c r="F22" s="36"/>
      <c r="G22" s="36"/>
      <c r="H22" s="36"/>
      <c r="I22" s="139" t="s">
        <v>29</v>
      </c>
      <c r="J22" s="138" t="str">
        <f>IF('Rekapitulace stavby'!AN20="","",'Rekapitulace stavby'!AN20)</f>
        <v/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136"/>
      <c r="J23" s="36"/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35" t="s">
        <v>35</v>
      </c>
      <c r="E24" s="36"/>
      <c r="F24" s="36"/>
      <c r="G24" s="36"/>
      <c r="H24" s="36"/>
      <c r="I24" s="1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41"/>
      <c r="B25" s="142"/>
      <c r="C25" s="141"/>
      <c r="D25" s="141"/>
      <c r="E25" s="143" t="s">
        <v>1</v>
      </c>
      <c r="F25" s="143"/>
      <c r="G25" s="143"/>
      <c r="H25" s="143"/>
      <c r="I25" s="144"/>
      <c r="J25" s="141"/>
      <c r="K25" s="141"/>
      <c r="L25" s="145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1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46"/>
      <c r="E27" s="146"/>
      <c r="F27" s="146"/>
      <c r="G27" s="146"/>
      <c r="H27" s="146"/>
      <c r="I27" s="147"/>
      <c r="J27" s="146"/>
      <c r="K27" s="14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42"/>
      <c r="C28" s="36"/>
      <c r="D28" s="148" t="s">
        <v>36</v>
      </c>
      <c r="E28" s="36"/>
      <c r="F28" s="36"/>
      <c r="G28" s="36"/>
      <c r="H28" s="36"/>
      <c r="I28" s="136"/>
      <c r="J28" s="149">
        <f>ROUND(J121,2)</f>
        <v>0</v>
      </c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6"/>
      <c r="E29" s="146"/>
      <c r="F29" s="146"/>
      <c r="G29" s="146"/>
      <c r="H29" s="146"/>
      <c r="I29" s="147"/>
      <c r="J29" s="146"/>
      <c r="K29" s="146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36"/>
      <c r="E30" s="36"/>
      <c r="F30" s="150" t="s">
        <v>38</v>
      </c>
      <c r="G30" s="36"/>
      <c r="H30" s="36"/>
      <c r="I30" s="151" t="s">
        <v>37</v>
      </c>
      <c r="J30" s="150" t="s">
        <v>39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52" t="s">
        <v>40</v>
      </c>
      <c r="E31" s="135" t="s">
        <v>41</v>
      </c>
      <c r="F31" s="153">
        <f>ROUND((SUM(BE121:BE152)),2)</f>
        <v>0</v>
      </c>
      <c r="G31" s="36"/>
      <c r="H31" s="36"/>
      <c r="I31" s="154">
        <v>0</v>
      </c>
      <c r="J31" s="153">
        <f>ROUND(((SUM(BE121:BE152))*I31),2)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135" t="s">
        <v>42</v>
      </c>
      <c r="F32" s="153">
        <f>ROUND((SUM(BF121:BF152)),2)</f>
        <v>0</v>
      </c>
      <c r="G32" s="36"/>
      <c r="H32" s="36"/>
      <c r="I32" s="154">
        <v>0</v>
      </c>
      <c r="J32" s="153">
        <f>ROUND(((SUM(BF121:BF152))*I32),2)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35" t="s">
        <v>43</v>
      </c>
      <c r="F33" s="153">
        <f>ROUND((SUM(BG121:BG152)),2)</f>
        <v>0</v>
      </c>
      <c r="G33" s="36"/>
      <c r="H33" s="36"/>
      <c r="I33" s="154">
        <v>0</v>
      </c>
      <c r="J33" s="153">
        <f>0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5" t="s">
        <v>44</v>
      </c>
      <c r="F34" s="153">
        <f>ROUND((SUM(BH121:BH152)),2)</f>
        <v>0</v>
      </c>
      <c r="G34" s="36"/>
      <c r="H34" s="36"/>
      <c r="I34" s="154">
        <v>0</v>
      </c>
      <c r="J34" s="153">
        <f>0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5" t="s">
        <v>45</v>
      </c>
      <c r="F35" s="153">
        <f>ROUND((SUM(BI121:BI152)),2)</f>
        <v>0</v>
      </c>
      <c r="G35" s="36"/>
      <c r="H35" s="36"/>
      <c r="I35" s="154">
        <v>0</v>
      </c>
      <c r="J35" s="153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2"/>
      <c r="C36" s="36"/>
      <c r="D36" s="36"/>
      <c r="E36" s="36"/>
      <c r="F36" s="36"/>
      <c r="G36" s="36"/>
      <c r="H36" s="36"/>
      <c r="I36" s="136"/>
      <c r="J36" s="36"/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42"/>
      <c r="C37" s="155"/>
      <c r="D37" s="156" t="s">
        <v>46</v>
      </c>
      <c r="E37" s="157"/>
      <c r="F37" s="157"/>
      <c r="G37" s="158" t="s">
        <v>47</v>
      </c>
      <c r="H37" s="159" t="s">
        <v>48</v>
      </c>
      <c r="I37" s="160"/>
      <c r="J37" s="161">
        <f>SUM(J28:J35)</f>
        <v>0</v>
      </c>
      <c r="K37" s="162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2"/>
      <c r="C38" s="36"/>
      <c r="D38" s="36"/>
      <c r="E38" s="36"/>
      <c r="F38" s="36"/>
      <c r="G38" s="36"/>
      <c r="H38" s="36"/>
      <c r="I38" s="1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12" s="1" customFormat="1" ht="14.4" customHeight="1">
      <c r="B39" s="18"/>
      <c r="I39" s="129"/>
      <c r="L39" s="18"/>
    </row>
    <row r="40" spans="2:12" s="1" customFormat="1" ht="14.4" customHeight="1">
      <c r="B40" s="18"/>
      <c r="I40" s="129"/>
      <c r="L40" s="18"/>
    </row>
    <row r="41" spans="2:12" s="1" customFormat="1" ht="14.4" customHeight="1">
      <c r="B41" s="18"/>
      <c r="I41" s="129"/>
      <c r="L41" s="18"/>
    </row>
    <row r="42" spans="2:12" s="1" customFormat="1" ht="14.4" customHeight="1">
      <c r="B42" s="18"/>
      <c r="I42" s="129"/>
      <c r="L42" s="18"/>
    </row>
    <row r="43" spans="2:12" s="1" customFormat="1" ht="14.4" customHeight="1">
      <c r="B43" s="18"/>
      <c r="I43" s="129"/>
      <c r="L43" s="18"/>
    </row>
    <row r="44" spans="2:12" s="1" customFormat="1" ht="14.4" customHeight="1">
      <c r="B44" s="18"/>
      <c r="I44" s="129"/>
      <c r="L44" s="18"/>
    </row>
    <row r="45" spans="2:12" s="1" customFormat="1" ht="14.4" customHeight="1">
      <c r="B45" s="18"/>
      <c r="I45" s="129"/>
      <c r="L45" s="18"/>
    </row>
    <row r="46" spans="2:12" s="1" customFormat="1" ht="14.4" customHeight="1">
      <c r="B46" s="18"/>
      <c r="I46" s="129"/>
      <c r="L46" s="18"/>
    </row>
    <row r="47" spans="2:12" s="1" customFormat="1" ht="14.4" customHeight="1">
      <c r="B47" s="18"/>
      <c r="I47" s="129"/>
      <c r="L47" s="18"/>
    </row>
    <row r="48" spans="2:12" s="1" customFormat="1" ht="14.4" customHeight="1">
      <c r="B48" s="18"/>
      <c r="I48" s="129"/>
      <c r="L48" s="18"/>
    </row>
    <row r="49" spans="2:12" s="1" customFormat="1" ht="14.4" customHeight="1">
      <c r="B49" s="18"/>
      <c r="I49" s="129"/>
      <c r="L49" s="18"/>
    </row>
    <row r="50" spans="2:12" s="2" customFormat="1" ht="14.4" customHeight="1">
      <c r="B50" s="61"/>
      <c r="D50" s="163" t="s">
        <v>49</v>
      </c>
      <c r="E50" s="164"/>
      <c r="F50" s="164"/>
      <c r="G50" s="163" t="s">
        <v>50</v>
      </c>
      <c r="H50" s="164"/>
      <c r="I50" s="165"/>
      <c r="J50" s="164"/>
      <c r="K50" s="164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6" t="s">
        <v>51</v>
      </c>
      <c r="E61" s="167"/>
      <c r="F61" s="168" t="s">
        <v>52</v>
      </c>
      <c r="G61" s="166" t="s">
        <v>51</v>
      </c>
      <c r="H61" s="167"/>
      <c r="I61" s="169"/>
      <c r="J61" s="170" t="s">
        <v>52</v>
      </c>
      <c r="K61" s="167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3" t="s">
        <v>53</v>
      </c>
      <c r="E65" s="171"/>
      <c r="F65" s="171"/>
      <c r="G65" s="163" t="s">
        <v>54</v>
      </c>
      <c r="H65" s="171"/>
      <c r="I65" s="172"/>
      <c r="J65" s="171"/>
      <c r="K65" s="171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6" t="s">
        <v>51</v>
      </c>
      <c r="E76" s="167"/>
      <c r="F76" s="168" t="s">
        <v>52</v>
      </c>
      <c r="G76" s="166" t="s">
        <v>51</v>
      </c>
      <c r="H76" s="167"/>
      <c r="I76" s="169"/>
      <c r="J76" s="170" t="s">
        <v>52</v>
      </c>
      <c r="K76" s="167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83</v>
      </c>
      <c r="D82" s="38"/>
      <c r="E82" s="38"/>
      <c r="F82" s="38"/>
      <c r="G82" s="38"/>
      <c r="H82" s="38"/>
      <c r="I82" s="136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36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136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74" t="str">
        <f>E7</f>
        <v>VD Mšeno, rozdělovací objekt Loučná, oprava zábradlí</v>
      </c>
      <c r="F85" s="38"/>
      <c r="G85" s="38"/>
      <c r="H85" s="38"/>
      <c r="I85" s="136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36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21</v>
      </c>
      <c r="D87" s="38"/>
      <c r="E87" s="38"/>
      <c r="F87" s="25" t="str">
        <f>F10</f>
        <v xml:space="preserve"> </v>
      </c>
      <c r="G87" s="38"/>
      <c r="H87" s="38"/>
      <c r="I87" s="139" t="s">
        <v>23</v>
      </c>
      <c r="J87" s="77" t="str">
        <f>IF(J10="","",J10)</f>
        <v>11. 8. 2017</v>
      </c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36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0" t="s">
        <v>27</v>
      </c>
      <c r="D89" s="38"/>
      <c r="E89" s="38"/>
      <c r="F89" s="25" t="str">
        <f>E13</f>
        <v xml:space="preserve"> </v>
      </c>
      <c r="G89" s="38"/>
      <c r="H89" s="38"/>
      <c r="I89" s="139" t="s">
        <v>32</v>
      </c>
      <c r="J89" s="34" t="str">
        <f>E19</f>
        <v xml:space="preserve"> 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0" t="s">
        <v>30</v>
      </c>
      <c r="D90" s="38"/>
      <c r="E90" s="38"/>
      <c r="F90" s="25" t="str">
        <f>IF(E16="","",E16)</f>
        <v>Vyplň údaj</v>
      </c>
      <c r="G90" s="38"/>
      <c r="H90" s="38"/>
      <c r="I90" s="139" t="s">
        <v>34</v>
      </c>
      <c r="J90" s="34" t="str">
        <f>E22</f>
        <v xml:space="preserve"> </v>
      </c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8"/>
      <c r="D91" s="38"/>
      <c r="E91" s="38"/>
      <c r="F91" s="38"/>
      <c r="G91" s="38"/>
      <c r="H91" s="38"/>
      <c r="I91" s="136"/>
      <c r="J91" s="38"/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>
      <c r="A92" s="36"/>
      <c r="B92" s="37"/>
      <c r="C92" s="179" t="s">
        <v>84</v>
      </c>
      <c r="D92" s="180"/>
      <c r="E92" s="180"/>
      <c r="F92" s="180"/>
      <c r="G92" s="180"/>
      <c r="H92" s="180"/>
      <c r="I92" s="181"/>
      <c r="J92" s="182" t="s">
        <v>85</v>
      </c>
      <c r="K92" s="180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36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>
      <c r="A94" s="36"/>
      <c r="B94" s="37"/>
      <c r="C94" s="183" t="s">
        <v>86</v>
      </c>
      <c r="D94" s="38"/>
      <c r="E94" s="38"/>
      <c r="F94" s="38"/>
      <c r="G94" s="38"/>
      <c r="H94" s="38"/>
      <c r="I94" s="136"/>
      <c r="J94" s="108">
        <f>J121</f>
        <v>0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5" t="s">
        <v>87</v>
      </c>
    </row>
    <row r="95" spans="1:31" s="9" customFormat="1" ht="24.95" customHeight="1">
      <c r="A95" s="9"/>
      <c r="B95" s="184"/>
      <c r="C95" s="185"/>
      <c r="D95" s="186" t="s">
        <v>88</v>
      </c>
      <c r="E95" s="187"/>
      <c r="F95" s="187"/>
      <c r="G95" s="187"/>
      <c r="H95" s="187"/>
      <c r="I95" s="188"/>
      <c r="J95" s="189">
        <f>J122</f>
        <v>0</v>
      </c>
      <c r="K95" s="185"/>
      <c r="L95" s="19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1"/>
      <c r="C96" s="192"/>
      <c r="D96" s="193" t="s">
        <v>89</v>
      </c>
      <c r="E96" s="194"/>
      <c r="F96" s="194"/>
      <c r="G96" s="194"/>
      <c r="H96" s="194"/>
      <c r="I96" s="195"/>
      <c r="J96" s="196">
        <f>J123</f>
        <v>0</v>
      </c>
      <c r="K96" s="192"/>
      <c r="L96" s="197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1"/>
      <c r="C97" s="192"/>
      <c r="D97" s="193" t="s">
        <v>90</v>
      </c>
      <c r="E97" s="194"/>
      <c r="F97" s="194"/>
      <c r="G97" s="194"/>
      <c r="H97" s="194"/>
      <c r="I97" s="195"/>
      <c r="J97" s="196">
        <f>J127</f>
        <v>0</v>
      </c>
      <c r="K97" s="192"/>
      <c r="L97" s="19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1"/>
      <c r="C98" s="192"/>
      <c r="D98" s="193" t="s">
        <v>91</v>
      </c>
      <c r="E98" s="194"/>
      <c r="F98" s="194"/>
      <c r="G98" s="194"/>
      <c r="H98" s="194"/>
      <c r="I98" s="195"/>
      <c r="J98" s="196">
        <f>J130</f>
        <v>0</v>
      </c>
      <c r="K98" s="192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1"/>
      <c r="C99" s="192"/>
      <c r="D99" s="193" t="s">
        <v>91</v>
      </c>
      <c r="E99" s="194"/>
      <c r="F99" s="194"/>
      <c r="G99" s="194"/>
      <c r="H99" s="194"/>
      <c r="I99" s="195"/>
      <c r="J99" s="196">
        <f>J137</f>
        <v>0</v>
      </c>
      <c r="K99" s="192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4"/>
      <c r="C100" s="185"/>
      <c r="D100" s="186" t="s">
        <v>92</v>
      </c>
      <c r="E100" s="187"/>
      <c r="F100" s="187"/>
      <c r="G100" s="187"/>
      <c r="H100" s="187"/>
      <c r="I100" s="188"/>
      <c r="J100" s="189">
        <f>J140</f>
        <v>0</v>
      </c>
      <c r="K100" s="185"/>
      <c r="L100" s="19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91"/>
      <c r="C101" s="192"/>
      <c r="D101" s="193" t="s">
        <v>93</v>
      </c>
      <c r="E101" s="194"/>
      <c r="F101" s="194"/>
      <c r="G101" s="194"/>
      <c r="H101" s="194"/>
      <c r="I101" s="195"/>
      <c r="J101" s="196">
        <f>J141</f>
        <v>0</v>
      </c>
      <c r="K101" s="19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4"/>
      <c r="C102" s="185"/>
      <c r="D102" s="186" t="s">
        <v>94</v>
      </c>
      <c r="E102" s="187"/>
      <c r="F102" s="187"/>
      <c r="G102" s="187"/>
      <c r="H102" s="187"/>
      <c r="I102" s="188"/>
      <c r="J102" s="189">
        <f>J148</f>
        <v>0</v>
      </c>
      <c r="K102" s="185"/>
      <c r="L102" s="19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1"/>
      <c r="C103" s="192"/>
      <c r="D103" s="193" t="s">
        <v>95</v>
      </c>
      <c r="E103" s="194"/>
      <c r="F103" s="194"/>
      <c r="G103" s="194"/>
      <c r="H103" s="194"/>
      <c r="I103" s="195"/>
      <c r="J103" s="196">
        <f>J149</f>
        <v>0</v>
      </c>
      <c r="K103" s="19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136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17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178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96</v>
      </c>
      <c r="D110" s="38"/>
      <c r="E110" s="38"/>
      <c r="F110" s="38"/>
      <c r="G110" s="38"/>
      <c r="H110" s="38"/>
      <c r="I110" s="136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136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15</v>
      </c>
      <c r="D112" s="38"/>
      <c r="E112" s="38"/>
      <c r="F112" s="38"/>
      <c r="G112" s="38"/>
      <c r="H112" s="38"/>
      <c r="I112" s="136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E7</f>
        <v>VD Mšeno, rozdělovací objekt Loučná, oprava zábradlí</v>
      </c>
      <c r="F113" s="38"/>
      <c r="G113" s="38"/>
      <c r="H113" s="38"/>
      <c r="I113" s="136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136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21</v>
      </c>
      <c r="D115" s="38"/>
      <c r="E115" s="38"/>
      <c r="F115" s="25" t="str">
        <f>F10</f>
        <v xml:space="preserve"> </v>
      </c>
      <c r="G115" s="38"/>
      <c r="H115" s="38"/>
      <c r="I115" s="139" t="s">
        <v>23</v>
      </c>
      <c r="J115" s="77" t="str">
        <f>IF(J10="","",J10)</f>
        <v>11. 8. 2017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136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27</v>
      </c>
      <c r="D117" s="38"/>
      <c r="E117" s="38"/>
      <c r="F117" s="25" t="str">
        <f>E13</f>
        <v xml:space="preserve"> </v>
      </c>
      <c r="G117" s="38"/>
      <c r="H117" s="38"/>
      <c r="I117" s="139" t="s">
        <v>32</v>
      </c>
      <c r="J117" s="34" t="str">
        <f>E19</f>
        <v xml:space="preserve"> 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30</v>
      </c>
      <c r="D118" s="38"/>
      <c r="E118" s="38"/>
      <c r="F118" s="25" t="str">
        <f>IF(E16="","",E16)</f>
        <v>Vyplň údaj</v>
      </c>
      <c r="G118" s="38"/>
      <c r="H118" s="38"/>
      <c r="I118" s="139" t="s">
        <v>34</v>
      </c>
      <c r="J118" s="34" t="str">
        <f>E22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136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98"/>
      <c r="B120" s="199"/>
      <c r="C120" s="200" t="s">
        <v>97</v>
      </c>
      <c r="D120" s="201" t="s">
        <v>61</v>
      </c>
      <c r="E120" s="201" t="s">
        <v>57</v>
      </c>
      <c r="F120" s="201" t="s">
        <v>58</v>
      </c>
      <c r="G120" s="201" t="s">
        <v>98</v>
      </c>
      <c r="H120" s="201" t="s">
        <v>99</v>
      </c>
      <c r="I120" s="202" t="s">
        <v>100</v>
      </c>
      <c r="J120" s="203" t="s">
        <v>85</v>
      </c>
      <c r="K120" s="204" t="s">
        <v>101</v>
      </c>
      <c r="L120" s="205"/>
      <c r="M120" s="98" t="s">
        <v>1</v>
      </c>
      <c r="N120" s="99" t="s">
        <v>40</v>
      </c>
      <c r="O120" s="99" t="s">
        <v>102</v>
      </c>
      <c r="P120" s="99" t="s">
        <v>103</v>
      </c>
      <c r="Q120" s="99" t="s">
        <v>104</v>
      </c>
      <c r="R120" s="99" t="s">
        <v>105</v>
      </c>
      <c r="S120" s="99" t="s">
        <v>106</v>
      </c>
      <c r="T120" s="100" t="s">
        <v>107</v>
      </c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</row>
    <row r="121" spans="1:63" s="2" customFormat="1" ht="22.8" customHeight="1">
      <c r="A121" s="36"/>
      <c r="B121" s="37"/>
      <c r="C121" s="105" t="s">
        <v>108</v>
      </c>
      <c r="D121" s="38"/>
      <c r="E121" s="38"/>
      <c r="F121" s="38"/>
      <c r="G121" s="38"/>
      <c r="H121" s="38"/>
      <c r="I121" s="136"/>
      <c r="J121" s="206">
        <f>BK121</f>
        <v>0</v>
      </c>
      <c r="K121" s="38"/>
      <c r="L121" s="42"/>
      <c r="M121" s="101"/>
      <c r="N121" s="207"/>
      <c r="O121" s="102"/>
      <c r="P121" s="208">
        <f>P122+P140+P148</f>
        <v>0</v>
      </c>
      <c r="Q121" s="102"/>
      <c r="R121" s="208">
        <f>R122+R140+R148</f>
        <v>0.018754399999999997</v>
      </c>
      <c r="S121" s="102"/>
      <c r="T121" s="209">
        <f>T122+T140+T148</f>
        <v>0.6515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75</v>
      </c>
      <c r="AU121" s="15" t="s">
        <v>87</v>
      </c>
      <c r="BK121" s="210">
        <f>BK122+BK140+BK148</f>
        <v>0</v>
      </c>
    </row>
    <row r="122" spans="1:63" s="12" customFormat="1" ht="25.9" customHeight="1">
      <c r="A122" s="12"/>
      <c r="B122" s="211"/>
      <c r="C122" s="212"/>
      <c r="D122" s="213" t="s">
        <v>75</v>
      </c>
      <c r="E122" s="214" t="s">
        <v>109</v>
      </c>
      <c r="F122" s="214" t="s">
        <v>110</v>
      </c>
      <c r="G122" s="212"/>
      <c r="H122" s="212"/>
      <c r="I122" s="215"/>
      <c r="J122" s="216">
        <f>BK122</f>
        <v>0</v>
      </c>
      <c r="K122" s="212"/>
      <c r="L122" s="217"/>
      <c r="M122" s="218"/>
      <c r="N122" s="219"/>
      <c r="O122" s="219"/>
      <c r="P122" s="220">
        <f>P123+P127+P130+P137</f>
        <v>0</v>
      </c>
      <c r="Q122" s="219"/>
      <c r="R122" s="220">
        <f>R123+R127+R130+R137</f>
        <v>0.0164144</v>
      </c>
      <c r="S122" s="219"/>
      <c r="T122" s="221">
        <f>T123+T127+T130+T137</f>
        <v>0.645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2" t="s">
        <v>20</v>
      </c>
      <c r="AT122" s="223" t="s">
        <v>75</v>
      </c>
      <c r="AU122" s="223" t="s">
        <v>7</v>
      </c>
      <c r="AY122" s="222" t="s">
        <v>111</v>
      </c>
      <c r="BK122" s="224">
        <f>BK123+BK127+BK130+BK137</f>
        <v>0</v>
      </c>
    </row>
    <row r="123" spans="1:63" s="12" customFormat="1" ht="22.8" customHeight="1">
      <c r="A123" s="12"/>
      <c r="B123" s="211"/>
      <c r="C123" s="212"/>
      <c r="D123" s="213" t="s">
        <v>75</v>
      </c>
      <c r="E123" s="225" t="s">
        <v>20</v>
      </c>
      <c r="F123" s="225" t="s">
        <v>112</v>
      </c>
      <c r="G123" s="212"/>
      <c r="H123" s="212"/>
      <c r="I123" s="215"/>
      <c r="J123" s="226">
        <f>BK123</f>
        <v>0</v>
      </c>
      <c r="K123" s="212"/>
      <c r="L123" s="217"/>
      <c r="M123" s="218"/>
      <c r="N123" s="219"/>
      <c r="O123" s="219"/>
      <c r="P123" s="220">
        <f>SUM(P124:P126)</f>
        <v>0</v>
      </c>
      <c r="Q123" s="219"/>
      <c r="R123" s="220">
        <f>SUM(R124:R126)</f>
        <v>0</v>
      </c>
      <c r="S123" s="219"/>
      <c r="T123" s="221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20</v>
      </c>
      <c r="AT123" s="223" t="s">
        <v>75</v>
      </c>
      <c r="AU123" s="223" t="s">
        <v>20</v>
      </c>
      <c r="AY123" s="222" t="s">
        <v>111</v>
      </c>
      <c r="BK123" s="224">
        <f>SUM(BK124:BK126)</f>
        <v>0</v>
      </c>
    </row>
    <row r="124" spans="1:65" s="2" customFormat="1" ht="48" customHeight="1">
      <c r="A124" s="36"/>
      <c r="B124" s="37"/>
      <c r="C124" s="227" t="s">
        <v>20</v>
      </c>
      <c r="D124" s="227" t="s">
        <v>113</v>
      </c>
      <c r="E124" s="228" t="s">
        <v>114</v>
      </c>
      <c r="F124" s="229" t="s">
        <v>115</v>
      </c>
      <c r="G124" s="230" t="s">
        <v>116</v>
      </c>
      <c r="H124" s="231">
        <v>0.94</v>
      </c>
      <c r="I124" s="232"/>
      <c r="J124" s="233">
        <f>ROUND(I124*H124,2)</f>
        <v>0</v>
      </c>
      <c r="K124" s="234"/>
      <c r="L124" s="42"/>
      <c r="M124" s="235" t="s">
        <v>1</v>
      </c>
      <c r="N124" s="236" t="s">
        <v>41</v>
      </c>
      <c r="O124" s="89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39" t="s">
        <v>117</v>
      </c>
      <c r="AT124" s="239" t="s">
        <v>113</v>
      </c>
      <c r="AU124" s="239" t="s">
        <v>81</v>
      </c>
      <c r="AY124" s="15" t="s">
        <v>111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5" t="s">
        <v>20</v>
      </c>
      <c r="BK124" s="240">
        <f>ROUND(I124*H124,2)</f>
        <v>0</v>
      </c>
      <c r="BL124" s="15" t="s">
        <v>117</v>
      </c>
      <c r="BM124" s="239" t="s">
        <v>118</v>
      </c>
    </row>
    <row r="125" spans="1:47" s="2" customFormat="1" ht="12">
      <c r="A125" s="36"/>
      <c r="B125" s="37"/>
      <c r="C125" s="38"/>
      <c r="D125" s="241" t="s">
        <v>119</v>
      </c>
      <c r="E125" s="38"/>
      <c r="F125" s="242" t="s">
        <v>120</v>
      </c>
      <c r="G125" s="38"/>
      <c r="H125" s="38"/>
      <c r="I125" s="136"/>
      <c r="J125" s="38"/>
      <c r="K125" s="38"/>
      <c r="L125" s="42"/>
      <c r="M125" s="243"/>
      <c r="N125" s="244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119</v>
      </c>
      <c r="AU125" s="15" t="s">
        <v>81</v>
      </c>
    </row>
    <row r="126" spans="1:51" s="13" customFormat="1" ht="12">
      <c r="A126" s="13"/>
      <c r="B126" s="245"/>
      <c r="C126" s="246"/>
      <c r="D126" s="241" t="s">
        <v>121</v>
      </c>
      <c r="E126" s="247" t="s">
        <v>1</v>
      </c>
      <c r="F126" s="248" t="s">
        <v>122</v>
      </c>
      <c r="G126" s="246"/>
      <c r="H126" s="249">
        <v>0.94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5" t="s">
        <v>121</v>
      </c>
      <c r="AU126" s="255" t="s">
        <v>81</v>
      </c>
      <c r="AV126" s="13" t="s">
        <v>81</v>
      </c>
      <c r="AW126" s="13" t="s">
        <v>33</v>
      </c>
      <c r="AX126" s="13" t="s">
        <v>20</v>
      </c>
      <c r="AY126" s="255" t="s">
        <v>111</v>
      </c>
    </row>
    <row r="127" spans="1:63" s="12" customFormat="1" ht="22.8" customHeight="1">
      <c r="A127" s="12"/>
      <c r="B127" s="211"/>
      <c r="C127" s="212"/>
      <c r="D127" s="213" t="s">
        <v>75</v>
      </c>
      <c r="E127" s="225" t="s">
        <v>117</v>
      </c>
      <c r="F127" s="225" t="s">
        <v>123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SUM(P128:P129)</f>
        <v>0</v>
      </c>
      <c r="Q127" s="219"/>
      <c r="R127" s="220">
        <f>SUM(R128:R129)</f>
        <v>0.0151344</v>
      </c>
      <c r="S127" s="219"/>
      <c r="T127" s="221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20</v>
      </c>
      <c r="AT127" s="223" t="s">
        <v>75</v>
      </c>
      <c r="AU127" s="223" t="s">
        <v>20</v>
      </c>
      <c r="AY127" s="222" t="s">
        <v>111</v>
      </c>
      <c r="BK127" s="224">
        <f>SUM(BK128:BK129)</f>
        <v>0</v>
      </c>
    </row>
    <row r="128" spans="1:65" s="2" customFormat="1" ht="24" customHeight="1">
      <c r="A128" s="36"/>
      <c r="B128" s="37"/>
      <c r="C128" s="227" t="s">
        <v>81</v>
      </c>
      <c r="D128" s="227" t="s">
        <v>113</v>
      </c>
      <c r="E128" s="228" t="s">
        <v>124</v>
      </c>
      <c r="F128" s="229" t="s">
        <v>125</v>
      </c>
      <c r="G128" s="230" t="s">
        <v>126</v>
      </c>
      <c r="H128" s="231">
        <v>0.72</v>
      </c>
      <c r="I128" s="232"/>
      <c r="J128" s="233">
        <f>ROUND(I128*H128,2)</f>
        <v>0</v>
      </c>
      <c r="K128" s="234"/>
      <c r="L128" s="42"/>
      <c r="M128" s="235" t="s">
        <v>1</v>
      </c>
      <c r="N128" s="236" t="s">
        <v>41</v>
      </c>
      <c r="O128" s="89"/>
      <c r="P128" s="237">
        <f>O128*H128</f>
        <v>0</v>
      </c>
      <c r="Q128" s="237">
        <v>0.02102</v>
      </c>
      <c r="R128" s="237">
        <f>Q128*H128</f>
        <v>0.0151344</v>
      </c>
      <c r="S128" s="237">
        <v>0</v>
      </c>
      <c r="T128" s="238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9" t="s">
        <v>117</v>
      </c>
      <c r="AT128" s="239" t="s">
        <v>113</v>
      </c>
      <c r="AU128" s="239" t="s">
        <v>81</v>
      </c>
      <c r="AY128" s="15" t="s">
        <v>111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5" t="s">
        <v>20</v>
      </c>
      <c r="BK128" s="240">
        <f>ROUND(I128*H128,2)</f>
        <v>0</v>
      </c>
      <c r="BL128" s="15" t="s">
        <v>117</v>
      </c>
      <c r="BM128" s="239" t="s">
        <v>127</v>
      </c>
    </row>
    <row r="129" spans="1:51" s="13" customFormat="1" ht="12">
      <c r="A129" s="13"/>
      <c r="B129" s="245"/>
      <c r="C129" s="246"/>
      <c r="D129" s="241" t="s">
        <v>121</v>
      </c>
      <c r="E129" s="247" t="s">
        <v>1</v>
      </c>
      <c r="F129" s="248" t="s">
        <v>128</v>
      </c>
      <c r="G129" s="246"/>
      <c r="H129" s="249">
        <v>0.72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5" t="s">
        <v>121</v>
      </c>
      <c r="AU129" s="255" t="s">
        <v>81</v>
      </c>
      <c r="AV129" s="13" t="s">
        <v>81</v>
      </c>
      <c r="AW129" s="13" t="s">
        <v>33</v>
      </c>
      <c r="AX129" s="13" t="s">
        <v>20</v>
      </c>
      <c r="AY129" s="255" t="s">
        <v>111</v>
      </c>
    </row>
    <row r="130" spans="1:63" s="12" customFormat="1" ht="22.8" customHeight="1">
      <c r="A130" s="12"/>
      <c r="B130" s="211"/>
      <c r="C130" s="212"/>
      <c r="D130" s="213" t="s">
        <v>75</v>
      </c>
      <c r="E130" s="225" t="s">
        <v>129</v>
      </c>
      <c r="F130" s="225" t="s">
        <v>130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SUM(P131:P136)</f>
        <v>0</v>
      </c>
      <c r="Q130" s="219"/>
      <c r="R130" s="220">
        <f>SUM(R131:R136)</f>
        <v>0</v>
      </c>
      <c r="S130" s="219"/>
      <c r="T130" s="221">
        <f>SUM(T131:T136)</f>
        <v>0.645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20</v>
      </c>
      <c r="AT130" s="223" t="s">
        <v>75</v>
      </c>
      <c r="AU130" s="223" t="s">
        <v>20</v>
      </c>
      <c r="AY130" s="222" t="s">
        <v>111</v>
      </c>
      <c r="BK130" s="224">
        <f>SUM(BK131:BK136)</f>
        <v>0</v>
      </c>
    </row>
    <row r="131" spans="1:65" s="2" customFormat="1" ht="24" customHeight="1">
      <c r="A131" s="36"/>
      <c r="B131" s="37"/>
      <c r="C131" s="227" t="s">
        <v>131</v>
      </c>
      <c r="D131" s="227" t="s">
        <v>113</v>
      </c>
      <c r="E131" s="228" t="s">
        <v>132</v>
      </c>
      <c r="F131" s="229" t="s">
        <v>133</v>
      </c>
      <c r="G131" s="230" t="s">
        <v>134</v>
      </c>
      <c r="H131" s="231">
        <v>0.33</v>
      </c>
      <c r="I131" s="232"/>
      <c r="J131" s="233">
        <f>ROUND(I131*H131,2)</f>
        <v>0</v>
      </c>
      <c r="K131" s="234"/>
      <c r="L131" s="42"/>
      <c r="M131" s="235" t="s">
        <v>1</v>
      </c>
      <c r="N131" s="236" t="s">
        <v>41</v>
      </c>
      <c r="O131" s="89"/>
      <c r="P131" s="237">
        <f>O131*H131</f>
        <v>0</v>
      </c>
      <c r="Q131" s="237">
        <v>0</v>
      </c>
      <c r="R131" s="237">
        <f>Q131*H131</f>
        <v>0</v>
      </c>
      <c r="S131" s="237">
        <v>1</v>
      </c>
      <c r="T131" s="238">
        <f>S131*H131</f>
        <v>0.33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9" t="s">
        <v>117</v>
      </c>
      <c r="AT131" s="239" t="s">
        <v>113</v>
      </c>
      <c r="AU131" s="239" t="s">
        <v>81</v>
      </c>
      <c r="AY131" s="15" t="s">
        <v>111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5" t="s">
        <v>20</v>
      </c>
      <c r="BK131" s="240">
        <f>ROUND(I131*H131,2)</f>
        <v>0</v>
      </c>
      <c r="BL131" s="15" t="s">
        <v>117</v>
      </c>
      <c r="BM131" s="239" t="s">
        <v>135</v>
      </c>
    </row>
    <row r="132" spans="1:47" s="2" customFormat="1" ht="12">
      <c r="A132" s="36"/>
      <c r="B132" s="37"/>
      <c r="C132" s="38"/>
      <c r="D132" s="241" t="s">
        <v>119</v>
      </c>
      <c r="E132" s="38"/>
      <c r="F132" s="242" t="s">
        <v>136</v>
      </c>
      <c r="G132" s="38"/>
      <c r="H132" s="38"/>
      <c r="I132" s="136"/>
      <c r="J132" s="38"/>
      <c r="K132" s="38"/>
      <c r="L132" s="42"/>
      <c r="M132" s="243"/>
      <c r="N132" s="244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119</v>
      </c>
      <c r="AU132" s="15" t="s">
        <v>81</v>
      </c>
    </row>
    <row r="133" spans="1:51" s="13" customFormat="1" ht="12">
      <c r="A133" s="13"/>
      <c r="B133" s="245"/>
      <c r="C133" s="246"/>
      <c r="D133" s="241" t="s">
        <v>121</v>
      </c>
      <c r="E133" s="247" t="s">
        <v>1</v>
      </c>
      <c r="F133" s="248" t="s">
        <v>137</v>
      </c>
      <c r="G133" s="246"/>
      <c r="H133" s="249">
        <v>0.33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121</v>
      </c>
      <c r="AU133" s="255" t="s">
        <v>81</v>
      </c>
      <c r="AV133" s="13" t="s">
        <v>81</v>
      </c>
      <c r="AW133" s="13" t="s">
        <v>33</v>
      </c>
      <c r="AX133" s="13" t="s">
        <v>20</v>
      </c>
      <c r="AY133" s="255" t="s">
        <v>111</v>
      </c>
    </row>
    <row r="134" spans="1:65" s="2" customFormat="1" ht="24" customHeight="1">
      <c r="A134" s="36"/>
      <c r="B134" s="37"/>
      <c r="C134" s="227" t="s">
        <v>117</v>
      </c>
      <c r="D134" s="227" t="s">
        <v>113</v>
      </c>
      <c r="E134" s="228" t="s">
        <v>138</v>
      </c>
      <c r="F134" s="229" t="s">
        <v>139</v>
      </c>
      <c r="G134" s="230" t="s">
        <v>134</v>
      </c>
      <c r="H134" s="231">
        <v>0.315</v>
      </c>
      <c r="I134" s="232"/>
      <c r="J134" s="233">
        <f>ROUND(I134*H134,2)</f>
        <v>0</v>
      </c>
      <c r="K134" s="234"/>
      <c r="L134" s="42"/>
      <c r="M134" s="235" t="s">
        <v>1</v>
      </c>
      <c r="N134" s="236" t="s">
        <v>41</v>
      </c>
      <c r="O134" s="89"/>
      <c r="P134" s="237">
        <f>O134*H134</f>
        <v>0</v>
      </c>
      <c r="Q134" s="237">
        <v>0</v>
      </c>
      <c r="R134" s="237">
        <f>Q134*H134</f>
        <v>0</v>
      </c>
      <c r="S134" s="237">
        <v>1</v>
      </c>
      <c r="T134" s="238">
        <f>S134*H134</f>
        <v>0.315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9" t="s">
        <v>117</v>
      </c>
      <c r="AT134" s="239" t="s">
        <v>113</v>
      </c>
      <c r="AU134" s="239" t="s">
        <v>81</v>
      </c>
      <c r="AY134" s="15" t="s">
        <v>111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5" t="s">
        <v>20</v>
      </c>
      <c r="BK134" s="240">
        <f>ROUND(I134*H134,2)</f>
        <v>0</v>
      </c>
      <c r="BL134" s="15" t="s">
        <v>117</v>
      </c>
      <c r="BM134" s="239" t="s">
        <v>140</v>
      </c>
    </row>
    <row r="135" spans="1:47" s="2" customFormat="1" ht="12">
      <c r="A135" s="36"/>
      <c r="B135" s="37"/>
      <c r="C135" s="38"/>
      <c r="D135" s="241" t="s">
        <v>119</v>
      </c>
      <c r="E135" s="38"/>
      <c r="F135" s="242" t="s">
        <v>141</v>
      </c>
      <c r="G135" s="38"/>
      <c r="H135" s="38"/>
      <c r="I135" s="136"/>
      <c r="J135" s="38"/>
      <c r="K135" s="38"/>
      <c r="L135" s="42"/>
      <c r="M135" s="243"/>
      <c r="N135" s="244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119</v>
      </c>
      <c r="AU135" s="15" t="s">
        <v>81</v>
      </c>
    </row>
    <row r="136" spans="1:51" s="13" customFormat="1" ht="12">
      <c r="A136" s="13"/>
      <c r="B136" s="245"/>
      <c r="C136" s="246"/>
      <c r="D136" s="241" t="s">
        <v>121</v>
      </c>
      <c r="E136" s="247" t="s">
        <v>1</v>
      </c>
      <c r="F136" s="248" t="s">
        <v>142</v>
      </c>
      <c r="G136" s="246"/>
      <c r="H136" s="249">
        <v>0.315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121</v>
      </c>
      <c r="AU136" s="255" t="s">
        <v>81</v>
      </c>
      <c r="AV136" s="13" t="s">
        <v>81</v>
      </c>
      <c r="AW136" s="13" t="s">
        <v>33</v>
      </c>
      <c r="AX136" s="13" t="s">
        <v>20</v>
      </c>
      <c r="AY136" s="255" t="s">
        <v>111</v>
      </c>
    </row>
    <row r="137" spans="1:63" s="12" customFormat="1" ht="22.8" customHeight="1">
      <c r="A137" s="12"/>
      <c r="B137" s="211"/>
      <c r="C137" s="212"/>
      <c r="D137" s="213" t="s">
        <v>75</v>
      </c>
      <c r="E137" s="225" t="s">
        <v>129</v>
      </c>
      <c r="F137" s="225" t="s">
        <v>130</v>
      </c>
      <c r="G137" s="212"/>
      <c r="H137" s="212"/>
      <c r="I137" s="215"/>
      <c r="J137" s="226">
        <f>BK137</f>
        <v>0</v>
      </c>
      <c r="K137" s="212"/>
      <c r="L137" s="217"/>
      <c r="M137" s="218"/>
      <c r="N137" s="219"/>
      <c r="O137" s="219"/>
      <c r="P137" s="220">
        <f>SUM(P138:P139)</f>
        <v>0</v>
      </c>
      <c r="Q137" s="219"/>
      <c r="R137" s="220">
        <f>SUM(R138:R139)</f>
        <v>0.00128</v>
      </c>
      <c r="S137" s="219"/>
      <c r="T137" s="221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20</v>
      </c>
      <c r="AT137" s="223" t="s">
        <v>75</v>
      </c>
      <c r="AU137" s="223" t="s">
        <v>20</v>
      </c>
      <c r="AY137" s="222" t="s">
        <v>111</v>
      </c>
      <c r="BK137" s="224">
        <f>SUM(BK138:BK139)</f>
        <v>0</v>
      </c>
    </row>
    <row r="138" spans="1:65" s="2" customFormat="1" ht="24" customHeight="1">
      <c r="A138" s="36"/>
      <c r="B138" s="37"/>
      <c r="C138" s="227" t="s">
        <v>143</v>
      </c>
      <c r="D138" s="227" t="s">
        <v>113</v>
      </c>
      <c r="E138" s="228" t="s">
        <v>144</v>
      </c>
      <c r="F138" s="229" t="s">
        <v>145</v>
      </c>
      <c r="G138" s="230" t="s">
        <v>146</v>
      </c>
      <c r="H138" s="231">
        <v>128</v>
      </c>
      <c r="I138" s="232"/>
      <c r="J138" s="233">
        <f>ROUND(I138*H138,2)</f>
        <v>0</v>
      </c>
      <c r="K138" s="234"/>
      <c r="L138" s="42"/>
      <c r="M138" s="235" t="s">
        <v>1</v>
      </c>
      <c r="N138" s="236" t="s">
        <v>41</v>
      </c>
      <c r="O138" s="89"/>
      <c r="P138" s="237">
        <f>O138*H138</f>
        <v>0</v>
      </c>
      <c r="Q138" s="237">
        <v>1E-05</v>
      </c>
      <c r="R138" s="237">
        <f>Q138*H138</f>
        <v>0.00128</v>
      </c>
      <c r="S138" s="237">
        <v>0</v>
      </c>
      <c r="T138" s="23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9" t="s">
        <v>117</v>
      </c>
      <c r="AT138" s="239" t="s">
        <v>113</v>
      </c>
      <c r="AU138" s="239" t="s">
        <v>81</v>
      </c>
      <c r="AY138" s="15" t="s">
        <v>111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5" t="s">
        <v>20</v>
      </c>
      <c r="BK138" s="240">
        <f>ROUND(I138*H138,2)</f>
        <v>0</v>
      </c>
      <c r="BL138" s="15" t="s">
        <v>117</v>
      </c>
      <c r="BM138" s="239" t="s">
        <v>147</v>
      </c>
    </row>
    <row r="139" spans="1:47" s="2" customFormat="1" ht="12">
      <c r="A139" s="36"/>
      <c r="B139" s="37"/>
      <c r="C139" s="38"/>
      <c r="D139" s="241" t="s">
        <v>119</v>
      </c>
      <c r="E139" s="38"/>
      <c r="F139" s="242" t="s">
        <v>148</v>
      </c>
      <c r="G139" s="38"/>
      <c r="H139" s="38"/>
      <c r="I139" s="136"/>
      <c r="J139" s="38"/>
      <c r="K139" s="38"/>
      <c r="L139" s="42"/>
      <c r="M139" s="243"/>
      <c r="N139" s="244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119</v>
      </c>
      <c r="AU139" s="15" t="s">
        <v>81</v>
      </c>
    </row>
    <row r="140" spans="1:63" s="12" customFormat="1" ht="25.9" customHeight="1">
      <c r="A140" s="12"/>
      <c r="B140" s="211"/>
      <c r="C140" s="212"/>
      <c r="D140" s="213" t="s">
        <v>75</v>
      </c>
      <c r="E140" s="214" t="s">
        <v>149</v>
      </c>
      <c r="F140" s="214" t="s">
        <v>150</v>
      </c>
      <c r="G140" s="212"/>
      <c r="H140" s="212"/>
      <c r="I140" s="215"/>
      <c r="J140" s="216">
        <f>BK140</f>
        <v>0</v>
      </c>
      <c r="K140" s="212"/>
      <c r="L140" s="217"/>
      <c r="M140" s="218"/>
      <c r="N140" s="219"/>
      <c r="O140" s="219"/>
      <c r="P140" s="220">
        <f>P141</f>
        <v>0</v>
      </c>
      <c r="Q140" s="219"/>
      <c r="R140" s="220">
        <f>R141</f>
        <v>0.00234</v>
      </c>
      <c r="S140" s="219"/>
      <c r="T140" s="221">
        <f>T141</f>
        <v>0.006500000000000001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2" t="s">
        <v>81</v>
      </c>
      <c r="AT140" s="223" t="s">
        <v>75</v>
      </c>
      <c r="AU140" s="223" t="s">
        <v>7</v>
      </c>
      <c r="AY140" s="222" t="s">
        <v>111</v>
      </c>
      <c r="BK140" s="224">
        <f>BK141</f>
        <v>0</v>
      </c>
    </row>
    <row r="141" spans="1:63" s="12" customFormat="1" ht="22.8" customHeight="1">
      <c r="A141" s="12"/>
      <c r="B141" s="211"/>
      <c r="C141" s="212"/>
      <c r="D141" s="213" t="s">
        <v>75</v>
      </c>
      <c r="E141" s="225" t="s">
        <v>151</v>
      </c>
      <c r="F141" s="225" t="s">
        <v>152</v>
      </c>
      <c r="G141" s="212"/>
      <c r="H141" s="212"/>
      <c r="I141" s="215"/>
      <c r="J141" s="226">
        <f>BK141</f>
        <v>0</v>
      </c>
      <c r="K141" s="212"/>
      <c r="L141" s="217"/>
      <c r="M141" s="218"/>
      <c r="N141" s="219"/>
      <c r="O141" s="219"/>
      <c r="P141" s="220">
        <f>SUM(P142:P147)</f>
        <v>0</v>
      </c>
      <c r="Q141" s="219"/>
      <c r="R141" s="220">
        <f>SUM(R142:R147)</f>
        <v>0.00234</v>
      </c>
      <c r="S141" s="219"/>
      <c r="T141" s="221">
        <f>SUM(T142:T147)</f>
        <v>0.006500000000000001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2" t="s">
        <v>81</v>
      </c>
      <c r="AT141" s="223" t="s">
        <v>75</v>
      </c>
      <c r="AU141" s="223" t="s">
        <v>20</v>
      </c>
      <c r="AY141" s="222" t="s">
        <v>111</v>
      </c>
      <c r="BK141" s="224">
        <f>SUM(BK142:BK147)</f>
        <v>0</v>
      </c>
    </row>
    <row r="142" spans="1:65" s="2" customFormat="1" ht="36" customHeight="1">
      <c r="A142" s="36"/>
      <c r="B142" s="37"/>
      <c r="C142" s="227" t="s">
        <v>153</v>
      </c>
      <c r="D142" s="227" t="s">
        <v>113</v>
      </c>
      <c r="E142" s="228" t="s">
        <v>154</v>
      </c>
      <c r="F142" s="229" t="s">
        <v>155</v>
      </c>
      <c r="G142" s="230" t="s">
        <v>156</v>
      </c>
      <c r="H142" s="231">
        <v>39</v>
      </c>
      <c r="I142" s="232"/>
      <c r="J142" s="233">
        <f>ROUND(I142*H142,2)</f>
        <v>0</v>
      </c>
      <c r="K142" s="234"/>
      <c r="L142" s="42"/>
      <c r="M142" s="235" t="s">
        <v>1</v>
      </c>
      <c r="N142" s="236" t="s">
        <v>41</v>
      </c>
      <c r="O142" s="89"/>
      <c r="P142" s="237">
        <f>O142*H142</f>
        <v>0</v>
      </c>
      <c r="Q142" s="237">
        <v>6E-05</v>
      </c>
      <c r="R142" s="237">
        <f>Q142*H142</f>
        <v>0.00234</v>
      </c>
      <c r="S142" s="237">
        <v>0</v>
      </c>
      <c r="T142" s="23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39" t="s">
        <v>157</v>
      </c>
      <c r="AT142" s="239" t="s">
        <v>113</v>
      </c>
      <c r="AU142" s="239" t="s">
        <v>81</v>
      </c>
      <c r="AY142" s="15" t="s">
        <v>111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5" t="s">
        <v>20</v>
      </c>
      <c r="BK142" s="240">
        <f>ROUND(I142*H142,2)</f>
        <v>0</v>
      </c>
      <c r="BL142" s="15" t="s">
        <v>157</v>
      </c>
      <c r="BM142" s="239" t="s">
        <v>158</v>
      </c>
    </row>
    <row r="143" spans="1:47" s="2" customFormat="1" ht="12">
      <c r="A143" s="36"/>
      <c r="B143" s="37"/>
      <c r="C143" s="38"/>
      <c r="D143" s="241" t="s">
        <v>119</v>
      </c>
      <c r="E143" s="38"/>
      <c r="F143" s="242" t="s">
        <v>159</v>
      </c>
      <c r="G143" s="38"/>
      <c r="H143" s="38"/>
      <c r="I143" s="136"/>
      <c r="J143" s="38"/>
      <c r="K143" s="38"/>
      <c r="L143" s="42"/>
      <c r="M143" s="243"/>
      <c r="N143" s="244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119</v>
      </c>
      <c r="AU143" s="15" t="s">
        <v>81</v>
      </c>
    </row>
    <row r="144" spans="1:65" s="2" customFormat="1" ht="24" customHeight="1">
      <c r="A144" s="36"/>
      <c r="B144" s="37"/>
      <c r="C144" s="227" t="s">
        <v>160</v>
      </c>
      <c r="D144" s="227" t="s">
        <v>113</v>
      </c>
      <c r="E144" s="228" t="s">
        <v>161</v>
      </c>
      <c r="F144" s="229" t="s">
        <v>162</v>
      </c>
      <c r="G144" s="230" t="s">
        <v>156</v>
      </c>
      <c r="H144" s="231">
        <v>6.5</v>
      </c>
      <c r="I144" s="232"/>
      <c r="J144" s="233">
        <f>ROUND(I144*H144,2)</f>
        <v>0</v>
      </c>
      <c r="K144" s="234"/>
      <c r="L144" s="42"/>
      <c r="M144" s="235" t="s">
        <v>1</v>
      </c>
      <c r="N144" s="236" t="s">
        <v>41</v>
      </c>
      <c r="O144" s="89"/>
      <c r="P144" s="237">
        <f>O144*H144</f>
        <v>0</v>
      </c>
      <c r="Q144" s="237">
        <v>0</v>
      </c>
      <c r="R144" s="237">
        <f>Q144*H144</f>
        <v>0</v>
      </c>
      <c r="S144" s="237">
        <v>0.001</v>
      </c>
      <c r="T144" s="238">
        <f>S144*H144</f>
        <v>0.006500000000000001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9" t="s">
        <v>157</v>
      </c>
      <c r="AT144" s="239" t="s">
        <v>113</v>
      </c>
      <c r="AU144" s="239" t="s">
        <v>81</v>
      </c>
      <c r="AY144" s="15" t="s">
        <v>111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5" t="s">
        <v>20</v>
      </c>
      <c r="BK144" s="240">
        <f>ROUND(I144*H144,2)</f>
        <v>0</v>
      </c>
      <c r="BL144" s="15" t="s">
        <v>157</v>
      </c>
      <c r="BM144" s="239" t="s">
        <v>163</v>
      </c>
    </row>
    <row r="145" spans="1:47" s="2" customFormat="1" ht="12">
      <c r="A145" s="36"/>
      <c r="B145" s="37"/>
      <c r="C145" s="38"/>
      <c r="D145" s="241" t="s">
        <v>119</v>
      </c>
      <c r="E145" s="38"/>
      <c r="F145" s="242" t="s">
        <v>164</v>
      </c>
      <c r="G145" s="38"/>
      <c r="H145" s="38"/>
      <c r="I145" s="136"/>
      <c r="J145" s="38"/>
      <c r="K145" s="38"/>
      <c r="L145" s="42"/>
      <c r="M145" s="243"/>
      <c r="N145" s="24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119</v>
      </c>
      <c r="AU145" s="15" t="s">
        <v>81</v>
      </c>
    </row>
    <row r="146" spans="1:65" s="2" customFormat="1" ht="24" customHeight="1">
      <c r="A146" s="36"/>
      <c r="B146" s="37"/>
      <c r="C146" s="227" t="s">
        <v>165</v>
      </c>
      <c r="D146" s="227" t="s">
        <v>113</v>
      </c>
      <c r="E146" s="228" t="s">
        <v>166</v>
      </c>
      <c r="F146" s="229" t="s">
        <v>167</v>
      </c>
      <c r="G146" s="230" t="s">
        <v>134</v>
      </c>
      <c r="H146" s="231">
        <v>0.645</v>
      </c>
      <c r="I146" s="232"/>
      <c r="J146" s="233">
        <f>ROUND(I146*H146,2)</f>
        <v>0</v>
      </c>
      <c r="K146" s="234"/>
      <c r="L146" s="42"/>
      <c r="M146" s="235" t="s">
        <v>1</v>
      </c>
      <c r="N146" s="236" t="s">
        <v>41</v>
      </c>
      <c r="O146" s="89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39" t="s">
        <v>117</v>
      </c>
      <c r="AT146" s="239" t="s">
        <v>113</v>
      </c>
      <c r="AU146" s="239" t="s">
        <v>81</v>
      </c>
      <c r="AY146" s="15" t="s">
        <v>111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5" t="s">
        <v>20</v>
      </c>
      <c r="BK146" s="240">
        <f>ROUND(I146*H146,2)</f>
        <v>0</v>
      </c>
      <c r="BL146" s="15" t="s">
        <v>117</v>
      </c>
      <c r="BM146" s="239" t="s">
        <v>168</v>
      </c>
    </row>
    <row r="147" spans="1:47" s="2" customFormat="1" ht="12">
      <c r="A147" s="36"/>
      <c r="B147" s="37"/>
      <c r="C147" s="38"/>
      <c r="D147" s="241" t="s">
        <v>119</v>
      </c>
      <c r="E147" s="38"/>
      <c r="F147" s="242" t="s">
        <v>169</v>
      </c>
      <c r="G147" s="38"/>
      <c r="H147" s="38"/>
      <c r="I147" s="136"/>
      <c r="J147" s="38"/>
      <c r="K147" s="38"/>
      <c r="L147" s="42"/>
      <c r="M147" s="243"/>
      <c r="N147" s="244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119</v>
      </c>
      <c r="AU147" s="15" t="s">
        <v>81</v>
      </c>
    </row>
    <row r="148" spans="1:63" s="12" customFormat="1" ht="25.9" customHeight="1">
      <c r="A148" s="12"/>
      <c r="B148" s="211"/>
      <c r="C148" s="212"/>
      <c r="D148" s="213" t="s">
        <v>75</v>
      </c>
      <c r="E148" s="214" t="s">
        <v>170</v>
      </c>
      <c r="F148" s="214" t="s">
        <v>171</v>
      </c>
      <c r="G148" s="212"/>
      <c r="H148" s="212"/>
      <c r="I148" s="215"/>
      <c r="J148" s="216">
        <f>BK148</f>
        <v>0</v>
      </c>
      <c r="K148" s="212"/>
      <c r="L148" s="217"/>
      <c r="M148" s="218"/>
      <c r="N148" s="219"/>
      <c r="O148" s="219"/>
      <c r="P148" s="220">
        <f>P149</f>
        <v>0</v>
      </c>
      <c r="Q148" s="219"/>
      <c r="R148" s="220">
        <f>R149</f>
        <v>0</v>
      </c>
      <c r="S148" s="219"/>
      <c r="T148" s="221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2" t="s">
        <v>143</v>
      </c>
      <c r="AT148" s="223" t="s">
        <v>75</v>
      </c>
      <c r="AU148" s="223" t="s">
        <v>7</v>
      </c>
      <c r="AY148" s="222" t="s">
        <v>111</v>
      </c>
      <c r="BK148" s="224">
        <f>BK149</f>
        <v>0</v>
      </c>
    </row>
    <row r="149" spans="1:63" s="12" customFormat="1" ht="22.8" customHeight="1">
      <c r="A149" s="12"/>
      <c r="B149" s="211"/>
      <c r="C149" s="212"/>
      <c r="D149" s="213" t="s">
        <v>75</v>
      </c>
      <c r="E149" s="225" t="s">
        <v>172</v>
      </c>
      <c r="F149" s="225" t="s">
        <v>173</v>
      </c>
      <c r="G149" s="212"/>
      <c r="H149" s="212"/>
      <c r="I149" s="215"/>
      <c r="J149" s="226">
        <f>BK149</f>
        <v>0</v>
      </c>
      <c r="K149" s="212"/>
      <c r="L149" s="217"/>
      <c r="M149" s="218"/>
      <c r="N149" s="219"/>
      <c r="O149" s="219"/>
      <c r="P149" s="220">
        <f>SUM(P150:P152)</f>
        <v>0</v>
      </c>
      <c r="Q149" s="219"/>
      <c r="R149" s="220">
        <f>SUM(R150:R152)</f>
        <v>0</v>
      </c>
      <c r="S149" s="219"/>
      <c r="T149" s="221">
        <f>SUM(T150:T152)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2" t="s">
        <v>143</v>
      </c>
      <c r="AT149" s="223" t="s">
        <v>75</v>
      </c>
      <c r="AU149" s="223" t="s">
        <v>20</v>
      </c>
      <c r="AY149" s="222" t="s">
        <v>111</v>
      </c>
      <c r="BK149" s="224">
        <f>SUM(BK150:BK152)</f>
        <v>0</v>
      </c>
    </row>
    <row r="150" spans="1:65" s="2" customFormat="1" ht="24" customHeight="1">
      <c r="A150" s="36"/>
      <c r="B150" s="37"/>
      <c r="C150" s="227" t="s">
        <v>129</v>
      </c>
      <c r="D150" s="227" t="s">
        <v>113</v>
      </c>
      <c r="E150" s="228" t="s">
        <v>174</v>
      </c>
      <c r="F150" s="229" t="s">
        <v>175</v>
      </c>
      <c r="G150" s="230" t="s">
        <v>176</v>
      </c>
      <c r="H150" s="231">
        <v>1</v>
      </c>
      <c r="I150" s="232"/>
      <c r="J150" s="233">
        <f>ROUND(I150*H150,2)</f>
        <v>0</v>
      </c>
      <c r="K150" s="234"/>
      <c r="L150" s="42"/>
      <c r="M150" s="235" t="s">
        <v>1</v>
      </c>
      <c r="N150" s="236" t="s">
        <v>41</v>
      </c>
      <c r="O150" s="89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9" t="s">
        <v>177</v>
      </c>
      <c r="AT150" s="239" t="s">
        <v>113</v>
      </c>
      <c r="AU150" s="239" t="s">
        <v>81</v>
      </c>
      <c r="AY150" s="15" t="s">
        <v>111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5" t="s">
        <v>20</v>
      </c>
      <c r="BK150" s="240">
        <f>ROUND(I150*H150,2)</f>
        <v>0</v>
      </c>
      <c r="BL150" s="15" t="s">
        <v>177</v>
      </c>
      <c r="BM150" s="239" t="s">
        <v>178</v>
      </c>
    </row>
    <row r="151" spans="1:47" s="2" customFormat="1" ht="12">
      <c r="A151" s="36"/>
      <c r="B151" s="37"/>
      <c r="C151" s="38"/>
      <c r="D151" s="241" t="s">
        <v>119</v>
      </c>
      <c r="E151" s="38"/>
      <c r="F151" s="242" t="s">
        <v>179</v>
      </c>
      <c r="G151" s="38"/>
      <c r="H151" s="38"/>
      <c r="I151" s="136"/>
      <c r="J151" s="38"/>
      <c r="K151" s="38"/>
      <c r="L151" s="42"/>
      <c r="M151" s="243"/>
      <c r="N151" s="244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119</v>
      </c>
      <c r="AU151" s="15" t="s">
        <v>81</v>
      </c>
    </row>
    <row r="152" spans="1:65" s="2" customFormat="1" ht="16.5" customHeight="1">
      <c r="A152" s="36"/>
      <c r="B152" s="37"/>
      <c r="C152" s="227" t="s">
        <v>25</v>
      </c>
      <c r="D152" s="227" t="s">
        <v>113</v>
      </c>
      <c r="E152" s="228" t="s">
        <v>180</v>
      </c>
      <c r="F152" s="229" t="s">
        <v>181</v>
      </c>
      <c r="G152" s="230" t="s">
        <v>176</v>
      </c>
      <c r="H152" s="231">
        <v>1</v>
      </c>
      <c r="I152" s="232"/>
      <c r="J152" s="233">
        <f>ROUND(I152*H152,2)</f>
        <v>0</v>
      </c>
      <c r="K152" s="234"/>
      <c r="L152" s="42"/>
      <c r="M152" s="256" t="s">
        <v>1</v>
      </c>
      <c r="N152" s="257" t="s">
        <v>41</v>
      </c>
      <c r="O152" s="258"/>
      <c r="P152" s="259">
        <f>O152*H152</f>
        <v>0</v>
      </c>
      <c r="Q152" s="259">
        <v>0</v>
      </c>
      <c r="R152" s="259">
        <f>Q152*H152</f>
        <v>0</v>
      </c>
      <c r="S152" s="259">
        <v>0</v>
      </c>
      <c r="T152" s="26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9" t="s">
        <v>177</v>
      </c>
      <c r="AT152" s="239" t="s">
        <v>113</v>
      </c>
      <c r="AU152" s="239" t="s">
        <v>81</v>
      </c>
      <c r="AY152" s="15" t="s">
        <v>111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5" t="s">
        <v>20</v>
      </c>
      <c r="BK152" s="240">
        <f>ROUND(I152*H152,2)</f>
        <v>0</v>
      </c>
      <c r="BL152" s="15" t="s">
        <v>177</v>
      </c>
      <c r="BM152" s="239" t="s">
        <v>182</v>
      </c>
    </row>
    <row r="153" spans="1:31" s="2" customFormat="1" ht="6.95" customHeight="1">
      <c r="A153" s="36"/>
      <c r="B153" s="64"/>
      <c r="C153" s="65"/>
      <c r="D153" s="65"/>
      <c r="E153" s="65"/>
      <c r="F153" s="65"/>
      <c r="G153" s="65"/>
      <c r="H153" s="65"/>
      <c r="I153" s="175"/>
      <c r="J153" s="65"/>
      <c r="K153" s="65"/>
      <c r="L153" s="42"/>
      <c r="M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</row>
  </sheetData>
  <sheetProtection password="CC35" sheet="1" objects="1" scenarios="1" formatColumns="0" formatRows="0" autoFilter="0"/>
  <autoFilter ref="C120:K152"/>
  <mergeCells count="6">
    <mergeCell ref="E7:H7"/>
    <mergeCell ref="E16:H16"/>
    <mergeCell ref="E25:H25"/>
    <mergeCell ref="E85:H85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Benda</dc:creator>
  <cp:keywords/>
  <dc:description/>
  <cp:lastModifiedBy>Ing. Daniel Benda</cp:lastModifiedBy>
  <dcterms:created xsi:type="dcterms:W3CDTF">2019-09-11T08:55:46Z</dcterms:created>
  <dcterms:modified xsi:type="dcterms:W3CDTF">2019-09-11T08:55:47Z</dcterms:modified>
  <cp:category/>
  <cp:version/>
  <cp:contentType/>
  <cp:contentStatus/>
</cp:coreProperties>
</file>