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26175" windowHeight="15375" activeTab="1"/>
  </bookViews>
  <sheets>
    <sheet name="Rekapitulace stavby" sheetId="1" r:id="rId1"/>
    <sheet name="1 - SO1 - pěstební zásah" sheetId="2" r:id="rId2"/>
    <sheet name="2 - VON - vedlejší a osta..." sheetId="3" r:id="rId3"/>
    <sheet name="Pokyny pro vyplnění" sheetId="4" r:id="rId4"/>
  </sheets>
  <definedNames>
    <definedName name="_xlnm._FilterDatabase" localSheetId="1" hidden="1">'1 - SO1 - pěstební zásah'!$C$81:$K$96</definedName>
    <definedName name="_xlnm._FilterDatabase" localSheetId="2" hidden="1">'2 - VON - vedlejší a osta...'!$C$80:$K$92</definedName>
    <definedName name="_xlnm.Print_Titles" localSheetId="1">'1 - SO1 - pěstební zásah'!$81:$81</definedName>
    <definedName name="_xlnm.Print_Titles" localSheetId="2">'2 - VON - vedlejší a osta...'!$80:$80</definedName>
    <definedName name="_xlnm.Print_Titles" localSheetId="0">'Rekapitulace stavby'!$52:$52</definedName>
    <definedName name="_xlnm.Print_Area" localSheetId="1">'1 - SO1 - pěstební zásah'!$C$4:$J$39,'1 - SO1 - pěstební zásah'!$C$45:$J$63,'1 - SO1 - pěstební zásah'!$C$69:$K$96</definedName>
    <definedName name="_xlnm.Print_Area" localSheetId="2">'2 - VON - vedlejší a osta...'!$C$4:$J$39,'2 - VON - vedlejší a osta...'!$C$45:$J$62,'2 - VON - vedlejší a osta...'!$C$68:$K$92</definedName>
    <definedName name="_xlnm.Print_Area" localSheetId="3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stavby'!$C$42:$AQ$57</definedName>
  </definedNames>
  <calcPr calcId="162913"/>
</workbook>
</file>

<file path=xl/calcChain.xml><?xml version="1.0" encoding="utf-8"?>
<calcChain xmlns="http://schemas.openxmlformats.org/spreadsheetml/2006/main">
  <c r="J37" i="3" l="1"/>
  <c r="J36" i="3"/>
  <c r="AY56" i="1"/>
  <c r="J35" i="3"/>
  <c r="AX56" i="1"/>
  <c r="BI92" i="3"/>
  <c r="BH92" i="3"/>
  <c r="BF92" i="3"/>
  <c r="J34" i="3" s="1"/>
  <c r="AW56" i="1" s="1"/>
  <c r="BE92" i="3"/>
  <c r="T92" i="3"/>
  <c r="R92" i="3"/>
  <c r="P92" i="3"/>
  <c r="BK92" i="3"/>
  <c r="J92" i="3"/>
  <c r="BG92" i="3"/>
  <c r="BI90" i="3"/>
  <c r="F37" i="3" s="1"/>
  <c r="BD56" i="1" s="1"/>
  <c r="BH90" i="3"/>
  <c r="BF90" i="3"/>
  <c r="BE90" i="3"/>
  <c r="T90" i="3"/>
  <c r="R90" i="3"/>
  <c r="P90" i="3"/>
  <c r="BK90" i="3"/>
  <c r="J90" i="3"/>
  <c r="BG90" i="3" s="1"/>
  <c r="F35" i="3" s="1"/>
  <c r="BB56" i="1" s="1"/>
  <c r="BI88" i="3"/>
  <c r="BH88" i="3"/>
  <c r="BF88" i="3"/>
  <c r="BE88" i="3"/>
  <c r="T88" i="3"/>
  <c r="T87" i="3"/>
  <c r="R88" i="3"/>
  <c r="R87" i="3" s="1"/>
  <c r="R82" i="3" s="1"/>
  <c r="R81" i="3" s="1"/>
  <c r="P88" i="3"/>
  <c r="P87" i="3" s="1"/>
  <c r="BK88" i="3"/>
  <c r="BK87" i="3"/>
  <c r="J87" i="3" s="1"/>
  <c r="J61" i="3" s="1"/>
  <c r="J88" i="3"/>
  <c r="BG88" i="3"/>
  <c r="BI85" i="3"/>
  <c r="BH85" i="3"/>
  <c r="BF85" i="3"/>
  <c r="BE85" i="3"/>
  <c r="T85" i="3"/>
  <c r="R85" i="3"/>
  <c r="P85" i="3"/>
  <c r="BK85" i="3"/>
  <c r="J85" i="3"/>
  <c r="BG85" i="3"/>
  <c r="BI83" i="3"/>
  <c r="BH83" i="3"/>
  <c r="F36" i="3"/>
  <c r="BC56" i="1" s="1"/>
  <c r="BF83" i="3"/>
  <c r="BE83" i="3"/>
  <c r="F33" i="3" s="1"/>
  <c r="AZ56" i="1" s="1"/>
  <c r="J33" i="3"/>
  <c r="AV56" i="1" s="1"/>
  <c r="T83" i="3"/>
  <c r="T82" i="3"/>
  <c r="T81" i="3" s="1"/>
  <c r="R83" i="3"/>
  <c r="P83" i="3"/>
  <c r="BK83" i="3"/>
  <c r="BK82" i="3"/>
  <c r="BK81" i="3" s="1"/>
  <c r="J81" i="3" s="1"/>
  <c r="J82" i="3"/>
  <c r="J60" i="3" s="1"/>
  <c r="J83" i="3"/>
  <c r="BG83" i="3"/>
  <c r="J78" i="3"/>
  <c r="F77" i="3"/>
  <c r="F75" i="3"/>
  <c r="E73" i="3"/>
  <c r="J55" i="3"/>
  <c r="F54" i="3"/>
  <c r="F52" i="3"/>
  <c r="E50" i="3"/>
  <c r="J21" i="3"/>
  <c r="E21" i="3"/>
  <c r="J77" i="3" s="1"/>
  <c r="J20" i="3"/>
  <c r="J18" i="3"/>
  <c r="E18" i="3"/>
  <c r="F78" i="3"/>
  <c r="F55" i="3"/>
  <c r="J17" i="3"/>
  <c r="J12" i="3"/>
  <c r="J75" i="3"/>
  <c r="J52" i="3"/>
  <c r="E7" i="3"/>
  <c r="E71" i="3" s="1"/>
  <c r="E48" i="3"/>
  <c r="J37" i="2"/>
  <c r="J36" i="2"/>
  <c r="AY55" i="1" s="1"/>
  <c r="J35" i="2"/>
  <c r="AX55" i="1"/>
  <c r="BI95" i="2"/>
  <c r="BH95" i="2"/>
  <c r="BF95" i="2"/>
  <c r="BE95" i="2"/>
  <c r="T95" i="2"/>
  <c r="T94" i="2" s="1"/>
  <c r="R95" i="2"/>
  <c r="R94" i="2"/>
  <c r="P95" i="2"/>
  <c r="P94" i="2" s="1"/>
  <c r="BK95" i="2"/>
  <c r="BK94" i="2" s="1"/>
  <c r="J94" i="2" s="1"/>
  <c r="J62" i="2" s="1"/>
  <c r="J95" i="2"/>
  <c r="BG95" i="2"/>
  <c r="BI91" i="2"/>
  <c r="BH91" i="2"/>
  <c r="BF91" i="2"/>
  <c r="BE91" i="2"/>
  <c r="T91" i="2"/>
  <c r="T84" i="2" s="1"/>
  <c r="R91" i="2"/>
  <c r="P91" i="2"/>
  <c r="BK91" i="2"/>
  <c r="BK84" i="2" s="1"/>
  <c r="J91" i="2"/>
  <c r="BG91" i="2"/>
  <c r="BI89" i="2"/>
  <c r="BH89" i="2"/>
  <c r="BF89" i="2"/>
  <c r="BE89" i="2"/>
  <c r="T89" i="2"/>
  <c r="R89" i="2"/>
  <c r="P89" i="2"/>
  <c r="BK89" i="2"/>
  <c r="J89" i="2"/>
  <c r="BG89" i="2"/>
  <c r="BI88" i="2"/>
  <c r="F37" i="2" s="1"/>
  <c r="BD55" i="1" s="1"/>
  <c r="BH88" i="2"/>
  <c r="BF88" i="2"/>
  <c r="BE88" i="2"/>
  <c r="J33" i="2" s="1"/>
  <c r="AV55" i="1" s="1"/>
  <c r="AT55" i="1" s="1"/>
  <c r="T88" i="2"/>
  <c r="R88" i="2"/>
  <c r="P88" i="2"/>
  <c r="BK88" i="2"/>
  <c r="J88" i="2"/>
  <c r="BG88" i="2" s="1"/>
  <c r="BI87" i="2"/>
  <c r="BH87" i="2"/>
  <c r="F36" i="2" s="1"/>
  <c r="BC55" i="1" s="1"/>
  <c r="BC54" i="1" s="1"/>
  <c r="BF87" i="2"/>
  <c r="BE87" i="2"/>
  <c r="T87" i="2"/>
  <c r="R87" i="2"/>
  <c r="P87" i="2"/>
  <c r="P84" i="2" s="1"/>
  <c r="P83" i="2" s="1"/>
  <c r="P82" i="2" s="1"/>
  <c r="AU55" i="1" s="1"/>
  <c r="BK87" i="2"/>
  <c r="J87" i="2"/>
  <c r="BG87" i="2"/>
  <c r="BI85" i="2"/>
  <c r="BH85" i="2"/>
  <c r="BF85" i="2"/>
  <c r="F34" i="2" s="1"/>
  <c r="BA55" i="1" s="1"/>
  <c r="J34" i="2"/>
  <c r="AW55" i="1" s="1"/>
  <c r="BE85" i="2"/>
  <c r="F33" i="2" s="1"/>
  <c r="AZ55" i="1" s="1"/>
  <c r="AZ54" i="1" s="1"/>
  <c r="T85" i="2"/>
  <c r="R85" i="2"/>
  <c r="R84" i="2" s="1"/>
  <c r="R83" i="2" s="1"/>
  <c r="R82" i="2" s="1"/>
  <c r="P85" i="2"/>
  <c r="BK85" i="2"/>
  <c r="J85" i="2"/>
  <c r="BG85" i="2" s="1"/>
  <c r="J79" i="2"/>
  <c r="F78" i="2"/>
  <c r="F76" i="2"/>
  <c r="E74" i="2"/>
  <c r="J55" i="2"/>
  <c r="F54" i="2"/>
  <c r="F52" i="2"/>
  <c r="E50" i="2"/>
  <c r="J21" i="2"/>
  <c r="E21" i="2"/>
  <c r="J78" i="2" s="1"/>
  <c r="J20" i="2"/>
  <c r="J18" i="2"/>
  <c r="E18" i="2"/>
  <c r="F79" i="2" s="1"/>
  <c r="J17" i="2"/>
  <c r="J12" i="2"/>
  <c r="J76" i="2" s="1"/>
  <c r="J52" i="2"/>
  <c r="E7" i="2"/>
  <c r="E48" i="2" s="1"/>
  <c r="E72" i="2"/>
  <c r="AS54" i="1"/>
  <c r="L50" i="1"/>
  <c r="AM50" i="1"/>
  <c r="AM49" i="1"/>
  <c r="L49" i="1"/>
  <c r="AM47" i="1"/>
  <c r="L47" i="1"/>
  <c r="L45" i="1"/>
  <c r="L44" i="1"/>
  <c r="BD54" i="1" l="1"/>
  <c r="W33" i="1" s="1"/>
  <c r="T83" i="2"/>
  <c r="T82" i="2" s="1"/>
  <c r="AV54" i="1"/>
  <c r="W29" i="1"/>
  <c r="AT56" i="1"/>
  <c r="BA54" i="1"/>
  <c r="P82" i="3"/>
  <c r="P81" i="3" s="1"/>
  <c r="AU56" i="1" s="1"/>
  <c r="AU54" i="1" s="1"/>
  <c r="AY54" i="1"/>
  <c r="W32" i="1"/>
  <c r="F35" i="2"/>
  <c r="BB55" i="1" s="1"/>
  <c r="BB54" i="1" s="1"/>
  <c r="J59" i="3"/>
  <c r="J30" i="3"/>
  <c r="BK83" i="2"/>
  <c r="J84" i="2"/>
  <c r="J61" i="2" s="1"/>
  <c r="F55" i="2"/>
  <c r="J54" i="3"/>
  <c r="F34" i="3"/>
  <c r="BA56" i="1" s="1"/>
  <c r="J54" i="2"/>
  <c r="J83" i="2" l="1"/>
  <c r="J60" i="2" s="1"/>
  <c r="BK82" i="2"/>
  <c r="J82" i="2" s="1"/>
  <c r="AW54" i="1"/>
  <c r="AK30" i="1" s="1"/>
  <c r="W30" i="1"/>
  <c r="J39" i="3"/>
  <c r="AG56" i="1"/>
  <c r="AN56" i="1" s="1"/>
  <c r="AX54" i="1"/>
  <c r="W31" i="1"/>
  <c r="AK29" i="1"/>
  <c r="J59" i="2" l="1"/>
  <c r="J30" i="2"/>
  <c r="AT54" i="1"/>
  <c r="J39" i="2" l="1"/>
  <c r="AG55" i="1"/>
  <c r="AG54" i="1" l="1"/>
  <c r="AN55" i="1"/>
  <c r="AN54" i="1" l="1"/>
  <c r="AK26" i="1"/>
  <c r="AK35" i="1" s="1"/>
</calcChain>
</file>

<file path=xl/sharedStrings.xml><?xml version="1.0" encoding="utf-8"?>
<sst xmlns="http://schemas.openxmlformats.org/spreadsheetml/2006/main" count="1056" uniqueCount="366">
  <si>
    <t>Export Komplet</t>
  </si>
  <si>
    <t>VZ</t>
  </si>
  <si>
    <t>2.0</t>
  </si>
  <si>
    <t>ZAMOK</t>
  </si>
  <si>
    <t>False</t>
  </si>
  <si>
    <t>{4eafc511-72b6-4f18-afa5-f8890b1b33cf}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</si>
  <si>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</si>
  <si>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</si>
  <si>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</si>
  <si>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</si>
  <si>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</si>
  <si>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</si>
  <si>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</si>
  <si>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</si>
  <si>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17/2019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</si>
  <si>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</si>
  <si>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</si>
  <si>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Vodní nádrž Rozkoš, pěstební zásah do porostů</t>
  </si>
  <si>
    <t>KSO:</t>
  </si>
  <si>
    <t>83321</t>
  </si>
  <si>
    <t>CC-CZ:</t>
  </si>
  <si>
    <t>24208</t>
  </si>
  <si>
    <t>Místo:</t>
  </si>
  <si>
    <t>Česká Skalice</t>
  </si>
  <si>
    <t>Datum:</t>
  </si>
  <si>
    <t>28.8.2019</t>
  </si>
  <si>
    <t>Zadavatel:</t>
  </si>
  <si>
    <t>IČ:</t>
  </si>
  <si>
    <t/>
  </si>
  <si>
    <t>Povodí Labe, státní podnik, Hradec Králové, Z1</t>
  </si>
  <si>
    <t>DIČ:</t>
  </si>
  <si>
    <t>Uchazeč:</t>
  </si>
  <si>
    <t>Vyplň údaj</t>
  </si>
  <si>
    <t>Projektant:</t>
  </si>
  <si>
    <t xml:space="preserve"> </t>
  </si>
  <si>
    <t>True</t>
  </si>
  <si>
    <t>Zpracovatel:</t>
  </si>
  <si>
    <t>Lukáš Táborský, DiS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</si>
  <si>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</si>
  <si>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</si>
  <si>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</si>
  <si>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</si>
  <si>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</si>
  <si>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</si>
  <si>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</si>
  <si>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</si>
  <si>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</si>
  <si>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</si>
  <si>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</si>
  <si>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</si>
  <si>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</si>
  <si>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</si>
  <si>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</si>
  <si>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</si>
  <si>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</si>
  <si>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</si>
  <si>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</si>
  <si>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</si>
  <si>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</si>
  <si>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</si>
  <si>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</si>
  <si>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</si>
  <si>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</si>
  <si>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</si>
  <si>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</si>
  <si>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</si>
  <si>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</si>
  <si>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</si>
  <si>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</si>
  <si>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</si>
  <si>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</si>
  <si>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</si>
  <si>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</si>
  <si>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</si>
  <si>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</si>
  <si>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</si>
  <si>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</si>
  <si>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</si>
  <si>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</si>
  <si>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</si>
  <si>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SO1 - pěstební zásah</t>
  </si>
  <si>
    <t>STA</t>
  </si>
  <si>
    <t>{91c0ee8b-f662-477e-8ee9-4f65cb2842e1}</t>
  </si>
  <si>
    <t>2</t>
  </si>
  <si>
    <t>VON - vedlejší a ostatní náklady</t>
  </si>
  <si>
    <t>{7c915500-4234-49f4-a969-b3565c0f0099}</t>
  </si>
  <si>
    <t>KRYCÍ LIST SOUPISU PRACÍ</t>
  </si>
  <si>
    <t>Objekt:</t>
  </si>
  <si>
    <t>1 - SO1 - pěstební zásah</t>
  </si>
  <si>
    <t>REKAPITULACE ČLENĚNÍ SOUPISU PRACÍ</t>
  </si>
  <si>
    <t>Kód dílu - Popis</t>
  </si>
  <si>
    <t>Cena celkem [CZK]</t>
  </si>
  <si>
    <t>-1</t>
  </si>
  <si>
    <t>HSV -  Práce a dodávky HSV</t>
  </si>
  <si>
    <t xml:space="preserve">    1 - Zemní práce</t>
  </si>
  <si>
    <t xml:space="preserve">    9 - Ostatní konstrukce a práce, bourání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</si>
  <si>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</si>
  <si>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</si>
  <si>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</si>
  <si>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</si>
  <si>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</si>
  <si>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</si>
  <si>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</si>
  <si>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</si>
  <si>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</si>
  <si>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</si>
  <si>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</si>
  <si>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</si>
  <si>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</si>
  <si>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</si>
  <si>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 xml:space="preserve"> Práce a dodávky HSV</t>
  </si>
  <si>
    <t>ROZPOCET</t>
  </si>
  <si>
    <t>Zemní práce</t>
  </si>
  <si>
    <t>17</t>
  </si>
  <si>
    <t>K</t>
  </si>
  <si>
    <t>111201102R</t>
  </si>
  <si>
    <t>Odstranění křovin a stromů s do sklonu terénu 1 : 5, při celkové ploše přes 1 000 do 10 000 m2</t>
  </si>
  <si>
    <t>m2</t>
  </si>
  <si>
    <t>4</t>
  </si>
  <si>
    <t>-1789614515</t>
  </si>
  <si>
    <t>PSC</t>
  </si>
  <si>
    <t xml:space="preserve">Poznámka k souboru cen:_x000D_
1. Cenu -1104 lze použít jestliže se odstranění stromů a křovin neprovádí na holo._x000D_
2. Cena -1101 je určena i pro:_x000D_
a) odstraňování křovin a stromů o průměru kmene do 100 mm z ploch, jejichž celková výměra je větší než 1 000 m2 při sklonu terénu strmějším než 1 : 5;_x000D_
b) LTM při jakékoliv celkové ploše jednotlivě přes 30 m2._x000D_
3. V ceně jsou započteny i náklady na případné nutné odklizení křovin a stromů na hromady na vzdálenost do 50 m nebo naložení na dopravní prostředek._x000D_
4. Průměr kmenů stromů (křovin) se měří 0,15 m nad přilehlým terénem._x000D_
5. Množství jednotek se určí samostatně za každý objekt v m2 plochy rovné součtu půdorysných ploch omezených obalovými křivkami korun jednotlivých stromů a křovin, popř. skupin stromů a křovin, jejichž koruny se půdorysně překrývají. Jestliže by byl zmíněný součet ploch větší než půdorysná plocha staveniště, počítá se pouze s plochou staveniště._x000D_
</t>
  </si>
  <si>
    <t>3</t>
  </si>
  <si>
    <t>111251111R</t>
  </si>
  <si>
    <t xml:space="preserve">Likvidace ořezaných větví D do 100 mm s odvozem </t>
  </si>
  <si>
    <t>soubor</t>
  </si>
  <si>
    <t>2132953740</t>
  </si>
  <si>
    <t>7</t>
  </si>
  <si>
    <t>112107010R</t>
  </si>
  <si>
    <t>Zpracování dříví s na kulatinu, vlákninu a palivové dřevo s odkorněním a snesením do 50 m s vyrovnáním kuláčů</t>
  </si>
  <si>
    <t>-1305978267</t>
  </si>
  <si>
    <t>9</t>
  </si>
  <si>
    <t>162201411R</t>
  </si>
  <si>
    <t>Vodorovné přemístění větví, kmenů nebo pařezů s naložením, složením a dopravou do 8000 m</t>
  </si>
  <si>
    <t>898577592</t>
  </si>
  <si>
    <t xml:space="preserve">Poznámka k souboru cen:_x000D_
1. Průměr kmene i pařezu se měří v místě řezu._x000D_
2. Měrná jednotka je 1 strom._x000D_
</t>
  </si>
  <si>
    <t>12</t>
  </si>
  <si>
    <t>181151311</t>
  </si>
  <si>
    <t>Plošná úprava terénu v zemině tř. 1 až 4 s urovnáním povrchu bez doplnění ornice souvislé plochy přes 500 m2 při nerovnostech terénu přes 50 do 100 mm v rovině nebo na svahu do 1:5</t>
  </si>
  <si>
    <t>CS ÚRS 2019 02</t>
  </si>
  <si>
    <t>801942528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</si>
  <si>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215 90-1..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</si>
  <si>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VV</t>
  </si>
  <si>
    <t>1500" vyrovnání nerovností po těžbě a oprava cesty po akci</t>
  </si>
  <si>
    <t>Ostatní konstrukce a práce, bourání</t>
  </si>
  <si>
    <t>16</t>
  </si>
  <si>
    <t>938909331</t>
  </si>
  <si>
    <t>Čištění vozovek metením bláta, prachu nebo hlinitého nánosu s odklizením na hromady na vzdálenost do 20 m nebo naložením na dopravní prostředek ručně povrchu podkladu nebo krytu betonového nebo živičného</t>
  </si>
  <si>
    <t>1778178931</t>
  </si>
  <si>
    <t xml:space="preserve">Poznámka k souboru cen:_x000D_
1. Ceny jsou určeny pro očištění:_x000D_
a) povrchu stávající vozovky,_x000D_
b) povrchu rozestavěné trvalé vozovky, předepíše-li projekt užívat nově zřizovanou vozovku po dobu výstavby ještě před zřízením konečného závěrečného krytu._x000D_
2. V cenách nejsou započteny náklady na vodorovnou dopravu odstraněného materiálu, která se oceňuje cenami souboru cen 997 22-15 Vodorovná doprava suti._x000D_
</t>
  </si>
  <si>
    <t>2 - VON - vedlejší a ostatní náklady</t>
  </si>
  <si>
    <t>01 - Vedlejší  a ostatní rozpočtové náklady</t>
  </si>
  <si>
    <t xml:space="preserve">    09 - Ostatní náklady</t>
  </si>
  <si>
    <t>01</t>
  </si>
  <si>
    <t>Vedlejší  a ostatní rozpočtové náklady</t>
  </si>
  <si>
    <t>R - 01</t>
  </si>
  <si>
    <t>Zajištění kompletního zařízení staveniště a jeho připojení na sítě</t>
  </si>
  <si>
    <t>kpl</t>
  </si>
  <si>
    <t>1024</t>
  </si>
  <si>
    <t>444532078</t>
  </si>
  <si>
    <t>P</t>
  </si>
  <si>
    <t>Poznámka k položce:_x000D_
- uzavření dohody/smlouvy s vlastníkem pozemku určeného pro zřízení mezideponie_x000D_
a zařízení staveniště, finanční vyrovnání za užívání pozemků_x000D_
- uvedení veškerých dotčených ovrchů do původního stavu_x000D_
- zajištění místnosti pro TDI v prostorách zařízení staveniště_x000D_
- zajištění oplocení prostoru ZS s uzamykatelnou branou_x000D_
- zajištění napojení na inženýrské sítě_x000D_
- zajištění následné likvidace všech objektů a připojení na inženýrské sítě ZS_x000D_
- zajištění zřízení a odstranění dočasných komunikací, sjezdů a nájezdů nutných pro realizaci stavby_x000D_
- zajištění podmínek pro použití přístupových komunikací dotčených stavbou s příslušnými vlastníky či správci a zajištění jejich splnění_x000D_
- zřízení čistících zón před výjezdem ze staveniště_x000D_
- provedení takových opatření, aby nebyly překročeny limity prašnosti a hlučnosti_x000D_
  dané obecně závaznou vyhláškou_x000D_
- zajištění a péče o nepředané objekty a konstrukce stavby, jejich ošetřování_x000D_
- provedení takových opatření, aby plochy obvodu staveniště nebyly znečištěny ropnými látkami a jinými podobnými produkty_x000D_
- zajištění ochrany veškeré zeleně v prostoru staveniště, zařízení staveniště a mezideponie_x000D_
  a v jejich bezprostřední blízkosti proti poškození během realizace stavby</t>
  </si>
  <si>
    <t>R - 02</t>
  </si>
  <si>
    <t>Zajištění projednání o existenci stávajících inženýrských sítí a v případě výskytu zajištění vytyčení nebo jiné označení, včetně zajištění souhlasu s provedením prací v ochranném pásmu</t>
  </si>
  <si>
    <t>743950297</t>
  </si>
  <si>
    <t>Poznámka k položce:_x000D_
Zajištění projednání o existenci stávajících inženýrských sítí a v případě výskytu zajištění  vytyčení nebo jiné označení, včetně zajištění souhlasu s provedením prací v ochranném pásmu</t>
  </si>
  <si>
    <t>09</t>
  </si>
  <si>
    <t>Ostatní náklady</t>
  </si>
  <si>
    <t>R - 08</t>
  </si>
  <si>
    <t>Zajištění písemných souhlasných vyjádření všech dotčených vlastníků a případných uživatelů všech pozemků dotčených stavbou s jejich konečnou úpravou po dokončení prací</t>
  </si>
  <si>
    <t>642243615</t>
  </si>
  <si>
    <t>Poznámka k položce:_x000D_
Zajištění písemných souhlasných vyjádření všech dotčených vlastníků a případných uživatelů všech pozemků dotčených stavbou s jejich konečnou úpravou po dokončení prací</t>
  </si>
  <si>
    <t>5</t>
  </si>
  <si>
    <t>R - 09</t>
  </si>
  <si>
    <t>Provedení pasportizace stávajících nemovitostí (vč. pozemků) a jejich příslušenství, zajištění fotodokumentace stávajícího stavu pozemků a přístupových komunikací</t>
  </si>
  <si>
    <t>814491705</t>
  </si>
  <si>
    <t>Poznámka k položce:_x000D_
Provedení pasportizace stávajících nemovitostí (vč. pozemků) a jejich příslušenství, zajištění fotodokumentace stávajícího stavu pozemků a přístupových komunikací</t>
  </si>
  <si>
    <t>6</t>
  </si>
  <si>
    <t>R - 12</t>
  </si>
  <si>
    <t>Zajištění dokladů o předání dřevní hmoty vzniklé smýcením porostů k dalšímu využití</t>
  </si>
  <si>
    <t>-46487633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</si>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</sst>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8"/>
      <color rgb="FF969696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  <font>
      <i/>
      <sz val="9"/>
      <name val="Trebuchet MS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0" fillId="0" borderId="0" applyNumberFormat="0" applyFill="0" applyBorder="0" applyAlignment="0" applyProtection="0"/>
  </cellStyleXfs>
  <cellXfs count="35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1" fillId="0" borderId="0" xfId="0" applyFont="1" applyAlignment="1" applyProtection="1">
      <alignment horizontal="left" vertical="center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5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5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6" fillId="0" borderId="15" xfId="0" applyNumberFormat="1" applyFont="1" applyBorder="1" applyAlignment="1" applyProtection="1">
      <alignment vertical="center"/>
    </xf>
    <xf numFmtId="4" fontId="26" fillId="0" borderId="0" xfId="0" applyNumberFormat="1" applyFont="1" applyBorder="1" applyAlignment="1" applyProtection="1">
      <alignment vertical="center"/>
    </xf>
    <xf numFmtId="166" fontId="26" fillId="0" borderId="0" xfId="0" applyNumberFormat="1" applyFont="1" applyBorder="1" applyAlignment="1" applyProtection="1">
      <alignment vertical="center"/>
    </xf>
    <xf numFmtId="4" fontId="26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1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5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17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29" fillId="0" borderId="13" xfId="0" applyNumberFormat="1" applyFont="1" applyBorder="1" applyAlignment="1" applyProtection="1"/>
    <xf numFmtId="166" fontId="29" fillId="0" borderId="14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3" xfId="0" applyFont="1" applyBorder="1" applyAlignment="1" applyProtection="1">
      <alignment horizontal="center" vertical="center"/>
    </xf>
    <xf numFmtId="49" fontId="19" fillId="0" borderId="23" xfId="0" applyNumberFormat="1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left" vertical="center" wrapText="1"/>
    </xf>
    <xf numFmtId="0" fontId="19" fillId="0" borderId="23" xfId="0" applyFont="1" applyBorder="1" applyAlignment="1" applyProtection="1">
      <alignment horizontal="center" vertical="center" wrapText="1"/>
    </xf>
    <xf numFmtId="167" fontId="19" fillId="0" borderId="23" xfId="0" applyNumberFormat="1" applyFont="1" applyBorder="1" applyAlignment="1" applyProtection="1">
      <alignment vertical="center"/>
    </xf>
    <xf numFmtId="4" fontId="19" fillId="2" borderId="23" xfId="0" applyNumberFormat="1" applyFont="1" applyFill="1" applyBorder="1" applyAlignment="1" applyProtection="1">
      <alignment vertical="center"/>
      <protection locked="0"/>
    </xf>
    <xf numFmtId="4" fontId="19" fillId="0" borderId="23" xfId="0" applyNumberFormat="1" applyFont="1" applyBorder="1" applyAlignment="1" applyProtection="1">
      <alignment vertical="center"/>
    </xf>
    <xf numFmtId="0" fontId="20" fillId="2" borderId="15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6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1" fillId="0" borderId="0" xfId="0" applyFont="1" applyAlignment="1" applyProtection="1">
      <alignment horizontal="left" vertical="center"/>
    </xf>
    <xf numFmtId="0" fontId="32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20" xfId="0" applyFont="1" applyFill="1" applyBorder="1" applyAlignment="1" applyProtection="1">
      <alignment horizontal="left" vertical="center"/>
      <protection locked="0"/>
    </xf>
    <xf numFmtId="0" fontId="20" fillId="0" borderId="21" xfId="0" applyFont="1" applyBorder="1" applyAlignment="1" applyProtection="1">
      <alignment horizontal="center" vertical="center"/>
    </xf>
    <xf numFmtId="166" fontId="20" fillId="0" borderId="21" xfId="0" applyNumberFormat="1" applyFont="1" applyBorder="1" applyAlignment="1" applyProtection="1">
      <alignment vertical="center"/>
    </xf>
    <xf numFmtId="166" fontId="20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3" fillId="0" borderId="24" xfId="0" applyFont="1" applyBorder="1" applyAlignment="1">
      <alignment vertical="center" wrapText="1"/>
    </xf>
    <xf numFmtId="0" fontId="33" fillId="0" borderId="25" xfId="0" applyFont="1" applyBorder="1" applyAlignment="1">
      <alignment vertical="center" wrapText="1"/>
    </xf>
    <xf numFmtId="0" fontId="33" fillId="0" borderId="26" xfId="0" applyFont="1" applyBorder="1" applyAlignment="1">
      <alignment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7" xfId="0" applyFont="1" applyBorder="1" applyAlignment="1">
      <alignment vertical="center" wrapText="1"/>
    </xf>
    <xf numFmtId="0" fontId="33" fillId="0" borderId="28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center" wrapText="1"/>
    </xf>
    <xf numFmtId="0" fontId="36" fillId="0" borderId="27" xfId="0" applyFont="1" applyBorder="1" applyAlignment="1">
      <alignment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vertical="center"/>
    </xf>
    <xf numFmtId="49" fontId="36" fillId="0" borderId="1" xfId="0" applyNumberFormat="1" applyFont="1" applyBorder="1" applyAlignment="1">
      <alignment vertical="center" wrapText="1"/>
    </xf>
    <xf numFmtId="0" fontId="33" fillId="0" borderId="30" xfId="0" applyFont="1" applyBorder="1" applyAlignment="1">
      <alignment vertical="center" wrapText="1"/>
    </xf>
    <xf numFmtId="0" fontId="37" fillId="0" borderId="29" xfId="0" applyFont="1" applyBorder="1" applyAlignment="1">
      <alignment vertical="center" wrapText="1"/>
    </xf>
    <xf numFmtId="0" fontId="33" fillId="0" borderId="31" xfId="0" applyFont="1" applyBorder="1" applyAlignment="1">
      <alignment vertical="center" wrapText="1"/>
    </xf>
    <xf numFmtId="0" fontId="33" fillId="0" borderId="1" xfId="0" applyFont="1" applyBorder="1" applyAlignment="1">
      <alignment vertical="top"/>
    </xf>
    <xf numFmtId="0" fontId="33" fillId="0" borderId="0" xfId="0" applyFont="1" applyAlignment="1">
      <alignment vertical="top"/>
    </xf>
    <xf numFmtId="0" fontId="33" fillId="0" borderId="24" xfId="0" applyFont="1" applyBorder="1" applyAlignment="1">
      <alignment horizontal="left" vertical="center"/>
    </xf>
    <xf numFmtId="0" fontId="33" fillId="0" borderId="25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33" fillId="0" borderId="27" xfId="0" applyFont="1" applyBorder="1" applyAlignment="1">
      <alignment horizontal="left" vertical="center"/>
    </xf>
    <xf numFmtId="0" fontId="33" fillId="0" borderId="28" xfId="0" applyFont="1" applyBorder="1" applyAlignment="1">
      <alignment horizontal="left" vertical="center"/>
    </xf>
    <xf numFmtId="0" fontId="35" fillId="0" borderId="1" xfId="0" applyFont="1" applyBorder="1" applyAlignment="1">
      <alignment horizontal="left" vertical="center"/>
    </xf>
    <xf numFmtId="0" fontId="38" fillId="0" borderId="0" xfId="0" applyFont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5" fillId="0" borderId="29" xfId="0" applyFont="1" applyBorder="1" applyAlignment="1">
      <alignment horizontal="center" vertical="center"/>
    </xf>
    <xf numFmtId="0" fontId="38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6" fillId="0" borderId="1" xfId="0" applyFont="1" applyBorder="1" applyAlignment="1">
      <alignment horizontal="center" vertical="center"/>
    </xf>
    <xf numFmtId="0" fontId="36" fillId="0" borderId="27" xfId="0" applyFont="1" applyBorder="1" applyAlignment="1">
      <alignment horizontal="left" vertical="center"/>
    </xf>
    <xf numFmtId="0" fontId="36" fillId="0" borderId="1" xfId="0" applyFont="1" applyFill="1" applyBorder="1" applyAlignment="1">
      <alignment horizontal="left" vertical="center"/>
    </xf>
    <xf numFmtId="0" fontId="36" fillId="0" borderId="1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left" vertical="center"/>
    </xf>
    <xf numFmtId="0" fontId="37" fillId="0" borderId="29" xfId="0" applyFont="1" applyBorder="1" applyAlignment="1">
      <alignment horizontal="left" vertical="center"/>
    </xf>
    <xf numFmtId="0" fontId="33" fillId="0" borderId="31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3" fillId="0" borderId="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left" vertical="center" wrapText="1"/>
    </xf>
    <xf numFmtId="0" fontId="33" fillId="0" borderId="25" xfId="0" applyFont="1" applyBorder="1" applyAlignment="1">
      <alignment horizontal="left" vertical="center" wrapText="1"/>
    </xf>
    <xf numFmtId="0" fontId="33" fillId="0" borderId="26" xfId="0" applyFont="1" applyBorder="1" applyAlignment="1">
      <alignment horizontal="left" vertical="center" wrapText="1"/>
    </xf>
    <xf numFmtId="0" fontId="33" fillId="0" borderId="27" xfId="0" applyFont="1" applyBorder="1" applyAlignment="1">
      <alignment horizontal="left" vertical="center" wrapText="1"/>
    </xf>
    <xf numFmtId="0" fontId="33" fillId="0" borderId="28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 wrapText="1"/>
    </xf>
    <xf numFmtId="0" fontId="36" fillId="0" borderId="28" xfId="0" applyFont="1" applyBorder="1" applyAlignment="1">
      <alignment horizontal="lef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29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center" vertical="top"/>
    </xf>
    <xf numFmtId="0" fontId="36" fillId="0" borderId="30" xfId="0" applyFont="1" applyBorder="1" applyAlignment="1">
      <alignment horizontal="left" vertical="center"/>
    </xf>
    <xf numFmtId="0" fontId="36" fillId="0" borderId="31" xfId="0" applyFont="1" applyBorder="1" applyAlignment="1">
      <alignment horizontal="left" vertical="center"/>
    </xf>
    <xf numFmtId="0" fontId="38" fillId="0" borderId="0" xfId="0" applyFont="1" applyAlignment="1">
      <alignment vertical="center"/>
    </xf>
    <xf numFmtId="0" fontId="35" fillId="0" borderId="1" xfId="0" applyFont="1" applyBorder="1" applyAlignment="1">
      <alignment vertical="center"/>
    </xf>
    <xf numFmtId="0" fontId="38" fillId="0" borderId="29" xfId="0" applyFont="1" applyBorder="1" applyAlignment="1">
      <alignment vertical="center"/>
    </xf>
    <xf numFmtId="0" fontId="35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6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5" fillId="0" borderId="29" xfId="0" applyFont="1" applyBorder="1" applyAlignment="1">
      <alignment horizontal="left"/>
    </xf>
    <xf numFmtId="0" fontId="38" fillId="0" borderId="29" xfId="0" applyFont="1" applyBorder="1" applyAlignment="1"/>
    <xf numFmtId="0" fontId="33" fillId="0" borderId="27" xfId="0" applyFont="1" applyBorder="1" applyAlignment="1">
      <alignment vertical="top"/>
    </xf>
    <xf numFmtId="0" fontId="33" fillId="0" borderId="28" xfId="0" applyFont="1" applyBorder="1" applyAlignment="1">
      <alignment vertical="top"/>
    </xf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left" vertical="top"/>
    </xf>
    <xf numFmtId="0" fontId="33" fillId="0" borderId="30" xfId="0" applyFont="1" applyBorder="1" applyAlignment="1">
      <alignment vertical="top"/>
    </xf>
    <xf numFmtId="0" fontId="33" fillId="0" borderId="29" xfId="0" applyFont="1" applyBorder="1" applyAlignment="1">
      <alignment vertical="top"/>
    </xf>
    <xf numFmtId="0" fontId="33" fillId="0" borderId="31" xfId="0" applyFont="1" applyBorder="1" applyAlignment="1">
      <alignment vertical="top"/>
    </xf>
    <xf numFmtId="4" fontId="16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4" fillId="0" borderId="0" xfId="0" applyFont="1" applyAlignment="1">
      <alignment horizontal="left" vertical="top" wrapText="1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4" fontId="15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0" xfId="0"/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17" fillId="0" borderId="15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15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6" fillId="0" borderId="1" xfId="0" applyFont="1" applyBorder="1" applyAlignment="1">
      <alignment horizontal="left" vertical="top"/>
    </xf>
    <xf numFmtId="0" fontId="36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left" vertical="center" wrapText="1"/>
    </xf>
    <xf numFmtId="49" fontId="36" fillId="0" borderId="1" xfId="0" applyNumberFormat="1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opLeftCell="A13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s="1" customFormat="1" ht="36.950000000000003" customHeight="1">
      <c r="AR2" s="312"/>
      <c r="AS2" s="312"/>
      <c r="AT2" s="312"/>
      <c r="AU2" s="312"/>
      <c r="AV2" s="312"/>
      <c r="AW2" s="312"/>
      <c r="AX2" s="312"/>
      <c r="AY2" s="312"/>
      <c r="AZ2" s="312"/>
      <c r="BA2" s="312"/>
      <c r="BB2" s="312"/>
      <c r="BC2" s="312"/>
      <c r="BD2" s="312"/>
      <c r="BE2" s="312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s="1" customFormat="1" ht="24.95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324" t="s">
        <v>14</v>
      </c>
      <c r="L5" s="325"/>
      <c r="M5" s="325"/>
      <c r="N5" s="325"/>
      <c r="O5" s="325"/>
      <c r="P5" s="325"/>
      <c r="Q5" s="325"/>
      <c r="R5" s="325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21"/>
      <c r="AQ5" s="21"/>
      <c r="AR5" s="19"/>
      <c r="BE5" s="303" t="s">
        <v>15</v>
      </c>
      <c r="BS5" s="16" t="s">
        <v>6</v>
      </c>
    </row>
    <row r="6" spans="1:74" s="1" customFormat="1" ht="36.950000000000003" customHeight="1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326" t="s">
        <v>17</v>
      </c>
      <c r="L6" s="325"/>
      <c r="M6" s="325"/>
      <c r="N6" s="325"/>
      <c r="O6" s="325"/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21"/>
      <c r="AQ6" s="21"/>
      <c r="AR6" s="19"/>
      <c r="BE6" s="304"/>
      <c r="BS6" s="16" t="s">
        <v>6</v>
      </c>
    </row>
    <row r="7" spans="1:74" s="1" customFormat="1" ht="12" customHeight="1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304"/>
      <c r="BS7" s="16" t="s">
        <v>6</v>
      </c>
    </row>
    <row r="8" spans="1:74" s="1" customFormat="1" ht="12" customHeight="1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29" t="s">
        <v>25</v>
      </c>
      <c r="AO8" s="21"/>
      <c r="AP8" s="21"/>
      <c r="AQ8" s="21"/>
      <c r="AR8" s="19"/>
      <c r="BE8" s="304"/>
      <c r="BS8" s="16" t="s">
        <v>6</v>
      </c>
    </row>
    <row r="9" spans="1:74" s="1" customFormat="1" ht="14.45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4"/>
      <c r="BS9" s="16" t="s">
        <v>6</v>
      </c>
    </row>
    <row r="10" spans="1:74" s="1" customFormat="1" ht="12" customHeight="1">
      <c r="B10" s="20"/>
      <c r="C10" s="21"/>
      <c r="D10" s="28" t="s">
        <v>26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27</v>
      </c>
      <c r="AL10" s="21"/>
      <c r="AM10" s="21"/>
      <c r="AN10" s="26" t="s">
        <v>28</v>
      </c>
      <c r="AO10" s="21"/>
      <c r="AP10" s="21"/>
      <c r="AQ10" s="21"/>
      <c r="AR10" s="19"/>
      <c r="BE10" s="304"/>
      <c r="BS10" s="16" t="s">
        <v>6</v>
      </c>
    </row>
    <row r="11" spans="1:74" s="1" customFormat="1" ht="18.399999999999999" customHeight="1">
      <c r="B11" s="20"/>
      <c r="C11" s="21"/>
      <c r="D11" s="21"/>
      <c r="E11" s="26" t="s">
        <v>29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30</v>
      </c>
      <c r="AL11" s="21"/>
      <c r="AM11" s="21"/>
      <c r="AN11" s="26" t="s">
        <v>28</v>
      </c>
      <c r="AO11" s="21"/>
      <c r="AP11" s="21"/>
      <c r="AQ11" s="21"/>
      <c r="AR11" s="19"/>
      <c r="BE11" s="304"/>
      <c r="BS11" s="16" t="s">
        <v>6</v>
      </c>
    </row>
    <row r="12" spans="1:74" s="1" customFormat="1" ht="6.95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4"/>
      <c r="BS12" s="16" t="s">
        <v>6</v>
      </c>
    </row>
    <row r="13" spans="1:74" s="1" customFormat="1" ht="12" customHeight="1">
      <c r="B13" s="20"/>
      <c r="C13" s="21"/>
      <c r="D13" s="28" t="s">
        <v>31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27</v>
      </c>
      <c r="AL13" s="21"/>
      <c r="AM13" s="21"/>
      <c r="AN13" s="30" t="s">
        <v>32</v>
      </c>
      <c r="AO13" s="21"/>
      <c r="AP13" s="21"/>
      <c r="AQ13" s="21"/>
      <c r="AR13" s="19"/>
      <c r="BE13" s="304"/>
      <c r="BS13" s="16" t="s">
        <v>6</v>
      </c>
    </row>
    <row r="14" spans="1:74" ht="12.75">
      <c r="B14" s="20"/>
      <c r="C14" s="21"/>
      <c r="D14" s="21"/>
      <c r="E14" s="327" t="s">
        <v>32</v>
      </c>
      <c r="F14" s="328"/>
      <c r="G14" s="328"/>
      <c r="H14" s="328"/>
      <c r="I14" s="328"/>
      <c r="J14" s="328"/>
      <c r="K14" s="328"/>
      <c r="L14" s="328"/>
      <c r="M14" s="328"/>
      <c r="N14" s="328"/>
      <c r="O14" s="328"/>
      <c r="P14" s="328"/>
      <c r="Q14" s="328"/>
      <c r="R14" s="328"/>
      <c r="S14" s="328"/>
      <c r="T14" s="328"/>
      <c r="U14" s="328"/>
      <c r="V14" s="328"/>
      <c r="W14" s="328"/>
      <c r="X14" s="328"/>
      <c r="Y14" s="328"/>
      <c r="Z14" s="328"/>
      <c r="AA14" s="328"/>
      <c r="AB14" s="328"/>
      <c r="AC14" s="328"/>
      <c r="AD14" s="328"/>
      <c r="AE14" s="328"/>
      <c r="AF14" s="328"/>
      <c r="AG14" s="328"/>
      <c r="AH14" s="328"/>
      <c r="AI14" s="328"/>
      <c r="AJ14" s="328"/>
      <c r="AK14" s="28" t="s">
        <v>30</v>
      </c>
      <c r="AL14" s="21"/>
      <c r="AM14" s="21"/>
      <c r="AN14" s="30" t="s">
        <v>32</v>
      </c>
      <c r="AO14" s="21"/>
      <c r="AP14" s="21"/>
      <c r="AQ14" s="21"/>
      <c r="AR14" s="19"/>
      <c r="BE14" s="304"/>
      <c r="BS14" s="16" t="s">
        <v>6</v>
      </c>
    </row>
    <row r="15" spans="1:74" s="1" customFormat="1" ht="6.95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4"/>
      <c r="BS15" s="16" t="s">
        <v>4</v>
      </c>
    </row>
    <row r="16" spans="1:74" s="1" customFormat="1" ht="12" customHeight="1">
      <c r="B16" s="20"/>
      <c r="C16" s="21"/>
      <c r="D16" s="28" t="s">
        <v>33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27</v>
      </c>
      <c r="AL16" s="21"/>
      <c r="AM16" s="21"/>
      <c r="AN16" s="26" t="s">
        <v>28</v>
      </c>
      <c r="AO16" s="21"/>
      <c r="AP16" s="21"/>
      <c r="AQ16" s="21"/>
      <c r="AR16" s="19"/>
      <c r="BE16" s="304"/>
      <c r="BS16" s="16" t="s">
        <v>4</v>
      </c>
    </row>
    <row r="17" spans="1:71" s="1" customFormat="1" ht="18.399999999999999" customHeight="1">
      <c r="B17" s="20"/>
      <c r="C17" s="21"/>
      <c r="D17" s="21"/>
      <c r="E17" s="26" t="s">
        <v>34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30</v>
      </c>
      <c r="AL17" s="21"/>
      <c r="AM17" s="21"/>
      <c r="AN17" s="26" t="s">
        <v>28</v>
      </c>
      <c r="AO17" s="21"/>
      <c r="AP17" s="21"/>
      <c r="AQ17" s="21"/>
      <c r="AR17" s="19"/>
      <c r="BE17" s="304"/>
      <c r="BS17" s="16" t="s">
        <v>35</v>
      </c>
    </row>
    <row r="18" spans="1:71" s="1" customFormat="1" ht="6.95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4"/>
      <c r="BS18" s="16" t="s">
        <v>6</v>
      </c>
    </row>
    <row r="19" spans="1:71" s="1" customFormat="1" ht="12" customHeight="1">
      <c r="B19" s="20"/>
      <c r="C19" s="21"/>
      <c r="D19" s="28" t="s">
        <v>36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27</v>
      </c>
      <c r="AL19" s="21"/>
      <c r="AM19" s="21"/>
      <c r="AN19" s="26" t="s">
        <v>28</v>
      </c>
      <c r="AO19" s="21"/>
      <c r="AP19" s="21"/>
      <c r="AQ19" s="21"/>
      <c r="AR19" s="19"/>
      <c r="BE19" s="304"/>
      <c r="BS19" s="16" t="s">
        <v>6</v>
      </c>
    </row>
    <row r="20" spans="1:71" s="1" customFormat="1" ht="18.399999999999999" customHeight="1">
      <c r="B20" s="20"/>
      <c r="C20" s="21"/>
      <c r="D20" s="21"/>
      <c r="E20" s="26" t="s">
        <v>37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30</v>
      </c>
      <c r="AL20" s="21"/>
      <c r="AM20" s="21"/>
      <c r="AN20" s="26" t="s">
        <v>28</v>
      </c>
      <c r="AO20" s="21"/>
      <c r="AP20" s="21"/>
      <c r="AQ20" s="21"/>
      <c r="AR20" s="19"/>
      <c r="BE20" s="304"/>
      <c r="BS20" s="16" t="s">
        <v>4</v>
      </c>
    </row>
    <row r="21" spans="1:71" s="1" customFormat="1" ht="6.95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4"/>
    </row>
    <row r="22" spans="1:71" s="1" customFormat="1" ht="12" customHeight="1">
      <c r="B22" s="20"/>
      <c r="C22" s="21"/>
      <c r="D22" s="28" t="s">
        <v>38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4"/>
    </row>
    <row r="23" spans="1:71" s="1" customFormat="1" ht="51" customHeight="1">
      <c r="B23" s="20"/>
      <c r="C23" s="21"/>
      <c r="D23" s="21"/>
      <c r="E23" s="329" t="s">
        <v>39</v>
      </c>
      <c r="F23" s="329"/>
      <c r="G23" s="329"/>
      <c r="H23" s="329"/>
      <c r="I23" s="329"/>
      <c r="J23" s="329"/>
      <c r="K23" s="329"/>
      <c r="L23" s="329"/>
      <c r="M23" s="329"/>
      <c r="N23" s="329"/>
      <c r="O23" s="329"/>
      <c r="P23" s="329"/>
      <c r="Q23" s="329"/>
      <c r="R23" s="329"/>
      <c r="S23" s="329"/>
      <c r="T23" s="329"/>
      <c r="U23" s="329"/>
      <c r="V23" s="329"/>
      <c r="W23" s="329"/>
      <c r="X23" s="329"/>
      <c r="Y23" s="329"/>
      <c r="Z23" s="329"/>
      <c r="AA23" s="329"/>
      <c r="AB23" s="329"/>
      <c r="AC23" s="329"/>
      <c r="AD23" s="329"/>
      <c r="AE23" s="329"/>
      <c r="AF23" s="329"/>
      <c r="AG23" s="329"/>
      <c r="AH23" s="329"/>
      <c r="AI23" s="329"/>
      <c r="AJ23" s="329"/>
      <c r="AK23" s="329"/>
      <c r="AL23" s="329"/>
      <c r="AM23" s="329"/>
      <c r="AN23" s="329"/>
      <c r="AO23" s="21"/>
      <c r="AP23" s="21"/>
      <c r="AQ23" s="21"/>
      <c r="AR23" s="19"/>
      <c r="BE23" s="304"/>
    </row>
    <row r="24" spans="1:71" s="1" customFormat="1" ht="6.95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4"/>
    </row>
    <row r="25" spans="1:71" s="1" customFormat="1" ht="6.95" customHeight="1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304"/>
    </row>
    <row r="26" spans="1:71" s="2" customFormat="1" ht="25.9" customHeight="1">
      <c r="A26" s="33"/>
      <c r="B26" s="34"/>
      <c r="C26" s="35"/>
      <c r="D26" s="36" t="s">
        <v>40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06">
        <f>ROUND(AG54,2)</f>
        <v>0</v>
      </c>
      <c r="AL26" s="307"/>
      <c r="AM26" s="307"/>
      <c r="AN26" s="307"/>
      <c r="AO26" s="307"/>
      <c r="AP26" s="35"/>
      <c r="AQ26" s="35"/>
      <c r="AR26" s="38"/>
      <c r="BE26" s="304"/>
    </row>
    <row r="27" spans="1:71" s="2" customFormat="1" ht="6.95" customHeight="1">
      <c r="A27" s="33"/>
      <c r="B27" s="34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  <c r="AF27" s="35"/>
      <c r="AG27" s="35"/>
      <c r="AH27" s="35"/>
      <c r="AI27" s="35"/>
      <c r="AJ27" s="35"/>
      <c r="AK27" s="35"/>
      <c r="AL27" s="35"/>
      <c r="AM27" s="35"/>
      <c r="AN27" s="35"/>
      <c r="AO27" s="35"/>
      <c r="AP27" s="35"/>
      <c r="AQ27" s="35"/>
      <c r="AR27" s="38"/>
      <c r="BE27" s="304"/>
    </row>
    <row r="28" spans="1:71" s="2" customFormat="1" ht="12.7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30" t="s">
        <v>41</v>
      </c>
      <c r="M28" s="330"/>
      <c r="N28" s="330"/>
      <c r="O28" s="330"/>
      <c r="P28" s="330"/>
      <c r="Q28" s="35"/>
      <c r="R28" s="35"/>
      <c r="S28" s="35"/>
      <c r="T28" s="35"/>
      <c r="U28" s="35"/>
      <c r="V28" s="35"/>
      <c r="W28" s="330" t="s">
        <v>42</v>
      </c>
      <c r="X28" s="330"/>
      <c r="Y28" s="330"/>
      <c r="Z28" s="330"/>
      <c r="AA28" s="330"/>
      <c r="AB28" s="330"/>
      <c r="AC28" s="330"/>
      <c r="AD28" s="330"/>
      <c r="AE28" s="330"/>
      <c r="AF28" s="35"/>
      <c r="AG28" s="35"/>
      <c r="AH28" s="35"/>
      <c r="AI28" s="35"/>
      <c r="AJ28" s="35"/>
      <c r="AK28" s="330" t="s">
        <v>43</v>
      </c>
      <c r="AL28" s="330"/>
      <c r="AM28" s="330"/>
      <c r="AN28" s="330"/>
      <c r="AO28" s="330"/>
      <c r="AP28" s="35"/>
      <c r="AQ28" s="35"/>
      <c r="AR28" s="38"/>
      <c r="BE28" s="304"/>
    </row>
    <row r="29" spans="1:71" s="3" customFormat="1" ht="14.45" hidden="1" customHeight="1">
      <c r="B29" s="39"/>
      <c r="C29" s="40"/>
      <c r="D29" s="28" t="s">
        <v>44</v>
      </c>
      <c r="E29" s="40"/>
      <c r="F29" s="28" t="s">
        <v>45</v>
      </c>
      <c r="G29" s="40"/>
      <c r="H29" s="40"/>
      <c r="I29" s="40"/>
      <c r="J29" s="40"/>
      <c r="K29" s="40"/>
      <c r="L29" s="331">
        <v>0.21</v>
      </c>
      <c r="M29" s="302"/>
      <c r="N29" s="302"/>
      <c r="O29" s="302"/>
      <c r="P29" s="302"/>
      <c r="Q29" s="40"/>
      <c r="R29" s="40"/>
      <c r="S29" s="40"/>
      <c r="T29" s="40"/>
      <c r="U29" s="40"/>
      <c r="V29" s="40"/>
      <c r="W29" s="301">
        <f>ROUND(AZ54, 2)</f>
        <v>0</v>
      </c>
      <c r="X29" s="302"/>
      <c r="Y29" s="302"/>
      <c r="Z29" s="302"/>
      <c r="AA29" s="302"/>
      <c r="AB29" s="302"/>
      <c r="AC29" s="302"/>
      <c r="AD29" s="302"/>
      <c r="AE29" s="302"/>
      <c r="AF29" s="40"/>
      <c r="AG29" s="40"/>
      <c r="AH29" s="40"/>
      <c r="AI29" s="40"/>
      <c r="AJ29" s="40"/>
      <c r="AK29" s="301">
        <f>ROUND(AV54, 2)</f>
        <v>0</v>
      </c>
      <c r="AL29" s="302"/>
      <c r="AM29" s="302"/>
      <c r="AN29" s="302"/>
      <c r="AO29" s="302"/>
      <c r="AP29" s="40"/>
      <c r="AQ29" s="40"/>
      <c r="AR29" s="41"/>
      <c r="BE29" s="305"/>
    </row>
    <row r="30" spans="1:71" s="3" customFormat="1" ht="14.45" hidden="1" customHeight="1">
      <c r="B30" s="39"/>
      <c r="C30" s="40"/>
      <c r="D30" s="40"/>
      <c r="E30" s="40"/>
      <c r="F30" s="28" t="s">
        <v>46</v>
      </c>
      <c r="G30" s="40"/>
      <c r="H30" s="40"/>
      <c r="I30" s="40"/>
      <c r="J30" s="40"/>
      <c r="K30" s="40"/>
      <c r="L30" s="331">
        <v>0.15</v>
      </c>
      <c r="M30" s="302"/>
      <c r="N30" s="302"/>
      <c r="O30" s="302"/>
      <c r="P30" s="302"/>
      <c r="Q30" s="40"/>
      <c r="R30" s="40"/>
      <c r="S30" s="40"/>
      <c r="T30" s="40"/>
      <c r="U30" s="40"/>
      <c r="V30" s="40"/>
      <c r="W30" s="301">
        <f>ROUND(BA54, 2)</f>
        <v>0</v>
      </c>
      <c r="X30" s="302"/>
      <c r="Y30" s="302"/>
      <c r="Z30" s="302"/>
      <c r="AA30" s="302"/>
      <c r="AB30" s="302"/>
      <c r="AC30" s="302"/>
      <c r="AD30" s="302"/>
      <c r="AE30" s="302"/>
      <c r="AF30" s="40"/>
      <c r="AG30" s="40"/>
      <c r="AH30" s="40"/>
      <c r="AI30" s="40"/>
      <c r="AJ30" s="40"/>
      <c r="AK30" s="301">
        <f>ROUND(AW54, 2)</f>
        <v>0</v>
      </c>
      <c r="AL30" s="302"/>
      <c r="AM30" s="302"/>
      <c r="AN30" s="302"/>
      <c r="AO30" s="302"/>
      <c r="AP30" s="40"/>
      <c r="AQ30" s="40"/>
      <c r="AR30" s="41"/>
      <c r="BE30" s="305"/>
    </row>
    <row r="31" spans="1:71" s="3" customFormat="1" ht="14.45" customHeight="1">
      <c r="B31" s="39"/>
      <c r="C31" s="40"/>
      <c r="D31" s="42" t="s">
        <v>44</v>
      </c>
      <c r="E31" s="40"/>
      <c r="F31" s="28" t="s">
        <v>47</v>
      </c>
      <c r="G31" s="40"/>
      <c r="H31" s="40"/>
      <c r="I31" s="40"/>
      <c r="J31" s="40"/>
      <c r="K31" s="40"/>
      <c r="L31" s="331">
        <v>0.21</v>
      </c>
      <c r="M31" s="302"/>
      <c r="N31" s="302"/>
      <c r="O31" s="302"/>
      <c r="P31" s="302"/>
      <c r="Q31" s="40"/>
      <c r="R31" s="40"/>
      <c r="S31" s="40"/>
      <c r="T31" s="40"/>
      <c r="U31" s="40"/>
      <c r="V31" s="40"/>
      <c r="W31" s="301">
        <f>ROUND(BB54, 2)</f>
        <v>0</v>
      </c>
      <c r="X31" s="302"/>
      <c r="Y31" s="302"/>
      <c r="Z31" s="302"/>
      <c r="AA31" s="302"/>
      <c r="AB31" s="302"/>
      <c r="AC31" s="302"/>
      <c r="AD31" s="302"/>
      <c r="AE31" s="302"/>
      <c r="AF31" s="40"/>
      <c r="AG31" s="40"/>
      <c r="AH31" s="40"/>
      <c r="AI31" s="40"/>
      <c r="AJ31" s="40"/>
      <c r="AK31" s="301">
        <v>0</v>
      </c>
      <c r="AL31" s="302"/>
      <c r="AM31" s="302"/>
      <c r="AN31" s="302"/>
      <c r="AO31" s="302"/>
      <c r="AP31" s="40"/>
      <c r="AQ31" s="40"/>
      <c r="AR31" s="41"/>
      <c r="BE31" s="305"/>
    </row>
    <row r="32" spans="1:71" s="3" customFormat="1" ht="14.45" customHeight="1">
      <c r="B32" s="39"/>
      <c r="C32" s="40"/>
      <c r="D32" s="40"/>
      <c r="E32" s="40"/>
      <c r="F32" s="28" t="s">
        <v>48</v>
      </c>
      <c r="G32" s="40"/>
      <c r="H32" s="40"/>
      <c r="I32" s="40"/>
      <c r="J32" s="40"/>
      <c r="K32" s="40"/>
      <c r="L32" s="331">
        <v>0.15</v>
      </c>
      <c r="M32" s="302"/>
      <c r="N32" s="302"/>
      <c r="O32" s="302"/>
      <c r="P32" s="302"/>
      <c r="Q32" s="40"/>
      <c r="R32" s="40"/>
      <c r="S32" s="40"/>
      <c r="T32" s="40"/>
      <c r="U32" s="40"/>
      <c r="V32" s="40"/>
      <c r="W32" s="301">
        <f>ROUND(BC54, 2)</f>
        <v>0</v>
      </c>
      <c r="X32" s="302"/>
      <c r="Y32" s="302"/>
      <c r="Z32" s="302"/>
      <c r="AA32" s="302"/>
      <c r="AB32" s="302"/>
      <c r="AC32" s="302"/>
      <c r="AD32" s="302"/>
      <c r="AE32" s="302"/>
      <c r="AF32" s="40"/>
      <c r="AG32" s="40"/>
      <c r="AH32" s="40"/>
      <c r="AI32" s="40"/>
      <c r="AJ32" s="40"/>
      <c r="AK32" s="301">
        <v>0</v>
      </c>
      <c r="AL32" s="302"/>
      <c r="AM32" s="302"/>
      <c r="AN32" s="302"/>
      <c r="AO32" s="302"/>
      <c r="AP32" s="40"/>
      <c r="AQ32" s="40"/>
      <c r="AR32" s="41"/>
      <c r="BE32" s="305"/>
    </row>
    <row r="33" spans="1:57" s="3" customFormat="1" ht="14.45" hidden="1" customHeight="1">
      <c r="B33" s="39"/>
      <c r="C33" s="40"/>
      <c r="D33" s="40"/>
      <c r="E33" s="40"/>
      <c r="F33" s="28" t="s">
        <v>49</v>
      </c>
      <c r="G33" s="40"/>
      <c r="H33" s="40"/>
      <c r="I33" s="40"/>
      <c r="J33" s="40"/>
      <c r="K33" s="40"/>
      <c r="L33" s="331">
        <v>0</v>
      </c>
      <c r="M33" s="302"/>
      <c r="N33" s="302"/>
      <c r="O33" s="302"/>
      <c r="P33" s="302"/>
      <c r="Q33" s="40"/>
      <c r="R33" s="40"/>
      <c r="S33" s="40"/>
      <c r="T33" s="40"/>
      <c r="U33" s="40"/>
      <c r="V33" s="40"/>
      <c r="W33" s="301">
        <f>ROUND(BD54, 2)</f>
        <v>0</v>
      </c>
      <c r="X33" s="302"/>
      <c r="Y33" s="302"/>
      <c r="Z33" s="302"/>
      <c r="AA33" s="302"/>
      <c r="AB33" s="302"/>
      <c r="AC33" s="302"/>
      <c r="AD33" s="302"/>
      <c r="AE33" s="302"/>
      <c r="AF33" s="40"/>
      <c r="AG33" s="40"/>
      <c r="AH33" s="40"/>
      <c r="AI33" s="40"/>
      <c r="AJ33" s="40"/>
      <c r="AK33" s="301">
        <v>0</v>
      </c>
      <c r="AL33" s="302"/>
      <c r="AM33" s="302"/>
      <c r="AN33" s="302"/>
      <c r="AO33" s="302"/>
      <c r="AP33" s="40"/>
      <c r="AQ33" s="40"/>
      <c r="AR33" s="41"/>
    </row>
    <row r="34" spans="1:57" s="2" customFormat="1" ht="6.95" customHeight="1">
      <c r="A34" s="33"/>
      <c r="B34" s="34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8"/>
      <c r="BE34" s="33"/>
    </row>
    <row r="35" spans="1:57" s="2" customFormat="1" ht="25.9" customHeight="1">
      <c r="A35" s="33"/>
      <c r="B35" s="34"/>
      <c r="C35" s="43"/>
      <c r="D35" s="44" t="s">
        <v>50</v>
      </c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6" t="s">
        <v>51</v>
      </c>
      <c r="U35" s="45"/>
      <c r="V35" s="45"/>
      <c r="W35" s="45"/>
      <c r="X35" s="308" t="s">
        <v>52</v>
      </c>
      <c r="Y35" s="309"/>
      <c r="Z35" s="309"/>
      <c r="AA35" s="309"/>
      <c r="AB35" s="309"/>
      <c r="AC35" s="45"/>
      <c r="AD35" s="45"/>
      <c r="AE35" s="45"/>
      <c r="AF35" s="45"/>
      <c r="AG35" s="45"/>
      <c r="AH35" s="45"/>
      <c r="AI35" s="45"/>
      <c r="AJ35" s="45"/>
      <c r="AK35" s="310">
        <f>SUM(AK26:AK33)</f>
        <v>0</v>
      </c>
      <c r="AL35" s="309"/>
      <c r="AM35" s="309"/>
      <c r="AN35" s="309"/>
      <c r="AO35" s="311"/>
      <c r="AP35" s="43"/>
      <c r="AQ35" s="43"/>
      <c r="AR35" s="38"/>
      <c r="BE35" s="33"/>
    </row>
    <row r="36" spans="1:57" s="2" customFormat="1" ht="6.95" customHeight="1">
      <c r="A36" s="33"/>
      <c r="B36" s="34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8"/>
      <c r="BE36" s="33"/>
    </row>
    <row r="37" spans="1:57" s="2" customFormat="1" ht="6.95" customHeight="1">
      <c r="A37" s="33"/>
      <c r="B37" s="47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48"/>
      <c r="AN37" s="48"/>
      <c r="AO37" s="48"/>
      <c r="AP37" s="48"/>
      <c r="AQ37" s="48"/>
      <c r="AR37" s="38"/>
      <c r="BE37" s="33"/>
    </row>
    <row r="41" spans="1:57" s="2" customFormat="1" ht="6.95" customHeight="1">
      <c r="A41" s="33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50"/>
      <c r="AR41" s="38"/>
      <c r="BE41" s="33"/>
    </row>
    <row r="42" spans="1:57" s="2" customFormat="1" ht="24.95" customHeight="1">
      <c r="A42" s="33"/>
      <c r="B42" s="34"/>
      <c r="C42" s="22" t="s">
        <v>53</v>
      </c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8"/>
      <c r="BE42" s="33"/>
    </row>
    <row r="43" spans="1:57" s="2" customFormat="1" ht="6.95" customHeight="1">
      <c r="A43" s="33"/>
      <c r="B43" s="34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35"/>
      <c r="W43" s="35"/>
      <c r="X43" s="35"/>
      <c r="Y43" s="35"/>
      <c r="Z43" s="35"/>
      <c r="AA43" s="35"/>
      <c r="AB43" s="35"/>
      <c r="AC43" s="35"/>
      <c r="AD43" s="35"/>
      <c r="AE43" s="35"/>
      <c r="AF43" s="35"/>
      <c r="AG43" s="35"/>
      <c r="AH43" s="35"/>
      <c r="AI43" s="35"/>
      <c r="AJ43" s="35"/>
      <c r="AK43" s="35"/>
      <c r="AL43" s="35"/>
      <c r="AM43" s="35"/>
      <c r="AN43" s="35"/>
      <c r="AO43" s="35"/>
      <c r="AP43" s="35"/>
      <c r="AQ43" s="35"/>
      <c r="AR43" s="38"/>
      <c r="BE43" s="33"/>
    </row>
    <row r="44" spans="1:57" s="4" customFormat="1" ht="12" customHeight="1">
      <c r="B44" s="51"/>
      <c r="C44" s="28" t="s">
        <v>13</v>
      </c>
      <c r="D44" s="52"/>
      <c r="E44" s="52"/>
      <c r="F44" s="52"/>
      <c r="G44" s="52"/>
      <c r="H44" s="52"/>
      <c r="I44" s="52"/>
      <c r="J44" s="52"/>
      <c r="K44" s="52"/>
      <c r="L44" s="52" t="str">
        <f>K5</f>
        <v>17/2019</v>
      </c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3"/>
    </row>
    <row r="45" spans="1:57" s="5" customFormat="1" ht="36.950000000000003" customHeight="1">
      <c r="B45" s="54"/>
      <c r="C45" s="55" t="s">
        <v>16</v>
      </c>
      <c r="D45" s="56"/>
      <c r="E45" s="56"/>
      <c r="F45" s="56"/>
      <c r="G45" s="56"/>
      <c r="H45" s="56"/>
      <c r="I45" s="56"/>
      <c r="J45" s="56"/>
      <c r="K45" s="56"/>
      <c r="L45" s="321" t="str">
        <f>K6</f>
        <v>Vodní nádrž Rozkoš, pěstební zásah do porostů</v>
      </c>
      <c r="M45" s="322"/>
      <c r="N45" s="322"/>
      <c r="O45" s="322"/>
      <c r="P45" s="322"/>
      <c r="Q45" s="322"/>
      <c r="R45" s="322"/>
      <c r="S45" s="322"/>
      <c r="T45" s="322"/>
      <c r="U45" s="322"/>
      <c r="V45" s="322"/>
      <c r="W45" s="322"/>
      <c r="X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56"/>
      <c r="AQ45" s="56"/>
      <c r="AR45" s="57"/>
    </row>
    <row r="46" spans="1:57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  <c r="AF46" s="35"/>
      <c r="AG46" s="35"/>
      <c r="AH46" s="35"/>
      <c r="AI46" s="35"/>
      <c r="AJ46" s="35"/>
      <c r="AK46" s="35"/>
      <c r="AL46" s="35"/>
      <c r="AM46" s="35"/>
      <c r="AN46" s="35"/>
      <c r="AO46" s="35"/>
      <c r="AP46" s="35"/>
      <c r="AQ46" s="35"/>
      <c r="AR46" s="38"/>
      <c r="BE46" s="33"/>
    </row>
    <row r="47" spans="1:57" s="2" customFormat="1" ht="12" customHeight="1">
      <c r="A47" s="33"/>
      <c r="B47" s="34"/>
      <c r="C47" s="28" t="s">
        <v>22</v>
      </c>
      <c r="D47" s="35"/>
      <c r="E47" s="35"/>
      <c r="F47" s="35"/>
      <c r="G47" s="35"/>
      <c r="H47" s="35"/>
      <c r="I47" s="35"/>
      <c r="J47" s="35"/>
      <c r="K47" s="35"/>
      <c r="L47" s="58" t="str">
        <f>IF(K8="","",K8)</f>
        <v>Česká Skalice</v>
      </c>
      <c r="M47" s="35"/>
      <c r="N47" s="35"/>
      <c r="O47" s="35"/>
      <c r="P47" s="35"/>
      <c r="Q47" s="35"/>
      <c r="R47" s="35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  <c r="AF47" s="35"/>
      <c r="AG47" s="35"/>
      <c r="AH47" s="35"/>
      <c r="AI47" s="28" t="s">
        <v>24</v>
      </c>
      <c r="AJ47" s="35"/>
      <c r="AK47" s="35"/>
      <c r="AL47" s="35"/>
      <c r="AM47" s="323" t="str">
        <f>IF(AN8= "","",AN8)</f>
        <v>28.8.2019</v>
      </c>
      <c r="AN47" s="323"/>
      <c r="AO47" s="35"/>
      <c r="AP47" s="35"/>
      <c r="AQ47" s="35"/>
      <c r="AR47" s="38"/>
      <c r="BE47" s="33"/>
    </row>
    <row r="48" spans="1:57" s="2" customFormat="1" ht="6.95" customHeight="1">
      <c r="A48" s="33"/>
      <c r="B48" s="34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35"/>
      <c r="AM48" s="35"/>
      <c r="AN48" s="35"/>
      <c r="AO48" s="35"/>
      <c r="AP48" s="35"/>
      <c r="AQ48" s="35"/>
      <c r="AR48" s="38"/>
      <c r="BE48" s="33"/>
    </row>
    <row r="49" spans="1:91" s="2" customFormat="1" ht="15.2" customHeight="1">
      <c r="A49" s="33"/>
      <c r="B49" s="34"/>
      <c r="C49" s="28" t="s">
        <v>26</v>
      </c>
      <c r="D49" s="35"/>
      <c r="E49" s="35"/>
      <c r="F49" s="35"/>
      <c r="G49" s="35"/>
      <c r="H49" s="35"/>
      <c r="I49" s="35"/>
      <c r="J49" s="35"/>
      <c r="K49" s="35"/>
      <c r="L49" s="52" t="str">
        <f>IF(E11= "","",E11)</f>
        <v>Povodí Labe, státní podnik, Hradec Králové, Z1</v>
      </c>
      <c r="M49" s="35"/>
      <c r="N49" s="35"/>
      <c r="O49" s="35"/>
      <c r="P49" s="35"/>
      <c r="Q49" s="35"/>
      <c r="R49" s="35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28" t="s">
        <v>33</v>
      </c>
      <c r="AJ49" s="35"/>
      <c r="AK49" s="35"/>
      <c r="AL49" s="35"/>
      <c r="AM49" s="319" t="str">
        <f>IF(E17="","",E17)</f>
        <v xml:space="preserve"> </v>
      </c>
      <c r="AN49" s="320"/>
      <c r="AO49" s="320"/>
      <c r="AP49" s="320"/>
      <c r="AQ49" s="35"/>
      <c r="AR49" s="38"/>
      <c r="AS49" s="313" t="s">
        <v>54</v>
      </c>
      <c r="AT49" s="314"/>
      <c r="AU49" s="60"/>
      <c r="AV49" s="60"/>
      <c r="AW49" s="60"/>
      <c r="AX49" s="60"/>
      <c r="AY49" s="60"/>
      <c r="AZ49" s="60"/>
      <c r="BA49" s="60"/>
      <c r="BB49" s="60"/>
      <c r="BC49" s="60"/>
      <c r="BD49" s="61"/>
      <c r="BE49" s="33"/>
    </row>
    <row r="50" spans="1:91" s="2" customFormat="1" ht="15.2" customHeight="1">
      <c r="A50" s="33"/>
      <c r="B50" s="34"/>
      <c r="C50" s="28" t="s">
        <v>31</v>
      </c>
      <c r="D50" s="35"/>
      <c r="E50" s="35"/>
      <c r="F50" s="35"/>
      <c r="G50" s="35"/>
      <c r="H50" s="35"/>
      <c r="I50" s="35"/>
      <c r="J50" s="35"/>
      <c r="K50" s="35"/>
      <c r="L50" s="52" t="str">
        <f>IF(E14= "Vyplň údaj","",E14)</f>
        <v/>
      </c>
      <c r="M50" s="35"/>
      <c r="N50" s="35"/>
      <c r="O50" s="35"/>
      <c r="P50" s="35"/>
      <c r="Q50" s="35"/>
      <c r="R50" s="35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28" t="s">
        <v>36</v>
      </c>
      <c r="AJ50" s="35"/>
      <c r="AK50" s="35"/>
      <c r="AL50" s="35"/>
      <c r="AM50" s="319" t="str">
        <f>IF(E20="","",E20)</f>
        <v>Lukáš Táborský, DiS</v>
      </c>
      <c r="AN50" s="320"/>
      <c r="AO50" s="320"/>
      <c r="AP50" s="320"/>
      <c r="AQ50" s="35"/>
      <c r="AR50" s="38"/>
      <c r="AS50" s="315"/>
      <c r="AT50" s="316"/>
      <c r="AU50" s="62"/>
      <c r="AV50" s="62"/>
      <c r="AW50" s="62"/>
      <c r="AX50" s="62"/>
      <c r="AY50" s="62"/>
      <c r="AZ50" s="62"/>
      <c r="BA50" s="62"/>
      <c r="BB50" s="62"/>
      <c r="BC50" s="62"/>
      <c r="BD50" s="63"/>
      <c r="BE50" s="33"/>
    </row>
    <row r="51" spans="1:91" s="2" customFormat="1" ht="10.9" customHeight="1">
      <c r="A51" s="33"/>
      <c r="B51" s="34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35"/>
      <c r="AM51" s="35"/>
      <c r="AN51" s="35"/>
      <c r="AO51" s="35"/>
      <c r="AP51" s="35"/>
      <c r="AQ51" s="35"/>
      <c r="AR51" s="38"/>
      <c r="AS51" s="317"/>
      <c r="AT51" s="318"/>
      <c r="AU51" s="64"/>
      <c r="AV51" s="64"/>
      <c r="AW51" s="64"/>
      <c r="AX51" s="64"/>
      <c r="AY51" s="64"/>
      <c r="AZ51" s="64"/>
      <c r="BA51" s="64"/>
      <c r="BB51" s="64"/>
      <c r="BC51" s="64"/>
      <c r="BD51" s="65"/>
      <c r="BE51" s="33"/>
    </row>
    <row r="52" spans="1:91" s="2" customFormat="1" ht="29.25" customHeight="1">
      <c r="A52" s="33"/>
      <c r="B52" s="34"/>
      <c r="C52" s="332" t="s">
        <v>55</v>
      </c>
      <c r="D52" s="333"/>
      <c r="E52" s="333"/>
      <c r="F52" s="333"/>
      <c r="G52" s="333"/>
      <c r="H52" s="66"/>
      <c r="I52" s="334" t="s">
        <v>56</v>
      </c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33"/>
      <c r="Z52" s="333"/>
      <c r="AA52" s="333"/>
      <c r="AB52" s="333"/>
      <c r="AC52" s="333"/>
      <c r="AD52" s="333"/>
      <c r="AE52" s="333"/>
      <c r="AF52" s="333"/>
      <c r="AG52" s="335" t="s">
        <v>57</v>
      </c>
      <c r="AH52" s="333"/>
      <c r="AI52" s="333"/>
      <c r="AJ52" s="333"/>
      <c r="AK52" s="333"/>
      <c r="AL52" s="333"/>
      <c r="AM52" s="333"/>
      <c r="AN52" s="334" t="s">
        <v>58</v>
      </c>
      <c r="AO52" s="333"/>
      <c r="AP52" s="333"/>
      <c r="AQ52" s="67" t="s">
        <v>59</v>
      </c>
      <c r="AR52" s="38"/>
      <c r="AS52" s="68" t="s">
        <v>60</v>
      </c>
      <c r="AT52" s="69" t="s">
        <v>61</v>
      </c>
      <c r="AU52" s="69" t="s">
        <v>62</v>
      </c>
      <c r="AV52" s="69" t="s">
        <v>63</v>
      </c>
      <c r="AW52" s="69" t="s">
        <v>64</v>
      </c>
      <c r="AX52" s="69" t="s">
        <v>65</v>
      </c>
      <c r="AY52" s="69" t="s">
        <v>66</v>
      </c>
      <c r="AZ52" s="69" t="s">
        <v>67</v>
      </c>
      <c r="BA52" s="69" t="s">
        <v>68</v>
      </c>
      <c r="BB52" s="69" t="s">
        <v>69</v>
      </c>
      <c r="BC52" s="69" t="s">
        <v>70</v>
      </c>
      <c r="BD52" s="70" t="s">
        <v>71</v>
      </c>
      <c r="BE52" s="33"/>
    </row>
    <row r="53" spans="1:91" s="2" customFormat="1" ht="10.9" customHeight="1">
      <c r="A53" s="33"/>
      <c r="B53" s="3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35"/>
      <c r="AM53" s="35"/>
      <c r="AN53" s="35"/>
      <c r="AO53" s="35"/>
      <c r="AP53" s="35"/>
      <c r="AQ53" s="35"/>
      <c r="AR53" s="38"/>
      <c r="AS53" s="71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3"/>
      <c r="BE53" s="33"/>
    </row>
    <row r="54" spans="1:91" s="6" customFormat="1" ht="32.450000000000003" customHeight="1">
      <c r="B54" s="74"/>
      <c r="C54" s="75" t="s">
        <v>72</v>
      </c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  <c r="AC54" s="76"/>
      <c r="AD54" s="76"/>
      <c r="AE54" s="76"/>
      <c r="AF54" s="76"/>
      <c r="AG54" s="339">
        <f>ROUND(SUM(AG55:AG56),2)</f>
        <v>0</v>
      </c>
      <c r="AH54" s="339"/>
      <c r="AI54" s="339"/>
      <c r="AJ54" s="339"/>
      <c r="AK54" s="339"/>
      <c r="AL54" s="339"/>
      <c r="AM54" s="339"/>
      <c r="AN54" s="340">
        <f>SUM(AG54,AT54)</f>
        <v>0</v>
      </c>
      <c r="AO54" s="340"/>
      <c r="AP54" s="340"/>
      <c r="AQ54" s="78" t="s">
        <v>28</v>
      </c>
      <c r="AR54" s="79"/>
      <c r="AS54" s="80">
        <f>ROUND(SUM(AS55:AS56),2)</f>
        <v>0</v>
      </c>
      <c r="AT54" s="81">
        <f>ROUND(SUM(AV54:AW54),2)</f>
        <v>0</v>
      </c>
      <c r="AU54" s="82">
        <f>ROUND(SUM(AU55:AU56),5)</f>
        <v>0</v>
      </c>
      <c r="AV54" s="81">
        <f>ROUND(AZ54*L29,2)</f>
        <v>0</v>
      </c>
      <c r="AW54" s="81">
        <f>ROUND(BA54*L30,2)</f>
        <v>0</v>
      </c>
      <c r="AX54" s="81">
        <f>ROUND(BB54*L29,2)</f>
        <v>0</v>
      </c>
      <c r="AY54" s="81">
        <f>ROUND(BC54*L30,2)</f>
        <v>0</v>
      </c>
      <c r="AZ54" s="81">
        <f>ROUND(SUM(AZ55:AZ56),2)</f>
        <v>0</v>
      </c>
      <c r="BA54" s="81">
        <f>ROUND(SUM(BA55:BA56),2)</f>
        <v>0</v>
      </c>
      <c r="BB54" s="81">
        <f>ROUND(SUM(BB55:BB56),2)</f>
        <v>0</v>
      </c>
      <c r="BC54" s="81">
        <f>ROUND(SUM(BC55:BC56),2)</f>
        <v>0</v>
      </c>
      <c r="BD54" s="83">
        <f>ROUND(SUM(BD55:BD56),2)</f>
        <v>0</v>
      </c>
      <c r="BS54" s="84" t="s">
        <v>73</v>
      </c>
      <c r="BT54" s="84" t="s">
        <v>74</v>
      </c>
      <c r="BU54" s="85" t="s">
        <v>75</v>
      </c>
      <c r="BV54" s="84" t="s">
        <v>76</v>
      </c>
      <c r="BW54" s="84" t="s">
        <v>5</v>
      </c>
      <c r="BX54" s="84" t="s">
        <v>77</v>
      </c>
      <c r="CL54" s="84" t="s">
        <v>19</v>
      </c>
    </row>
    <row r="55" spans="1:91" s="7" customFormat="1" ht="16.5" customHeight="1">
      <c r="A55" s="86" t="s">
        <v>78</v>
      </c>
      <c r="B55" s="87"/>
      <c r="C55" s="88"/>
      <c r="D55" s="338" t="s">
        <v>79</v>
      </c>
      <c r="E55" s="338"/>
      <c r="F55" s="338"/>
      <c r="G55" s="338"/>
      <c r="H55" s="338"/>
      <c r="I55" s="89"/>
      <c r="J55" s="338" t="s">
        <v>80</v>
      </c>
      <c r="K55" s="338"/>
      <c r="L55" s="338"/>
      <c r="M55" s="338"/>
      <c r="N55" s="338"/>
      <c r="O55" s="338"/>
      <c r="P55" s="338"/>
      <c r="Q55" s="338"/>
      <c r="R55" s="338"/>
      <c r="S55" s="338"/>
      <c r="T55" s="338"/>
      <c r="U55" s="338"/>
      <c r="V55" s="338"/>
      <c r="W55" s="338"/>
      <c r="X55" s="338"/>
      <c r="Y55" s="338"/>
      <c r="Z55" s="338"/>
      <c r="AA55" s="338"/>
      <c r="AB55" s="338"/>
      <c r="AC55" s="338"/>
      <c r="AD55" s="338"/>
      <c r="AE55" s="338"/>
      <c r="AF55" s="338"/>
      <c r="AG55" s="336">
        <f>'1 - SO1 - pěstební zásah'!J30</f>
        <v>0</v>
      </c>
      <c r="AH55" s="337"/>
      <c r="AI55" s="337"/>
      <c r="AJ55" s="337"/>
      <c r="AK55" s="337"/>
      <c r="AL55" s="337"/>
      <c r="AM55" s="337"/>
      <c r="AN55" s="336">
        <f>SUM(AG55,AT55)</f>
        <v>0</v>
      </c>
      <c r="AO55" s="337"/>
      <c r="AP55" s="337"/>
      <c r="AQ55" s="90" t="s">
        <v>81</v>
      </c>
      <c r="AR55" s="91"/>
      <c r="AS55" s="92">
        <v>0</v>
      </c>
      <c r="AT55" s="93">
        <f>ROUND(SUM(AV55:AW55),2)</f>
        <v>0</v>
      </c>
      <c r="AU55" s="94">
        <f>'1 - SO1 - pěstební zásah'!P82</f>
        <v>0</v>
      </c>
      <c r="AV55" s="93">
        <f>'1 - SO1 - pěstební zásah'!J33</f>
        <v>0</v>
      </c>
      <c r="AW55" s="93">
        <f>'1 - SO1 - pěstební zásah'!J34</f>
        <v>0</v>
      </c>
      <c r="AX55" s="93">
        <f>'1 - SO1 - pěstební zásah'!J35</f>
        <v>0</v>
      </c>
      <c r="AY55" s="93">
        <f>'1 - SO1 - pěstební zásah'!J36</f>
        <v>0</v>
      </c>
      <c r="AZ55" s="93">
        <f>'1 - SO1 - pěstební zásah'!F33</f>
        <v>0</v>
      </c>
      <c r="BA55" s="93">
        <f>'1 - SO1 - pěstební zásah'!F34</f>
        <v>0</v>
      </c>
      <c r="BB55" s="93">
        <f>'1 - SO1 - pěstební zásah'!F35</f>
        <v>0</v>
      </c>
      <c r="BC55" s="93">
        <f>'1 - SO1 - pěstební zásah'!F36</f>
        <v>0</v>
      </c>
      <c r="BD55" s="95">
        <f>'1 - SO1 - pěstební zásah'!F37</f>
        <v>0</v>
      </c>
      <c r="BT55" s="96" t="s">
        <v>79</v>
      </c>
      <c r="BV55" s="96" t="s">
        <v>76</v>
      </c>
      <c r="BW55" s="96" t="s">
        <v>82</v>
      </c>
      <c r="BX55" s="96" t="s">
        <v>5</v>
      </c>
      <c r="CL55" s="96" t="s">
        <v>19</v>
      </c>
      <c r="CM55" s="96" t="s">
        <v>83</v>
      </c>
    </row>
    <row r="56" spans="1:91" s="7" customFormat="1" ht="16.5" customHeight="1">
      <c r="A56" s="86" t="s">
        <v>78</v>
      </c>
      <c r="B56" s="87"/>
      <c r="C56" s="88"/>
      <c r="D56" s="338" t="s">
        <v>83</v>
      </c>
      <c r="E56" s="338"/>
      <c r="F56" s="338"/>
      <c r="G56" s="338"/>
      <c r="H56" s="338"/>
      <c r="I56" s="89"/>
      <c r="J56" s="338" t="s">
        <v>84</v>
      </c>
      <c r="K56" s="338"/>
      <c r="L56" s="338"/>
      <c r="M56" s="338"/>
      <c r="N56" s="338"/>
      <c r="O56" s="338"/>
      <c r="P56" s="338"/>
      <c r="Q56" s="338"/>
      <c r="R56" s="338"/>
      <c r="S56" s="338"/>
      <c r="T56" s="338"/>
      <c r="U56" s="338"/>
      <c r="V56" s="338"/>
      <c r="W56" s="338"/>
      <c r="X56" s="338"/>
      <c r="Y56" s="338"/>
      <c r="Z56" s="338"/>
      <c r="AA56" s="338"/>
      <c r="AB56" s="338"/>
      <c r="AC56" s="338"/>
      <c r="AD56" s="338"/>
      <c r="AE56" s="338"/>
      <c r="AF56" s="338"/>
      <c r="AG56" s="336">
        <f>'2 - VON - vedlejší a osta...'!J30</f>
        <v>0</v>
      </c>
      <c r="AH56" s="337"/>
      <c r="AI56" s="337"/>
      <c r="AJ56" s="337"/>
      <c r="AK56" s="337"/>
      <c r="AL56" s="337"/>
      <c r="AM56" s="337"/>
      <c r="AN56" s="336">
        <f>SUM(AG56,AT56)</f>
        <v>0</v>
      </c>
      <c r="AO56" s="337"/>
      <c r="AP56" s="337"/>
      <c r="AQ56" s="90" t="s">
        <v>81</v>
      </c>
      <c r="AR56" s="91"/>
      <c r="AS56" s="97">
        <v>0</v>
      </c>
      <c r="AT56" s="98">
        <f>ROUND(SUM(AV56:AW56),2)</f>
        <v>0</v>
      </c>
      <c r="AU56" s="99">
        <f>'2 - VON - vedlejší a osta...'!P81</f>
        <v>0</v>
      </c>
      <c r="AV56" s="98">
        <f>'2 - VON - vedlejší a osta...'!J33</f>
        <v>0</v>
      </c>
      <c r="AW56" s="98">
        <f>'2 - VON - vedlejší a osta...'!J34</f>
        <v>0</v>
      </c>
      <c r="AX56" s="98">
        <f>'2 - VON - vedlejší a osta...'!J35</f>
        <v>0</v>
      </c>
      <c r="AY56" s="98">
        <f>'2 - VON - vedlejší a osta...'!J36</f>
        <v>0</v>
      </c>
      <c r="AZ56" s="98">
        <f>'2 - VON - vedlejší a osta...'!F33</f>
        <v>0</v>
      </c>
      <c r="BA56" s="98">
        <f>'2 - VON - vedlejší a osta...'!F34</f>
        <v>0</v>
      </c>
      <c r="BB56" s="98">
        <f>'2 - VON - vedlejší a osta...'!F35</f>
        <v>0</v>
      </c>
      <c r="BC56" s="98">
        <f>'2 - VON - vedlejší a osta...'!F36</f>
        <v>0</v>
      </c>
      <c r="BD56" s="100">
        <f>'2 - VON - vedlejší a osta...'!F37</f>
        <v>0</v>
      </c>
      <c r="BT56" s="96" t="s">
        <v>79</v>
      </c>
      <c r="BV56" s="96" t="s">
        <v>76</v>
      </c>
      <c r="BW56" s="96" t="s">
        <v>85</v>
      </c>
      <c r="BX56" s="96" t="s">
        <v>5</v>
      </c>
      <c r="CL56" s="96" t="s">
        <v>19</v>
      </c>
      <c r="CM56" s="96" t="s">
        <v>83</v>
      </c>
    </row>
    <row r="57" spans="1:91" s="2" customFormat="1" ht="30" customHeight="1">
      <c r="A57" s="33"/>
      <c r="B57" s="34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35"/>
      <c r="AM57" s="35"/>
      <c r="AN57" s="35"/>
      <c r="AO57" s="35"/>
      <c r="AP57" s="35"/>
      <c r="AQ57" s="35"/>
      <c r="AR57" s="38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</row>
    <row r="58" spans="1:91" s="2" customFormat="1" ht="6.95" customHeight="1">
      <c r="A58" s="33"/>
      <c r="B58" s="47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48"/>
      <c r="AN58" s="48"/>
      <c r="AO58" s="48"/>
      <c r="AP58" s="48"/>
      <c r="AQ58" s="48"/>
      <c r="AR58" s="38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</row>
  </sheetData>
  <sheetProtection algorithmName="SHA-512" hashValue="1jd35WOVTJaP1cYk8BSEF+/ZeDzZMDSI4EpPraZg1R9VNid2PxKr5yZQFBSx34rXcE2d8MUL6Gg3u8hL5HhHEw==" saltValue="pi6vwHdS7oaNvKfBghQLuQcUVL3vnJt74owLDyHrV2Y550yJ8H/s8CmdbF7EVHFi4rmPGZUi+Tn/7UA3mKYdag==" spinCount="100000" sheet="1" objects="1" scenarios="1" formatColumns="0" formatRows="0"/>
  <mergeCells count="46">
    <mergeCell ref="AG54:AM54"/>
    <mergeCell ref="AN54:AP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L33:P33"/>
    <mergeCell ref="C52:G52"/>
    <mergeCell ref="I52:AF52"/>
    <mergeCell ref="AG52:AM52"/>
    <mergeCell ref="AN52:AP52"/>
    <mergeCell ref="AS49:AT51"/>
    <mergeCell ref="AM50:AP50"/>
    <mergeCell ref="L45:AO45"/>
    <mergeCell ref="AM47:AN47"/>
    <mergeCell ref="AM49:AP49"/>
    <mergeCell ref="W33:AE33"/>
    <mergeCell ref="AK33:AO33"/>
    <mergeCell ref="X35:AB35"/>
    <mergeCell ref="AK35:AO35"/>
    <mergeCell ref="AR2:BE2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</mergeCells>
  <hyperlinks>
    <hyperlink ref="A55" location="'1 - SO1 - pěstební zásah'!C2" display="/"/>
    <hyperlink ref="A56" location="'2 - VON - vedlejší a osta...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7"/>
  <sheetViews>
    <sheetView showGridLines="0" tabSelected="1" topLeftCell="A86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6" t="s">
        <v>82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9"/>
      <c r="AT3" s="16" t="s">
        <v>83</v>
      </c>
    </row>
    <row r="4" spans="1:46" s="1" customFormat="1" ht="24.95" customHeight="1">
      <c r="B4" s="19"/>
      <c r="D4" s="105" t="s">
        <v>86</v>
      </c>
      <c r="I4" s="101"/>
      <c r="L4" s="19"/>
      <c r="M4" s="106" t="s">
        <v>10</v>
      </c>
      <c r="AT4" s="16" t="s">
        <v>35</v>
      </c>
    </row>
    <row r="5" spans="1:46" s="1" customFormat="1" ht="6.95" customHeight="1">
      <c r="B5" s="19"/>
      <c r="I5" s="101"/>
      <c r="L5" s="19"/>
    </row>
    <row r="6" spans="1:46" s="1" customFormat="1" ht="12" customHeight="1">
      <c r="B6" s="19"/>
      <c r="D6" s="107" t="s">
        <v>16</v>
      </c>
      <c r="I6" s="101"/>
      <c r="L6" s="19"/>
    </row>
    <row r="7" spans="1:46" s="1" customFormat="1" ht="16.5" customHeight="1">
      <c r="B7" s="19"/>
      <c r="E7" s="341" t="str">
        <f>'Rekapitulace stavby'!K6</f>
        <v>Vodní nádrž Rozkoš, pěstební zásah do porostů</v>
      </c>
      <c r="F7" s="342"/>
      <c r="G7" s="342"/>
      <c r="H7" s="342"/>
      <c r="I7" s="101"/>
      <c r="L7" s="19"/>
    </row>
    <row r="8" spans="1:46" s="2" customFormat="1" ht="12" customHeight="1">
      <c r="A8" s="33"/>
      <c r="B8" s="38"/>
      <c r="C8" s="33"/>
      <c r="D8" s="107" t="s">
        <v>87</v>
      </c>
      <c r="E8" s="33"/>
      <c r="F8" s="33"/>
      <c r="G8" s="33"/>
      <c r="H8" s="33"/>
      <c r="I8" s="108"/>
      <c r="J8" s="33"/>
      <c r="K8" s="33"/>
      <c r="L8" s="10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3" t="s">
        <v>88</v>
      </c>
      <c r="F9" s="344"/>
      <c r="G9" s="344"/>
      <c r="H9" s="344"/>
      <c r="I9" s="108"/>
      <c r="J9" s="33"/>
      <c r="K9" s="33"/>
      <c r="L9" s="10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8"/>
      <c r="J10" s="33"/>
      <c r="K10" s="33"/>
      <c r="L10" s="10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10" t="s">
        <v>19</v>
      </c>
      <c r="G11" s="33"/>
      <c r="H11" s="33"/>
      <c r="I11" s="111" t="s">
        <v>20</v>
      </c>
      <c r="J11" s="110" t="s">
        <v>28</v>
      </c>
      <c r="K11" s="33"/>
      <c r="L11" s="10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22</v>
      </c>
      <c r="E12" s="33"/>
      <c r="F12" s="110" t="s">
        <v>23</v>
      </c>
      <c r="G12" s="33"/>
      <c r="H12" s="33"/>
      <c r="I12" s="111" t="s">
        <v>24</v>
      </c>
      <c r="J12" s="112" t="str">
        <f>'Rekapitulace stavby'!AN8</f>
        <v>28.8.2019</v>
      </c>
      <c r="K12" s="33"/>
      <c r="L12" s="10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8"/>
      <c r="J13" s="33"/>
      <c r="K13" s="33"/>
      <c r="L13" s="10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26</v>
      </c>
      <c r="E14" s="33"/>
      <c r="F14" s="33"/>
      <c r="G14" s="33"/>
      <c r="H14" s="33"/>
      <c r="I14" s="111" t="s">
        <v>27</v>
      </c>
      <c r="J14" s="110" t="s">
        <v>28</v>
      </c>
      <c r="K14" s="33"/>
      <c r="L14" s="10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0" t="s">
        <v>29</v>
      </c>
      <c r="F15" s="33"/>
      <c r="G15" s="33"/>
      <c r="H15" s="33"/>
      <c r="I15" s="111" t="s">
        <v>30</v>
      </c>
      <c r="J15" s="110" t="s">
        <v>28</v>
      </c>
      <c r="K15" s="33"/>
      <c r="L15" s="10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8"/>
      <c r="J16" s="33"/>
      <c r="K16" s="33"/>
      <c r="L16" s="10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31</v>
      </c>
      <c r="E17" s="33"/>
      <c r="F17" s="33"/>
      <c r="G17" s="33"/>
      <c r="H17" s="33"/>
      <c r="I17" s="111" t="s">
        <v>27</v>
      </c>
      <c r="J17" s="29" t="str">
        <f>'Rekapitulace stavby'!AN13</f>
        <v>Vyplň údaj</v>
      </c>
      <c r="K17" s="33"/>
      <c r="L17" s="10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5" t="str">
        <f>'Rekapitulace stavby'!E14</f>
        <v>Vyplň údaj</v>
      </c>
      <c r="F18" s="346"/>
      <c r="G18" s="346"/>
      <c r="H18" s="346"/>
      <c r="I18" s="111" t="s">
        <v>30</v>
      </c>
      <c r="J18" s="29" t="str">
        <f>'Rekapitulace stavby'!AN14</f>
        <v>Vyplň údaj</v>
      </c>
      <c r="K18" s="33"/>
      <c r="L18" s="10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8"/>
      <c r="J19" s="33"/>
      <c r="K19" s="33"/>
      <c r="L19" s="10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33</v>
      </c>
      <c r="E20" s="33"/>
      <c r="F20" s="33"/>
      <c r="G20" s="33"/>
      <c r="H20" s="33"/>
      <c r="I20" s="111" t="s">
        <v>27</v>
      </c>
      <c r="J20" s="110" t="str">
        <f>IF('Rekapitulace stavby'!AN16="","",'Rekapitulace stavby'!AN16)</f>
        <v/>
      </c>
      <c r="K20" s="33"/>
      <c r="L20" s="10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0" t="str">
        <f>IF('Rekapitulace stavby'!E17="","",'Rekapitulace stavby'!E17)</f>
        <v xml:space="preserve"> </v>
      </c>
      <c r="F21" s="33"/>
      <c r="G21" s="33"/>
      <c r="H21" s="33"/>
      <c r="I21" s="111" t="s">
        <v>30</v>
      </c>
      <c r="J21" s="110" t="str">
        <f>IF('Rekapitulace stavby'!AN17="","",'Rekapitulace stavby'!AN17)</f>
        <v/>
      </c>
      <c r="K21" s="33"/>
      <c r="L21" s="10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8"/>
      <c r="J22" s="33"/>
      <c r="K22" s="33"/>
      <c r="L22" s="10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36</v>
      </c>
      <c r="E23" s="33"/>
      <c r="F23" s="33"/>
      <c r="G23" s="33"/>
      <c r="H23" s="33"/>
      <c r="I23" s="111" t="s">
        <v>27</v>
      </c>
      <c r="J23" s="110" t="s">
        <v>28</v>
      </c>
      <c r="K23" s="33"/>
      <c r="L23" s="10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0" t="s">
        <v>37</v>
      </c>
      <c r="F24" s="33"/>
      <c r="G24" s="33"/>
      <c r="H24" s="33"/>
      <c r="I24" s="111" t="s">
        <v>30</v>
      </c>
      <c r="J24" s="110" t="s">
        <v>28</v>
      </c>
      <c r="K24" s="33"/>
      <c r="L24" s="10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8"/>
      <c r="J25" s="33"/>
      <c r="K25" s="33"/>
      <c r="L25" s="10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38</v>
      </c>
      <c r="E26" s="33"/>
      <c r="F26" s="33"/>
      <c r="G26" s="33"/>
      <c r="H26" s="33"/>
      <c r="I26" s="108"/>
      <c r="J26" s="33"/>
      <c r="K26" s="33"/>
      <c r="L26" s="10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51" customHeight="1">
      <c r="A27" s="113"/>
      <c r="B27" s="114"/>
      <c r="C27" s="113"/>
      <c r="D27" s="113"/>
      <c r="E27" s="347" t="s">
        <v>39</v>
      </c>
      <c r="F27" s="347"/>
      <c r="G27" s="347"/>
      <c r="H27" s="34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8"/>
      <c r="J28" s="33"/>
      <c r="K28" s="33"/>
      <c r="L28" s="10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8"/>
      <c r="J29" s="117"/>
      <c r="K29" s="117"/>
      <c r="L29" s="10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9" t="s">
        <v>40</v>
      </c>
      <c r="E30" s="33"/>
      <c r="F30" s="33"/>
      <c r="G30" s="33"/>
      <c r="H30" s="33"/>
      <c r="I30" s="108"/>
      <c r="J30" s="120">
        <f>ROUND(J82, 2)</f>
        <v>0</v>
      </c>
      <c r="K30" s="33"/>
      <c r="L30" s="10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8"/>
      <c r="J31" s="117"/>
      <c r="K31" s="117"/>
      <c r="L31" s="10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1" t="s">
        <v>42</v>
      </c>
      <c r="G32" s="33"/>
      <c r="H32" s="33"/>
      <c r="I32" s="122" t="s">
        <v>41</v>
      </c>
      <c r="J32" s="121" t="s">
        <v>43</v>
      </c>
      <c r="K32" s="33"/>
      <c r="L32" s="10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3" t="s">
        <v>44</v>
      </c>
      <c r="E33" s="107" t="s">
        <v>45</v>
      </c>
      <c r="F33" s="124">
        <f>ROUND((SUM(BE82:BE96)),  2)</f>
        <v>0</v>
      </c>
      <c r="G33" s="33"/>
      <c r="H33" s="33"/>
      <c r="I33" s="125">
        <v>0.21</v>
      </c>
      <c r="J33" s="124">
        <f>ROUND(((SUM(BE82:BE96))*I33),  2)</f>
        <v>0</v>
      </c>
      <c r="K33" s="33"/>
      <c r="L33" s="10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7" t="s">
        <v>46</v>
      </c>
      <c r="F34" s="124">
        <f>ROUND((SUM(BF82:BF96)),  2)</f>
        <v>0</v>
      </c>
      <c r="G34" s="33"/>
      <c r="H34" s="33"/>
      <c r="I34" s="125">
        <v>0.15</v>
      </c>
      <c r="J34" s="124">
        <f>ROUND(((SUM(BF82:BF96))*I34),  2)</f>
        <v>0</v>
      </c>
      <c r="K34" s="33"/>
      <c r="L34" s="10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07" t="s">
        <v>44</v>
      </c>
      <c r="E35" s="107" t="s">
        <v>47</v>
      </c>
      <c r="F35" s="124">
        <f>ROUND((SUM(BG82:BG96)),  2)</f>
        <v>0</v>
      </c>
      <c r="G35" s="33"/>
      <c r="H35" s="33"/>
      <c r="I35" s="125">
        <v>0.21</v>
      </c>
      <c r="J35" s="124">
        <f>0</f>
        <v>0</v>
      </c>
      <c r="K35" s="33"/>
      <c r="L35" s="10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07" t="s">
        <v>48</v>
      </c>
      <c r="F36" s="124">
        <f>ROUND((SUM(BH82:BH96)),  2)</f>
        <v>0</v>
      </c>
      <c r="G36" s="33"/>
      <c r="H36" s="33"/>
      <c r="I36" s="125">
        <v>0.15</v>
      </c>
      <c r="J36" s="124">
        <f>0</f>
        <v>0</v>
      </c>
      <c r="K36" s="33"/>
      <c r="L36" s="10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49</v>
      </c>
      <c r="F37" s="124">
        <f>ROUND((SUM(BI82:BI96)),  2)</f>
        <v>0</v>
      </c>
      <c r="G37" s="33"/>
      <c r="H37" s="33"/>
      <c r="I37" s="125">
        <v>0</v>
      </c>
      <c r="J37" s="124">
        <f>0</f>
        <v>0</v>
      </c>
      <c r="K37" s="33"/>
      <c r="L37" s="10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8"/>
      <c r="J38" s="33"/>
      <c r="K38" s="33"/>
      <c r="L38" s="10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31"/>
      <c r="J39" s="132">
        <f>SUM(J30:J37)</f>
        <v>0</v>
      </c>
      <c r="K39" s="133"/>
      <c r="L39" s="10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89</v>
      </c>
      <c r="D45" s="35"/>
      <c r="E45" s="35"/>
      <c r="F45" s="35"/>
      <c r="G45" s="35"/>
      <c r="H45" s="35"/>
      <c r="I45" s="108"/>
      <c r="J45" s="35"/>
      <c r="K45" s="35"/>
      <c r="L45" s="109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109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8"/>
      <c r="J47" s="35"/>
      <c r="K47" s="35"/>
      <c r="L47" s="109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8" t="str">
        <f>E7</f>
        <v>Vodní nádrž Rozkoš, pěstební zásah do porostů</v>
      </c>
      <c r="F48" s="349"/>
      <c r="G48" s="349"/>
      <c r="H48" s="349"/>
      <c r="I48" s="108"/>
      <c r="J48" s="35"/>
      <c r="K48" s="35"/>
      <c r="L48" s="109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108"/>
      <c r="J49" s="35"/>
      <c r="K49" s="35"/>
      <c r="L49" s="109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21" t="str">
        <f>E9</f>
        <v>1 - SO1 - pěstební zásah</v>
      </c>
      <c r="F50" s="350"/>
      <c r="G50" s="350"/>
      <c r="H50" s="350"/>
      <c r="I50" s="108"/>
      <c r="J50" s="35"/>
      <c r="K50" s="35"/>
      <c r="L50" s="109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109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5"/>
      <c r="E52" s="35"/>
      <c r="F52" s="26" t="str">
        <f>F12</f>
        <v>Česká Skalice</v>
      </c>
      <c r="G52" s="35"/>
      <c r="H52" s="35"/>
      <c r="I52" s="111" t="s">
        <v>24</v>
      </c>
      <c r="J52" s="59" t="str">
        <f>IF(J12="","",J12)</f>
        <v>28.8.2019</v>
      </c>
      <c r="K52" s="35"/>
      <c r="L52" s="109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109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26</v>
      </c>
      <c r="D54" s="35"/>
      <c r="E54" s="35"/>
      <c r="F54" s="26" t="str">
        <f>E15</f>
        <v>Povodí Labe, státní podnik, Hradec Králové, Z1</v>
      </c>
      <c r="G54" s="35"/>
      <c r="H54" s="35"/>
      <c r="I54" s="111" t="s">
        <v>33</v>
      </c>
      <c r="J54" s="31" t="str">
        <f>E21</f>
        <v xml:space="preserve"> </v>
      </c>
      <c r="K54" s="35"/>
      <c r="L54" s="109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7.95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1" t="s">
        <v>36</v>
      </c>
      <c r="J55" s="31" t="str">
        <f>E24</f>
        <v>Lukáš Táborský, DiS</v>
      </c>
      <c r="K55" s="35"/>
      <c r="L55" s="109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109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0" t="s">
        <v>90</v>
      </c>
      <c r="D57" s="141"/>
      <c r="E57" s="141"/>
      <c r="F57" s="141"/>
      <c r="G57" s="141"/>
      <c r="H57" s="141"/>
      <c r="I57" s="142"/>
      <c r="J57" s="143" t="s">
        <v>91</v>
      </c>
      <c r="K57" s="141"/>
      <c r="L57" s="109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109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4" t="s">
        <v>72</v>
      </c>
      <c r="D59" s="35"/>
      <c r="E59" s="35"/>
      <c r="F59" s="35"/>
      <c r="G59" s="35"/>
      <c r="H59" s="35"/>
      <c r="I59" s="108"/>
      <c r="J59" s="77">
        <f>J82</f>
        <v>0</v>
      </c>
      <c r="K59" s="35"/>
      <c r="L59" s="109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92</v>
      </c>
    </row>
    <row r="60" spans="1:47" s="9" customFormat="1" ht="24.95" customHeight="1">
      <c r="B60" s="145"/>
      <c r="C60" s="146"/>
      <c r="D60" s="147" t="s">
        <v>93</v>
      </c>
      <c r="E60" s="148"/>
      <c r="F60" s="148"/>
      <c r="G60" s="148"/>
      <c r="H60" s="148"/>
      <c r="I60" s="149"/>
      <c r="J60" s="150">
        <f>J83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94</v>
      </c>
      <c r="E61" s="155"/>
      <c r="F61" s="155"/>
      <c r="G61" s="155"/>
      <c r="H61" s="155"/>
      <c r="I61" s="156"/>
      <c r="J61" s="157">
        <f>J84</f>
        <v>0</v>
      </c>
      <c r="K61" s="153"/>
      <c r="L61" s="158"/>
    </row>
    <row r="62" spans="1:47" s="10" customFormat="1" ht="19.899999999999999" customHeight="1">
      <c r="B62" s="152"/>
      <c r="C62" s="153"/>
      <c r="D62" s="154" t="s">
        <v>95</v>
      </c>
      <c r="E62" s="155"/>
      <c r="F62" s="155"/>
      <c r="G62" s="155"/>
      <c r="H62" s="155"/>
      <c r="I62" s="156"/>
      <c r="J62" s="157">
        <f>J94</f>
        <v>0</v>
      </c>
      <c r="K62" s="153"/>
      <c r="L62" s="158"/>
    </row>
    <row r="63" spans="1:47" s="2" customFormat="1" ht="21.75" customHeight="1">
      <c r="A63" s="33"/>
      <c r="B63" s="34"/>
      <c r="C63" s="35"/>
      <c r="D63" s="35"/>
      <c r="E63" s="35"/>
      <c r="F63" s="35"/>
      <c r="G63" s="35"/>
      <c r="H63" s="35"/>
      <c r="I63" s="108"/>
      <c r="J63" s="35"/>
      <c r="K63" s="35"/>
      <c r="L63" s="109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4" spans="1:47" s="2" customFormat="1" ht="6.95" customHeight="1">
      <c r="A64" s="33"/>
      <c r="B64" s="47"/>
      <c r="C64" s="48"/>
      <c r="D64" s="48"/>
      <c r="E64" s="48"/>
      <c r="F64" s="48"/>
      <c r="G64" s="48"/>
      <c r="H64" s="48"/>
      <c r="I64" s="136"/>
      <c r="J64" s="48"/>
      <c r="K64" s="48"/>
      <c r="L64" s="109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</row>
    <row r="68" spans="1:31" s="2" customFormat="1" ht="6.95" customHeight="1">
      <c r="A68" s="33"/>
      <c r="B68" s="49"/>
      <c r="C68" s="50"/>
      <c r="D68" s="50"/>
      <c r="E68" s="50"/>
      <c r="F68" s="50"/>
      <c r="G68" s="50"/>
      <c r="H68" s="50"/>
      <c r="I68" s="139"/>
      <c r="J68" s="50"/>
      <c r="K68" s="50"/>
      <c r="L68" s="109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24.95" customHeight="1">
      <c r="A69" s="33"/>
      <c r="B69" s="34"/>
      <c r="C69" s="22" t="s">
        <v>96</v>
      </c>
      <c r="D69" s="35"/>
      <c r="E69" s="35"/>
      <c r="F69" s="35"/>
      <c r="G69" s="35"/>
      <c r="H69" s="35"/>
      <c r="I69" s="108"/>
      <c r="J69" s="35"/>
      <c r="K69" s="35"/>
      <c r="L69" s="109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6.95" customHeight="1">
      <c r="A70" s="33"/>
      <c r="B70" s="34"/>
      <c r="C70" s="35"/>
      <c r="D70" s="35"/>
      <c r="E70" s="35"/>
      <c r="F70" s="35"/>
      <c r="G70" s="35"/>
      <c r="H70" s="35"/>
      <c r="I70" s="108"/>
      <c r="J70" s="35"/>
      <c r="K70" s="35"/>
      <c r="L70" s="109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2" customHeight="1">
      <c r="A71" s="33"/>
      <c r="B71" s="34"/>
      <c r="C71" s="28" t="s">
        <v>16</v>
      </c>
      <c r="D71" s="35"/>
      <c r="E71" s="35"/>
      <c r="F71" s="35"/>
      <c r="G71" s="35"/>
      <c r="H71" s="35"/>
      <c r="I71" s="108"/>
      <c r="J71" s="35"/>
      <c r="K71" s="35"/>
      <c r="L71" s="109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6.5" customHeight="1">
      <c r="A72" s="33"/>
      <c r="B72" s="34"/>
      <c r="C72" s="35"/>
      <c r="D72" s="35"/>
      <c r="E72" s="348" t="str">
        <f>E7</f>
        <v>Vodní nádrž Rozkoš, pěstební zásah do porostů</v>
      </c>
      <c r="F72" s="349"/>
      <c r="G72" s="349"/>
      <c r="H72" s="349"/>
      <c r="I72" s="108"/>
      <c r="J72" s="35"/>
      <c r="K72" s="35"/>
      <c r="L72" s="109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2" customHeight="1">
      <c r="A73" s="33"/>
      <c r="B73" s="34"/>
      <c r="C73" s="28" t="s">
        <v>87</v>
      </c>
      <c r="D73" s="35"/>
      <c r="E73" s="35"/>
      <c r="F73" s="35"/>
      <c r="G73" s="35"/>
      <c r="H73" s="35"/>
      <c r="I73" s="108"/>
      <c r="J73" s="35"/>
      <c r="K73" s="35"/>
      <c r="L73" s="109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16.5" customHeight="1">
      <c r="A74" s="33"/>
      <c r="B74" s="34"/>
      <c r="C74" s="35"/>
      <c r="D74" s="35"/>
      <c r="E74" s="321" t="str">
        <f>E9</f>
        <v>1 - SO1 - pěstební zásah</v>
      </c>
      <c r="F74" s="350"/>
      <c r="G74" s="350"/>
      <c r="H74" s="350"/>
      <c r="I74" s="108"/>
      <c r="J74" s="35"/>
      <c r="K74" s="35"/>
      <c r="L74" s="109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6.95" customHeight="1">
      <c r="A75" s="33"/>
      <c r="B75" s="34"/>
      <c r="C75" s="35"/>
      <c r="D75" s="35"/>
      <c r="E75" s="35"/>
      <c r="F75" s="35"/>
      <c r="G75" s="35"/>
      <c r="H75" s="35"/>
      <c r="I75" s="108"/>
      <c r="J75" s="35"/>
      <c r="K75" s="35"/>
      <c r="L75" s="109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12" customHeight="1">
      <c r="A76" s="33"/>
      <c r="B76" s="34"/>
      <c r="C76" s="28" t="s">
        <v>22</v>
      </c>
      <c r="D76" s="35"/>
      <c r="E76" s="35"/>
      <c r="F76" s="26" t="str">
        <f>F12</f>
        <v>Česká Skalice</v>
      </c>
      <c r="G76" s="35"/>
      <c r="H76" s="35"/>
      <c r="I76" s="111" t="s">
        <v>24</v>
      </c>
      <c r="J76" s="59" t="str">
        <f>IF(J12="","",J12)</f>
        <v>28.8.2019</v>
      </c>
      <c r="K76" s="35"/>
      <c r="L76" s="109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6.95" customHeight="1">
      <c r="A77" s="33"/>
      <c r="B77" s="34"/>
      <c r="C77" s="35"/>
      <c r="D77" s="35"/>
      <c r="E77" s="35"/>
      <c r="F77" s="35"/>
      <c r="G77" s="35"/>
      <c r="H77" s="35"/>
      <c r="I77" s="108"/>
      <c r="J77" s="35"/>
      <c r="K77" s="35"/>
      <c r="L77" s="109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15.2" customHeight="1">
      <c r="A78" s="33"/>
      <c r="B78" s="34"/>
      <c r="C78" s="28" t="s">
        <v>26</v>
      </c>
      <c r="D78" s="35"/>
      <c r="E78" s="35"/>
      <c r="F78" s="26" t="str">
        <f>E15</f>
        <v>Povodí Labe, státní podnik, Hradec Králové, Z1</v>
      </c>
      <c r="G78" s="35"/>
      <c r="H78" s="35"/>
      <c r="I78" s="111" t="s">
        <v>33</v>
      </c>
      <c r="J78" s="31" t="str">
        <f>E21</f>
        <v xml:space="preserve"> </v>
      </c>
      <c r="K78" s="35"/>
      <c r="L78" s="109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27.95" customHeight="1">
      <c r="A79" s="33"/>
      <c r="B79" s="34"/>
      <c r="C79" s="28" t="s">
        <v>31</v>
      </c>
      <c r="D79" s="35"/>
      <c r="E79" s="35"/>
      <c r="F79" s="26" t="str">
        <f>IF(E18="","",E18)</f>
        <v>Vyplň údaj</v>
      </c>
      <c r="G79" s="35"/>
      <c r="H79" s="35"/>
      <c r="I79" s="111" t="s">
        <v>36</v>
      </c>
      <c r="J79" s="31" t="str">
        <f>E24</f>
        <v>Lukáš Táborský, DiS</v>
      </c>
      <c r="K79" s="35"/>
      <c r="L79" s="109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2" customFormat="1" ht="10.35" customHeight="1">
      <c r="A80" s="33"/>
      <c r="B80" s="34"/>
      <c r="C80" s="35"/>
      <c r="D80" s="35"/>
      <c r="E80" s="35"/>
      <c r="F80" s="35"/>
      <c r="G80" s="35"/>
      <c r="H80" s="35"/>
      <c r="I80" s="108"/>
      <c r="J80" s="35"/>
      <c r="K80" s="35"/>
      <c r="L80" s="109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</row>
    <row r="81" spans="1:65" s="11" customFormat="1" ht="29.25" customHeight="1">
      <c r="A81" s="159"/>
      <c r="B81" s="160"/>
      <c r="C81" s="161" t="s">
        <v>97</v>
      </c>
      <c r="D81" s="162" t="s">
        <v>59</v>
      </c>
      <c r="E81" s="162" t="s">
        <v>55</v>
      </c>
      <c r="F81" s="162" t="s">
        <v>56</v>
      </c>
      <c r="G81" s="162" t="s">
        <v>98</v>
      </c>
      <c r="H81" s="162" t="s">
        <v>99</v>
      </c>
      <c r="I81" s="163" t="s">
        <v>100</v>
      </c>
      <c r="J81" s="162" t="s">
        <v>91</v>
      </c>
      <c r="K81" s="164" t="s">
        <v>101</v>
      </c>
      <c r="L81" s="165"/>
      <c r="M81" s="68" t="s">
        <v>28</v>
      </c>
      <c r="N81" s="69" t="s">
        <v>44</v>
      </c>
      <c r="O81" s="69" t="s">
        <v>102</v>
      </c>
      <c r="P81" s="69" t="s">
        <v>103</v>
      </c>
      <c r="Q81" s="69" t="s">
        <v>104</v>
      </c>
      <c r="R81" s="69" t="s">
        <v>105</v>
      </c>
      <c r="S81" s="69" t="s">
        <v>106</v>
      </c>
      <c r="T81" s="70" t="s">
        <v>107</v>
      </c>
      <c r="U81" s="159"/>
      <c r="V81" s="159"/>
      <c r="W81" s="159"/>
      <c r="X81" s="159"/>
      <c r="Y81" s="159"/>
      <c r="Z81" s="159"/>
      <c r="AA81" s="159"/>
      <c r="AB81" s="159"/>
      <c r="AC81" s="159"/>
      <c r="AD81" s="159"/>
      <c r="AE81" s="159"/>
    </row>
    <row r="82" spans="1:65" s="2" customFormat="1" ht="22.9" customHeight="1">
      <c r="A82" s="33"/>
      <c r="B82" s="34"/>
      <c r="C82" s="75" t="s">
        <v>108</v>
      </c>
      <c r="D82" s="35"/>
      <c r="E82" s="35"/>
      <c r="F82" s="35"/>
      <c r="G82" s="35"/>
      <c r="H82" s="35"/>
      <c r="I82" s="108"/>
      <c r="J82" s="166">
        <f>BK82</f>
        <v>0</v>
      </c>
      <c r="K82" s="35"/>
      <c r="L82" s="38"/>
      <c r="M82" s="71"/>
      <c r="N82" s="167"/>
      <c r="O82" s="72"/>
      <c r="P82" s="168">
        <f>P83</f>
        <v>0</v>
      </c>
      <c r="Q82" s="72"/>
      <c r="R82" s="168">
        <f>R83</f>
        <v>0</v>
      </c>
      <c r="S82" s="72"/>
      <c r="T82" s="169">
        <f>T83</f>
        <v>12</v>
      </c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T82" s="16" t="s">
        <v>73</v>
      </c>
      <c r="AU82" s="16" t="s">
        <v>92</v>
      </c>
      <c r="BK82" s="170">
        <f>BK83</f>
        <v>0</v>
      </c>
    </row>
    <row r="83" spans="1:65" s="12" customFormat="1" ht="25.9" customHeight="1">
      <c r="B83" s="171"/>
      <c r="C83" s="172"/>
      <c r="D83" s="173" t="s">
        <v>73</v>
      </c>
      <c r="E83" s="174" t="s">
        <v>109</v>
      </c>
      <c r="F83" s="174" t="s">
        <v>110</v>
      </c>
      <c r="G83" s="172"/>
      <c r="H83" s="172"/>
      <c r="I83" s="175"/>
      <c r="J83" s="176">
        <f>BK83</f>
        <v>0</v>
      </c>
      <c r="K83" s="172"/>
      <c r="L83" s="177"/>
      <c r="M83" s="178"/>
      <c r="N83" s="179"/>
      <c r="O83" s="179"/>
      <c r="P83" s="180">
        <f>P84+P94</f>
        <v>0</v>
      </c>
      <c r="Q83" s="179"/>
      <c r="R83" s="180">
        <f>R84+R94</f>
        <v>0</v>
      </c>
      <c r="S83" s="179"/>
      <c r="T83" s="181">
        <f>T84+T94</f>
        <v>12</v>
      </c>
      <c r="AR83" s="182" t="s">
        <v>79</v>
      </c>
      <c r="AT83" s="183" t="s">
        <v>73</v>
      </c>
      <c r="AU83" s="183" t="s">
        <v>74</v>
      </c>
      <c r="AY83" s="182" t="s">
        <v>111</v>
      </c>
      <c r="BK83" s="184">
        <f>BK84+BK94</f>
        <v>0</v>
      </c>
    </row>
    <row r="84" spans="1:65" s="12" customFormat="1" ht="22.9" customHeight="1">
      <c r="B84" s="171"/>
      <c r="C84" s="172"/>
      <c r="D84" s="173" t="s">
        <v>73</v>
      </c>
      <c r="E84" s="185" t="s">
        <v>79</v>
      </c>
      <c r="F84" s="185" t="s">
        <v>112</v>
      </c>
      <c r="G84" s="172"/>
      <c r="H84" s="172"/>
      <c r="I84" s="175"/>
      <c r="J84" s="186">
        <f>BK84</f>
        <v>0</v>
      </c>
      <c r="K84" s="172"/>
      <c r="L84" s="177"/>
      <c r="M84" s="178"/>
      <c r="N84" s="179"/>
      <c r="O84" s="179"/>
      <c r="P84" s="180">
        <f>SUM(P85:P93)</f>
        <v>0</v>
      </c>
      <c r="Q84" s="179"/>
      <c r="R84" s="180">
        <f>SUM(R85:R93)</f>
        <v>0</v>
      </c>
      <c r="S84" s="179"/>
      <c r="T84" s="181">
        <f>SUM(T85:T93)</f>
        <v>0</v>
      </c>
      <c r="AR84" s="182" t="s">
        <v>79</v>
      </c>
      <c r="AT84" s="183" t="s">
        <v>73</v>
      </c>
      <c r="AU84" s="183" t="s">
        <v>79</v>
      </c>
      <c r="AY84" s="182" t="s">
        <v>111</v>
      </c>
      <c r="BK84" s="184">
        <f>SUM(BK85:BK93)</f>
        <v>0</v>
      </c>
    </row>
    <row r="85" spans="1:65" s="2" customFormat="1" ht="16.5" customHeight="1">
      <c r="A85" s="33"/>
      <c r="B85" s="34"/>
      <c r="C85" s="187" t="s">
        <v>113</v>
      </c>
      <c r="D85" s="187" t="s">
        <v>114</v>
      </c>
      <c r="E85" s="188" t="s">
        <v>115</v>
      </c>
      <c r="F85" s="189" t="s">
        <v>116</v>
      </c>
      <c r="G85" s="190" t="s">
        <v>117</v>
      </c>
      <c r="H85" s="191">
        <v>5736</v>
      </c>
      <c r="I85" s="192"/>
      <c r="J85" s="193">
        <f>ROUND(I85*H85,2)</f>
        <v>0</v>
      </c>
      <c r="K85" s="189" t="s">
        <v>28</v>
      </c>
      <c r="L85" s="38"/>
      <c r="M85" s="194" t="s">
        <v>28</v>
      </c>
      <c r="N85" s="195" t="s">
        <v>47</v>
      </c>
      <c r="O85" s="64"/>
      <c r="P85" s="196">
        <f>O85*H85</f>
        <v>0</v>
      </c>
      <c r="Q85" s="196">
        <v>0</v>
      </c>
      <c r="R85" s="196">
        <f>Q85*H85</f>
        <v>0</v>
      </c>
      <c r="S85" s="196">
        <v>0</v>
      </c>
      <c r="T85" s="197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98" t="s">
        <v>118</v>
      </c>
      <c r="AT85" s="198" t="s">
        <v>114</v>
      </c>
      <c r="AU85" s="198" t="s">
        <v>83</v>
      </c>
      <c r="AY85" s="16" t="s">
        <v>111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6" t="s">
        <v>118</v>
      </c>
      <c r="BK85" s="199">
        <f>ROUND(I85*H85,2)</f>
        <v>0</v>
      </c>
      <c r="BL85" s="16" t="s">
        <v>118</v>
      </c>
      <c r="BM85" s="198" t="s">
        <v>119</v>
      </c>
    </row>
    <row r="86" spans="1:65" s="2" customFormat="1" ht="126.75">
      <c r="A86" s="33"/>
      <c r="B86" s="34"/>
      <c r="C86" s="35"/>
      <c r="D86" s="200" t="s">
        <v>120</v>
      </c>
      <c r="E86" s="35"/>
      <c r="F86" s="201" t="s">
        <v>121</v>
      </c>
      <c r="G86" s="35"/>
      <c r="H86" s="35"/>
      <c r="I86" s="108"/>
      <c r="J86" s="35"/>
      <c r="K86" s="35"/>
      <c r="L86" s="38"/>
      <c r="M86" s="202"/>
      <c r="N86" s="203"/>
      <c r="O86" s="64"/>
      <c r="P86" s="64"/>
      <c r="Q86" s="64"/>
      <c r="R86" s="64"/>
      <c r="S86" s="64"/>
      <c r="T86" s="65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120</v>
      </c>
      <c r="AU86" s="16" t="s">
        <v>83</v>
      </c>
    </row>
    <row r="87" spans="1:65" s="2" customFormat="1" ht="16.5" customHeight="1">
      <c r="A87" s="33"/>
      <c r="B87" s="34"/>
      <c r="C87" s="187" t="s">
        <v>122</v>
      </c>
      <c r="D87" s="187" t="s">
        <v>114</v>
      </c>
      <c r="E87" s="188" t="s">
        <v>123</v>
      </c>
      <c r="F87" s="189" t="s">
        <v>124</v>
      </c>
      <c r="G87" s="190" t="s">
        <v>125</v>
      </c>
      <c r="H87" s="191">
        <v>1</v>
      </c>
      <c r="I87" s="192"/>
      <c r="J87" s="193">
        <f>ROUND(I87*H87,2)</f>
        <v>0</v>
      </c>
      <c r="K87" s="189" t="s">
        <v>28</v>
      </c>
      <c r="L87" s="38"/>
      <c r="M87" s="194" t="s">
        <v>28</v>
      </c>
      <c r="N87" s="195" t="s">
        <v>47</v>
      </c>
      <c r="O87" s="64"/>
      <c r="P87" s="196">
        <f>O87*H87</f>
        <v>0</v>
      </c>
      <c r="Q87" s="196">
        <v>0</v>
      </c>
      <c r="R87" s="196">
        <f>Q87*H87</f>
        <v>0</v>
      </c>
      <c r="S87" s="196">
        <v>0</v>
      </c>
      <c r="T87" s="197">
        <f>S87*H87</f>
        <v>0</v>
      </c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R87" s="198" t="s">
        <v>118</v>
      </c>
      <c r="AT87" s="198" t="s">
        <v>114</v>
      </c>
      <c r="AU87" s="198" t="s">
        <v>83</v>
      </c>
      <c r="AY87" s="16" t="s">
        <v>111</v>
      </c>
      <c r="BE87" s="199">
        <f>IF(N87="základní",J87,0)</f>
        <v>0</v>
      </c>
      <c r="BF87" s="199">
        <f>IF(N87="snížená",J87,0)</f>
        <v>0</v>
      </c>
      <c r="BG87" s="199">
        <f>IF(N87="zákl. přenesená",J87,0)</f>
        <v>0</v>
      </c>
      <c r="BH87" s="199">
        <f>IF(N87="sníž. přenesená",J87,0)</f>
        <v>0</v>
      </c>
      <c r="BI87" s="199">
        <f>IF(N87="nulová",J87,0)</f>
        <v>0</v>
      </c>
      <c r="BJ87" s="16" t="s">
        <v>118</v>
      </c>
      <c r="BK87" s="199">
        <f>ROUND(I87*H87,2)</f>
        <v>0</v>
      </c>
      <c r="BL87" s="16" t="s">
        <v>118</v>
      </c>
      <c r="BM87" s="198" t="s">
        <v>126</v>
      </c>
    </row>
    <row r="88" spans="1:65" s="2" customFormat="1" ht="24" customHeight="1">
      <c r="A88" s="33"/>
      <c r="B88" s="34"/>
      <c r="C88" s="187" t="s">
        <v>127</v>
      </c>
      <c r="D88" s="187" t="s">
        <v>114</v>
      </c>
      <c r="E88" s="188" t="s">
        <v>128</v>
      </c>
      <c r="F88" s="189" t="s">
        <v>129</v>
      </c>
      <c r="G88" s="190" t="s">
        <v>125</v>
      </c>
      <c r="H88" s="191">
        <v>1</v>
      </c>
      <c r="I88" s="192"/>
      <c r="J88" s="193">
        <f>ROUND(I88*H88,2)</f>
        <v>0</v>
      </c>
      <c r="K88" s="189" t="s">
        <v>28</v>
      </c>
      <c r="L88" s="38"/>
      <c r="M88" s="194" t="s">
        <v>28</v>
      </c>
      <c r="N88" s="195" t="s">
        <v>47</v>
      </c>
      <c r="O88" s="64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98" t="s">
        <v>118</v>
      </c>
      <c r="AT88" s="198" t="s">
        <v>114</v>
      </c>
      <c r="AU88" s="198" t="s">
        <v>83</v>
      </c>
      <c r="AY88" s="16" t="s">
        <v>111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6" t="s">
        <v>118</v>
      </c>
      <c r="BK88" s="199">
        <f>ROUND(I88*H88,2)</f>
        <v>0</v>
      </c>
      <c r="BL88" s="16" t="s">
        <v>118</v>
      </c>
      <c r="BM88" s="198" t="s">
        <v>130</v>
      </c>
    </row>
    <row r="89" spans="1:65" s="2" customFormat="1" ht="16.5" customHeight="1">
      <c r="A89" s="33"/>
      <c r="B89" s="34"/>
      <c r="C89" s="187" t="s">
        <v>131</v>
      </c>
      <c r="D89" s="187" t="s">
        <v>114</v>
      </c>
      <c r="E89" s="188" t="s">
        <v>132</v>
      </c>
      <c r="F89" s="189" t="s">
        <v>133</v>
      </c>
      <c r="G89" s="190" t="s">
        <v>125</v>
      </c>
      <c r="H89" s="191">
        <v>1</v>
      </c>
      <c r="I89" s="192"/>
      <c r="J89" s="193">
        <f>ROUND(I89*H89,2)</f>
        <v>0</v>
      </c>
      <c r="K89" s="189" t="s">
        <v>28</v>
      </c>
      <c r="L89" s="38"/>
      <c r="M89" s="194" t="s">
        <v>28</v>
      </c>
      <c r="N89" s="195" t="s">
        <v>47</v>
      </c>
      <c r="O89" s="64"/>
      <c r="P89" s="196">
        <f>O89*H89</f>
        <v>0</v>
      </c>
      <c r="Q89" s="196">
        <v>0</v>
      </c>
      <c r="R89" s="196">
        <f>Q89*H89</f>
        <v>0</v>
      </c>
      <c r="S89" s="196">
        <v>0</v>
      </c>
      <c r="T89" s="197">
        <f>S89*H89</f>
        <v>0</v>
      </c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R89" s="198" t="s">
        <v>118</v>
      </c>
      <c r="AT89" s="198" t="s">
        <v>114</v>
      </c>
      <c r="AU89" s="198" t="s">
        <v>83</v>
      </c>
      <c r="AY89" s="16" t="s">
        <v>111</v>
      </c>
      <c r="BE89" s="199">
        <f>IF(N89="základní",J89,0)</f>
        <v>0</v>
      </c>
      <c r="BF89" s="199">
        <f>IF(N89="snížená",J89,0)</f>
        <v>0</v>
      </c>
      <c r="BG89" s="199">
        <f>IF(N89="zákl. přenesená",J89,0)</f>
        <v>0</v>
      </c>
      <c r="BH89" s="199">
        <f>IF(N89="sníž. přenesená",J89,0)</f>
        <v>0</v>
      </c>
      <c r="BI89" s="199">
        <f>IF(N89="nulová",J89,0)</f>
        <v>0</v>
      </c>
      <c r="BJ89" s="16" t="s">
        <v>118</v>
      </c>
      <c r="BK89" s="199">
        <f>ROUND(I89*H89,2)</f>
        <v>0</v>
      </c>
      <c r="BL89" s="16" t="s">
        <v>118</v>
      </c>
      <c r="BM89" s="198" t="s">
        <v>134</v>
      </c>
    </row>
    <row r="90" spans="1:65" s="2" customFormat="1" ht="39">
      <c r="A90" s="33"/>
      <c r="B90" s="34"/>
      <c r="C90" s="35"/>
      <c r="D90" s="200" t="s">
        <v>120</v>
      </c>
      <c r="E90" s="35"/>
      <c r="F90" s="201" t="s">
        <v>135</v>
      </c>
      <c r="G90" s="35"/>
      <c r="H90" s="35"/>
      <c r="I90" s="108"/>
      <c r="J90" s="35"/>
      <c r="K90" s="35"/>
      <c r="L90" s="38"/>
      <c r="M90" s="202"/>
      <c r="N90" s="203"/>
      <c r="O90" s="64"/>
      <c r="P90" s="64"/>
      <c r="Q90" s="64"/>
      <c r="R90" s="64"/>
      <c r="S90" s="64"/>
      <c r="T90" s="65"/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T90" s="16" t="s">
        <v>120</v>
      </c>
      <c r="AU90" s="16" t="s">
        <v>83</v>
      </c>
    </row>
    <row r="91" spans="1:65" s="2" customFormat="1" ht="24" customHeight="1">
      <c r="A91" s="33"/>
      <c r="B91" s="34"/>
      <c r="C91" s="187" t="s">
        <v>136</v>
      </c>
      <c r="D91" s="187" t="s">
        <v>114</v>
      </c>
      <c r="E91" s="188" t="s">
        <v>137</v>
      </c>
      <c r="F91" s="189" t="s">
        <v>138</v>
      </c>
      <c r="G91" s="190" t="s">
        <v>117</v>
      </c>
      <c r="H91" s="191">
        <v>1500</v>
      </c>
      <c r="I91" s="192"/>
      <c r="J91" s="193">
        <f>ROUND(I91*H91,2)</f>
        <v>0</v>
      </c>
      <c r="K91" s="189" t="s">
        <v>139</v>
      </c>
      <c r="L91" s="38"/>
      <c r="M91" s="194" t="s">
        <v>28</v>
      </c>
      <c r="N91" s="195" t="s">
        <v>47</v>
      </c>
      <c r="O91" s="64"/>
      <c r="P91" s="196">
        <f>O91*H91</f>
        <v>0</v>
      </c>
      <c r="Q91" s="196">
        <v>0</v>
      </c>
      <c r="R91" s="196">
        <f>Q91*H91</f>
        <v>0</v>
      </c>
      <c r="S91" s="196">
        <v>0</v>
      </c>
      <c r="T91" s="197">
        <f>S91*H91</f>
        <v>0</v>
      </c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R91" s="198" t="s">
        <v>118</v>
      </c>
      <c r="AT91" s="198" t="s">
        <v>114</v>
      </c>
      <c r="AU91" s="198" t="s">
        <v>83</v>
      </c>
      <c r="AY91" s="16" t="s">
        <v>111</v>
      </c>
      <c r="BE91" s="199">
        <f>IF(N91="základní",J91,0)</f>
        <v>0</v>
      </c>
      <c r="BF91" s="199">
        <f>IF(N91="snížená",J91,0)</f>
        <v>0</v>
      </c>
      <c r="BG91" s="199">
        <f>IF(N91="zákl. přenesená",J91,0)</f>
        <v>0</v>
      </c>
      <c r="BH91" s="199">
        <f>IF(N91="sníž. přenesená",J91,0)</f>
        <v>0</v>
      </c>
      <c r="BI91" s="199">
        <f>IF(N91="nulová",J91,0)</f>
        <v>0</v>
      </c>
      <c r="BJ91" s="16" t="s">
        <v>118</v>
      </c>
      <c r="BK91" s="199">
        <f>ROUND(I91*H91,2)</f>
        <v>0</v>
      </c>
      <c r="BL91" s="16" t="s">
        <v>118</v>
      </c>
      <c r="BM91" s="198" t="s">
        <v>140</v>
      </c>
    </row>
    <row r="92" spans="1:65" s="2" customFormat="1" ht="78">
      <c r="A92" s="33"/>
      <c r="B92" s="34"/>
      <c r="C92" s="35"/>
      <c r="D92" s="200" t="s">
        <v>120</v>
      </c>
      <c r="E92" s="35"/>
      <c r="F92" s="201" t="s">
        <v>141</v>
      </c>
      <c r="G92" s="35"/>
      <c r="H92" s="35"/>
      <c r="I92" s="108"/>
      <c r="J92" s="35"/>
      <c r="K92" s="35"/>
      <c r="L92" s="38"/>
      <c r="M92" s="202"/>
      <c r="N92" s="203"/>
      <c r="O92" s="64"/>
      <c r="P92" s="64"/>
      <c r="Q92" s="64"/>
      <c r="R92" s="64"/>
      <c r="S92" s="64"/>
      <c r="T92" s="65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T92" s="16" t="s">
        <v>120</v>
      </c>
      <c r="AU92" s="16" t="s">
        <v>83</v>
      </c>
    </row>
    <row r="93" spans="1:65" s="13" customFormat="1" ht="11.25">
      <c r="B93" s="204"/>
      <c r="C93" s="205"/>
      <c r="D93" s="200" t="s">
        <v>142</v>
      </c>
      <c r="E93" s="206" t="s">
        <v>28</v>
      </c>
      <c r="F93" s="207" t="s">
        <v>143</v>
      </c>
      <c r="G93" s="205"/>
      <c r="H93" s="208">
        <v>1500</v>
      </c>
      <c r="I93" s="209"/>
      <c r="J93" s="205"/>
      <c r="K93" s="205"/>
      <c r="L93" s="210"/>
      <c r="M93" s="211"/>
      <c r="N93" s="212"/>
      <c r="O93" s="212"/>
      <c r="P93" s="212"/>
      <c r="Q93" s="212"/>
      <c r="R93" s="212"/>
      <c r="S93" s="212"/>
      <c r="T93" s="213"/>
      <c r="AT93" s="214" t="s">
        <v>142</v>
      </c>
      <c r="AU93" s="214" t="s">
        <v>83</v>
      </c>
      <c r="AV93" s="13" t="s">
        <v>83</v>
      </c>
      <c r="AW93" s="13" t="s">
        <v>35</v>
      </c>
      <c r="AX93" s="13" t="s">
        <v>79</v>
      </c>
      <c r="AY93" s="214" t="s">
        <v>111</v>
      </c>
    </row>
    <row r="94" spans="1:65" s="12" customFormat="1" ht="22.9" customHeight="1">
      <c r="B94" s="171"/>
      <c r="C94" s="172"/>
      <c r="D94" s="173" t="s">
        <v>73</v>
      </c>
      <c r="E94" s="185" t="s">
        <v>131</v>
      </c>
      <c r="F94" s="185" t="s">
        <v>144</v>
      </c>
      <c r="G94" s="172"/>
      <c r="H94" s="172"/>
      <c r="I94" s="175"/>
      <c r="J94" s="186">
        <f>BK94</f>
        <v>0</v>
      </c>
      <c r="K94" s="172"/>
      <c r="L94" s="177"/>
      <c r="M94" s="178"/>
      <c r="N94" s="179"/>
      <c r="O94" s="179"/>
      <c r="P94" s="180">
        <f>SUM(P95:P96)</f>
        <v>0</v>
      </c>
      <c r="Q94" s="179"/>
      <c r="R94" s="180">
        <f>SUM(R95:R96)</f>
        <v>0</v>
      </c>
      <c r="S94" s="179"/>
      <c r="T94" s="181">
        <f>SUM(T95:T96)</f>
        <v>12</v>
      </c>
      <c r="AR94" s="182" t="s">
        <v>79</v>
      </c>
      <c r="AT94" s="183" t="s">
        <v>73</v>
      </c>
      <c r="AU94" s="183" t="s">
        <v>79</v>
      </c>
      <c r="AY94" s="182" t="s">
        <v>111</v>
      </c>
      <c r="BK94" s="184">
        <f>SUM(BK95:BK96)</f>
        <v>0</v>
      </c>
    </row>
    <row r="95" spans="1:65" s="2" customFormat="1" ht="24" customHeight="1">
      <c r="A95" s="33"/>
      <c r="B95" s="34"/>
      <c r="C95" s="187" t="s">
        <v>145</v>
      </c>
      <c r="D95" s="187" t="s">
        <v>114</v>
      </c>
      <c r="E95" s="188" t="s">
        <v>146</v>
      </c>
      <c r="F95" s="189" t="s">
        <v>147</v>
      </c>
      <c r="G95" s="190" t="s">
        <v>117</v>
      </c>
      <c r="H95" s="191">
        <v>600</v>
      </c>
      <c r="I95" s="192"/>
      <c r="J95" s="193">
        <f>ROUND(I95*H95,2)</f>
        <v>0</v>
      </c>
      <c r="K95" s="189" t="s">
        <v>139</v>
      </c>
      <c r="L95" s="38"/>
      <c r="M95" s="194" t="s">
        <v>28</v>
      </c>
      <c r="N95" s="195" t="s">
        <v>47</v>
      </c>
      <c r="O95" s="64"/>
      <c r="P95" s="196">
        <f>O95*H95</f>
        <v>0</v>
      </c>
      <c r="Q95" s="196">
        <v>0</v>
      </c>
      <c r="R95" s="196">
        <f>Q95*H95</f>
        <v>0</v>
      </c>
      <c r="S95" s="196">
        <v>0.02</v>
      </c>
      <c r="T95" s="197">
        <f>S95*H95</f>
        <v>12</v>
      </c>
      <c r="U95" s="33"/>
      <c r="V95" s="33"/>
      <c r="W95" s="33"/>
      <c r="X95" s="33"/>
      <c r="Y95" s="33"/>
      <c r="Z95" s="33"/>
      <c r="AA95" s="33"/>
      <c r="AB95" s="33"/>
      <c r="AC95" s="33"/>
      <c r="AD95" s="33"/>
      <c r="AE95" s="33"/>
      <c r="AR95" s="198" t="s">
        <v>118</v>
      </c>
      <c r="AT95" s="198" t="s">
        <v>114</v>
      </c>
      <c r="AU95" s="198" t="s">
        <v>83</v>
      </c>
      <c r="AY95" s="16" t="s">
        <v>111</v>
      </c>
      <c r="BE95" s="199">
        <f>IF(N95="základní",J95,0)</f>
        <v>0</v>
      </c>
      <c r="BF95" s="199">
        <f>IF(N95="snížená",J95,0)</f>
        <v>0</v>
      </c>
      <c r="BG95" s="199">
        <f>IF(N95="zákl. přenesená",J95,0)</f>
        <v>0</v>
      </c>
      <c r="BH95" s="199">
        <f>IF(N95="sníž. přenesená",J95,0)</f>
        <v>0</v>
      </c>
      <c r="BI95" s="199">
        <f>IF(N95="nulová",J95,0)</f>
        <v>0</v>
      </c>
      <c r="BJ95" s="16" t="s">
        <v>118</v>
      </c>
      <c r="BK95" s="199">
        <f>ROUND(I95*H95,2)</f>
        <v>0</v>
      </c>
      <c r="BL95" s="16" t="s">
        <v>118</v>
      </c>
      <c r="BM95" s="198" t="s">
        <v>148</v>
      </c>
    </row>
    <row r="96" spans="1:65" s="2" customFormat="1" ht="78">
      <c r="A96" s="33"/>
      <c r="B96" s="34"/>
      <c r="C96" s="35"/>
      <c r="D96" s="200" t="s">
        <v>120</v>
      </c>
      <c r="E96" s="35"/>
      <c r="F96" s="201" t="s">
        <v>149</v>
      </c>
      <c r="G96" s="35"/>
      <c r="H96" s="35"/>
      <c r="I96" s="108"/>
      <c r="J96" s="35"/>
      <c r="K96" s="35"/>
      <c r="L96" s="38"/>
      <c r="M96" s="215"/>
      <c r="N96" s="216"/>
      <c r="O96" s="217"/>
      <c r="P96" s="217"/>
      <c r="Q96" s="217"/>
      <c r="R96" s="217"/>
      <c r="S96" s="217"/>
      <c r="T96" s="218"/>
      <c r="U96" s="33"/>
      <c r="V96" s="33"/>
      <c r="W96" s="33"/>
      <c r="X96" s="33"/>
      <c r="Y96" s="33"/>
      <c r="Z96" s="33"/>
      <c r="AA96" s="33"/>
      <c r="AB96" s="33"/>
      <c r="AC96" s="33"/>
      <c r="AD96" s="33"/>
      <c r="AE96" s="33"/>
      <c r="AT96" s="16" t="s">
        <v>120</v>
      </c>
      <c r="AU96" s="16" t="s">
        <v>83</v>
      </c>
    </row>
    <row r="97" spans="1:31" s="2" customFormat="1" ht="6.95" customHeight="1">
      <c r="A97" s="33"/>
      <c r="B97" s="47"/>
      <c r="C97" s="48"/>
      <c r="D97" s="48"/>
      <c r="E97" s="48"/>
      <c r="F97" s="48"/>
      <c r="G97" s="48"/>
      <c r="H97" s="48"/>
      <c r="I97" s="136"/>
      <c r="J97" s="48"/>
      <c r="K97" s="48"/>
      <c r="L97" s="38"/>
      <c r="M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  <c r="Z97" s="33"/>
      <c r="AA97" s="33"/>
      <c r="AB97" s="33"/>
      <c r="AC97" s="33"/>
      <c r="AD97" s="33"/>
      <c r="AE97" s="33"/>
    </row>
  </sheetData>
  <sheetProtection algorithmName="SHA-512" hashValue="CFMjOnY6PR35cHu8OBhbGpmkcpG+s71LEIyHXoDbY9+J0chjb94ErNps3lvPGMrn90E4avxIgSo8pB6YL5YRuQ==" saltValue="xaXKFxuj/zSdlKFR4BxNrXmKwinpT6sPCqRaAVei3/sk6ZC8HcoTf2uSWzHaCPG62YKEJsbuGJpqo3RTcOkDeg==" spinCount="100000" sheet="1" objects="1" scenarios="1" formatColumns="0" formatRows="0" autoFilter="0"/>
  <autoFilter ref="C81:K96"/>
  <mergeCells count="9">
    <mergeCell ref="E50:H50"/>
    <mergeCell ref="E72:H72"/>
    <mergeCell ref="E74:H74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93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101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I2" s="101"/>
      <c r="L2" s="312"/>
      <c r="M2" s="312"/>
      <c r="N2" s="312"/>
      <c r="O2" s="312"/>
      <c r="P2" s="312"/>
      <c r="Q2" s="312"/>
      <c r="R2" s="312"/>
      <c r="S2" s="312"/>
      <c r="T2" s="312"/>
      <c r="U2" s="312"/>
      <c r="V2" s="312"/>
      <c r="AT2" s="16" t="s">
        <v>85</v>
      </c>
    </row>
    <row r="3" spans="1:46" s="1" customFormat="1" ht="6.95" customHeight="1">
      <c r="B3" s="102"/>
      <c r="C3" s="103"/>
      <c r="D3" s="103"/>
      <c r="E3" s="103"/>
      <c r="F3" s="103"/>
      <c r="G3" s="103"/>
      <c r="H3" s="103"/>
      <c r="I3" s="104"/>
      <c r="J3" s="103"/>
      <c r="K3" s="103"/>
      <c r="L3" s="19"/>
      <c r="AT3" s="16" t="s">
        <v>83</v>
      </c>
    </row>
    <row r="4" spans="1:46" s="1" customFormat="1" ht="24.95" customHeight="1">
      <c r="B4" s="19"/>
      <c r="D4" s="105" t="s">
        <v>86</v>
      </c>
      <c r="I4" s="101"/>
      <c r="L4" s="19"/>
      <c r="M4" s="106" t="s">
        <v>10</v>
      </c>
      <c r="AT4" s="16" t="s">
        <v>35</v>
      </c>
    </row>
    <row r="5" spans="1:46" s="1" customFormat="1" ht="6.95" customHeight="1">
      <c r="B5" s="19"/>
      <c r="I5" s="101"/>
      <c r="L5" s="19"/>
    </row>
    <row r="6" spans="1:46" s="1" customFormat="1" ht="12" customHeight="1">
      <c r="B6" s="19"/>
      <c r="D6" s="107" t="s">
        <v>16</v>
      </c>
      <c r="I6" s="101"/>
      <c r="L6" s="19"/>
    </row>
    <row r="7" spans="1:46" s="1" customFormat="1" ht="16.5" customHeight="1">
      <c r="B7" s="19"/>
      <c r="E7" s="341" t="str">
        <f>'Rekapitulace stavby'!K6</f>
        <v>Vodní nádrž Rozkoš, pěstební zásah do porostů</v>
      </c>
      <c r="F7" s="342"/>
      <c r="G7" s="342"/>
      <c r="H7" s="342"/>
      <c r="I7" s="101"/>
      <c r="L7" s="19"/>
    </row>
    <row r="8" spans="1:46" s="2" customFormat="1" ht="12" customHeight="1">
      <c r="A8" s="33"/>
      <c r="B8" s="38"/>
      <c r="C8" s="33"/>
      <c r="D8" s="107" t="s">
        <v>87</v>
      </c>
      <c r="E8" s="33"/>
      <c r="F8" s="33"/>
      <c r="G8" s="33"/>
      <c r="H8" s="33"/>
      <c r="I8" s="108"/>
      <c r="J8" s="33"/>
      <c r="K8" s="33"/>
      <c r="L8" s="109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</row>
    <row r="9" spans="1:46" s="2" customFormat="1" ht="16.5" customHeight="1">
      <c r="A9" s="33"/>
      <c r="B9" s="38"/>
      <c r="C9" s="33"/>
      <c r="D9" s="33"/>
      <c r="E9" s="343" t="s">
        <v>150</v>
      </c>
      <c r="F9" s="344"/>
      <c r="G9" s="344"/>
      <c r="H9" s="344"/>
      <c r="I9" s="108"/>
      <c r="J9" s="33"/>
      <c r="K9" s="33"/>
      <c r="L9" s="109"/>
      <c r="S9" s="33"/>
      <c r="T9" s="33"/>
      <c r="U9" s="33"/>
      <c r="V9" s="33"/>
      <c r="W9" s="33"/>
      <c r="X9" s="33"/>
      <c r="Y9" s="33"/>
      <c r="Z9" s="33"/>
      <c r="AA9" s="33"/>
      <c r="AB9" s="33"/>
      <c r="AC9" s="33"/>
      <c r="AD9" s="33"/>
      <c r="AE9" s="33"/>
    </row>
    <row r="10" spans="1:46" s="2" customFormat="1" ht="11.25">
      <c r="A10" s="33"/>
      <c r="B10" s="38"/>
      <c r="C10" s="33"/>
      <c r="D10" s="33"/>
      <c r="E10" s="33"/>
      <c r="F10" s="33"/>
      <c r="G10" s="33"/>
      <c r="H10" s="33"/>
      <c r="I10" s="108"/>
      <c r="J10" s="33"/>
      <c r="K10" s="33"/>
      <c r="L10" s="109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</row>
    <row r="11" spans="1:46" s="2" customFormat="1" ht="12" customHeight="1">
      <c r="A11" s="33"/>
      <c r="B11" s="38"/>
      <c r="C11" s="33"/>
      <c r="D11" s="107" t="s">
        <v>18</v>
      </c>
      <c r="E11" s="33"/>
      <c r="F11" s="110" t="s">
        <v>19</v>
      </c>
      <c r="G11" s="33"/>
      <c r="H11" s="33"/>
      <c r="I11" s="111" t="s">
        <v>20</v>
      </c>
      <c r="J11" s="110" t="s">
        <v>28</v>
      </c>
      <c r="K11" s="33"/>
      <c r="L11" s="109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</row>
    <row r="12" spans="1:46" s="2" customFormat="1" ht="12" customHeight="1">
      <c r="A12" s="33"/>
      <c r="B12" s="38"/>
      <c r="C12" s="33"/>
      <c r="D12" s="107" t="s">
        <v>22</v>
      </c>
      <c r="E12" s="33"/>
      <c r="F12" s="110" t="s">
        <v>23</v>
      </c>
      <c r="G12" s="33"/>
      <c r="H12" s="33"/>
      <c r="I12" s="111" t="s">
        <v>24</v>
      </c>
      <c r="J12" s="112" t="str">
        <f>'Rekapitulace stavby'!AN8</f>
        <v>28.8.2019</v>
      </c>
      <c r="K12" s="33"/>
      <c r="L12" s="109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</row>
    <row r="13" spans="1:46" s="2" customFormat="1" ht="10.9" customHeight="1">
      <c r="A13" s="33"/>
      <c r="B13" s="38"/>
      <c r="C13" s="33"/>
      <c r="D13" s="33"/>
      <c r="E13" s="33"/>
      <c r="F13" s="33"/>
      <c r="G13" s="33"/>
      <c r="H13" s="33"/>
      <c r="I13" s="108"/>
      <c r="J13" s="33"/>
      <c r="K13" s="33"/>
      <c r="L13" s="109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</row>
    <row r="14" spans="1:46" s="2" customFormat="1" ht="12" customHeight="1">
      <c r="A14" s="33"/>
      <c r="B14" s="38"/>
      <c r="C14" s="33"/>
      <c r="D14" s="107" t="s">
        <v>26</v>
      </c>
      <c r="E14" s="33"/>
      <c r="F14" s="33"/>
      <c r="G14" s="33"/>
      <c r="H14" s="33"/>
      <c r="I14" s="111" t="s">
        <v>27</v>
      </c>
      <c r="J14" s="110" t="s">
        <v>28</v>
      </c>
      <c r="K14" s="33"/>
      <c r="L14" s="109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</row>
    <row r="15" spans="1:46" s="2" customFormat="1" ht="18" customHeight="1">
      <c r="A15" s="33"/>
      <c r="B15" s="38"/>
      <c r="C15" s="33"/>
      <c r="D15" s="33"/>
      <c r="E15" s="110" t="s">
        <v>29</v>
      </c>
      <c r="F15" s="33"/>
      <c r="G15" s="33"/>
      <c r="H15" s="33"/>
      <c r="I15" s="111" t="s">
        <v>30</v>
      </c>
      <c r="J15" s="110" t="s">
        <v>28</v>
      </c>
      <c r="K15" s="33"/>
      <c r="L15" s="109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</row>
    <row r="16" spans="1:46" s="2" customFormat="1" ht="6.95" customHeight="1">
      <c r="A16" s="33"/>
      <c r="B16" s="38"/>
      <c r="C16" s="33"/>
      <c r="D16" s="33"/>
      <c r="E16" s="33"/>
      <c r="F16" s="33"/>
      <c r="G16" s="33"/>
      <c r="H16" s="33"/>
      <c r="I16" s="108"/>
      <c r="J16" s="33"/>
      <c r="K16" s="33"/>
      <c r="L16" s="109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</row>
    <row r="17" spans="1:31" s="2" customFormat="1" ht="12" customHeight="1">
      <c r="A17" s="33"/>
      <c r="B17" s="38"/>
      <c r="C17" s="33"/>
      <c r="D17" s="107" t="s">
        <v>31</v>
      </c>
      <c r="E17" s="33"/>
      <c r="F17" s="33"/>
      <c r="G17" s="33"/>
      <c r="H17" s="33"/>
      <c r="I17" s="111" t="s">
        <v>27</v>
      </c>
      <c r="J17" s="29" t="str">
        <f>'Rekapitulace stavby'!AN13</f>
        <v>Vyplň údaj</v>
      </c>
      <c r="K17" s="33"/>
      <c r="L17" s="109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</row>
    <row r="18" spans="1:31" s="2" customFormat="1" ht="18" customHeight="1">
      <c r="A18" s="33"/>
      <c r="B18" s="38"/>
      <c r="C18" s="33"/>
      <c r="D18" s="33"/>
      <c r="E18" s="345" t="str">
        <f>'Rekapitulace stavby'!E14</f>
        <v>Vyplň údaj</v>
      </c>
      <c r="F18" s="346"/>
      <c r="G18" s="346"/>
      <c r="H18" s="346"/>
      <c r="I18" s="111" t="s">
        <v>30</v>
      </c>
      <c r="J18" s="29" t="str">
        <f>'Rekapitulace stavby'!AN14</f>
        <v>Vyplň údaj</v>
      </c>
      <c r="K18" s="33"/>
      <c r="L18" s="109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</row>
    <row r="19" spans="1:31" s="2" customFormat="1" ht="6.95" customHeight="1">
      <c r="A19" s="33"/>
      <c r="B19" s="38"/>
      <c r="C19" s="33"/>
      <c r="D19" s="33"/>
      <c r="E19" s="33"/>
      <c r="F19" s="33"/>
      <c r="G19" s="33"/>
      <c r="H19" s="33"/>
      <c r="I19" s="108"/>
      <c r="J19" s="33"/>
      <c r="K19" s="33"/>
      <c r="L19" s="109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</row>
    <row r="20" spans="1:31" s="2" customFormat="1" ht="12" customHeight="1">
      <c r="A20" s="33"/>
      <c r="B20" s="38"/>
      <c r="C20" s="33"/>
      <c r="D20" s="107" t="s">
        <v>33</v>
      </c>
      <c r="E20" s="33"/>
      <c r="F20" s="33"/>
      <c r="G20" s="33"/>
      <c r="H20" s="33"/>
      <c r="I20" s="111" t="s">
        <v>27</v>
      </c>
      <c r="J20" s="110" t="str">
        <f>IF('Rekapitulace stavby'!AN16="","",'Rekapitulace stavby'!AN16)</f>
        <v/>
      </c>
      <c r="K20" s="33"/>
      <c r="L20" s="109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</row>
    <row r="21" spans="1:31" s="2" customFormat="1" ht="18" customHeight="1">
      <c r="A21" s="33"/>
      <c r="B21" s="38"/>
      <c r="C21" s="33"/>
      <c r="D21" s="33"/>
      <c r="E21" s="110" t="str">
        <f>IF('Rekapitulace stavby'!E17="","",'Rekapitulace stavby'!E17)</f>
        <v xml:space="preserve"> </v>
      </c>
      <c r="F21" s="33"/>
      <c r="G21" s="33"/>
      <c r="H21" s="33"/>
      <c r="I21" s="111" t="s">
        <v>30</v>
      </c>
      <c r="J21" s="110" t="str">
        <f>IF('Rekapitulace stavby'!AN17="","",'Rekapitulace stavby'!AN17)</f>
        <v/>
      </c>
      <c r="K21" s="33"/>
      <c r="L21" s="109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</row>
    <row r="22" spans="1:31" s="2" customFormat="1" ht="6.95" customHeight="1">
      <c r="A22" s="33"/>
      <c r="B22" s="38"/>
      <c r="C22" s="33"/>
      <c r="D22" s="33"/>
      <c r="E22" s="33"/>
      <c r="F22" s="33"/>
      <c r="G22" s="33"/>
      <c r="H22" s="33"/>
      <c r="I22" s="108"/>
      <c r="J22" s="33"/>
      <c r="K22" s="33"/>
      <c r="L22" s="109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</row>
    <row r="23" spans="1:31" s="2" customFormat="1" ht="12" customHeight="1">
      <c r="A23" s="33"/>
      <c r="B23" s="38"/>
      <c r="C23" s="33"/>
      <c r="D23" s="107" t="s">
        <v>36</v>
      </c>
      <c r="E23" s="33"/>
      <c r="F23" s="33"/>
      <c r="G23" s="33"/>
      <c r="H23" s="33"/>
      <c r="I23" s="111" t="s">
        <v>27</v>
      </c>
      <c r="J23" s="110" t="s">
        <v>28</v>
      </c>
      <c r="K23" s="33"/>
      <c r="L23" s="109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</row>
    <row r="24" spans="1:31" s="2" customFormat="1" ht="18" customHeight="1">
      <c r="A24" s="33"/>
      <c r="B24" s="38"/>
      <c r="C24" s="33"/>
      <c r="D24" s="33"/>
      <c r="E24" s="110" t="s">
        <v>37</v>
      </c>
      <c r="F24" s="33"/>
      <c r="G24" s="33"/>
      <c r="H24" s="33"/>
      <c r="I24" s="111" t="s">
        <v>30</v>
      </c>
      <c r="J24" s="110" t="s">
        <v>28</v>
      </c>
      <c r="K24" s="33"/>
      <c r="L24" s="109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</row>
    <row r="25" spans="1:31" s="2" customFormat="1" ht="6.95" customHeight="1">
      <c r="A25" s="33"/>
      <c r="B25" s="38"/>
      <c r="C25" s="33"/>
      <c r="D25" s="33"/>
      <c r="E25" s="33"/>
      <c r="F25" s="33"/>
      <c r="G25" s="33"/>
      <c r="H25" s="33"/>
      <c r="I25" s="108"/>
      <c r="J25" s="33"/>
      <c r="K25" s="33"/>
      <c r="L25" s="109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</row>
    <row r="26" spans="1:31" s="2" customFormat="1" ht="12" customHeight="1">
      <c r="A26" s="33"/>
      <c r="B26" s="38"/>
      <c r="C26" s="33"/>
      <c r="D26" s="107" t="s">
        <v>38</v>
      </c>
      <c r="E26" s="33"/>
      <c r="F26" s="33"/>
      <c r="G26" s="33"/>
      <c r="H26" s="33"/>
      <c r="I26" s="108"/>
      <c r="J26" s="33"/>
      <c r="K26" s="33"/>
      <c r="L26" s="109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</row>
    <row r="27" spans="1:31" s="8" customFormat="1" ht="51" customHeight="1">
      <c r="A27" s="113"/>
      <c r="B27" s="114"/>
      <c r="C27" s="113"/>
      <c r="D27" s="113"/>
      <c r="E27" s="347" t="s">
        <v>39</v>
      </c>
      <c r="F27" s="347"/>
      <c r="G27" s="347"/>
      <c r="H27" s="347"/>
      <c r="I27" s="115"/>
      <c r="J27" s="113"/>
      <c r="K27" s="113"/>
      <c r="L27" s="116"/>
      <c r="S27" s="113"/>
      <c r="T27" s="113"/>
      <c r="U27" s="113"/>
      <c r="V27" s="113"/>
      <c r="W27" s="113"/>
      <c r="X27" s="113"/>
      <c r="Y27" s="113"/>
      <c r="Z27" s="113"/>
      <c r="AA27" s="113"/>
      <c r="AB27" s="113"/>
      <c r="AC27" s="113"/>
      <c r="AD27" s="113"/>
      <c r="AE27" s="113"/>
    </row>
    <row r="28" spans="1:31" s="2" customFormat="1" ht="6.95" customHeight="1">
      <c r="A28" s="33"/>
      <c r="B28" s="38"/>
      <c r="C28" s="33"/>
      <c r="D28" s="33"/>
      <c r="E28" s="33"/>
      <c r="F28" s="33"/>
      <c r="G28" s="33"/>
      <c r="H28" s="33"/>
      <c r="I28" s="108"/>
      <c r="J28" s="33"/>
      <c r="K28" s="33"/>
      <c r="L28" s="109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</row>
    <row r="29" spans="1:31" s="2" customFormat="1" ht="6.95" customHeight="1">
      <c r="A29" s="33"/>
      <c r="B29" s="38"/>
      <c r="C29" s="33"/>
      <c r="D29" s="117"/>
      <c r="E29" s="117"/>
      <c r="F29" s="117"/>
      <c r="G29" s="117"/>
      <c r="H29" s="117"/>
      <c r="I29" s="118"/>
      <c r="J29" s="117"/>
      <c r="K29" s="117"/>
      <c r="L29" s="109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</row>
    <row r="30" spans="1:31" s="2" customFormat="1" ht="25.35" customHeight="1">
      <c r="A30" s="33"/>
      <c r="B30" s="38"/>
      <c r="C30" s="33"/>
      <c r="D30" s="119" t="s">
        <v>40</v>
      </c>
      <c r="E30" s="33"/>
      <c r="F30" s="33"/>
      <c r="G30" s="33"/>
      <c r="H30" s="33"/>
      <c r="I30" s="108"/>
      <c r="J30" s="120">
        <f>ROUND(J81, 2)</f>
        <v>0</v>
      </c>
      <c r="K30" s="33"/>
      <c r="L30" s="109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</row>
    <row r="31" spans="1:31" s="2" customFormat="1" ht="6.95" customHeight="1">
      <c r="A31" s="33"/>
      <c r="B31" s="38"/>
      <c r="C31" s="33"/>
      <c r="D31" s="117"/>
      <c r="E31" s="117"/>
      <c r="F31" s="117"/>
      <c r="G31" s="117"/>
      <c r="H31" s="117"/>
      <c r="I31" s="118"/>
      <c r="J31" s="117"/>
      <c r="K31" s="117"/>
      <c r="L31" s="109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</row>
    <row r="32" spans="1:31" s="2" customFormat="1" ht="14.45" customHeight="1">
      <c r="A32" s="33"/>
      <c r="B32" s="38"/>
      <c r="C32" s="33"/>
      <c r="D32" s="33"/>
      <c r="E32" s="33"/>
      <c r="F32" s="121" t="s">
        <v>42</v>
      </c>
      <c r="G32" s="33"/>
      <c r="H32" s="33"/>
      <c r="I32" s="122" t="s">
        <v>41</v>
      </c>
      <c r="J32" s="121" t="s">
        <v>43</v>
      </c>
      <c r="K32" s="33"/>
      <c r="L32" s="109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</row>
    <row r="33" spans="1:31" s="2" customFormat="1" ht="14.45" hidden="1" customHeight="1">
      <c r="A33" s="33"/>
      <c r="B33" s="38"/>
      <c r="C33" s="33"/>
      <c r="D33" s="123" t="s">
        <v>44</v>
      </c>
      <c r="E33" s="107" t="s">
        <v>45</v>
      </c>
      <c r="F33" s="124">
        <f>ROUND((SUM(BE81:BE92)),  2)</f>
        <v>0</v>
      </c>
      <c r="G33" s="33"/>
      <c r="H33" s="33"/>
      <c r="I33" s="125">
        <v>0.21</v>
      </c>
      <c r="J33" s="124">
        <f>ROUND(((SUM(BE81:BE92))*I33),  2)</f>
        <v>0</v>
      </c>
      <c r="K33" s="33"/>
      <c r="L33" s="109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</row>
    <row r="34" spans="1:31" s="2" customFormat="1" ht="14.45" hidden="1" customHeight="1">
      <c r="A34" s="33"/>
      <c r="B34" s="38"/>
      <c r="C34" s="33"/>
      <c r="D34" s="33"/>
      <c r="E34" s="107" t="s">
        <v>46</v>
      </c>
      <c r="F34" s="124">
        <f>ROUND((SUM(BF81:BF92)),  2)</f>
        <v>0</v>
      </c>
      <c r="G34" s="33"/>
      <c r="H34" s="33"/>
      <c r="I34" s="125">
        <v>0.15</v>
      </c>
      <c r="J34" s="124">
        <f>ROUND(((SUM(BF81:BF92))*I34),  2)</f>
        <v>0</v>
      </c>
      <c r="K34" s="33"/>
      <c r="L34" s="109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</row>
    <row r="35" spans="1:31" s="2" customFormat="1" ht="14.45" customHeight="1">
      <c r="A35" s="33"/>
      <c r="B35" s="38"/>
      <c r="C35" s="33"/>
      <c r="D35" s="107" t="s">
        <v>44</v>
      </c>
      <c r="E35" s="107" t="s">
        <v>47</v>
      </c>
      <c r="F35" s="124">
        <f>ROUND((SUM(BG81:BG92)),  2)</f>
        <v>0</v>
      </c>
      <c r="G35" s="33"/>
      <c r="H35" s="33"/>
      <c r="I35" s="125">
        <v>0.21</v>
      </c>
      <c r="J35" s="124">
        <f>0</f>
        <v>0</v>
      </c>
      <c r="K35" s="33"/>
      <c r="L35" s="109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</row>
    <row r="36" spans="1:31" s="2" customFormat="1" ht="14.45" customHeight="1">
      <c r="A36" s="33"/>
      <c r="B36" s="38"/>
      <c r="C36" s="33"/>
      <c r="D36" s="33"/>
      <c r="E36" s="107" t="s">
        <v>48</v>
      </c>
      <c r="F36" s="124">
        <f>ROUND((SUM(BH81:BH92)),  2)</f>
        <v>0</v>
      </c>
      <c r="G36" s="33"/>
      <c r="H36" s="33"/>
      <c r="I36" s="125">
        <v>0.15</v>
      </c>
      <c r="J36" s="124">
        <f>0</f>
        <v>0</v>
      </c>
      <c r="K36" s="33"/>
      <c r="L36" s="109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</row>
    <row r="37" spans="1:31" s="2" customFormat="1" ht="14.45" hidden="1" customHeight="1">
      <c r="A37" s="33"/>
      <c r="B37" s="38"/>
      <c r="C37" s="33"/>
      <c r="D37" s="33"/>
      <c r="E37" s="107" t="s">
        <v>49</v>
      </c>
      <c r="F37" s="124">
        <f>ROUND((SUM(BI81:BI92)),  2)</f>
        <v>0</v>
      </c>
      <c r="G37" s="33"/>
      <c r="H37" s="33"/>
      <c r="I37" s="125">
        <v>0</v>
      </c>
      <c r="J37" s="124">
        <f>0</f>
        <v>0</v>
      </c>
      <c r="K37" s="33"/>
      <c r="L37" s="109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</row>
    <row r="38" spans="1:31" s="2" customFormat="1" ht="6.95" customHeight="1">
      <c r="A38" s="33"/>
      <c r="B38" s="38"/>
      <c r="C38" s="33"/>
      <c r="D38" s="33"/>
      <c r="E38" s="33"/>
      <c r="F38" s="33"/>
      <c r="G38" s="33"/>
      <c r="H38" s="33"/>
      <c r="I38" s="108"/>
      <c r="J38" s="33"/>
      <c r="K38" s="33"/>
      <c r="L38" s="109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</row>
    <row r="39" spans="1:31" s="2" customFormat="1" ht="25.35" customHeight="1">
      <c r="A39" s="33"/>
      <c r="B39" s="38"/>
      <c r="C39" s="126"/>
      <c r="D39" s="127" t="s">
        <v>50</v>
      </c>
      <c r="E39" s="128"/>
      <c r="F39" s="128"/>
      <c r="G39" s="129" t="s">
        <v>51</v>
      </c>
      <c r="H39" s="130" t="s">
        <v>52</v>
      </c>
      <c r="I39" s="131"/>
      <c r="J39" s="132">
        <f>SUM(J30:J37)</f>
        <v>0</v>
      </c>
      <c r="K39" s="133"/>
      <c r="L39" s="109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</row>
    <row r="40" spans="1:31" s="2" customFormat="1" ht="14.45" customHeight="1">
      <c r="A40" s="33"/>
      <c r="B40" s="134"/>
      <c r="C40" s="135"/>
      <c r="D40" s="135"/>
      <c r="E40" s="135"/>
      <c r="F40" s="135"/>
      <c r="G40" s="135"/>
      <c r="H40" s="135"/>
      <c r="I40" s="136"/>
      <c r="J40" s="135"/>
      <c r="K40" s="135"/>
      <c r="L40" s="109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</row>
    <row r="44" spans="1:31" s="2" customFormat="1" ht="6.95" customHeight="1">
      <c r="A44" s="33"/>
      <c r="B44" s="137"/>
      <c r="C44" s="138"/>
      <c r="D44" s="138"/>
      <c r="E44" s="138"/>
      <c r="F44" s="138"/>
      <c r="G44" s="138"/>
      <c r="H44" s="138"/>
      <c r="I44" s="139"/>
      <c r="J44" s="138"/>
      <c r="K44" s="138"/>
      <c r="L44" s="109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</row>
    <row r="45" spans="1:31" s="2" customFormat="1" ht="24.95" customHeight="1">
      <c r="A45" s="33"/>
      <c r="B45" s="34"/>
      <c r="C45" s="22" t="s">
        <v>89</v>
      </c>
      <c r="D45" s="35"/>
      <c r="E45" s="35"/>
      <c r="F45" s="35"/>
      <c r="G45" s="35"/>
      <c r="H45" s="35"/>
      <c r="I45" s="108"/>
      <c r="J45" s="35"/>
      <c r="K45" s="35"/>
      <c r="L45" s="109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</row>
    <row r="46" spans="1:31" s="2" customFormat="1" ht="6.95" customHeight="1">
      <c r="A46" s="33"/>
      <c r="B46" s="34"/>
      <c r="C46" s="35"/>
      <c r="D46" s="35"/>
      <c r="E46" s="35"/>
      <c r="F46" s="35"/>
      <c r="G46" s="35"/>
      <c r="H46" s="35"/>
      <c r="I46" s="108"/>
      <c r="J46" s="35"/>
      <c r="K46" s="35"/>
      <c r="L46" s="109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</row>
    <row r="47" spans="1:31" s="2" customFormat="1" ht="12" customHeight="1">
      <c r="A47" s="33"/>
      <c r="B47" s="34"/>
      <c r="C47" s="28" t="s">
        <v>16</v>
      </c>
      <c r="D47" s="35"/>
      <c r="E47" s="35"/>
      <c r="F47" s="35"/>
      <c r="G47" s="35"/>
      <c r="H47" s="35"/>
      <c r="I47" s="108"/>
      <c r="J47" s="35"/>
      <c r="K47" s="35"/>
      <c r="L47" s="109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</row>
    <row r="48" spans="1:31" s="2" customFormat="1" ht="16.5" customHeight="1">
      <c r="A48" s="33"/>
      <c r="B48" s="34"/>
      <c r="C48" s="35"/>
      <c r="D48" s="35"/>
      <c r="E48" s="348" t="str">
        <f>E7</f>
        <v>Vodní nádrž Rozkoš, pěstební zásah do porostů</v>
      </c>
      <c r="F48" s="349"/>
      <c r="G48" s="349"/>
      <c r="H48" s="349"/>
      <c r="I48" s="108"/>
      <c r="J48" s="35"/>
      <c r="K48" s="35"/>
      <c r="L48" s="109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</row>
    <row r="49" spans="1:47" s="2" customFormat="1" ht="12" customHeight="1">
      <c r="A49" s="33"/>
      <c r="B49" s="34"/>
      <c r="C49" s="28" t="s">
        <v>87</v>
      </c>
      <c r="D49" s="35"/>
      <c r="E49" s="35"/>
      <c r="F49" s="35"/>
      <c r="G49" s="35"/>
      <c r="H49" s="35"/>
      <c r="I49" s="108"/>
      <c r="J49" s="35"/>
      <c r="K49" s="35"/>
      <c r="L49" s="109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</row>
    <row r="50" spans="1:47" s="2" customFormat="1" ht="16.5" customHeight="1">
      <c r="A50" s="33"/>
      <c r="B50" s="34"/>
      <c r="C50" s="35"/>
      <c r="D50" s="35"/>
      <c r="E50" s="321" t="str">
        <f>E9</f>
        <v>2 - VON - vedlejší a ostatní náklady</v>
      </c>
      <c r="F50" s="350"/>
      <c r="G50" s="350"/>
      <c r="H50" s="350"/>
      <c r="I50" s="108"/>
      <c r="J50" s="35"/>
      <c r="K50" s="35"/>
      <c r="L50" s="109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</row>
    <row r="51" spans="1:47" s="2" customFormat="1" ht="6.95" customHeight="1">
      <c r="A51" s="33"/>
      <c r="B51" s="34"/>
      <c r="C51" s="35"/>
      <c r="D51" s="35"/>
      <c r="E51" s="35"/>
      <c r="F51" s="35"/>
      <c r="G51" s="35"/>
      <c r="H51" s="35"/>
      <c r="I51" s="108"/>
      <c r="J51" s="35"/>
      <c r="K51" s="35"/>
      <c r="L51" s="109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</row>
    <row r="52" spans="1:47" s="2" customFormat="1" ht="12" customHeight="1">
      <c r="A52" s="33"/>
      <c r="B52" s="34"/>
      <c r="C52" s="28" t="s">
        <v>22</v>
      </c>
      <c r="D52" s="35"/>
      <c r="E52" s="35"/>
      <c r="F52" s="26" t="str">
        <f>F12</f>
        <v>Česká Skalice</v>
      </c>
      <c r="G52" s="35"/>
      <c r="H52" s="35"/>
      <c r="I52" s="111" t="s">
        <v>24</v>
      </c>
      <c r="J52" s="59" t="str">
        <f>IF(J12="","",J12)</f>
        <v>28.8.2019</v>
      </c>
      <c r="K52" s="35"/>
      <c r="L52" s="109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</row>
    <row r="53" spans="1:47" s="2" customFormat="1" ht="6.95" customHeight="1">
      <c r="A53" s="33"/>
      <c r="B53" s="34"/>
      <c r="C53" s="35"/>
      <c r="D53" s="35"/>
      <c r="E53" s="35"/>
      <c r="F53" s="35"/>
      <c r="G53" s="35"/>
      <c r="H53" s="35"/>
      <c r="I53" s="108"/>
      <c r="J53" s="35"/>
      <c r="K53" s="35"/>
      <c r="L53" s="109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</row>
    <row r="54" spans="1:47" s="2" customFormat="1" ht="15.2" customHeight="1">
      <c r="A54" s="33"/>
      <c r="B54" s="34"/>
      <c r="C54" s="28" t="s">
        <v>26</v>
      </c>
      <c r="D54" s="35"/>
      <c r="E54" s="35"/>
      <c r="F54" s="26" t="str">
        <f>E15</f>
        <v>Povodí Labe, státní podnik, Hradec Králové, Z1</v>
      </c>
      <c r="G54" s="35"/>
      <c r="H54" s="35"/>
      <c r="I54" s="111" t="s">
        <v>33</v>
      </c>
      <c r="J54" s="31" t="str">
        <f>E21</f>
        <v xml:space="preserve"> </v>
      </c>
      <c r="K54" s="35"/>
      <c r="L54" s="109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</row>
    <row r="55" spans="1:47" s="2" customFormat="1" ht="27.95" customHeight="1">
      <c r="A55" s="33"/>
      <c r="B55" s="34"/>
      <c r="C55" s="28" t="s">
        <v>31</v>
      </c>
      <c r="D55" s="35"/>
      <c r="E55" s="35"/>
      <c r="F55" s="26" t="str">
        <f>IF(E18="","",E18)</f>
        <v>Vyplň údaj</v>
      </c>
      <c r="G55" s="35"/>
      <c r="H55" s="35"/>
      <c r="I55" s="111" t="s">
        <v>36</v>
      </c>
      <c r="J55" s="31" t="str">
        <f>E24</f>
        <v>Lukáš Táborský, DiS</v>
      </c>
      <c r="K55" s="35"/>
      <c r="L55" s="109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</row>
    <row r="56" spans="1:47" s="2" customFormat="1" ht="10.35" customHeight="1">
      <c r="A56" s="33"/>
      <c r="B56" s="34"/>
      <c r="C56" s="35"/>
      <c r="D56" s="35"/>
      <c r="E56" s="35"/>
      <c r="F56" s="35"/>
      <c r="G56" s="35"/>
      <c r="H56" s="35"/>
      <c r="I56" s="108"/>
      <c r="J56" s="35"/>
      <c r="K56" s="35"/>
      <c r="L56" s="109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</row>
    <row r="57" spans="1:47" s="2" customFormat="1" ht="29.25" customHeight="1">
      <c r="A57" s="33"/>
      <c r="B57" s="34"/>
      <c r="C57" s="140" t="s">
        <v>90</v>
      </c>
      <c r="D57" s="141"/>
      <c r="E57" s="141"/>
      <c r="F57" s="141"/>
      <c r="G57" s="141"/>
      <c r="H57" s="141"/>
      <c r="I57" s="142"/>
      <c r="J57" s="143" t="s">
        <v>91</v>
      </c>
      <c r="K57" s="141"/>
      <c r="L57" s="109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</row>
    <row r="58" spans="1:47" s="2" customFormat="1" ht="10.35" customHeight="1">
      <c r="A58" s="33"/>
      <c r="B58" s="34"/>
      <c r="C58" s="35"/>
      <c r="D58" s="35"/>
      <c r="E58" s="35"/>
      <c r="F58" s="35"/>
      <c r="G58" s="35"/>
      <c r="H58" s="35"/>
      <c r="I58" s="108"/>
      <c r="J58" s="35"/>
      <c r="K58" s="35"/>
      <c r="L58" s="109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</row>
    <row r="59" spans="1:47" s="2" customFormat="1" ht="22.9" customHeight="1">
      <c r="A59" s="33"/>
      <c r="B59" s="34"/>
      <c r="C59" s="144" t="s">
        <v>72</v>
      </c>
      <c r="D59" s="35"/>
      <c r="E59" s="35"/>
      <c r="F59" s="35"/>
      <c r="G59" s="35"/>
      <c r="H59" s="35"/>
      <c r="I59" s="108"/>
      <c r="J59" s="77">
        <f>J81</f>
        <v>0</v>
      </c>
      <c r="K59" s="35"/>
      <c r="L59" s="109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U59" s="16" t="s">
        <v>92</v>
      </c>
    </row>
    <row r="60" spans="1:47" s="9" customFormat="1" ht="24.95" customHeight="1">
      <c r="B60" s="145"/>
      <c r="C60" s="146"/>
      <c r="D60" s="147" t="s">
        <v>151</v>
      </c>
      <c r="E60" s="148"/>
      <c r="F60" s="148"/>
      <c r="G60" s="148"/>
      <c r="H60" s="148"/>
      <c r="I60" s="149"/>
      <c r="J60" s="150">
        <f>J82</f>
        <v>0</v>
      </c>
      <c r="K60" s="146"/>
      <c r="L60" s="151"/>
    </row>
    <row r="61" spans="1:47" s="10" customFormat="1" ht="19.899999999999999" customHeight="1">
      <c r="B61" s="152"/>
      <c r="C61" s="153"/>
      <c r="D61" s="154" t="s">
        <v>152</v>
      </c>
      <c r="E61" s="155"/>
      <c r="F61" s="155"/>
      <c r="G61" s="155"/>
      <c r="H61" s="155"/>
      <c r="I61" s="156"/>
      <c r="J61" s="157">
        <f>J87</f>
        <v>0</v>
      </c>
      <c r="K61" s="153"/>
      <c r="L61" s="158"/>
    </row>
    <row r="62" spans="1:47" s="2" customFormat="1" ht="21.75" customHeight="1">
      <c r="A62" s="33"/>
      <c r="B62" s="34"/>
      <c r="C62" s="35"/>
      <c r="D62" s="35"/>
      <c r="E62" s="35"/>
      <c r="F62" s="35"/>
      <c r="G62" s="35"/>
      <c r="H62" s="35"/>
      <c r="I62" s="108"/>
      <c r="J62" s="35"/>
      <c r="K62" s="35"/>
      <c r="L62" s="109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</row>
    <row r="63" spans="1:47" s="2" customFormat="1" ht="6.95" customHeight="1">
      <c r="A63" s="33"/>
      <c r="B63" s="47"/>
      <c r="C63" s="48"/>
      <c r="D63" s="48"/>
      <c r="E63" s="48"/>
      <c r="F63" s="48"/>
      <c r="G63" s="48"/>
      <c r="H63" s="48"/>
      <c r="I63" s="136"/>
      <c r="J63" s="48"/>
      <c r="K63" s="48"/>
      <c r="L63" s="109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</row>
    <row r="67" spans="1:31" s="2" customFormat="1" ht="6.95" customHeight="1">
      <c r="A67" s="33"/>
      <c r="B67" s="49"/>
      <c r="C67" s="50"/>
      <c r="D67" s="50"/>
      <c r="E67" s="50"/>
      <c r="F67" s="50"/>
      <c r="G67" s="50"/>
      <c r="H67" s="50"/>
      <c r="I67" s="139"/>
      <c r="J67" s="50"/>
      <c r="K67" s="50"/>
      <c r="L67" s="109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</row>
    <row r="68" spans="1:31" s="2" customFormat="1" ht="24.95" customHeight="1">
      <c r="A68" s="33"/>
      <c r="B68" s="34"/>
      <c r="C68" s="22" t="s">
        <v>96</v>
      </c>
      <c r="D68" s="35"/>
      <c r="E68" s="35"/>
      <c r="F68" s="35"/>
      <c r="G68" s="35"/>
      <c r="H68" s="35"/>
      <c r="I68" s="108"/>
      <c r="J68" s="35"/>
      <c r="K68" s="35"/>
      <c r="L68" s="109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</row>
    <row r="69" spans="1:31" s="2" customFormat="1" ht="6.95" customHeight="1">
      <c r="A69" s="33"/>
      <c r="B69" s="34"/>
      <c r="C69" s="35"/>
      <c r="D69" s="35"/>
      <c r="E69" s="35"/>
      <c r="F69" s="35"/>
      <c r="G69" s="35"/>
      <c r="H69" s="35"/>
      <c r="I69" s="108"/>
      <c r="J69" s="35"/>
      <c r="K69" s="35"/>
      <c r="L69" s="109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</row>
    <row r="70" spans="1:31" s="2" customFormat="1" ht="12" customHeight="1">
      <c r="A70" s="33"/>
      <c r="B70" s="34"/>
      <c r="C70" s="28" t="s">
        <v>16</v>
      </c>
      <c r="D70" s="35"/>
      <c r="E70" s="35"/>
      <c r="F70" s="35"/>
      <c r="G70" s="35"/>
      <c r="H70" s="35"/>
      <c r="I70" s="108"/>
      <c r="J70" s="35"/>
      <c r="K70" s="35"/>
      <c r="L70" s="109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</row>
    <row r="71" spans="1:31" s="2" customFormat="1" ht="16.5" customHeight="1">
      <c r="A71" s="33"/>
      <c r="B71" s="34"/>
      <c r="C71" s="35"/>
      <c r="D71" s="35"/>
      <c r="E71" s="348" t="str">
        <f>E7</f>
        <v>Vodní nádrž Rozkoš, pěstební zásah do porostů</v>
      </c>
      <c r="F71" s="349"/>
      <c r="G71" s="349"/>
      <c r="H71" s="349"/>
      <c r="I71" s="108"/>
      <c r="J71" s="35"/>
      <c r="K71" s="35"/>
      <c r="L71" s="109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</row>
    <row r="72" spans="1:31" s="2" customFormat="1" ht="12" customHeight="1">
      <c r="A72" s="33"/>
      <c r="B72" s="34"/>
      <c r="C72" s="28" t="s">
        <v>87</v>
      </c>
      <c r="D72" s="35"/>
      <c r="E72" s="35"/>
      <c r="F72" s="35"/>
      <c r="G72" s="35"/>
      <c r="H72" s="35"/>
      <c r="I72" s="108"/>
      <c r="J72" s="35"/>
      <c r="K72" s="35"/>
      <c r="L72" s="109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</row>
    <row r="73" spans="1:31" s="2" customFormat="1" ht="16.5" customHeight="1">
      <c r="A73" s="33"/>
      <c r="B73" s="34"/>
      <c r="C73" s="35"/>
      <c r="D73" s="35"/>
      <c r="E73" s="321" t="str">
        <f>E9</f>
        <v>2 - VON - vedlejší a ostatní náklady</v>
      </c>
      <c r="F73" s="350"/>
      <c r="G73" s="350"/>
      <c r="H73" s="350"/>
      <c r="I73" s="108"/>
      <c r="J73" s="35"/>
      <c r="K73" s="35"/>
      <c r="L73" s="109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</row>
    <row r="74" spans="1:31" s="2" customFormat="1" ht="6.95" customHeight="1">
      <c r="A74" s="33"/>
      <c r="B74" s="34"/>
      <c r="C74" s="35"/>
      <c r="D74" s="35"/>
      <c r="E74" s="35"/>
      <c r="F74" s="35"/>
      <c r="G74" s="35"/>
      <c r="H74" s="35"/>
      <c r="I74" s="108"/>
      <c r="J74" s="35"/>
      <c r="K74" s="35"/>
      <c r="L74" s="109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</row>
    <row r="75" spans="1:31" s="2" customFormat="1" ht="12" customHeight="1">
      <c r="A75" s="33"/>
      <c r="B75" s="34"/>
      <c r="C75" s="28" t="s">
        <v>22</v>
      </c>
      <c r="D75" s="35"/>
      <c r="E75" s="35"/>
      <c r="F75" s="26" t="str">
        <f>F12</f>
        <v>Česká Skalice</v>
      </c>
      <c r="G75" s="35"/>
      <c r="H75" s="35"/>
      <c r="I75" s="111" t="s">
        <v>24</v>
      </c>
      <c r="J75" s="59" t="str">
        <f>IF(J12="","",J12)</f>
        <v>28.8.2019</v>
      </c>
      <c r="K75" s="35"/>
      <c r="L75" s="109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</row>
    <row r="76" spans="1:31" s="2" customFormat="1" ht="6.95" customHeight="1">
      <c r="A76" s="33"/>
      <c r="B76" s="34"/>
      <c r="C76" s="35"/>
      <c r="D76" s="35"/>
      <c r="E76" s="35"/>
      <c r="F76" s="35"/>
      <c r="G76" s="35"/>
      <c r="H76" s="35"/>
      <c r="I76" s="108"/>
      <c r="J76" s="35"/>
      <c r="K76" s="35"/>
      <c r="L76" s="109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</row>
    <row r="77" spans="1:31" s="2" customFormat="1" ht="15.2" customHeight="1">
      <c r="A77" s="33"/>
      <c r="B77" s="34"/>
      <c r="C77" s="28" t="s">
        <v>26</v>
      </c>
      <c r="D77" s="35"/>
      <c r="E77" s="35"/>
      <c r="F77" s="26" t="str">
        <f>E15</f>
        <v>Povodí Labe, státní podnik, Hradec Králové, Z1</v>
      </c>
      <c r="G77" s="35"/>
      <c r="H77" s="35"/>
      <c r="I77" s="111" t="s">
        <v>33</v>
      </c>
      <c r="J77" s="31" t="str">
        <f>E21</f>
        <v xml:space="preserve"> </v>
      </c>
      <c r="K77" s="35"/>
      <c r="L77" s="109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</row>
    <row r="78" spans="1:31" s="2" customFormat="1" ht="27.95" customHeight="1">
      <c r="A78" s="33"/>
      <c r="B78" s="34"/>
      <c r="C78" s="28" t="s">
        <v>31</v>
      </c>
      <c r="D78" s="35"/>
      <c r="E78" s="35"/>
      <c r="F78" s="26" t="str">
        <f>IF(E18="","",E18)</f>
        <v>Vyplň údaj</v>
      </c>
      <c r="G78" s="35"/>
      <c r="H78" s="35"/>
      <c r="I78" s="111" t="s">
        <v>36</v>
      </c>
      <c r="J78" s="31" t="str">
        <f>E24</f>
        <v>Lukáš Táborský, DiS</v>
      </c>
      <c r="K78" s="35"/>
      <c r="L78" s="109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</row>
    <row r="79" spans="1:31" s="2" customFormat="1" ht="10.35" customHeight="1">
      <c r="A79" s="33"/>
      <c r="B79" s="34"/>
      <c r="C79" s="35"/>
      <c r="D79" s="35"/>
      <c r="E79" s="35"/>
      <c r="F79" s="35"/>
      <c r="G79" s="35"/>
      <c r="H79" s="35"/>
      <c r="I79" s="108"/>
      <c r="J79" s="35"/>
      <c r="K79" s="35"/>
      <c r="L79" s="109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</row>
    <row r="80" spans="1:31" s="11" customFormat="1" ht="29.25" customHeight="1">
      <c r="A80" s="159"/>
      <c r="B80" s="160"/>
      <c r="C80" s="161" t="s">
        <v>97</v>
      </c>
      <c r="D80" s="162" t="s">
        <v>59</v>
      </c>
      <c r="E80" s="162" t="s">
        <v>55</v>
      </c>
      <c r="F80" s="162" t="s">
        <v>56</v>
      </c>
      <c r="G80" s="162" t="s">
        <v>98</v>
      </c>
      <c r="H80" s="162" t="s">
        <v>99</v>
      </c>
      <c r="I80" s="163" t="s">
        <v>100</v>
      </c>
      <c r="J80" s="162" t="s">
        <v>91</v>
      </c>
      <c r="K80" s="164" t="s">
        <v>101</v>
      </c>
      <c r="L80" s="165"/>
      <c r="M80" s="68" t="s">
        <v>28</v>
      </c>
      <c r="N80" s="69" t="s">
        <v>44</v>
      </c>
      <c r="O80" s="69" t="s">
        <v>102</v>
      </c>
      <c r="P80" s="69" t="s">
        <v>103</v>
      </c>
      <c r="Q80" s="69" t="s">
        <v>104</v>
      </c>
      <c r="R80" s="69" t="s">
        <v>105</v>
      </c>
      <c r="S80" s="69" t="s">
        <v>106</v>
      </c>
      <c r="T80" s="70" t="s">
        <v>107</v>
      </c>
      <c r="U80" s="159"/>
      <c r="V80" s="159"/>
      <c r="W80" s="159"/>
      <c r="X80" s="159"/>
      <c r="Y80" s="159"/>
      <c r="Z80" s="159"/>
      <c r="AA80" s="159"/>
      <c r="AB80" s="159"/>
      <c r="AC80" s="159"/>
      <c r="AD80" s="159"/>
      <c r="AE80" s="159"/>
    </row>
    <row r="81" spans="1:65" s="2" customFormat="1" ht="22.9" customHeight="1">
      <c r="A81" s="33"/>
      <c r="B81" s="34"/>
      <c r="C81" s="75" t="s">
        <v>108</v>
      </c>
      <c r="D81" s="35"/>
      <c r="E81" s="35"/>
      <c r="F81" s="35"/>
      <c r="G81" s="35"/>
      <c r="H81" s="35"/>
      <c r="I81" s="108"/>
      <c r="J81" s="166">
        <f>BK81</f>
        <v>0</v>
      </c>
      <c r="K81" s="35"/>
      <c r="L81" s="38"/>
      <c r="M81" s="71"/>
      <c r="N81" s="167"/>
      <c r="O81" s="72"/>
      <c r="P81" s="168">
        <f>P82</f>
        <v>0</v>
      </c>
      <c r="Q81" s="72"/>
      <c r="R81" s="168">
        <f>R82</f>
        <v>0</v>
      </c>
      <c r="S81" s="72"/>
      <c r="T81" s="169">
        <f>T82</f>
        <v>0</v>
      </c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T81" s="16" t="s">
        <v>73</v>
      </c>
      <c r="AU81" s="16" t="s">
        <v>92</v>
      </c>
      <c r="BK81" s="170">
        <f>BK82</f>
        <v>0</v>
      </c>
    </row>
    <row r="82" spans="1:65" s="12" customFormat="1" ht="25.9" customHeight="1">
      <c r="B82" s="171"/>
      <c r="C82" s="172"/>
      <c r="D82" s="173" t="s">
        <v>73</v>
      </c>
      <c r="E82" s="174" t="s">
        <v>153</v>
      </c>
      <c r="F82" s="174" t="s">
        <v>154</v>
      </c>
      <c r="G82" s="172"/>
      <c r="H82" s="172"/>
      <c r="I82" s="175"/>
      <c r="J82" s="176">
        <f>BK82</f>
        <v>0</v>
      </c>
      <c r="K82" s="172"/>
      <c r="L82" s="177"/>
      <c r="M82" s="178"/>
      <c r="N82" s="179"/>
      <c r="O82" s="179"/>
      <c r="P82" s="180">
        <f>P83+SUM(P84:P87)</f>
        <v>0</v>
      </c>
      <c r="Q82" s="179"/>
      <c r="R82" s="180">
        <f>R83+SUM(R84:R87)</f>
        <v>0</v>
      </c>
      <c r="S82" s="179"/>
      <c r="T82" s="181">
        <f>T83+SUM(T84:T87)</f>
        <v>0</v>
      </c>
      <c r="AR82" s="182" t="s">
        <v>79</v>
      </c>
      <c r="AT82" s="183" t="s">
        <v>73</v>
      </c>
      <c r="AU82" s="183" t="s">
        <v>74</v>
      </c>
      <c r="AY82" s="182" t="s">
        <v>111</v>
      </c>
      <c r="BK82" s="184">
        <f>BK83+SUM(BK84:BK87)</f>
        <v>0</v>
      </c>
    </row>
    <row r="83" spans="1:65" s="2" customFormat="1" ht="16.5" customHeight="1">
      <c r="A83" s="33"/>
      <c r="B83" s="34"/>
      <c r="C83" s="187" t="s">
        <v>79</v>
      </c>
      <c r="D83" s="187" t="s">
        <v>114</v>
      </c>
      <c r="E83" s="188" t="s">
        <v>155</v>
      </c>
      <c r="F83" s="189" t="s">
        <v>156</v>
      </c>
      <c r="G83" s="190" t="s">
        <v>157</v>
      </c>
      <c r="H83" s="191">
        <v>1</v>
      </c>
      <c r="I83" s="192"/>
      <c r="J83" s="193">
        <f>ROUND(I83*H83,2)</f>
        <v>0</v>
      </c>
      <c r="K83" s="189" t="s">
        <v>28</v>
      </c>
      <c r="L83" s="38"/>
      <c r="M83" s="194" t="s">
        <v>28</v>
      </c>
      <c r="N83" s="195" t="s">
        <v>47</v>
      </c>
      <c r="O83" s="64"/>
      <c r="P83" s="196">
        <f>O83*H83</f>
        <v>0</v>
      </c>
      <c r="Q83" s="196">
        <v>0</v>
      </c>
      <c r="R83" s="196">
        <f>Q83*H83</f>
        <v>0</v>
      </c>
      <c r="S83" s="196">
        <v>0</v>
      </c>
      <c r="T83" s="197">
        <f>S83*H83</f>
        <v>0</v>
      </c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R83" s="198" t="s">
        <v>158</v>
      </c>
      <c r="AT83" s="198" t="s">
        <v>114</v>
      </c>
      <c r="AU83" s="198" t="s">
        <v>79</v>
      </c>
      <c r="AY83" s="16" t="s">
        <v>111</v>
      </c>
      <c r="BE83" s="199">
        <f>IF(N83="základní",J83,0)</f>
        <v>0</v>
      </c>
      <c r="BF83" s="199">
        <f>IF(N83="snížená",J83,0)</f>
        <v>0</v>
      </c>
      <c r="BG83" s="199">
        <f>IF(N83="zákl. přenesená",J83,0)</f>
        <v>0</v>
      </c>
      <c r="BH83" s="199">
        <f>IF(N83="sníž. přenesená",J83,0)</f>
        <v>0</v>
      </c>
      <c r="BI83" s="199">
        <f>IF(N83="nulová",J83,0)</f>
        <v>0</v>
      </c>
      <c r="BJ83" s="16" t="s">
        <v>118</v>
      </c>
      <c r="BK83" s="199">
        <f>ROUND(I83*H83,2)</f>
        <v>0</v>
      </c>
      <c r="BL83" s="16" t="s">
        <v>158</v>
      </c>
      <c r="BM83" s="198" t="s">
        <v>159</v>
      </c>
    </row>
    <row r="84" spans="1:65" s="2" customFormat="1" ht="165.75">
      <c r="A84" s="33"/>
      <c r="B84" s="34"/>
      <c r="C84" s="35"/>
      <c r="D84" s="200" t="s">
        <v>160</v>
      </c>
      <c r="E84" s="35"/>
      <c r="F84" s="201" t="s">
        <v>161</v>
      </c>
      <c r="G84" s="35"/>
      <c r="H84" s="35"/>
      <c r="I84" s="108"/>
      <c r="J84" s="35"/>
      <c r="K84" s="35"/>
      <c r="L84" s="38"/>
      <c r="M84" s="202"/>
      <c r="N84" s="203"/>
      <c r="O84" s="64"/>
      <c r="P84" s="64"/>
      <c r="Q84" s="64"/>
      <c r="R84" s="64"/>
      <c r="S84" s="64"/>
      <c r="T84" s="65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T84" s="16" t="s">
        <v>160</v>
      </c>
      <c r="AU84" s="16" t="s">
        <v>79</v>
      </c>
    </row>
    <row r="85" spans="1:65" s="2" customFormat="1" ht="24" customHeight="1">
      <c r="A85" s="33"/>
      <c r="B85" s="34"/>
      <c r="C85" s="187" t="s">
        <v>122</v>
      </c>
      <c r="D85" s="187" t="s">
        <v>114</v>
      </c>
      <c r="E85" s="188" t="s">
        <v>162</v>
      </c>
      <c r="F85" s="189" t="s">
        <v>163</v>
      </c>
      <c r="G85" s="190" t="s">
        <v>157</v>
      </c>
      <c r="H85" s="191">
        <v>1</v>
      </c>
      <c r="I85" s="192"/>
      <c r="J85" s="193">
        <f>ROUND(I85*H85,2)</f>
        <v>0</v>
      </c>
      <c r="K85" s="189" t="s">
        <v>28</v>
      </c>
      <c r="L85" s="38"/>
      <c r="M85" s="194" t="s">
        <v>28</v>
      </c>
      <c r="N85" s="195" t="s">
        <v>47</v>
      </c>
      <c r="O85" s="64"/>
      <c r="P85" s="196">
        <f>O85*H85</f>
        <v>0</v>
      </c>
      <c r="Q85" s="196">
        <v>0</v>
      </c>
      <c r="R85" s="196">
        <f>Q85*H85</f>
        <v>0</v>
      </c>
      <c r="S85" s="196">
        <v>0</v>
      </c>
      <c r="T85" s="197">
        <f>S85*H85</f>
        <v>0</v>
      </c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R85" s="198" t="s">
        <v>158</v>
      </c>
      <c r="AT85" s="198" t="s">
        <v>114</v>
      </c>
      <c r="AU85" s="198" t="s">
        <v>79</v>
      </c>
      <c r="AY85" s="16" t="s">
        <v>111</v>
      </c>
      <c r="BE85" s="199">
        <f>IF(N85="základní",J85,0)</f>
        <v>0</v>
      </c>
      <c r="BF85" s="199">
        <f>IF(N85="snížená",J85,0)</f>
        <v>0</v>
      </c>
      <c r="BG85" s="199">
        <f>IF(N85="zákl. přenesená",J85,0)</f>
        <v>0</v>
      </c>
      <c r="BH85" s="199">
        <f>IF(N85="sníž. přenesená",J85,0)</f>
        <v>0</v>
      </c>
      <c r="BI85" s="199">
        <f>IF(N85="nulová",J85,0)</f>
        <v>0</v>
      </c>
      <c r="BJ85" s="16" t="s">
        <v>118</v>
      </c>
      <c r="BK85" s="199">
        <f>ROUND(I85*H85,2)</f>
        <v>0</v>
      </c>
      <c r="BL85" s="16" t="s">
        <v>158</v>
      </c>
      <c r="BM85" s="198" t="s">
        <v>164</v>
      </c>
    </row>
    <row r="86" spans="1:65" s="2" customFormat="1" ht="29.25">
      <c r="A86" s="33"/>
      <c r="B86" s="34"/>
      <c r="C86" s="35"/>
      <c r="D86" s="200" t="s">
        <v>160</v>
      </c>
      <c r="E86" s="35"/>
      <c r="F86" s="201" t="s">
        <v>165</v>
      </c>
      <c r="G86" s="35"/>
      <c r="H86" s="35"/>
      <c r="I86" s="108"/>
      <c r="J86" s="35"/>
      <c r="K86" s="35"/>
      <c r="L86" s="38"/>
      <c r="M86" s="202"/>
      <c r="N86" s="203"/>
      <c r="O86" s="64"/>
      <c r="P86" s="64"/>
      <c r="Q86" s="64"/>
      <c r="R86" s="64"/>
      <c r="S86" s="64"/>
      <c r="T86" s="65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T86" s="16" t="s">
        <v>160</v>
      </c>
      <c r="AU86" s="16" t="s">
        <v>79</v>
      </c>
    </row>
    <row r="87" spans="1:65" s="12" customFormat="1" ht="22.9" customHeight="1">
      <c r="B87" s="171"/>
      <c r="C87" s="172"/>
      <c r="D87" s="173" t="s">
        <v>73</v>
      </c>
      <c r="E87" s="185" t="s">
        <v>166</v>
      </c>
      <c r="F87" s="185" t="s">
        <v>167</v>
      </c>
      <c r="G87" s="172"/>
      <c r="H87" s="172"/>
      <c r="I87" s="175"/>
      <c r="J87" s="186">
        <f>BK87</f>
        <v>0</v>
      </c>
      <c r="K87" s="172"/>
      <c r="L87" s="177"/>
      <c r="M87" s="178"/>
      <c r="N87" s="179"/>
      <c r="O87" s="179"/>
      <c r="P87" s="180">
        <f>SUM(P88:P92)</f>
        <v>0</v>
      </c>
      <c r="Q87" s="179"/>
      <c r="R87" s="180">
        <f>SUM(R88:R92)</f>
        <v>0</v>
      </c>
      <c r="S87" s="179"/>
      <c r="T87" s="181">
        <f>SUM(T88:T92)</f>
        <v>0</v>
      </c>
      <c r="AR87" s="182" t="s">
        <v>79</v>
      </c>
      <c r="AT87" s="183" t="s">
        <v>73</v>
      </c>
      <c r="AU87" s="183" t="s">
        <v>79</v>
      </c>
      <c r="AY87" s="182" t="s">
        <v>111</v>
      </c>
      <c r="BK87" s="184">
        <f>SUM(BK88:BK92)</f>
        <v>0</v>
      </c>
    </row>
    <row r="88" spans="1:65" s="2" customFormat="1" ht="24" customHeight="1">
      <c r="A88" s="33"/>
      <c r="B88" s="34"/>
      <c r="C88" s="187" t="s">
        <v>118</v>
      </c>
      <c r="D88" s="187" t="s">
        <v>114</v>
      </c>
      <c r="E88" s="188" t="s">
        <v>168</v>
      </c>
      <c r="F88" s="189" t="s">
        <v>169</v>
      </c>
      <c r="G88" s="190" t="s">
        <v>157</v>
      </c>
      <c r="H88" s="191">
        <v>1</v>
      </c>
      <c r="I88" s="192"/>
      <c r="J88" s="193">
        <f>ROUND(I88*H88,2)</f>
        <v>0</v>
      </c>
      <c r="K88" s="189" t="s">
        <v>28</v>
      </c>
      <c r="L88" s="38"/>
      <c r="M88" s="194" t="s">
        <v>28</v>
      </c>
      <c r="N88" s="195" t="s">
        <v>47</v>
      </c>
      <c r="O88" s="64"/>
      <c r="P88" s="196">
        <f>O88*H88</f>
        <v>0</v>
      </c>
      <c r="Q88" s="196">
        <v>0</v>
      </c>
      <c r="R88" s="196">
        <f>Q88*H88</f>
        <v>0</v>
      </c>
      <c r="S88" s="196">
        <v>0</v>
      </c>
      <c r="T88" s="197">
        <f>S88*H88</f>
        <v>0</v>
      </c>
      <c r="U88" s="33"/>
      <c r="V88" s="33"/>
      <c r="W88" s="33"/>
      <c r="X88" s="33"/>
      <c r="Y88" s="33"/>
      <c r="Z88" s="33"/>
      <c r="AA88" s="33"/>
      <c r="AB88" s="33"/>
      <c r="AC88" s="33"/>
      <c r="AD88" s="33"/>
      <c r="AE88" s="33"/>
      <c r="AR88" s="198" t="s">
        <v>158</v>
      </c>
      <c r="AT88" s="198" t="s">
        <v>114</v>
      </c>
      <c r="AU88" s="198" t="s">
        <v>83</v>
      </c>
      <c r="AY88" s="16" t="s">
        <v>111</v>
      </c>
      <c r="BE88" s="199">
        <f>IF(N88="základní",J88,0)</f>
        <v>0</v>
      </c>
      <c r="BF88" s="199">
        <f>IF(N88="snížená",J88,0)</f>
        <v>0</v>
      </c>
      <c r="BG88" s="199">
        <f>IF(N88="zákl. přenesená",J88,0)</f>
        <v>0</v>
      </c>
      <c r="BH88" s="199">
        <f>IF(N88="sníž. přenesená",J88,0)</f>
        <v>0</v>
      </c>
      <c r="BI88" s="199">
        <f>IF(N88="nulová",J88,0)</f>
        <v>0</v>
      </c>
      <c r="BJ88" s="16" t="s">
        <v>118</v>
      </c>
      <c r="BK88" s="199">
        <f>ROUND(I88*H88,2)</f>
        <v>0</v>
      </c>
      <c r="BL88" s="16" t="s">
        <v>158</v>
      </c>
      <c r="BM88" s="198" t="s">
        <v>170</v>
      </c>
    </row>
    <row r="89" spans="1:65" s="2" customFormat="1" ht="29.25">
      <c r="A89" s="33"/>
      <c r="B89" s="34"/>
      <c r="C89" s="35"/>
      <c r="D89" s="200" t="s">
        <v>160</v>
      </c>
      <c r="E89" s="35"/>
      <c r="F89" s="201" t="s">
        <v>171</v>
      </c>
      <c r="G89" s="35"/>
      <c r="H89" s="35"/>
      <c r="I89" s="108"/>
      <c r="J89" s="35"/>
      <c r="K89" s="35"/>
      <c r="L89" s="38"/>
      <c r="M89" s="202"/>
      <c r="N89" s="203"/>
      <c r="O89" s="64"/>
      <c r="P89" s="64"/>
      <c r="Q89" s="64"/>
      <c r="R89" s="64"/>
      <c r="S89" s="64"/>
      <c r="T89" s="65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T89" s="16" t="s">
        <v>160</v>
      </c>
      <c r="AU89" s="16" t="s">
        <v>83</v>
      </c>
    </row>
    <row r="90" spans="1:65" s="2" customFormat="1" ht="24" customHeight="1">
      <c r="A90" s="33"/>
      <c r="B90" s="34"/>
      <c r="C90" s="187" t="s">
        <v>172</v>
      </c>
      <c r="D90" s="187" t="s">
        <v>114</v>
      </c>
      <c r="E90" s="188" t="s">
        <v>173</v>
      </c>
      <c r="F90" s="189" t="s">
        <v>174</v>
      </c>
      <c r="G90" s="190" t="s">
        <v>157</v>
      </c>
      <c r="H90" s="191">
        <v>1</v>
      </c>
      <c r="I90" s="192"/>
      <c r="J90" s="193">
        <f>ROUND(I90*H90,2)</f>
        <v>0</v>
      </c>
      <c r="K90" s="189" t="s">
        <v>28</v>
      </c>
      <c r="L90" s="38"/>
      <c r="M90" s="194" t="s">
        <v>28</v>
      </c>
      <c r="N90" s="195" t="s">
        <v>47</v>
      </c>
      <c r="O90" s="64"/>
      <c r="P90" s="196">
        <f>O90*H90</f>
        <v>0</v>
      </c>
      <c r="Q90" s="196">
        <v>0</v>
      </c>
      <c r="R90" s="196">
        <f>Q90*H90</f>
        <v>0</v>
      </c>
      <c r="S90" s="196">
        <v>0</v>
      </c>
      <c r="T90" s="197">
        <f>S90*H90</f>
        <v>0</v>
      </c>
      <c r="U90" s="33"/>
      <c r="V90" s="33"/>
      <c r="W90" s="33"/>
      <c r="X90" s="33"/>
      <c r="Y90" s="33"/>
      <c r="Z90" s="33"/>
      <c r="AA90" s="33"/>
      <c r="AB90" s="33"/>
      <c r="AC90" s="33"/>
      <c r="AD90" s="33"/>
      <c r="AE90" s="33"/>
      <c r="AR90" s="198" t="s">
        <v>158</v>
      </c>
      <c r="AT90" s="198" t="s">
        <v>114</v>
      </c>
      <c r="AU90" s="198" t="s">
        <v>83</v>
      </c>
      <c r="AY90" s="16" t="s">
        <v>111</v>
      </c>
      <c r="BE90" s="199">
        <f>IF(N90="základní",J90,0)</f>
        <v>0</v>
      </c>
      <c r="BF90" s="199">
        <f>IF(N90="snížená",J90,0)</f>
        <v>0</v>
      </c>
      <c r="BG90" s="199">
        <f>IF(N90="zákl. přenesená",J90,0)</f>
        <v>0</v>
      </c>
      <c r="BH90" s="199">
        <f>IF(N90="sníž. přenesená",J90,0)</f>
        <v>0</v>
      </c>
      <c r="BI90" s="199">
        <f>IF(N90="nulová",J90,0)</f>
        <v>0</v>
      </c>
      <c r="BJ90" s="16" t="s">
        <v>118</v>
      </c>
      <c r="BK90" s="199">
        <f>ROUND(I90*H90,2)</f>
        <v>0</v>
      </c>
      <c r="BL90" s="16" t="s">
        <v>158</v>
      </c>
      <c r="BM90" s="198" t="s">
        <v>175</v>
      </c>
    </row>
    <row r="91" spans="1:65" s="2" customFormat="1" ht="29.25">
      <c r="A91" s="33"/>
      <c r="B91" s="34"/>
      <c r="C91" s="35"/>
      <c r="D91" s="200" t="s">
        <v>160</v>
      </c>
      <c r="E91" s="35"/>
      <c r="F91" s="201" t="s">
        <v>176</v>
      </c>
      <c r="G91" s="35"/>
      <c r="H91" s="35"/>
      <c r="I91" s="108"/>
      <c r="J91" s="35"/>
      <c r="K91" s="35"/>
      <c r="L91" s="38"/>
      <c r="M91" s="202"/>
      <c r="N91" s="203"/>
      <c r="O91" s="64"/>
      <c r="P91" s="64"/>
      <c r="Q91" s="64"/>
      <c r="R91" s="64"/>
      <c r="S91" s="64"/>
      <c r="T91" s="65"/>
      <c r="U91" s="33"/>
      <c r="V91" s="33"/>
      <c r="W91" s="33"/>
      <c r="X91" s="33"/>
      <c r="Y91" s="33"/>
      <c r="Z91" s="33"/>
      <c r="AA91" s="33"/>
      <c r="AB91" s="33"/>
      <c r="AC91" s="33"/>
      <c r="AD91" s="33"/>
      <c r="AE91" s="33"/>
      <c r="AT91" s="16" t="s">
        <v>160</v>
      </c>
      <c r="AU91" s="16" t="s">
        <v>83</v>
      </c>
    </row>
    <row r="92" spans="1:65" s="2" customFormat="1" ht="16.5" customHeight="1">
      <c r="A92" s="33"/>
      <c r="B92" s="34"/>
      <c r="C92" s="187" t="s">
        <v>177</v>
      </c>
      <c r="D92" s="187" t="s">
        <v>114</v>
      </c>
      <c r="E92" s="188" t="s">
        <v>178</v>
      </c>
      <c r="F92" s="189" t="s">
        <v>179</v>
      </c>
      <c r="G92" s="190" t="s">
        <v>157</v>
      </c>
      <c r="H92" s="191">
        <v>1</v>
      </c>
      <c r="I92" s="192"/>
      <c r="J92" s="193">
        <f>ROUND(I92*H92,2)</f>
        <v>0</v>
      </c>
      <c r="K92" s="189" t="s">
        <v>28</v>
      </c>
      <c r="L92" s="38"/>
      <c r="M92" s="219" t="s">
        <v>28</v>
      </c>
      <c r="N92" s="220" t="s">
        <v>47</v>
      </c>
      <c r="O92" s="217"/>
      <c r="P92" s="221">
        <f>O92*H92</f>
        <v>0</v>
      </c>
      <c r="Q92" s="221">
        <v>0</v>
      </c>
      <c r="R92" s="221">
        <f>Q92*H92</f>
        <v>0</v>
      </c>
      <c r="S92" s="221">
        <v>0</v>
      </c>
      <c r="T92" s="222">
        <f>S92*H92</f>
        <v>0</v>
      </c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R92" s="198" t="s">
        <v>158</v>
      </c>
      <c r="AT92" s="198" t="s">
        <v>114</v>
      </c>
      <c r="AU92" s="198" t="s">
        <v>83</v>
      </c>
      <c r="AY92" s="16" t="s">
        <v>111</v>
      </c>
      <c r="BE92" s="199">
        <f>IF(N92="základní",J92,0)</f>
        <v>0</v>
      </c>
      <c r="BF92" s="199">
        <f>IF(N92="snížená",J92,0)</f>
        <v>0</v>
      </c>
      <c r="BG92" s="199">
        <f>IF(N92="zákl. přenesená",J92,0)</f>
        <v>0</v>
      </c>
      <c r="BH92" s="199">
        <f>IF(N92="sníž. přenesená",J92,0)</f>
        <v>0</v>
      </c>
      <c r="BI92" s="199">
        <f>IF(N92="nulová",J92,0)</f>
        <v>0</v>
      </c>
      <c r="BJ92" s="16" t="s">
        <v>118</v>
      </c>
      <c r="BK92" s="199">
        <f>ROUND(I92*H92,2)</f>
        <v>0</v>
      </c>
      <c r="BL92" s="16" t="s">
        <v>158</v>
      </c>
      <c r="BM92" s="198" t="s">
        <v>180</v>
      </c>
    </row>
    <row r="93" spans="1:65" s="2" customFormat="1" ht="6.95" customHeight="1">
      <c r="A93" s="33"/>
      <c r="B93" s="47"/>
      <c r="C93" s="48"/>
      <c r="D93" s="48"/>
      <c r="E93" s="48"/>
      <c r="F93" s="48"/>
      <c r="G93" s="48"/>
      <c r="H93" s="48"/>
      <c r="I93" s="136"/>
      <c r="J93" s="48"/>
      <c r="K93" s="48"/>
      <c r="L93" s="38"/>
      <c r="M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  <c r="Z93" s="33"/>
      <c r="AA93" s="33"/>
      <c r="AB93" s="33"/>
      <c r="AC93" s="33"/>
      <c r="AD93" s="33"/>
      <c r="AE93" s="33"/>
    </row>
  </sheetData>
  <sheetProtection algorithmName="SHA-512" hashValue="NUklO1fuVxwkr6mb3w854WY+GfED04X/4KPOlfWwDM+jruydLML7jbHZ0d70bZJWVmQ3L9+GlUMwpiQR8s6ZhA==" saltValue="2GA18ymTV4wOhsqwiJdbUgzLD7unuB4dTy/F30pIIUPuGjoNbImJSRDrsMaopY9H8rqsG89I63abe85ciYX1xw==" spinCount="100000" sheet="1" objects="1" scenarios="1" formatColumns="0" formatRows="0" autoFilter="0"/>
  <autoFilter ref="C80:K92"/>
  <mergeCells count="9">
    <mergeCell ref="E50:H50"/>
    <mergeCell ref="E71:H71"/>
    <mergeCell ref="E73:H7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/>
  <cols>
    <col min="1" max="1" width="8.33203125" style="223" customWidth="1"/>
    <col min="2" max="2" width="1.6640625" style="223" customWidth="1"/>
    <col min="3" max="4" width="5" style="223" customWidth="1"/>
    <col min="5" max="5" width="11.6640625" style="223" customWidth="1"/>
    <col min="6" max="6" width="9.1640625" style="223" customWidth="1"/>
    <col min="7" max="7" width="5" style="223" customWidth="1"/>
    <col min="8" max="8" width="77.83203125" style="223" customWidth="1"/>
    <col min="9" max="10" width="20" style="223" customWidth="1"/>
    <col min="11" max="11" width="1.6640625" style="223" customWidth="1"/>
  </cols>
  <sheetData>
    <row r="1" spans="2:11" s="1" customFormat="1" ht="37.5" customHeight="1"/>
    <row r="2" spans="2:11" s="1" customFormat="1" ht="7.5" customHeight="1">
      <c r="B2" s="224"/>
      <c r="C2" s="225"/>
      <c r="D2" s="225"/>
      <c r="E2" s="225"/>
      <c r="F2" s="225"/>
      <c r="G2" s="225"/>
      <c r="H2" s="225"/>
      <c r="I2" s="225"/>
      <c r="J2" s="225"/>
      <c r="K2" s="226"/>
    </row>
    <row r="3" spans="2:11" s="14" customFormat="1" ht="45" customHeight="1">
      <c r="B3" s="227"/>
      <c r="C3" s="354" t="s">
        <v>181</v>
      </c>
      <c r="D3" s="354"/>
      <c r="E3" s="354"/>
      <c r="F3" s="354"/>
      <c r="G3" s="354"/>
      <c r="H3" s="354"/>
      <c r="I3" s="354"/>
      <c r="J3" s="354"/>
      <c r="K3" s="228"/>
    </row>
    <row r="4" spans="2:11" s="1" customFormat="1" ht="25.5" customHeight="1">
      <c r="B4" s="229"/>
      <c r="C4" s="358" t="s">
        <v>182</v>
      </c>
      <c r="D4" s="358"/>
      <c r="E4" s="358"/>
      <c r="F4" s="358"/>
      <c r="G4" s="358"/>
      <c r="H4" s="358"/>
      <c r="I4" s="358"/>
      <c r="J4" s="358"/>
      <c r="K4" s="230"/>
    </row>
    <row r="5" spans="2:11" s="1" customFormat="1" ht="5.25" customHeight="1">
      <c r="B5" s="229"/>
      <c r="C5" s="231"/>
      <c r="D5" s="231"/>
      <c r="E5" s="231"/>
      <c r="F5" s="231"/>
      <c r="G5" s="231"/>
      <c r="H5" s="231"/>
      <c r="I5" s="231"/>
      <c r="J5" s="231"/>
      <c r="K5" s="230"/>
    </row>
    <row r="6" spans="2:11" s="1" customFormat="1" ht="15" customHeight="1">
      <c r="B6" s="229"/>
      <c r="C6" s="356" t="s">
        <v>183</v>
      </c>
      <c r="D6" s="356"/>
      <c r="E6" s="356"/>
      <c r="F6" s="356"/>
      <c r="G6" s="356"/>
      <c r="H6" s="356"/>
      <c r="I6" s="356"/>
      <c r="J6" s="356"/>
      <c r="K6" s="230"/>
    </row>
    <row r="7" spans="2:11" s="1" customFormat="1" ht="15" customHeight="1">
      <c r="B7" s="233"/>
      <c r="C7" s="356" t="s">
        <v>184</v>
      </c>
      <c r="D7" s="356"/>
      <c r="E7" s="356"/>
      <c r="F7" s="356"/>
      <c r="G7" s="356"/>
      <c r="H7" s="356"/>
      <c r="I7" s="356"/>
      <c r="J7" s="356"/>
      <c r="K7" s="230"/>
    </row>
    <row r="8" spans="2:11" s="1" customFormat="1" ht="12.75" customHeight="1">
      <c r="B8" s="233"/>
      <c r="C8" s="232"/>
      <c r="D8" s="232"/>
      <c r="E8" s="232"/>
      <c r="F8" s="232"/>
      <c r="G8" s="232"/>
      <c r="H8" s="232"/>
      <c r="I8" s="232"/>
      <c r="J8" s="232"/>
      <c r="K8" s="230"/>
    </row>
    <row r="9" spans="2:11" s="1" customFormat="1" ht="15" customHeight="1">
      <c r="B9" s="233"/>
      <c r="C9" s="356" t="s">
        <v>185</v>
      </c>
      <c r="D9" s="356"/>
      <c r="E9" s="356"/>
      <c r="F9" s="356"/>
      <c r="G9" s="356"/>
      <c r="H9" s="356"/>
      <c r="I9" s="356"/>
      <c r="J9" s="356"/>
      <c r="K9" s="230"/>
    </row>
    <row r="10" spans="2:11" s="1" customFormat="1" ht="15" customHeight="1">
      <c r="B10" s="233"/>
      <c r="C10" s="232"/>
      <c r="D10" s="356" t="s">
        <v>186</v>
      </c>
      <c r="E10" s="356"/>
      <c r="F10" s="356"/>
      <c r="G10" s="356"/>
      <c r="H10" s="356"/>
      <c r="I10" s="356"/>
      <c r="J10" s="356"/>
      <c r="K10" s="230"/>
    </row>
    <row r="11" spans="2:11" s="1" customFormat="1" ht="15" customHeight="1">
      <c r="B11" s="233"/>
      <c r="C11" s="234"/>
      <c r="D11" s="356" t="s">
        <v>187</v>
      </c>
      <c r="E11" s="356"/>
      <c r="F11" s="356"/>
      <c r="G11" s="356"/>
      <c r="H11" s="356"/>
      <c r="I11" s="356"/>
      <c r="J11" s="356"/>
      <c r="K11" s="230"/>
    </row>
    <row r="12" spans="2:11" s="1" customFormat="1" ht="15" customHeight="1">
      <c r="B12" s="233"/>
      <c r="C12" s="234"/>
      <c r="D12" s="232"/>
      <c r="E12" s="232"/>
      <c r="F12" s="232"/>
      <c r="G12" s="232"/>
      <c r="H12" s="232"/>
      <c r="I12" s="232"/>
      <c r="J12" s="232"/>
      <c r="K12" s="230"/>
    </row>
    <row r="13" spans="2:11" s="1" customFormat="1" ht="15" customHeight="1">
      <c r="B13" s="233"/>
      <c r="C13" s="234"/>
      <c r="D13" s="235" t="s">
        <v>188</v>
      </c>
      <c r="E13" s="232"/>
      <c r="F13" s="232"/>
      <c r="G13" s="232"/>
      <c r="H13" s="232"/>
      <c r="I13" s="232"/>
      <c r="J13" s="232"/>
      <c r="K13" s="230"/>
    </row>
    <row r="14" spans="2:11" s="1" customFormat="1" ht="12.75" customHeight="1">
      <c r="B14" s="233"/>
      <c r="C14" s="234"/>
      <c r="D14" s="234"/>
      <c r="E14" s="234"/>
      <c r="F14" s="234"/>
      <c r="G14" s="234"/>
      <c r="H14" s="234"/>
      <c r="I14" s="234"/>
      <c r="J14" s="234"/>
      <c r="K14" s="230"/>
    </row>
    <row r="15" spans="2:11" s="1" customFormat="1" ht="15" customHeight="1">
      <c r="B15" s="233"/>
      <c r="C15" s="234"/>
      <c r="D15" s="356" t="s">
        <v>189</v>
      </c>
      <c r="E15" s="356"/>
      <c r="F15" s="356"/>
      <c r="G15" s="356"/>
      <c r="H15" s="356"/>
      <c r="I15" s="356"/>
      <c r="J15" s="356"/>
      <c r="K15" s="230"/>
    </row>
    <row r="16" spans="2:11" s="1" customFormat="1" ht="15" customHeight="1">
      <c r="B16" s="233"/>
      <c r="C16" s="234"/>
      <c r="D16" s="356" t="s">
        <v>190</v>
      </c>
      <c r="E16" s="356"/>
      <c r="F16" s="356"/>
      <c r="G16" s="356"/>
      <c r="H16" s="356"/>
      <c r="I16" s="356"/>
      <c r="J16" s="356"/>
      <c r="K16" s="230"/>
    </row>
    <row r="17" spans="2:11" s="1" customFormat="1" ht="15" customHeight="1">
      <c r="B17" s="233"/>
      <c r="C17" s="234"/>
      <c r="D17" s="356" t="s">
        <v>191</v>
      </c>
      <c r="E17" s="356"/>
      <c r="F17" s="356"/>
      <c r="G17" s="356"/>
      <c r="H17" s="356"/>
      <c r="I17" s="356"/>
      <c r="J17" s="356"/>
      <c r="K17" s="230"/>
    </row>
    <row r="18" spans="2:11" s="1" customFormat="1" ht="15" customHeight="1">
      <c r="B18" s="233"/>
      <c r="C18" s="234"/>
      <c r="D18" s="234"/>
      <c r="E18" s="236" t="s">
        <v>81</v>
      </c>
      <c r="F18" s="356" t="s">
        <v>192</v>
      </c>
      <c r="G18" s="356"/>
      <c r="H18" s="356"/>
      <c r="I18" s="356"/>
      <c r="J18" s="356"/>
      <c r="K18" s="230"/>
    </row>
    <row r="19" spans="2:11" s="1" customFormat="1" ht="15" customHeight="1">
      <c r="B19" s="233"/>
      <c r="C19" s="234"/>
      <c r="D19" s="234"/>
      <c r="E19" s="236" t="s">
        <v>193</v>
      </c>
      <c r="F19" s="356" t="s">
        <v>194</v>
      </c>
      <c r="G19" s="356"/>
      <c r="H19" s="356"/>
      <c r="I19" s="356"/>
      <c r="J19" s="356"/>
      <c r="K19" s="230"/>
    </row>
    <row r="20" spans="2:11" s="1" customFormat="1" ht="15" customHeight="1">
      <c r="B20" s="233"/>
      <c r="C20" s="234"/>
      <c r="D20" s="234"/>
      <c r="E20" s="236" t="s">
        <v>195</v>
      </c>
      <c r="F20" s="356" t="s">
        <v>196</v>
      </c>
      <c r="G20" s="356"/>
      <c r="H20" s="356"/>
      <c r="I20" s="356"/>
      <c r="J20" s="356"/>
      <c r="K20" s="230"/>
    </row>
    <row r="21" spans="2:11" s="1" customFormat="1" ht="15" customHeight="1">
      <c r="B21" s="233"/>
      <c r="C21" s="234"/>
      <c r="D21" s="234"/>
      <c r="E21" s="236" t="s">
        <v>197</v>
      </c>
      <c r="F21" s="356" t="s">
        <v>198</v>
      </c>
      <c r="G21" s="356"/>
      <c r="H21" s="356"/>
      <c r="I21" s="356"/>
      <c r="J21" s="356"/>
      <c r="K21" s="230"/>
    </row>
    <row r="22" spans="2:11" s="1" customFormat="1" ht="15" customHeight="1">
      <c r="B22" s="233"/>
      <c r="C22" s="234"/>
      <c r="D22" s="234"/>
      <c r="E22" s="236" t="s">
        <v>199</v>
      </c>
      <c r="F22" s="356" t="s">
        <v>200</v>
      </c>
      <c r="G22" s="356"/>
      <c r="H22" s="356"/>
      <c r="I22" s="356"/>
      <c r="J22" s="356"/>
      <c r="K22" s="230"/>
    </row>
    <row r="23" spans="2:11" s="1" customFormat="1" ht="15" customHeight="1">
      <c r="B23" s="233"/>
      <c r="C23" s="234"/>
      <c r="D23" s="234"/>
      <c r="E23" s="236" t="s">
        <v>201</v>
      </c>
      <c r="F23" s="356" t="s">
        <v>202</v>
      </c>
      <c r="G23" s="356"/>
      <c r="H23" s="356"/>
      <c r="I23" s="356"/>
      <c r="J23" s="356"/>
      <c r="K23" s="230"/>
    </row>
    <row r="24" spans="2:11" s="1" customFormat="1" ht="12.75" customHeight="1">
      <c r="B24" s="233"/>
      <c r="C24" s="234"/>
      <c r="D24" s="234"/>
      <c r="E24" s="234"/>
      <c r="F24" s="234"/>
      <c r="G24" s="234"/>
      <c r="H24" s="234"/>
      <c r="I24" s="234"/>
      <c r="J24" s="234"/>
      <c r="K24" s="230"/>
    </row>
    <row r="25" spans="2:11" s="1" customFormat="1" ht="15" customHeight="1">
      <c r="B25" s="233"/>
      <c r="C25" s="356" t="s">
        <v>203</v>
      </c>
      <c r="D25" s="356"/>
      <c r="E25" s="356"/>
      <c r="F25" s="356"/>
      <c r="G25" s="356"/>
      <c r="H25" s="356"/>
      <c r="I25" s="356"/>
      <c r="J25" s="356"/>
      <c r="K25" s="230"/>
    </row>
    <row r="26" spans="2:11" s="1" customFormat="1" ht="15" customHeight="1">
      <c r="B26" s="233"/>
      <c r="C26" s="356" t="s">
        <v>204</v>
      </c>
      <c r="D26" s="356"/>
      <c r="E26" s="356"/>
      <c r="F26" s="356"/>
      <c r="G26" s="356"/>
      <c r="H26" s="356"/>
      <c r="I26" s="356"/>
      <c r="J26" s="356"/>
      <c r="K26" s="230"/>
    </row>
    <row r="27" spans="2:11" s="1" customFormat="1" ht="15" customHeight="1">
      <c r="B27" s="233"/>
      <c r="C27" s="232"/>
      <c r="D27" s="356" t="s">
        <v>205</v>
      </c>
      <c r="E27" s="356"/>
      <c r="F27" s="356"/>
      <c r="G27" s="356"/>
      <c r="H27" s="356"/>
      <c r="I27" s="356"/>
      <c r="J27" s="356"/>
      <c r="K27" s="230"/>
    </row>
    <row r="28" spans="2:11" s="1" customFormat="1" ht="15" customHeight="1">
      <c r="B28" s="233"/>
      <c r="C28" s="234"/>
      <c r="D28" s="356" t="s">
        <v>206</v>
      </c>
      <c r="E28" s="356"/>
      <c r="F28" s="356"/>
      <c r="G28" s="356"/>
      <c r="H28" s="356"/>
      <c r="I28" s="356"/>
      <c r="J28" s="356"/>
      <c r="K28" s="230"/>
    </row>
    <row r="29" spans="2:11" s="1" customFormat="1" ht="12.75" customHeight="1">
      <c r="B29" s="233"/>
      <c r="C29" s="234"/>
      <c r="D29" s="234"/>
      <c r="E29" s="234"/>
      <c r="F29" s="234"/>
      <c r="G29" s="234"/>
      <c r="H29" s="234"/>
      <c r="I29" s="234"/>
      <c r="J29" s="234"/>
      <c r="K29" s="230"/>
    </row>
    <row r="30" spans="2:11" s="1" customFormat="1" ht="15" customHeight="1">
      <c r="B30" s="233"/>
      <c r="C30" s="234"/>
      <c r="D30" s="356" t="s">
        <v>207</v>
      </c>
      <c r="E30" s="356"/>
      <c r="F30" s="356"/>
      <c r="G30" s="356"/>
      <c r="H30" s="356"/>
      <c r="I30" s="356"/>
      <c r="J30" s="356"/>
      <c r="K30" s="230"/>
    </row>
    <row r="31" spans="2:11" s="1" customFormat="1" ht="15" customHeight="1">
      <c r="B31" s="233"/>
      <c r="C31" s="234"/>
      <c r="D31" s="356" t="s">
        <v>208</v>
      </c>
      <c r="E31" s="356"/>
      <c r="F31" s="356"/>
      <c r="G31" s="356"/>
      <c r="H31" s="356"/>
      <c r="I31" s="356"/>
      <c r="J31" s="356"/>
      <c r="K31" s="230"/>
    </row>
    <row r="32" spans="2:11" s="1" customFormat="1" ht="12.75" customHeight="1">
      <c r="B32" s="233"/>
      <c r="C32" s="234"/>
      <c r="D32" s="234"/>
      <c r="E32" s="234"/>
      <c r="F32" s="234"/>
      <c r="G32" s="234"/>
      <c r="H32" s="234"/>
      <c r="I32" s="234"/>
      <c r="J32" s="234"/>
      <c r="K32" s="230"/>
    </row>
    <row r="33" spans="2:11" s="1" customFormat="1" ht="15" customHeight="1">
      <c r="B33" s="233"/>
      <c r="C33" s="234"/>
      <c r="D33" s="356" t="s">
        <v>209</v>
      </c>
      <c r="E33" s="356"/>
      <c r="F33" s="356"/>
      <c r="G33" s="356"/>
      <c r="H33" s="356"/>
      <c r="I33" s="356"/>
      <c r="J33" s="356"/>
      <c r="K33" s="230"/>
    </row>
    <row r="34" spans="2:11" s="1" customFormat="1" ht="15" customHeight="1">
      <c r="B34" s="233"/>
      <c r="C34" s="234"/>
      <c r="D34" s="356" t="s">
        <v>210</v>
      </c>
      <c r="E34" s="356"/>
      <c r="F34" s="356"/>
      <c r="G34" s="356"/>
      <c r="H34" s="356"/>
      <c r="I34" s="356"/>
      <c r="J34" s="356"/>
      <c r="K34" s="230"/>
    </row>
    <row r="35" spans="2:11" s="1" customFormat="1" ht="15" customHeight="1">
      <c r="B35" s="233"/>
      <c r="C35" s="234"/>
      <c r="D35" s="356" t="s">
        <v>211</v>
      </c>
      <c r="E35" s="356"/>
      <c r="F35" s="356"/>
      <c r="G35" s="356"/>
      <c r="H35" s="356"/>
      <c r="I35" s="356"/>
      <c r="J35" s="356"/>
      <c r="K35" s="230"/>
    </row>
    <row r="36" spans="2:11" s="1" customFormat="1" ht="15" customHeight="1">
      <c r="B36" s="233"/>
      <c r="C36" s="234"/>
      <c r="D36" s="232"/>
      <c r="E36" s="235" t="s">
        <v>97</v>
      </c>
      <c r="F36" s="232"/>
      <c r="G36" s="356" t="s">
        <v>212</v>
      </c>
      <c r="H36" s="356"/>
      <c r="I36" s="356"/>
      <c r="J36" s="356"/>
      <c r="K36" s="230"/>
    </row>
    <row r="37" spans="2:11" s="1" customFormat="1" ht="30.75" customHeight="1">
      <c r="B37" s="233"/>
      <c r="C37" s="234"/>
      <c r="D37" s="232"/>
      <c r="E37" s="235" t="s">
        <v>213</v>
      </c>
      <c r="F37" s="232"/>
      <c r="G37" s="356" t="s">
        <v>214</v>
      </c>
      <c r="H37" s="356"/>
      <c r="I37" s="356"/>
      <c r="J37" s="356"/>
      <c r="K37" s="230"/>
    </row>
    <row r="38" spans="2:11" s="1" customFormat="1" ht="15" customHeight="1">
      <c r="B38" s="233"/>
      <c r="C38" s="234"/>
      <c r="D38" s="232"/>
      <c r="E38" s="235" t="s">
        <v>55</v>
      </c>
      <c r="F38" s="232"/>
      <c r="G38" s="356" t="s">
        <v>215</v>
      </c>
      <c r="H38" s="356"/>
      <c r="I38" s="356"/>
      <c r="J38" s="356"/>
      <c r="K38" s="230"/>
    </row>
    <row r="39" spans="2:11" s="1" customFormat="1" ht="15" customHeight="1">
      <c r="B39" s="233"/>
      <c r="C39" s="234"/>
      <c r="D39" s="232"/>
      <c r="E39" s="235" t="s">
        <v>56</v>
      </c>
      <c r="F39" s="232"/>
      <c r="G39" s="356" t="s">
        <v>216</v>
      </c>
      <c r="H39" s="356"/>
      <c r="I39" s="356"/>
      <c r="J39" s="356"/>
      <c r="K39" s="230"/>
    </row>
    <row r="40" spans="2:11" s="1" customFormat="1" ht="15" customHeight="1">
      <c r="B40" s="233"/>
      <c r="C40" s="234"/>
      <c r="D40" s="232"/>
      <c r="E40" s="235" t="s">
        <v>98</v>
      </c>
      <c r="F40" s="232"/>
      <c r="G40" s="356" t="s">
        <v>217</v>
      </c>
      <c r="H40" s="356"/>
      <c r="I40" s="356"/>
      <c r="J40" s="356"/>
      <c r="K40" s="230"/>
    </row>
    <row r="41" spans="2:11" s="1" customFormat="1" ht="15" customHeight="1">
      <c r="B41" s="233"/>
      <c r="C41" s="234"/>
      <c r="D41" s="232"/>
      <c r="E41" s="235" t="s">
        <v>99</v>
      </c>
      <c r="F41" s="232"/>
      <c r="G41" s="356" t="s">
        <v>218</v>
      </c>
      <c r="H41" s="356"/>
      <c r="I41" s="356"/>
      <c r="J41" s="356"/>
      <c r="K41" s="230"/>
    </row>
    <row r="42" spans="2:11" s="1" customFormat="1" ht="15" customHeight="1">
      <c r="B42" s="233"/>
      <c r="C42" s="234"/>
      <c r="D42" s="232"/>
      <c r="E42" s="235" t="s">
        <v>219</v>
      </c>
      <c r="F42" s="232"/>
      <c r="G42" s="356" t="s">
        <v>220</v>
      </c>
      <c r="H42" s="356"/>
      <c r="I42" s="356"/>
      <c r="J42" s="356"/>
      <c r="K42" s="230"/>
    </row>
    <row r="43" spans="2:11" s="1" customFormat="1" ht="15" customHeight="1">
      <c r="B43" s="233"/>
      <c r="C43" s="234"/>
      <c r="D43" s="232"/>
      <c r="E43" s="235"/>
      <c r="F43" s="232"/>
      <c r="G43" s="356" t="s">
        <v>221</v>
      </c>
      <c r="H43" s="356"/>
      <c r="I43" s="356"/>
      <c r="J43" s="356"/>
      <c r="K43" s="230"/>
    </row>
    <row r="44" spans="2:11" s="1" customFormat="1" ht="15" customHeight="1">
      <c r="B44" s="233"/>
      <c r="C44" s="234"/>
      <c r="D44" s="232"/>
      <c r="E44" s="235" t="s">
        <v>222</v>
      </c>
      <c r="F44" s="232"/>
      <c r="G44" s="356" t="s">
        <v>223</v>
      </c>
      <c r="H44" s="356"/>
      <c r="I44" s="356"/>
      <c r="J44" s="356"/>
      <c r="K44" s="230"/>
    </row>
    <row r="45" spans="2:11" s="1" customFormat="1" ht="15" customHeight="1">
      <c r="B45" s="233"/>
      <c r="C45" s="234"/>
      <c r="D45" s="232"/>
      <c r="E45" s="235" t="s">
        <v>101</v>
      </c>
      <c r="F45" s="232"/>
      <c r="G45" s="356" t="s">
        <v>224</v>
      </c>
      <c r="H45" s="356"/>
      <c r="I45" s="356"/>
      <c r="J45" s="356"/>
      <c r="K45" s="230"/>
    </row>
    <row r="46" spans="2:11" s="1" customFormat="1" ht="12.75" customHeight="1">
      <c r="B46" s="233"/>
      <c r="C46" s="234"/>
      <c r="D46" s="232"/>
      <c r="E46" s="232"/>
      <c r="F46" s="232"/>
      <c r="G46" s="232"/>
      <c r="H46" s="232"/>
      <c r="I46" s="232"/>
      <c r="J46" s="232"/>
      <c r="K46" s="230"/>
    </row>
    <row r="47" spans="2:11" s="1" customFormat="1" ht="15" customHeight="1">
      <c r="B47" s="233"/>
      <c r="C47" s="234"/>
      <c r="D47" s="356" t="s">
        <v>225</v>
      </c>
      <c r="E47" s="356"/>
      <c r="F47" s="356"/>
      <c r="G47" s="356"/>
      <c r="H47" s="356"/>
      <c r="I47" s="356"/>
      <c r="J47" s="356"/>
      <c r="K47" s="230"/>
    </row>
    <row r="48" spans="2:11" s="1" customFormat="1" ht="15" customHeight="1">
      <c r="B48" s="233"/>
      <c r="C48" s="234"/>
      <c r="D48" s="234"/>
      <c r="E48" s="356" t="s">
        <v>226</v>
      </c>
      <c r="F48" s="356"/>
      <c r="G48" s="356"/>
      <c r="H48" s="356"/>
      <c r="I48" s="356"/>
      <c r="J48" s="356"/>
      <c r="K48" s="230"/>
    </row>
    <row r="49" spans="2:11" s="1" customFormat="1" ht="15" customHeight="1">
      <c r="B49" s="233"/>
      <c r="C49" s="234"/>
      <c r="D49" s="234"/>
      <c r="E49" s="356" t="s">
        <v>227</v>
      </c>
      <c r="F49" s="356"/>
      <c r="G49" s="356"/>
      <c r="H49" s="356"/>
      <c r="I49" s="356"/>
      <c r="J49" s="356"/>
      <c r="K49" s="230"/>
    </row>
    <row r="50" spans="2:11" s="1" customFormat="1" ht="15" customHeight="1">
      <c r="B50" s="233"/>
      <c r="C50" s="234"/>
      <c r="D50" s="234"/>
      <c r="E50" s="356" t="s">
        <v>228</v>
      </c>
      <c r="F50" s="356"/>
      <c r="G50" s="356"/>
      <c r="H50" s="356"/>
      <c r="I50" s="356"/>
      <c r="J50" s="356"/>
      <c r="K50" s="230"/>
    </row>
    <row r="51" spans="2:11" s="1" customFormat="1" ht="15" customHeight="1">
      <c r="B51" s="233"/>
      <c r="C51" s="234"/>
      <c r="D51" s="356" t="s">
        <v>229</v>
      </c>
      <c r="E51" s="356"/>
      <c r="F51" s="356"/>
      <c r="G51" s="356"/>
      <c r="H51" s="356"/>
      <c r="I51" s="356"/>
      <c r="J51" s="356"/>
      <c r="K51" s="230"/>
    </row>
    <row r="52" spans="2:11" s="1" customFormat="1" ht="25.5" customHeight="1">
      <c r="B52" s="229"/>
      <c r="C52" s="358" t="s">
        <v>230</v>
      </c>
      <c r="D52" s="358"/>
      <c r="E52" s="358"/>
      <c r="F52" s="358"/>
      <c r="G52" s="358"/>
      <c r="H52" s="358"/>
      <c r="I52" s="358"/>
      <c r="J52" s="358"/>
      <c r="K52" s="230"/>
    </row>
    <row r="53" spans="2:11" s="1" customFormat="1" ht="5.25" customHeight="1">
      <c r="B53" s="229"/>
      <c r="C53" s="231"/>
      <c r="D53" s="231"/>
      <c r="E53" s="231"/>
      <c r="F53" s="231"/>
      <c r="G53" s="231"/>
      <c r="H53" s="231"/>
      <c r="I53" s="231"/>
      <c r="J53" s="231"/>
      <c r="K53" s="230"/>
    </row>
    <row r="54" spans="2:11" s="1" customFormat="1" ht="15" customHeight="1">
      <c r="B54" s="229"/>
      <c r="C54" s="356" t="s">
        <v>231</v>
      </c>
      <c r="D54" s="356"/>
      <c r="E54" s="356"/>
      <c r="F54" s="356"/>
      <c r="G54" s="356"/>
      <c r="H54" s="356"/>
      <c r="I54" s="356"/>
      <c r="J54" s="356"/>
      <c r="K54" s="230"/>
    </row>
    <row r="55" spans="2:11" s="1" customFormat="1" ht="15" customHeight="1">
      <c r="B55" s="229"/>
      <c r="C55" s="356" t="s">
        <v>232</v>
      </c>
      <c r="D55" s="356"/>
      <c r="E55" s="356"/>
      <c r="F55" s="356"/>
      <c r="G55" s="356"/>
      <c r="H55" s="356"/>
      <c r="I55" s="356"/>
      <c r="J55" s="356"/>
      <c r="K55" s="230"/>
    </row>
    <row r="56" spans="2:11" s="1" customFormat="1" ht="12.75" customHeight="1">
      <c r="B56" s="229"/>
      <c r="C56" s="232"/>
      <c r="D56" s="232"/>
      <c r="E56" s="232"/>
      <c r="F56" s="232"/>
      <c r="G56" s="232"/>
      <c r="H56" s="232"/>
      <c r="I56" s="232"/>
      <c r="J56" s="232"/>
      <c r="K56" s="230"/>
    </row>
    <row r="57" spans="2:11" s="1" customFormat="1" ht="15" customHeight="1">
      <c r="B57" s="229"/>
      <c r="C57" s="356" t="s">
        <v>233</v>
      </c>
      <c r="D57" s="356"/>
      <c r="E57" s="356"/>
      <c r="F57" s="356"/>
      <c r="G57" s="356"/>
      <c r="H57" s="356"/>
      <c r="I57" s="356"/>
      <c r="J57" s="356"/>
      <c r="K57" s="230"/>
    </row>
    <row r="58" spans="2:11" s="1" customFormat="1" ht="15" customHeight="1">
      <c r="B58" s="229"/>
      <c r="C58" s="234"/>
      <c r="D58" s="356" t="s">
        <v>234</v>
      </c>
      <c r="E58" s="356"/>
      <c r="F58" s="356"/>
      <c r="G58" s="356"/>
      <c r="H58" s="356"/>
      <c r="I58" s="356"/>
      <c r="J58" s="356"/>
      <c r="K58" s="230"/>
    </row>
    <row r="59" spans="2:11" s="1" customFormat="1" ht="15" customHeight="1">
      <c r="B59" s="229"/>
      <c r="C59" s="234"/>
      <c r="D59" s="356" t="s">
        <v>235</v>
      </c>
      <c r="E59" s="356"/>
      <c r="F59" s="356"/>
      <c r="G59" s="356"/>
      <c r="H59" s="356"/>
      <c r="I59" s="356"/>
      <c r="J59" s="356"/>
      <c r="K59" s="230"/>
    </row>
    <row r="60" spans="2:11" s="1" customFormat="1" ht="15" customHeight="1">
      <c r="B60" s="229"/>
      <c r="C60" s="234"/>
      <c r="D60" s="356" t="s">
        <v>236</v>
      </c>
      <c r="E60" s="356"/>
      <c r="F60" s="356"/>
      <c r="G60" s="356"/>
      <c r="H60" s="356"/>
      <c r="I60" s="356"/>
      <c r="J60" s="356"/>
      <c r="K60" s="230"/>
    </row>
    <row r="61" spans="2:11" s="1" customFormat="1" ht="15" customHeight="1">
      <c r="B61" s="229"/>
      <c r="C61" s="234"/>
      <c r="D61" s="356" t="s">
        <v>237</v>
      </c>
      <c r="E61" s="356"/>
      <c r="F61" s="356"/>
      <c r="G61" s="356"/>
      <c r="H61" s="356"/>
      <c r="I61" s="356"/>
      <c r="J61" s="356"/>
      <c r="K61" s="230"/>
    </row>
    <row r="62" spans="2:11" s="1" customFormat="1" ht="15" customHeight="1">
      <c r="B62" s="229"/>
      <c r="C62" s="234"/>
      <c r="D62" s="357" t="s">
        <v>238</v>
      </c>
      <c r="E62" s="357"/>
      <c r="F62" s="357"/>
      <c r="G62" s="357"/>
      <c r="H62" s="357"/>
      <c r="I62" s="357"/>
      <c r="J62" s="357"/>
      <c r="K62" s="230"/>
    </row>
    <row r="63" spans="2:11" s="1" customFormat="1" ht="15" customHeight="1">
      <c r="B63" s="229"/>
      <c r="C63" s="234"/>
      <c r="D63" s="356" t="s">
        <v>239</v>
      </c>
      <c r="E63" s="356"/>
      <c r="F63" s="356"/>
      <c r="G63" s="356"/>
      <c r="H63" s="356"/>
      <c r="I63" s="356"/>
      <c r="J63" s="356"/>
      <c r="K63" s="230"/>
    </row>
    <row r="64" spans="2:11" s="1" customFormat="1" ht="12.75" customHeight="1">
      <c r="B64" s="229"/>
      <c r="C64" s="234"/>
      <c r="D64" s="234"/>
      <c r="E64" s="237"/>
      <c r="F64" s="234"/>
      <c r="G64" s="234"/>
      <c r="H64" s="234"/>
      <c r="I64" s="234"/>
      <c r="J64" s="234"/>
      <c r="K64" s="230"/>
    </row>
    <row r="65" spans="2:11" s="1" customFormat="1" ht="15" customHeight="1">
      <c r="B65" s="229"/>
      <c r="C65" s="234"/>
      <c r="D65" s="356" t="s">
        <v>240</v>
      </c>
      <c r="E65" s="356"/>
      <c r="F65" s="356"/>
      <c r="G65" s="356"/>
      <c r="H65" s="356"/>
      <c r="I65" s="356"/>
      <c r="J65" s="356"/>
      <c r="K65" s="230"/>
    </row>
    <row r="66" spans="2:11" s="1" customFormat="1" ht="15" customHeight="1">
      <c r="B66" s="229"/>
      <c r="C66" s="234"/>
      <c r="D66" s="357" t="s">
        <v>241</v>
      </c>
      <c r="E66" s="357"/>
      <c r="F66" s="357"/>
      <c r="G66" s="357"/>
      <c r="H66" s="357"/>
      <c r="I66" s="357"/>
      <c r="J66" s="357"/>
      <c r="K66" s="230"/>
    </row>
    <row r="67" spans="2:11" s="1" customFormat="1" ht="15" customHeight="1">
      <c r="B67" s="229"/>
      <c r="C67" s="234"/>
      <c r="D67" s="356" t="s">
        <v>242</v>
      </c>
      <c r="E67" s="356"/>
      <c r="F67" s="356"/>
      <c r="G67" s="356"/>
      <c r="H67" s="356"/>
      <c r="I67" s="356"/>
      <c r="J67" s="356"/>
      <c r="K67" s="230"/>
    </row>
    <row r="68" spans="2:11" s="1" customFormat="1" ht="15" customHeight="1">
      <c r="B68" s="229"/>
      <c r="C68" s="234"/>
      <c r="D68" s="356" t="s">
        <v>243</v>
      </c>
      <c r="E68" s="356"/>
      <c r="F68" s="356"/>
      <c r="G68" s="356"/>
      <c r="H68" s="356"/>
      <c r="I68" s="356"/>
      <c r="J68" s="356"/>
      <c r="K68" s="230"/>
    </row>
    <row r="69" spans="2:11" s="1" customFormat="1" ht="15" customHeight="1">
      <c r="B69" s="229"/>
      <c r="C69" s="234"/>
      <c r="D69" s="356" t="s">
        <v>244</v>
      </c>
      <c r="E69" s="356"/>
      <c r="F69" s="356"/>
      <c r="G69" s="356"/>
      <c r="H69" s="356"/>
      <c r="I69" s="356"/>
      <c r="J69" s="356"/>
      <c r="K69" s="230"/>
    </row>
    <row r="70" spans="2:11" s="1" customFormat="1" ht="15" customHeight="1">
      <c r="B70" s="229"/>
      <c r="C70" s="234"/>
      <c r="D70" s="356" t="s">
        <v>245</v>
      </c>
      <c r="E70" s="356"/>
      <c r="F70" s="356"/>
      <c r="G70" s="356"/>
      <c r="H70" s="356"/>
      <c r="I70" s="356"/>
      <c r="J70" s="356"/>
      <c r="K70" s="230"/>
    </row>
    <row r="71" spans="2:11" s="1" customFormat="1" ht="12.75" customHeight="1">
      <c r="B71" s="238"/>
      <c r="C71" s="239"/>
      <c r="D71" s="239"/>
      <c r="E71" s="239"/>
      <c r="F71" s="239"/>
      <c r="G71" s="239"/>
      <c r="H71" s="239"/>
      <c r="I71" s="239"/>
      <c r="J71" s="239"/>
      <c r="K71" s="240"/>
    </row>
    <row r="72" spans="2:11" s="1" customFormat="1" ht="18.75" customHeight="1">
      <c r="B72" s="241"/>
      <c r="C72" s="241"/>
      <c r="D72" s="241"/>
      <c r="E72" s="241"/>
      <c r="F72" s="241"/>
      <c r="G72" s="241"/>
      <c r="H72" s="241"/>
      <c r="I72" s="241"/>
      <c r="J72" s="241"/>
      <c r="K72" s="242"/>
    </row>
    <row r="73" spans="2:11" s="1" customFormat="1" ht="18.75" customHeight="1">
      <c r="B73" s="242"/>
      <c r="C73" s="242"/>
      <c r="D73" s="242"/>
      <c r="E73" s="242"/>
      <c r="F73" s="242"/>
      <c r="G73" s="242"/>
      <c r="H73" s="242"/>
      <c r="I73" s="242"/>
      <c r="J73" s="242"/>
      <c r="K73" s="242"/>
    </row>
    <row r="74" spans="2:11" s="1" customFormat="1" ht="7.5" customHeight="1">
      <c r="B74" s="243"/>
      <c r="C74" s="244"/>
      <c r="D74" s="244"/>
      <c r="E74" s="244"/>
      <c r="F74" s="244"/>
      <c r="G74" s="244"/>
      <c r="H74" s="244"/>
      <c r="I74" s="244"/>
      <c r="J74" s="244"/>
      <c r="K74" s="245"/>
    </row>
    <row r="75" spans="2:11" s="1" customFormat="1" ht="45" customHeight="1">
      <c r="B75" s="246"/>
      <c r="C75" s="355" t="s">
        <v>246</v>
      </c>
      <c r="D75" s="355"/>
      <c r="E75" s="355"/>
      <c r="F75" s="355"/>
      <c r="G75" s="355"/>
      <c r="H75" s="355"/>
      <c r="I75" s="355"/>
      <c r="J75" s="355"/>
      <c r="K75" s="247"/>
    </row>
    <row r="76" spans="2:11" s="1" customFormat="1" ht="17.25" customHeight="1">
      <c r="B76" s="246"/>
      <c r="C76" s="248" t="s">
        <v>247</v>
      </c>
      <c r="D76" s="248"/>
      <c r="E76" s="248"/>
      <c r="F76" s="248" t="s">
        <v>248</v>
      </c>
      <c r="G76" s="249"/>
      <c r="H76" s="248" t="s">
        <v>56</v>
      </c>
      <c r="I76" s="248" t="s">
        <v>59</v>
      </c>
      <c r="J76" s="248" t="s">
        <v>249</v>
      </c>
      <c r="K76" s="247"/>
    </row>
    <row r="77" spans="2:11" s="1" customFormat="1" ht="17.25" customHeight="1">
      <c r="B77" s="246"/>
      <c r="C77" s="250" t="s">
        <v>250</v>
      </c>
      <c r="D77" s="250"/>
      <c r="E77" s="250"/>
      <c r="F77" s="251" t="s">
        <v>251</v>
      </c>
      <c r="G77" s="252"/>
      <c r="H77" s="250"/>
      <c r="I77" s="250"/>
      <c r="J77" s="250" t="s">
        <v>252</v>
      </c>
      <c r="K77" s="247"/>
    </row>
    <row r="78" spans="2:11" s="1" customFormat="1" ht="5.25" customHeight="1">
      <c r="B78" s="246"/>
      <c r="C78" s="253"/>
      <c r="D78" s="253"/>
      <c r="E78" s="253"/>
      <c r="F78" s="253"/>
      <c r="G78" s="254"/>
      <c r="H78" s="253"/>
      <c r="I78" s="253"/>
      <c r="J78" s="253"/>
      <c r="K78" s="247"/>
    </row>
    <row r="79" spans="2:11" s="1" customFormat="1" ht="15" customHeight="1">
      <c r="B79" s="246"/>
      <c r="C79" s="235" t="s">
        <v>55</v>
      </c>
      <c r="D79" s="253"/>
      <c r="E79" s="253"/>
      <c r="F79" s="255" t="s">
        <v>253</v>
      </c>
      <c r="G79" s="254"/>
      <c r="H79" s="235" t="s">
        <v>254</v>
      </c>
      <c r="I79" s="235" t="s">
        <v>255</v>
      </c>
      <c r="J79" s="235">
        <v>20</v>
      </c>
      <c r="K79" s="247"/>
    </row>
    <row r="80" spans="2:11" s="1" customFormat="1" ht="15" customHeight="1">
      <c r="B80" s="246"/>
      <c r="C80" s="235" t="s">
        <v>256</v>
      </c>
      <c r="D80" s="235"/>
      <c r="E80" s="235"/>
      <c r="F80" s="255" t="s">
        <v>253</v>
      </c>
      <c r="G80" s="254"/>
      <c r="H80" s="235" t="s">
        <v>257</v>
      </c>
      <c r="I80" s="235" t="s">
        <v>255</v>
      </c>
      <c r="J80" s="235">
        <v>120</v>
      </c>
      <c r="K80" s="247"/>
    </row>
    <row r="81" spans="2:11" s="1" customFormat="1" ht="15" customHeight="1">
      <c r="B81" s="256"/>
      <c r="C81" s="235" t="s">
        <v>258</v>
      </c>
      <c r="D81" s="235"/>
      <c r="E81" s="235"/>
      <c r="F81" s="255" t="s">
        <v>259</v>
      </c>
      <c r="G81" s="254"/>
      <c r="H81" s="235" t="s">
        <v>260</v>
      </c>
      <c r="I81" s="235" t="s">
        <v>255</v>
      </c>
      <c r="J81" s="235">
        <v>50</v>
      </c>
      <c r="K81" s="247"/>
    </row>
    <row r="82" spans="2:11" s="1" customFormat="1" ht="15" customHeight="1">
      <c r="B82" s="256"/>
      <c r="C82" s="235" t="s">
        <v>261</v>
      </c>
      <c r="D82" s="235"/>
      <c r="E82" s="235"/>
      <c r="F82" s="255" t="s">
        <v>253</v>
      </c>
      <c r="G82" s="254"/>
      <c r="H82" s="235" t="s">
        <v>262</v>
      </c>
      <c r="I82" s="235" t="s">
        <v>263</v>
      </c>
      <c r="J82" s="235"/>
      <c r="K82" s="247"/>
    </row>
    <row r="83" spans="2:11" s="1" customFormat="1" ht="15" customHeight="1">
      <c r="B83" s="256"/>
      <c r="C83" s="257" t="s">
        <v>264</v>
      </c>
      <c r="D83" s="257"/>
      <c r="E83" s="257"/>
      <c r="F83" s="258" t="s">
        <v>259</v>
      </c>
      <c r="G83" s="257"/>
      <c r="H83" s="257" t="s">
        <v>265</v>
      </c>
      <c r="I83" s="257" t="s">
        <v>255</v>
      </c>
      <c r="J83" s="257">
        <v>15</v>
      </c>
      <c r="K83" s="247"/>
    </row>
    <row r="84" spans="2:11" s="1" customFormat="1" ht="15" customHeight="1">
      <c r="B84" s="256"/>
      <c r="C84" s="257" t="s">
        <v>266</v>
      </c>
      <c r="D84" s="257"/>
      <c r="E84" s="257"/>
      <c r="F84" s="258" t="s">
        <v>259</v>
      </c>
      <c r="G84" s="257"/>
      <c r="H84" s="257" t="s">
        <v>267</v>
      </c>
      <c r="I84" s="257" t="s">
        <v>255</v>
      </c>
      <c r="J84" s="257">
        <v>15</v>
      </c>
      <c r="K84" s="247"/>
    </row>
    <row r="85" spans="2:11" s="1" customFormat="1" ht="15" customHeight="1">
      <c r="B85" s="256"/>
      <c r="C85" s="257" t="s">
        <v>268</v>
      </c>
      <c r="D85" s="257"/>
      <c r="E85" s="257"/>
      <c r="F85" s="258" t="s">
        <v>259</v>
      </c>
      <c r="G85" s="257"/>
      <c r="H85" s="257" t="s">
        <v>269</v>
      </c>
      <c r="I85" s="257" t="s">
        <v>255</v>
      </c>
      <c r="J85" s="257">
        <v>20</v>
      </c>
      <c r="K85" s="247"/>
    </row>
    <row r="86" spans="2:11" s="1" customFormat="1" ht="15" customHeight="1">
      <c r="B86" s="256"/>
      <c r="C86" s="257" t="s">
        <v>270</v>
      </c>
      <c r="D86" s="257"/>
      <c r="E86" s="257"/>
      <c r="F86" s="258" t="s">
        <v>259</v>
      </c>
      <c r="G86" s="257"/>
      <c r="H86" s="257" t="s">
        <v>271</v>
      </c>
      <c r="I86" s="257" t="s">
        <v>255</v>
      </c>
      <c r="J86" s="257">
        <v>20</v>
      </c>
      <c r="K86" s="247"/>
    </row>
    <row r="87" spans="2:11" s="1" customFormat="1" ht="15" customHeight="1">
      <c r="B87" s="256"/>
      <c r="C87" s="235" t="s">
        <v>272</v>
      </c>
      <c r="D87" s="235"/>
      <c r="E87" s="235"/>
      <c r="F87" s="255" t="s">
        <v>259</v>
      </c>
      <c r="G87" s="254"/>
      <c r="H87" s="235" t="s">
        <v>273</v>
      </c>
      <c r="I87" s="235" t="s">
        <v>255</v>
      </c>
      <c r="J87" s="235">
        <v>50</v>
      </c>
      <c r="K87" s="247"/>
    </row>
    <row r="88" spans="2:11" s="1" customFormat="1" ht="15" customHeight="1">
      <c r="B88" s="256"/>
      <c r="C88" s="235" t="s">
        <v>274</v>
      </c>
      <c r="D88" s="235"/>
      <c r="E88" s="235"/>
      <c r="F88" s="255" t="s">
        <v>259</v>
      </c>
      <c r="G88" s="254"/>
      <c r="H88" s="235" t="s">
        <v>275</v>
      </c>
      <c r="I88" s="235" t="s">
        <v>255</v>
      </c>
      <c r="J88" s="235">
        <v>20</v>
      </c>
      <c r="K88" s="247"/>
    </row>
    <row r="89" spans="2:11" s="1" customFormat="1" ht="15" customHeight="1">
      <c r="B89" s="256"/>
      <c r="C89" s="235" t="s">
        <v>276</v>
      </c>
      <c r="D89" s="235"/>
      <c r="E89" s="235"/>
      <c r="F89" s="255" t="s">
        <v>259</v>
      </c>
      <c r="G89" s="254"/>
      <c r="H89" s="235" t="s">
        <v>277</v>
      </c>
      <c r="I89" s="235" t="s">
        <v>255</v>
      </c>
      <c r="J89" s="235">
        <v>20</v>
      </c>
      <c r="K89" s="247"/>
    </row>
    <row r="90" spans="2:11" s="1" customFormat="1" ht="15" customHeight="1">
      <c r="B90" s="256"/>
      <c r="C90" s="235" t="s">
        <v>278</v>
      </c>
      <c r="D90" s="235"/>
      <c r="E90" s="235"/>
      <c r="F90" s="255" t="s">
        <v>259</v>
      </c>
      <c r="G90" s="254"/>
      <c r="H90" s="235" t="s">
        <v>279</v>
      </c>
      <c r="I90" s="235" t="s">
        <v>255</v>
      </c>
      <c r="J90" s="235">
        <v>50</v>
      </c>
      <c r="K90" s="247"/>
    </row>
    <row r="91" spans="2:11" s="1" customFormat="1" ht="15" customHeight="1">
      <c r="B91" s="256"/>
      <c r="C91" s="235" t="s">
        <v>280</v>
      </c>
      <c r="D91" s="235"/>
      <c r="E91" s="235"/>
      <c r="F91" s="255" t="s">
        <v>259</v>
      </c>
      <c r="G91" s="254"/>
      <c r="H91" s="235" t="s">
        <v>280</v>
      </c>
      <c r="I91" s="235" t="s">
        <v>255</v>
      </c>
      <c r="J91" s="235">
        <v>50</v>
      </c>
      <c r="K91" s="247"/>
    </row>
    <row r="92" spans="2:11" s="1" customFormat="1" ht="15" customHeight="1">
      <c r="B92" s="256"/>
      <c r="C92" s="235" t="s">
        <v>281</v>
      </c>
      <c r="D92" s="235"/>
      <c r="E92" s="235"/>
      <c r="F92" s="255" t="s">
        <v>259</v>
      </c>
      <c r="G92" s="254"/>
      <c r="H92" s="235" t="s">
        <v>282</v>
      </c>
      <c r="I92" s="235" t="s">
        <v>255</v>
      </c>
      <c r="J92" s="235">
        <v>255</v>
      </c>
      <c r="K92" s="247"/>
    </row>
    <row r="93" spans="2:11" s="1" customFormat="1" ht="15" customHeight="1">
      <c r="B93" s="256"/>
      <c r="C93" s="235" t="s">
        <v>283</v>
      </c>
      <c r="D93" s="235"/>
      <c r="E93" s="235"/>
      <c r="F93" s="255" t="s">
        <v>253</v>
      </c>
      <c r="G93" s="254"/>
      <c r="H93" s="235" t="s">
        <v>284</v>
      </c>
      <c r="I93" s="235" t="s">
        <v>285</v>
      </c>
      <c r="J93" s="235"/>
      <c r="K93" s="247"/>
    </row>
    <row r="94" spans="2:11" s="1" customFormat="1" ht="15" customHeight="1">
      <c r="B94" s="256"/>
      <c r="C94" s="235" t="s">
        <v>286</v>
      </c>
      <c r="D94" s="235"/>
      <c r="E94" s="235"/>
      <c r="F94" s="255" t="s">
        <v>253</v>
      </c>
      <c r="G94" s="254"/>
      <c r="H94" s="235" t="s">
        <v>287</v>
      </c>
      <c r="I94" s="235" t="s">
        <v>288</v>
      </c>
      <c r="J94" s="235"/>
      <c r="K94" s="247"/>
    </row>
    <row r="95" spans="2:11" s="1" customFormat="1" ht="15" customHeight="1">
      <c r="B95" s="256"/>
      <c r="C95" s="235" t="s">
        <v>289</v>
      </c>
      <c r="D95" s="235"/>
      <c r="E95" s="235"/>
      <c r="F95" s="255" t="s">
        <v>253</v>
      </c>
      <c r="G95" s="254"/>
      <c r="H95" s="235" t="s">
        <v>289</v>
      </c>
      <c r="I95" s="235" t="s">
        <v>288</v>
      </c>
      <c r="J95" s="235"/>
      <c r="K95" s="247"/>
    </row>
    <row r="96" spans="2:11" s="1" customFormat="1" ht="15" customHeight="1">
      <c r="B96" s="256"/>
      <c r="C96" s="235" t="s">
        <v>40</v>
      </c>
      <c r="D96" s="235"/>
      <c r="E96" s="235"/>
      <c r="F96" s="255" t="s">
        <v>253</v>
      </c>
      <c r="G96" s="254"/>
      <c r="H96" s="235" t="s">
        <v>290</v>
      </c>
      <c r="I96" s="235" t="s">
        <v>288</v>
      </c>
      <c r="J96" s="235"/>
      <c r="K96" s="247"/>
    </row>
    <row r="97" spans="2:11" s="1" customFormat="1" ht="15" customHeight="1">
      <c r="B97" s="256"/>
      <c r="C97" s="235" t="s">
        <v>50</v>
      </c>
      <c r="D97" s="235"/>
      <c r="E97" s="235"/>
      <c r="F97" s="255" t="s">
        <v>253</v>
      </c>
      <c r="G97" s="254"/>
      <c r="H97" s="235" t="s">
        <v>291</v>
      </c>
      <c r="I97" s="235" t="s">
        <v>288</v>
      </c>
      <c r="J97" s="235"/>
      <c r="K97" s="247"/>
    </row>
    <row r="98" spans="2:11" s="1" customFormat="1" ht="15" customHeight="1">
      <c r="B98" s="259"/>
      <c r="C98" s="260"/>
      <c r="D98" s="260"/>
      <c r="E98" s="260"/>
      <c r="F98" s="260"/>
      <c r="G98" s="260"/>
      <c r="H98" s="260"/>
      <c r="I98" s="260"/>
      <c r="J98" s="260"/>
      <c r="K98" s="261"/>
    </row>
    <row r="99" spans="2:11" s="1" customFormat="1" ht="18.75" customHeight="1">
      <c r="B99" s="262"/>
      <c r="C99" s="263"/>
      <c r="D99" s="263"/>
      <c r="E99" s="263"/>
      <c r="F99" s="263"/>
      <c r="G99" s="263"/>
      <c r="H99" s="263"/>
      <c r="I99" s="263"/>
      <c r="J99" s="263"/>
      <c r="K99" s="262"/>
    </row>
    <row r="100" spans="2:11" s="1" customFormat="1" ht="18.75" customHeight="1">
      <c r="B100" s="242"/>
      <c r="C100" s="242"/>
      <c r="D100" s="242"/>
      <c r="E100" s="242"/>
      <c r="F100" s="242"/>
      <c r="G100" s="242"/>
      <c r="H100" s="242"/>
      <c r="I100" s="242"/>
      <c r="J100" s="242"/>
      <c r="K100" s="242"/>
    </row>
    <row r="101" spans="2:11" s="1" customFormat="1" ht="7.5" customHeight="1">
      <c r="B101" s="243"/>
      <c r="C101" s="244"/>
      <c r="D101" s="244"/>
      <c r="E101" s="244"/>
      <c r="F101" s="244"/>
      <c r="G101" s="244"/>
      <c r="H101" s="244"/>
      <c r="I101" s="244"/>
      <c r="J101" s="244"/>
      <c r="K101" s="245"/>
    </row>
    <row r="102" spans="2:11" s="1" customFormat="1" ht="45" customHeight="1">
      <c r="B102" s="246"/>
      <c r="C102" s="355" t="s">
        <v>292</v>
      </c>
      <c r="D102" s="355"/>
      <c r="E102" s="355"/>
      <c r="F102" s="355"/>
      <c r="G102" s="355"/>
      <c r="H102" s="355"/>
      <c r="I102" s="355"/>
      <c r="J102" s="355"/>
      <c r="K102" s="247"/>
    </row>
    <row r="103" spans="2:11" s="1" customFormat="1" ht="17.25" customHeight="1">
      <c r="B103" s="246"/>
      <c r="C103" s="248" t="s">
        <v>247</v>
      </c>
      <c r="D103" s="248"/>
      <c r="E103" s="248"/>
      <c r="F103" s="248" t="s">
        <v>248</v>
      </c>
      <c r="G103" s="249"/>
      <c r="H103" s="248" t="s">
        <v>56</v>
      </c>
      <c r="I103" s="248" t="s">
        <v>59</v>
      </c>
      <c r="J103" s="248" t="s">
        <v>249</v>
      </c>
      <c r="K103" s="247"/>
    </row>
    <row r="104" spans="2:11" s="1" customFormat="1" ht="17.25" customHeight="1">
      <c r="B104" s="246"/>
      <c r="C104" s="250" t="s">
        <v>250</v>
      </c>
      <c r="D104" s="250"/>
      <c r="E104" s="250"/>
      <c r="F104" s="251" t="s">
        <v>251</v>
      </c>
      <c r="G104" s="252"/>
      <c r="H104" s="250"/>
      <c r="I104" s="250"/>
      <c r="J104" s="250" t="s">
        <v>252</v>
      </c>
      <c r="K104" s="247"/>
    </row>
    <row r="105" spans="2:11" s="1" customFormat="1" ht="5.25" customHeight="1">
      <c r="B105" s="246"/>
      <c r="C105" s="248"/>
      <c r="D105" s="248"/>
      <c r="E105" s="248"/>
      <c r="F105" s="248"/>
      <c r="G105" s="264"/>
      <c r="H105" s="248"/>
      <c r="I105" s="248"/>
      <c r="J105" s="248"/>
      <c r="K105" s="247"/>
    </row>
    <row r="106" spans="2:11" s="1" customFormat="1" ht="15" customHeight="1">
      <c r="B106" s="246"/>
      <c r="C106" s="235" t="s">
        <v>55</v>
      </c>
      <c r="D106" s="253"/>
      <c r="E106" s="253"/>
      <c r="F106" s="255" t="s">
        <v>253</v>
      </c>
      <c r="G106" s="264"/>
      <c r="H106" s="235" t="s">
        <v>293</v>
      </c>
      <c r="I106" s="235" t="s">
        <v>255</v>
      </c>
      <c r="J106" s="235">
        <v>20</v>
      </c>
      <c r="K106" s="247"/>
    </row>
    <row r="107" spans="2:11" s="1" customFormat="1" ht="15" customHeight="1">
      <c r="B107" s="246"/>
      <c r="C107" s="235" t="s">
        <v>256</v>
      </c>
      <c r="D107" s="235"/>
      <c r="E107" s="235"/>
      <c r="F107" s="255" t="s">
        <v>253</v>
      </c>
      <c r="G107" s="235"/>
      <c r="H107" s="235" t="s">
        <v>293</v>
      </c>
      <c r="I107" s="235" t="s">
        <v>255</v>
      </c>
      <c r="J107" s="235">
        <v>120</v>
      </c>
      <c r="K107" s="247"/>
    </row>
    <row r="108" spans="2:11" s="1" customFormat="1" ht="15" customHeight="1">
      <c r="B108" s="256"/>
      <c r="C108" s="235" t="s">
        <v>258</v>
      </c>
      <c r="D108" s="235"/>
      <c r="E108" s="235"/>
      <c r="F108" s="255" t="s">
        <v>259</v>
      </c>
      <c r="G108" s="235"/>
      <c r="H108" s="235" t="s">
        <v>293</v>
      </c>
      <c r="I108" s="235" t="s">
        <v>255</v>
      </c>
      <c r="J108" s="235">
        <v>50</v>
      </c>
      <c r="K108" s="247"/>
    </row>
    <row r="109" spans="2:11" s="1" customFormat="1" ht="15" customHeight="1">
      <c r="B109" s="256"/>
      <c r="C109" s="235" t="s">
        <v>261</v>
      </c>
      <c r="D109" s="235"/>
      <c r="E109" s="235"/>
      <c r="F109" s="255" t="s">
        <v>253</v>
      </c>
      <c r="G109" s="235"/>
      <c r="H109" s="235" t="s">
        <v>293</v>
      </c>
      <c r="I109" s="235" t="s">
        <v>263</v>
      </c>
      <c r="J109" s="235"/>
      <c r="K109" s="247"/>
    </row>
    <row r="110" spans="2:11" s="1" customFormat="1" ht="15" customHeight="1">
      <c r="B110" s="256"/>
      <c r="C110" s="235" t="s">
        <v>272</v>
      </c>
      <c r="D110" s="235"/>
      <c r="E110" s="235"/>
      <c r="F110" s="255" t="s">
        <v>259</v>
      </c>
      <c r="G110" s="235"/>
      <c r="H110" s="235" t="s">
        <v>293</v>
      </c>
      <c r="I110" s="235" t="s">
        <v>255</v>
      </c>
      <c r="J110" s="235">
        <v>50</v>
      </c>
      <c r="K110" s="247"/>
    </row>
    <row r="111" spans="2:11" s="1" customFormat="1" ht="15" customHeight="1">
      <c r="B111" s="256"/>
      <c r="C111" s="235" t="s">
        <v>280</v>
      </c>
      <c r="D111" s="235"/>
      <c r="E111" s="235"/>
      <c r="F111" s="255" t="s">
        <v>259</v>
      </c>
      <c r="G111" s="235"/>
      <c r="H111" s="235" t="s">
        <v>293</v>
      </c>
      <c r="I111" s="235" t="s">
        <v>255</v>
      </c>
      <c r="J111" s="235">
        <v>50</v>
      </c>
      <c r="K111" s="247"/>
    </row>
    <row r="112" spans="2:11" s="1" customFormat="1" ht="15" customHeight="1">
      <c r="B112" s="256"/>
      <c r="C112" s="235" t="s">
        <v>278</v>
      </c>
      <c r="D112" s="235"/>
      <c r="E112" s="235"/>
      <c r="F112" s="255" t="s">
        <v>259</v>
      </c>
      <c r="G112" s="235"/>
      <c r="H112" s="235" t="s">
        <v>293</v>
      </c>
      <c r="I112" s="235" t="s">
        <v>255</v>
      </c>
      <c r="J112" s="235">
        <v>50</v>
      </c>
      <c r="K112" s="247"/>
    </row>
    <row r="113" spans="2:11" s="1" customFormat="1" ht="15" customHeight="1">
      <c r="B113" s="256"/>
      <c r="C113" s="235" t="s">
        <v>55</v>
      </c>
      <c r="D113" s="235"/>
      <c r="E113" s="235"/>
      <c r="F113" s="255" t="s">
        <v>253</v>
      </c>
      <c r="G113" s="235"/>
      <c r="H113" s="235" t="s">
        <v>294</v>
      </c>
      <c r="I113" s="235" t="s">
        <v>255</v>
      </c>
      <c r="J113" s="235">
        <v>20</v>
      </c>
      <c r="K113" s="247"/>
    </row>
    <row r="114" spans="2:11" s="1" customFormat="1" ht="15" customHeight="1">
      <c r="B114" s="256"/>
      <c r="C114" s="235" t="s">
        <v>295</v>
      </c>
      <c r="D114" s="235"/>
      <c r="E114" s="235"/>
      <c r="F114" s="255" t="s">
        <v>253</v>
      </c>
      <c r="G114" s="235"/>
      <c r="H114" s="235" t="s">
        <v>296</v>
      </c>
      <c r="I114" s="235" t="s">
        <v>255</v>
      </c>
      <c r="J114" s="235">
        <v>120</v>
      </c>
      <c r="K114" s="247"/>
    </row>
    <row r="115" spans="2:11" s="1" customFormat="1" ht="15" customHeight="1">
      <c r="B115" s="256"/>
      <c r="C115" s="235" t="s">
        <v>40</v>
      </c>
      <c r="D115" s="235"/>
      <c r="E115" s="235"/>
      <c r="F115" s="255" t="s">
        <v>253</v>
      </c>
      <c r="G115" s="235"/>
      <c r="H115" s="235" t="s">
        <v>297</v>
      </c>
      <c r="I115" s="235" t="s">
        <v>288</v>
      </c>
      <c r="J115" s="235"/>
      <c r="K115" s="247"/>
    </row>
    <row r="116" spans="2:11" s="1" customFormat="1" ht="15" customHeight="1">
      <c r="B116" s="256"/>
      <c r="C116" s="235" t="s">
        <v>50</v>
      </c>
      <c r="D116" s="235"/>
      <c r="E116" s="235"/>
      <c r="F116" s="255" t="s">
        <v>253</v>
      </c>
      <c r="G116" s="235"/>
      <c r="H116" s="235" t="s">
        <v>298</v>
      </c>
      <c r="I116" s="235" t="s">
        <v>288</v>
      </c>
      <c r="J116" s="235"/>
      <c r="K116" s="247"/>
    </row>
    <row r="117" spans="2:11" s="1" customFormat="1" ht="15" customHeight="1">
      <c r="B117" s="256"/>
      <c r="C117" s="235" t="s">
        <v>59</v>
      </c>
      <c r="D117" s="235"/>
      <c r="E117" s="235"/>
      <c r="F117" s="255" t="s">
        <v>253</v>
      </c>
      <c r="G117" s="235"/>
      <c r="H117" s="235" t="s">
        <v>299</v>
      </c>
      <c r="I117" s="235" t="s">
        <v>300</v>
      </c>
      <c r="J117" s="235"/>
      <c r="K117" s="247"/>
    </row>
    <row r="118" spans="2:11" s="1" customFormat="1" ht="15" customHeight="1">
      <c r="B118" s="259"/>
      <c r="C118" s="265"/>
      <c r="D118" s="265"/>
      <c r="E118" s="265"/>
      <c r="F118" s="265"/>
      <c r="G118" s="265"/>
      <c r="H118" s="265"/>
      <c r="I118" s="265"/>
      <c r="J118" s="265"/>
      <c r="K118" s="261"/>
    </row>
    <row r="119" spans="2:11" s="1" customFormat="1" ht="18.75" customHeight="1">
      <c r="B119" s="266"/>
      <c r="C119" s="232"/>
      <c r="D119" s="232"/>
      <c r="E119" s="232"/>
      <c r="F119" s="267"/>
      <c r="G119" s="232"/>
      <c r="H119" s="232"/>
      <c r="I119" s="232"/>
      <c r="J119" s="232"/>
      <c r="K119" s="266"/>
    </row>
    <row r="120" spans="2:11" s="1" customFormat="1" ht="18.75" customHeight="1">
      <c r="B120" s="242"/>
      <c r="C120" s="242"/>
      <c r="D120" s="242"/>
      <c r="E120" s="242"/>
      <c r="F120" s="242"/>
      <c r="G120" s="242"/>
      <c r="H120" s="242"/>
      <c r="I120" s="242"/>
      <c r="J120" s="242"/>
      <c r="K120" s="242"/>
    </row>
    <row r="121" spans="2:11" s="1" customFormat="1" ht="7.5" customHeight="1">
      <c r="B121" s="268"/>
      <c r="C121" s="269"/>
      <c r="D121" s="269"/>
      <c r="E121" s="269"/>
      <c r="F121" s="269"/>
      <c r="G121" s="269"/>
      <c r="H121" s="269"/>
      <c r="I121" s="269"/>
      <c r="J121" s="269"/>
      <c r="K121" s="270"/>
    </row>
    <row r="122" spans="2:11" s="1" customFormat="1" ht="45" customHeight="1">
      <c r="B122" s="271"/>
      <c r="C122" s="354" t="s">
        <v>301</v>
      </c>
      <c r="D122" s="354"/>
      <c r="E122" s="354"/>
      <c r="F122" s="354"/>
      <c r="G122" s="354"/>
      <c r="H122" s="354"/>
      <c r="I122" s="354"/>
      <c r="J122" s="354"/>
      <c r="K122" s="272"/>
    </row>
    <row r="123" spans="2:11" s="1" customFormat="1" ht="17.25" customHeight="1">
      <c r="B123" s="273"/>
      <c r="C123" s="248" t="s">
        <v>247</v>
      </c>
      <c r="D123" s="248"/>
      <c r="E123" s="248"/>
      <c r="F123" s="248" t="s">
        <v>248</v>
      </c>
      <c r="G123" s="249"/>
      <c r="H123" s="248" t="s">
        <v>56</v>
      </c>
      <c r="I123" s="248" t="s">
        <v>59</v>
      </c>
      <c r="J123" s="248" t="s">
        <v>249</v>
      </c>
      <c r="K123" s="274"/>
    </row>
    <row r="124" spans="2:11" s="1" customFormat="1" ht="17.25" customHeight="1">
      <c r="B124" s="273"/>
      <c r="C124" s="250" t="s">
        <v>250</v>
      </c>
      <c r="D124" s="250"/>
      <c r="E124" s="250"/>
      <c r="F124" s="251" t="s">
        <v>251</v>
      </c>
      <c r="G124" s="252"/>
      <c r="H124" s="250"/>
      <c r="I124" s="250"/>
      <c r="J124" s="250" t="s">
        <v>252</v>
      </c>
      <c r="K124" s="274"/>
    </row>
    <row r="125" spans="2:11" s="1" customFormat="1" ht="5.25" customHeight="1">
      <c r="B125" s="275"/>
      <c r="C125" s="253"/>
      <c r="D125" s="253"/>
      <c r="E125" s="253"/>
      <c r="F125" s="253"/>
      <c r="G125" s="235"/>
      <c r="H125" s="253"/>
      <c r="I125" s="253"/>
      <c r="J125" s="253"/>
      <c r="K125" s="276"/>
    </row>
    <row r="126" spans="2:11" s="1" customFormat="1" ht="15" customHeight="1">
      <c r="B126" s="275"/>
      <c r="C126" s="235" t="s">
        <v>256</v>
      </c>
      <c r="D126" s="253"/>
      <c r="E126" s="253"/>
      <c r="F126" s="255" t="s">
        <v>253</v>
      </c>
      <c r="G126" s="235"/>
      <c r="H126" s="235" t="s">
        <v>293</v>
      </c>
      <c r="I126" s="235" t="s">
        <v>255</v>
      </c>
      <c r="J126" s="235">
        <v>120</v>
      </c>
      <c r="K126" s="277"/>
    </row>
    <row r="127" spans="2:11" s="1" customFormat="1" ht="15" customHeight="1">
      <c r="B127" s="275"/>
      <c r="C127" s="235" t="s">
        <v>302</v>
      </c>
      <c r="D127" s="235"/>
      <c r="E127" s="235"/>
      <c r="F127" s="255" t="s">
        <v>253</v>
      </c>
      <c r="G127" s="235"/>
      <c r="H127" s="235" t="s">
        <v>303</v>
      </c>
      <c r="I127" s="235" t="s">
        <v>255</v>
      </c>
      <c r="J127" s="235" t="s">
        <v>304</v>
      </c>
      <c r="K127" s="277"/>
    </row>
    <row r="128" spans="2:11" s="1" customFormat="1" ht="15" customHeight="1">
      <c r="B128" s="275"/>
      <c r="C128" s="235" t="s">
        <v>201</v>
      </c>
      <c r="D128" s="235"/>
      <c r="E128" s="235"/>
      <c r="F128" s="255" t="s">
        <v>253</v>
      </c>
      <c r="G128" s="235"/>
      <c r="H128" s="235" t="s">
        <v>305</v>
      </c>
      <c r="I128" s="235" t="s">
        <v>255</v>
      </c>
      <c r="J128" s="235" t="s">
        <v>304</v>
      </c>
      <c r="K128" s="277"/>
    </row>
    <row r="129" spans="2:11" s="1" customFormat="1" ht="15" customHeight="1">
      <c r="B129" s="275"/>
      <c r="C129" s="235" t="s">
        <v>264</v>
      </c>
      <c r="D129" s="235"/>
      <c r="E129" s="235"/>
      <c r="F129" s="255" t="s">
        <v>259</v>
      </c>
      <c r="G129" s="235"/>
      <c r="H129" s="235" t="s">
        <v>265</v>
      </c>
      <c r="I129" s="235" t="s">
        <v>255</v>
      </c>
      <c r="J129" s="235">
        <v>15</v>
      </c>
      <c r="K129" s="277"/>
    </row>
    <row r="130" spans="2:11" s="1" customFormat="1" ht="15" customHeight="1">
      <c r="B130" s="275"/>
      <c r="C130" s="257" t="s">
        <v>266</v>
      </c>
      <c r="D130" s="257"/>
      <c r="E130" s="257"/>
      <c r="F130" s="258" t="s">
        <v>259</v>
      </c>
      <c r="G130" s="257"/>
      <c r="H130" s="257" t="s">
        <v>267</v>
      </c>
      <c r="I130" s="257" t="s">
        <v>255</v>
      </c>
      <c r="J130" s="257">
        <v>15</v>
      </c>
      <c r="K130" s="277"/>
    </row>
    <row r="131" spans="2:11" s="1" customFormat="1" ht="15" customHeight="1">
      <c r="B131" s="275"/>
      <c r="C131" s="257" t="s">
        <v>268</v>
      </c>
      <c r="D131" s="257"/>
      <c r="E131" s="257"/>
      <c r="F131" s="258" t="s">
        <v>259</v>
      </c>
      <c r="G131" s="257"/>
      <c r="H131" s="257" t="s">
        <v>269</v>
      </c>
      <c r="I131" s="257" t="s">
        <v>255</v>
      </c>
      <c r="J131" s="257">
        <v>20</v>
      </c>
      <c r="K131" s="277"/>
    </row>
    <row r="132" spans="2:11" s="1" customFormat="1" ht="15" customHeight="1">
      <c r="B132" s="275"/>
      <c r="C132" s="257" t="s">
        <v>270</v>
      </c>
      <c r="D132" s="257"/>
      <c r="E132" s="257"/>
      <c r="F132" s="258" t="s">
        <v>259</v>
      </c>
      <c r="G132" s="257"/>
      <c r="H132" s="257" t="s">
        <v>271</v>
      </c>
      <c r="I132" s="257" t="s">
        <v>255</v>
      </c>
      <c r="J132" s="257">
        <v>20</v>
      </c>
      <c r="K132" s="277"/>
    </row>
    <row r="133" spans="2:11" s="1" customFormat="1" ht="15" customHeight="1">
      <c r="B133" s="275"/>
      <c r="C133" s="235" t="s">
        <v>258</v>
      </c>
      <c r="D133" s="235"/>
      <c r="E133" s="235"/>
      <c r="F133" s="255" t="s">
        <v>259</v>
      </c>
      <c r="G133" s="235"/>
      <c r="H133" s="235" t="s">
        <v>293</v>
      </c>
      <c r="I133" s="235" t="s">
        <v>255</v>
      </c>
      <c r="J133" s="235">
        <v>50</v>
      </c>
      <c r="K133" s="277"/>
    </row>
    <row r="134" spans="2:11" s="1" customFormat="1" ht="15" customHeight="1">
      <c r="B134" s="275"/>
      <c r="C134" s="235" t="s">
        <v>272</v>
      </c>
      <c r="D134" s="235"/>
      <c r="E134" s="235"/>
      <c r="F134" s="255" t="s">
        <v>259</v>
      </c>
      <c r="G134" s="235"/>
      <c r="H134" s="235" t="s">
        <v>293</v>
      </c>
      <c r="I134" s="235" t="s">
        <v>255</v>
      </c>
      <c r="J134" s="235">
        <v>50</v>
      </c>
      <c r="K134" s="277"/>
    </row>
    <row r="135" spans="2:11" s="1" customFormat="1" ht="15" customHeight="1">
      <c r="B135" s="275"/>
      <c r="C135" s="235" t="s">
        <v>278</v>
      </c>
      <c r="D135" s="235"/>
      <c r="E135" s="235"/>
      <c r="F135" s="255" t="s">
        <v>259</v>
      </c>
      <c r="G135" s="235"/>
      <c r="H135" s="235" t="s">
        <v>293</v>
      </c>
      <c r="I135" s="235" t="s">
        <v>255</v>
      </c>
      <c r="J135" s="235">
        <v>50</v>
      </c>
      <c r="K135" s="277"/>
    </row>
    <row r="136" spans="2:11" s="1" customFormat="1" ht="15" customHeight="1">
      <c r="B136" s="275"/>
      <c r="C136" s="235" t="s">
        <v>280</v>
      </c>
      <c r="D136" s="235"/>
      <c r="E136" s="235"/>
      <c r="F136" s="255" t="s">
        <v>259</v>
      </c>
      <c r="G136" s="235"/>
      <c r="H136" s="235" t="s">
        <v>293</v>
      </c>
      <c r="I136" s="235" t="s">
        <v>255</v>
      </c>
      <c r="J136" s="235">
        <v>50</v>
      </c>
      <c r="K136" s="277"/>
    </row>
    <row r="137" spans="2:11" s="1" customFormat="1" ht="15" customHeight="1">
      <c r="B137" s="275"/>
      <c r="C137" s="235" t="s">
        <v>281</v>
      </c>
      <c r="D137" s="235"/>
      <c r="E137" s="235"/>
      <c r="F137" s="255" t="s">
        <v>259</v>
      </c>
      <c r="G137" s="235"/>
      <c r="H137" s="235" t="s">
        <v>306</v>
      </c>
      <c r="I137" s="235" t="s">
        <v>255</v>
      </c>
      <c r="J137" s="235">
        <v>255</v>
      </c>
      <c r="K137" s="277"/>
    </row>
    <row r="138" spans="2:11" s="1" customFormat="1" ht="15" customHeight="1">
      <c r="B138" s="275"/>
      <c r="C138" s="235" t="s">
        <v>283</v>
      </c>
      <c r="D138" s="235"/>
      <c r="E138" s="235"/>
      <c r="F138" s="255" t="s">
        <v>253</v>
      </c>
      <c r="G138" s="235"/>
      <c r="H138" s="235" t="s">
        <v>307</v>
      </c>
      <c r="I138" s="235" t="s">
        <v>285</v>
      </c>
      <c r="J138" s="235"/>
      <c r="K138" s="277"/>
    </row>
    <row r="139" spans="2:11" s="1" customFormat="1" ht="15" customHeight="1">
      <c r="B139" s="275"/>
      <c r="C139" s="235" t="s">
        <v>286</v>
      </c>
      <c r="D139" s="235"/>
      <c r="E139" s="235"/>
      <c r="F139" s="255" t="s">
        <v>253</v>
      </c>
      <c r="G139" s="235"/>
      <c r="H139" s="235" t="s">
        <v>308</v>
      </c>
      <c r="I139" s="235" t="s">
        <v>288</v>
      </c>
      <c r="J139" s="235"/>
      <c r="K139" s="277"/>
    </row>
    <row r="140" spans="2:11" s="1" customFormat="1" ht="15" customHeight="1">
      <c r="B140" s="275"/>
      <c r="C140" s="235" t="s">
        <v>289</v>
      </c>
      <c r="D140" s="235"/>
      <c r="E140" s="235"/>
      <c r="F140" s="255" t="s">
        <v>253</v>
      </c>
      <c r="G140" s="235"/>
      <c r="H140" s="235" t="s">
        <v>289</v>
      </c>
      <c r="I140" s="235" t="s">
        <v>288</v>
      </c>
      <c r="J140" s="235"/>
      <c r="K140" s="277"/>
    </row>
    <row r="141" spans="2:11" s="1" customFormat="1" ht="15" customHeight="1">
      <c r="B141" s="275"/>
      <c r="C141" s="235" t="s">
        <v>40</v>
      </c>
      <c r="D141" s="235"/>
      <c r="E141" s="235"/>
      <c r="F141" s="255" t="s">
        <v>253</v>
      </c>
      <c r="G141" s="235"/>
      <c r="H141" s="235" t="s">
        <v>309</v>
      </c>
      <c r="I141" s="235" t="s">
        <v>288</v>
      </c>
      <c r="J141" s="235"/>
      <c r="K141" s="277"/>
    </row>
    <row r="142" spans="2:11" s="1" customFormat="1" ht="15" customHeight="1">
      <c r="B142" s="275"/>
      <c r="C142" s="235" t="s">
        <v>310</v>
      </c>
      <c r="D142" s="235"/>
      <c r="E142" s="235"/>
      <c r="F142" s="255" t="s">
        <v>253</v>
      </c>
      <c r="G142" s="235"/>
      <c r="H142" s="235" t="s">
        <v>311</v>
      </c>
      <c r="I142" s="235" t="s">
        <v>288</v>
      </c>
      <c r="J142" s="235"/>
      <c r="K142" s="277"/>
    </row>
    <row r="143" spans="2:11" s="1" customFormat="1" ht="15" customHeight="1">
      <c r="B143" s="278"/>
      <c r="C143" s="279"/>
      <c r="D143" s="279"/>
      <c r="E143" s="279"/>
      <c r="F143" s="279"/>
      <c r="G143" s="279"/>
      <c r="H143" s="279"/>
      <c r="I143" s="279"/>
      <c r="J143" s="279"/>
      <c r="K143" s="280"/>
    </row>
    <row r="144" spans="2:11" s="1" customFormat="1" ht="18.75" customHeight="1">
      <c r="B144" s="232"/>
      <c r="C144" s="232"/>
      <c r="D144" s="232"/>
      <c r="E144" s="232"/>
      <c r="F144" s="267"/>
      <c r="G144" s="232"/>
      <c r="H144" s="232"/>
      <c r="I144" s="232"/>
      <c r="J144" s="232"/>
      <c r="K144" s="232"/>
    </row>
    <row r="145" spans="2:11" s="1" customFormat="1" ht="18.75" customHeight="1">
      <c r="B145" s="242"/>
      <c r="C145" s="242"/>
      <c r="D145" s="242"/>
      <c r="E145" s="242"/>
      <c r="F145" s="242"/>
      <c r="G145" s="242"/>
      <c r="H145" s="242"/>
      <c r="I145" s="242"/>
      <c r="J145" s="242"/>
      <c r="K145" s="242"/>
    </row>
    <row r="146" spans="2:11" s="1" customFormat="1" ht="7.5" customHeight="1">
      <c r="B146" s="243"/>
      <c r="C146" s="244"/>
      <c r="D146" s="244"/>
      <c r="E146" s="244"/>
      <c r="F146" s="244"/>
      <c r="G146" s="244"/>
      <c r="H146" s="244"/>
      <c r="I146" s="244"/>
      <c r="J146" s="244"/>
      <c r="K146" s="245"/>
    </row>
    <row r="147" spans="2:11" s="1" customFormat="1" ht="45" customHeight="1">
      <c r="B147" s="246"/>
      <c r="C147" s="355" t="s">
        <v>312</v>
      </c>
      <c r="D147" s="355"/>
      <c r="E147" s="355"/>
      <c r="F147" s="355"/>
      <c r="G147" s="355"/>
      <c r="H147" s="355"/>
      <c r="I147" s="355"/>
      <c r="J147" s="355"/>
      <c r="K147" s="247"/>
    </row>
    <row r="148" spans="2:11" s="1" customFormat="1" ht="17.25" customHeight="1">
      <c r="B148" s="246"/>
      <c r="C148" s="248" t="s">
        <v>247</v>
      </c>
      <c r="D148" s="248"/>
      <c r="E148" s="248"/>
      <c r="F148" s="248" t="s">
        <v>248</v>
      </c>
      <c r="G148" s="249"/>
      <c r="H148" s="248" t="s">
        <v>56</v>
      </c>
      <c r="I148" s="248" t="s">
        <v>59</v>
      </c>
      <c r="J148" s="248" t="s">
        <v>249</v>
      </c>
      <c r="K148" s="247"/>
    </row>
    <row r="149" spans="2:11" s="1" customFormat="1" ht="17.25" customHeight="1">
      <c r="B149" s="246"/>
      <c r="C149" s="250" t="s">
        <v>250</v>
      </c>
      <c r="D149" s="250"/>
      <c r="E149" s="250"/>
      <c r="F149" s="251" t="s">
        <v>251</v>
      </c>
      <c r="G149" s="252"/>
      <c r="H149" s="250"/>
      <c r="I149" s="250"/>
      <c r="J149" s="250" t="s">
        <v>252</v>
      </c>
      <c r="K149" s="247"/>
    </row>
    <row r="150" spans="2:11" s="1" customFormat="1" ht="5.25" customHeight="1">
      <c r="B150" s="256"/>
      <c r="C150" s="253"/>
      <c r="D150" s="253"/>
      <c r="E150" s="253"/>
      <c r="F150" s="253"/>
      <c r="G150" s="254"/>
      <c r="H150" s="253"/>
      <c r="I150" s="253"/>
      <c r="J150" s="253"/>
      <c r="K150" s="277"/>
    </row>
    <row r="151" spans="2:11" s="1" customFormat="1" ht="15" customHeight="1">
      <c r="B151" s="256"/>
      <c r="C151" s="281" t="s">
        <v>256</v>
      </c>
      <c r="D151" s="235"/>
      <c r="E151" s="235"/>
      <c r="F151" s="282" t="s">
        <v>253</v>
      </c>
      <c r="G151" s="235"/>
      <c r="H151" s="281" t="s">
        <v>293</v>
      </c>
      <c r="I151" s="281" t="s">
        <v>255</v>
      </c>
      <c r="J151" s="281">
        <v>120</v>
      </c>
      <c r="K151" s="277"/>
    </row>
    <row r="152" spans="2:11" s="1" customFormat="1" ht="15" customHeight="1">
      <c r="B152" s="256"/>
      <c r="C152" s="281" t="s">
        <v>302</v>
      </c>
      <c r="D152" s="235"/>
      <c r="E152" s="235"/>
      <c r="F152" s="282" t="s">
        <v>253</v>
      </c>
      <c r="G152" s="235"/>
      <c r="H152" s="281" t="s">
        <v>313</v>
      </c>
      <c r="I152" s="281" t="s">
        <v>255</v>
      </c>
      <c r="J152" s="281" t="s">
        <v>304</v>
      </c>
      <c r="K152" s="277"/>
    </row>
    <row r="153" spans="2:11" s="1" customFormat="1" ht="15" customHeight="1">
      <c r="B153" s="256"/>
      <c r="C153" s="281" t="s">
        <v>201</v>
      </c>
      <c r="D153" s="235"/>
      <c r="E153" s="235"/>
      <c r="F153" s="282" t="s">
        <v>253</v>
      </c>
      <c r="G153" s="235"/>
      <c r="H153" s="281" t="s">
        <v>314</v>
      </c>
      <c r="I153" s="281" t="s">
        <v>255</v>
      </c>
      <c r="J153" s="281" t="s">
        <v>304</v>
      </c>
      <c r="K153" s="277"/>
    </row>
    <row r="154" spans="2:11" s="1" customFormat="1" ht="15" customHeight="1">
      <c r="B154" s="256"/>
      <c r="C154" s="281" t="s">
        <v>258</v>
      </c>
      <c r="D154" s="235"/>
      <c r="E154" s="235"/>
      <c r="F154" s="282" t="s">
        <v>259</v>
      </c>
      <c r="G154" s="235"/>
      <c r="H154" s="281" t="s">
        <v>293</v>
      </c>
      <c r="I154" s="281" t="s">
        <v>255</v>
      </c>
      <c r="J154" s="281">
        <v>50</v>
      </c>
      <c r="K154" s="277"/>
    </row>
    <row r="155" spans="2:11" s="1" customFormat="1" ht="15" customHeight="1">
      <c r="B155" s="256"/>
      <c r="C155" s="281" t="s">
        <v>261</v>
      </c>
      <c r="D155" s="235"/>
      <c r="E155" s="235"/>
      <c r="F155" s="282" t="s">
        <v>253</v>
      </c>
      <c r="G155" s="235"/>
      <c r="H155" s="281" t="s">
        <v>293</v>
      </c>
      <c r="I155" s="281" t="s">
        <v>263</v>
      </c>
      <c r="J155" s="281"/>
      <c r="K155" s="277"/>
    </row>
    <row r="156" spans="2:11" s="1" customFormat="1" ht="15" customHeight="1">
      <c r="B156" s="256"/>
      <c r="C156" s="281" t="s">
        <v>272</v>
      </c>
      <c r="D156" s="235"/>
      <c r="E156" s="235"/>
      <c r="F156" s="282" t="s">
        <v>259</v>
      </c>
      <c r="G156" s="235"/>
      <c r="H156" s="281" t="s">
        <v>293</v>
      </c>
      <c r="I156" s="281" t="s">
        <v>255</v>
      </c>
      <c r="J156" s="281">
        <v>50</v>
      </c>
      <c r="K156" s="277"/>
    </row>
    <row r="157" spans="2:11" s="1" customFormat="1" ht="15" customHeight="1">
      <c r="B157" s="256"/>
      <c r="C157" s="281" t="s">
        <v>280</v>
      </c>
      <c r="D157" s="235"/>
      <c r="E157" s="235"/>
      <c r="F157" s="282" t="s">
        <v>259</v>
      </c>
      <c r="G157" s="235"/>
      <c r="H157" s="281" t="s">
        <v>293</v>
      </c>
      <c r="I157" s="281" t="s">
        <v>255</v>
      </c>
      <c r="J157" s="281">
        <v>50</v>
      </c>
      <c r="K157" s="277"/>
    </row>
    <row r="158" spans="2:11" s="1" customFormat="1" ht="15" customHeight="1">
      <c r="B158" s="256"/>
      <c r="C158" s="281" t="s">
        <v>278</v>
      </c>
      <c r="D158" s="235"/>
      <c r="E158" s="235"/>
      <c r="F158" s="282" t="s">
        <v>259</v>
      </c>
      <c r="G158" s="235"/>
      <c r="H158" s="281" t="s">
        <v>293</v>
      </c>
      <c r="I158" s="281" t="s">
        <v>255</v>
      </c>
      <c r="J158" s="281">
        <v>50</v>
      </c>
      <c r="K158" s="277"/>
    </row>
    <row r="159" spans="2:11" s="1" customFormat="1" ht="15" customHeight="1">
      <c r="B159" s="256"/>
      <c r="C159" s="281" t="s">
        <v>90</v>
      </c>
      <c r="D159" s="235"/>
      <c r="E159" s="235"/>
      <c r="F159" s="282" t="s">
        <v>253</v>
      </c>
      <c r="G159" s="235"/>
      <c r="H159" s="281" t="s">
        <v>315</v>
      </c>
      <c r="I159" s="281" t="s">
        <v>255</v>
      </c>
      <c r="J159" s="281" t="s">
        <v>316</v>
      </c>
      <c r="K159" s="277"/>
    </row>
    <row r="160" spans="2:11" s="1" customFormat="1" ht="15" customHeight="1">
      <c r="B160" s="256"/>
      <c r="C160" s="281" t="s">
        <v>317</v>
      </c>
      <c r="D160" s="235"/>
      <c r="E160" s="235"/>
      <c r="F160" s="282" t="s">
        <v>253</v>
      </c>
      <c r="G160" s="235"/>
      <c r="H160" s="281" t="s">
        <v>318</v>
      </c>
      <c r="I160" s="281" t="s">
        <v>288</v>
      </c>
      <c r="J160" s="281"/>
      <c r="K160" s="277"/>
    </row>
    <row r="161" spans="2:11" s="1" customFormat="1" ht="15" customHeight="1">
      <c r="B161" s="283"/>
      <c r="C161" s="265"/>
      <c r="D161" s="265"/>
      <c r="E161" s="265"/>
      <c r="F161" s="265"/>
      <c r="G161" s="265"/>
      <c r="H161" s="265"/>
      <c r="I161" s="265"/>
      <c r="J161" s="265"/>
      <c r="K161" s="284"/>
    </row>
    <row r="162" spans="2:11" s="1" customFormat="1" ht="18.75" customHeight="1">
      <c r="B162" s="232"/>
      <c r="C162" s="235"/>
      <c r="D162" s="235"/>
      <c r="E162" s="235"/>
      <c r="F162" s="255"/>
      <c r="G162" s="235"/>
      <c r="H162" s="235"/>
      <c r="I162" s="235"/>
      <c r="J162" s="235"/>
      <c r="K162" s="232"/>
    </row>
    <row r="163" spans="2:11" s="1" customFormat="1" ht="18.75" customHeight="1">
      <c r="B163" s="242"/>
      <c r="C163" s="242"/>
      <c r="D163" s="242"/>
      <c r="E163" s="242"/>
      <c r="F163" s="242"/>
      <c r="G163" s="242"/>
      <c r="H163" s="242"/>
      <c r="I163" s="242"/>
      <c r="J163" s="242"/>
      <c r="K163" s="242"/>
    </row>
    <row r="164" spans="2:11" s="1" customFormat="1" ht="7.5" customHeight="1">
      <c r="B164" s="224"/>
      <c r="C164" s="225"/>
      <c r="D164" s="225"/>
      <c r="E164" s="225"/>
      <c r="F164" s="225"/>
      <c r="G164" s="225"/>
      <c r="H164" s="225"/>
      <c r="I164" s="225"/>
      <c r="J164" s="225"/>
      <c r="K164" s="226"/>
    </row>
    <row r="165" spans="2:11" s="1" customFormat="1" ht="45" customHeight="1">
      <c r="B165" s="227"/>
      <c r="C165" s="354" t="s">
        <v>319</v>
      </c>
      <c r="D165" s="354"/>
      <c r="E165" s="354"/>
      <c r="F165" s="354"/>
      <c r="G165" s="354"/>
      <c r="H165" s="354"/>
      <c r="I165" s="354"/>
      <c r="J165" s="354"/>
      <c r="K165" s="228"/>
    </row>
    <row r="166" spans="2:11" s="1" customFormat="1" ht="17.25" customHeight="1">
      <c r="B166" s="227"/>
      <c r="C166" s="248" t="s">
        <v>247</v>
      </c>
      <c r="D166" s="248"/>
      <c r="E166" s="248"/>
      <c r="F166" s="248" t="s">
        <v>248</v>
      </c>
      <c r="G166" s="285"/>
      <c r="H166" s="286" t="s">
        <v>56</v>
      </c>
      <c r="I166" s="286" t="s">
        <v>59</v>
      </c>
      <c r="J166" s="248" t="s">
        <v>249</v>
      </c>
      <c r="K166" s="228"/>
    </row>
    <row r="167" spans="2:11" s="1" customFormat="1" ht="17.25" customHeight="1">
      <c r="B167" s="229"/>
      <c r="C167" s="250" t="s">
        <v>250</v>
      </c>
      <c r="D167" s="250"/>
      <c r="E167" s="250"/>
      <c r="F167" s="251" t="s">
        <v>251</v>
      </c>
      <c r="G167" s="287"/>
      <c r="H167" s="288"/>
      <c r="I167" s="288"/>
      <c r="J167" s="250" t="s">
        <v>252</v>
      </c>
      <c r="K167" s="230"/>
    </row>
    <row r="168" spans="2:11" s="1" customFormat="1" ht="5.25" customHeight="1">
      <c r="B168" s="256"/>
      <c r="C168" s="253"/>
      <c r="D168" s="253"/>
      <c r="E168" s="253"/>
      <c r="F168" s="253"/>
      <c r="G168" s="254"/>
      <c r="H168" s="253"/>
      <c r="I168" s="253"/>
      <c r="J168" s="253"/>
      <c r="K168" s="277"/>
    </row>
    <row r="169" spans="2:11" s="1" customFormat="1" ht="15" customHeight="1">
      <c r="B169" s="256"/>
      <c r="C169" s="235" t="s">
        <v>256</v>
      </c>
      <c r="D169" s="235"/>
      <c r="E169" s="235"/>
      <c r="F169" s="255" t="s">
        <v>253</v>
      </c>
      <c r="G169" s="235"/>
      <c r="H169" s="235" t="s">
        <v>293</v>
      </c>
      <c r="I169" s="235" t="s">
        <v>255</v>
      </c>
      <c r="J169" s="235">
        <v>120</v>
      </c>
      <c r="K169" s="277"/>
    </row>
    <row r="170" spans="2:11" s="1" customFormat="1" ht="15" customHeight="1">
      <c r="B170" s="256"/>
      <c r="C170" s="235" t="s">
        <v>302</v>
      </c>
      <c r="D170" s="235"/>
      <c r="E170" s="235"/>
      <c r="F170" s="255" t="s">
        <v>253</v>
      </c>
      <c r="G170" s="235"/>
      <c r="H170" s="235" t="s">
        <v>303</v>
      </c>
      <c r="I170" s="235" t="s">
        <v>255</v>
      </c>
      <c r="J170" s="235" t="s">
        <v>304</v>
      </c>
      <c r="K170" s="277"/>
    </row>
    <row r="171" spans="2:11" s="1" customFormat="1" ht="15" customHeight="1">
      <c r="B171" s="256"/>
      <c r="C171" s="235" t="s">
        <v>201</v>
      </c>
      <c r="D171" s="235"/>
      <c r="E171" s="235"/>
      <c r="F171" s="255" t="s">
        <v>253</v>
      </c>
      <c r="G171" s="235"/>
      <c r="H171" s="235" t="s">
        <v>320</v>
      </c>
      <c r="I171" s="235" t="s">
        <v>255</v>
      </c>
      <c r="J171" s="235" t="s">
        <v>304</v>
      </c>
      <c r="K171" s="277"/>
    </row>
    <row r="172" spans="2:11" s="1" customFormat="1" ht="15" customHeight="1">
      <c r="B172" s="256"/>
      <c r="C172" s="235" t="s">
        <v>258</v>
      </c>
      <c r="D172" s="235"/>
      <c r="E172" s="235"/>
      <c r="F172" s="255" t="s">
        <v>259</v>
      </c>
      <c r="G172" s="235"/>
      <c r="H172" s="235" t="s">
        <v>320</v>
      </c>
      <c r="I172" s="235" t="s">
        <v>255</v>
      </c>
      <c r="J172" s="235">
        <v>50</v>
      </c>
      <c r="K172" s="277"/>
    </row>
    <row r="173" spans="2:11" s="1" customFormat="1" ht="15" customHeight="1">
      <c r="B173" s="256"/>
      <c r="C173" s="235" t="s">
        <v>261</v>
      </c>
      <c r="D173" s="235"/>
      <c r="E173" s="235"/>
      <c r="F173" s="255" t="s">
        <v>253</v>
      </c>
      <c r="G173" s="235"/>
      <c r="H173" s="235" t="s">
        <v>320</v>
      </c>
      <c r="I173" s="235" t="s">
        <v>263</v>
      </c>
      <c r="J173" s="235"/>
      <c r="K173" s="277"/>
    </row>
    <row r="174" spans="2:11" s="1" customFormat="1" ht="15" customHeight="1">
      <c r="B174" s="256"/>
      <c r="C174" s="235" t="s">
        <v>272</v>
      </c>
      <c r="D174" s="235"/>
      <c r="E174" s="235"/>
      <c r="F174" s="255" t="s">
        <v>259</v>
      </c>
      <c r="G174" s="235"/>
      <c r="H174" s="235" t="s">
        <v>320</v>
      </c>
      <c r="I174" s="235" t="s">
        <v>255</v>
      </c>
      <c r="J174" s="235">
        <v>50</v>
      </c>
      <c r="K174" s="277"/>
    </row>
    <row r="175" spans="2:11" s="1" customFormat="1" ht="15" customHeight="1">
      <c r="B175" s="256"/>
      <c r="C175" s="235" t="s">
        <v>280</v>
      </c>
      <c r="D175" s="235"/>
      <c r="E175" s="235"/>
      <c r="F175" s="255" t="s">
        <v>259</v>
      </c>
      <c r="G175" s="235"/>
      <c r="H175" s="235" t="s">
        <v>320</v>
      </c>
      <c r="I175" s="235" t="s">
        <v>255</v>
      </c>
      <c r="J175" s="235">
        <v>50</v>
      </c>
      <c r="K175" s="277"/>
    </row>
    <row r="176" spans="2:11" s="1" customFormat="1" ht="15" customHeight="1">
      <c r="B176" s="256"/>
      <c r="C176" s="235" t="s">
        <v>278</v>
      </c>
      <c r="D176" s="235"/>
      <c r="E176" s="235"/>
      <c r="F176" s="255" t="s">
        <v>259</v>
      </c>
      <c r="G176" s="235"/>
      <c r="H176" s="235" t="s">
        <v>320</v>
      </c>
      <c r="I176" s="235" t="s">
        <v>255</v>
      </c>
      <c r="J176" s="235">
        <v>50</v>
      </c>
      <c r="K176" s="277"/>
    </row>
    <row r="177" spans="2:11" s="1" customFormat="1" ht="15" customHeight="1">
      <c r="B177" s="256"/>
      <c r="C177" s="235" t="s">
        <v>97</v>
      </c>
      <c r="D177" s="235"/>
      <c r="E177" s="235"/>
      <c r="F177" s="255" t="s">
        <v>253</v>
      </c>
      <c r="G177" s="235"/>
      <c r="H177" s="235" t="s">
        <v>321</v>
      </c>
      <c r="I177" s="235" t="s">
        <v>322</v>
      </c>
      <c r="J177" s="235"/>
      <c r="K177" s="277"/>
    </row>
    <row r="178" spans="2:11" s="1" customFormat="1" ht="15" customHeight="1">
      <c r="B178" s="256"/>
      <c r="C178" s="235" t="s">
        <v>59</v>
      </c>
      <c r="D178" s="235"/>
      <c r="E178" s="235"/>
      <c r="F178" s="255" t="s">
        <v>253</v>
      </c>
      <c r="G178" s="235"/>
      <c r="H178" s="235" t="s">
        <v>323</v>
      </c>
      <c r="I178" s="235" t="s">
        <v>324</v>
      </c>
      <c r="J178" s="235">
        <v>1</v>
      </c>
      <c r="K178" s="277"/>
    </row>
    <row r="179" spans="2:11" s="1" customFormat="1" ht="15" customHeight="1">
      <c r="B179" s="256"/>
      <c r="C179" s="235" t="s">
        <v>55</v>
      </c>
      <c r="D179" s="235"/>
      <c r="E179" s="235"/>
      <c r="F179" s="255" t="s">
        <v>253</v>
      </c>
      <c r="G179" s="235"/>
      <c r="H179" s="235" t="s">
        <v>325</v>
      </c>
      <c r="I179" s="235" t="s">
        <v>255</v>
      </c>
      <c r="J179" s="235">
        <v>20</v>
      </c>
      <c r="K179" s="277"/>
    </row>
    <row r="180" spans="2:11" s="1" customFormat="1" ht="15" customHeight="1">
      <c r="B180" s="256"/>
      <c r="C180" s="235" t="s">
        <v>56</v>
      </c>
      <c r="D180" s="235"/>
      <c r="E180" s="235"/>
      <c r="F180" s="255" t="s">
        <v>253</v>
      </c>
      <c r="G180" s="235"/>
      <c r="H180" s="235" t="s">
        <v>326</v>
      </c>
      <c r="I180" s="235" t="s">
        <v>255</v>
      </c>
      <c r="J180" s="235">
        <v>255</v>
      </c>
      <c r="K180" s="277"/>
    </row>
    <row r="181" spans="2:11" s="1" customFormat="1" ht="15" customHeight="1">
      <c r="B181" s="256"/>
      <c r="C181" s="235" t="s">
        <v>98</v>
      </c>
      <c r="D181" s="235"/>
      <c r="E181" s="235"/>
      <c r="F181" s="255" t="s">
        <v>253</v>
      </c>
      <c r="G181" s="235"/>
      <c r="H181" s="235" t="s">
        <v>217</v>
      </c>
      <c r="I181" s="235" t="s">
        <v>255</v>
      </c>
      <c r="J181" s="235">
        <v>10</v>
      </c>
      <c r="K181" s="277"/>
    </row>
    <row r="182" spans="2:11" s="1" customFormat="1" ht="15" customHeight="1">
      <c r="B182" s="256"/>
      <c r="C182" s="235" t="s">
        <v>99</v>
      </c>
      <c r="D182" s="235"/>
      <c r="E182" s="235"/>
      <c r="F182" s="255" t="s">
        <v>253</v>
      </c>
      <c r="G182" s="235"/>
      <c r="H182" s="235" t="s">
        <v>327</v>
      </c>
      <c r="I182" s="235" t="s">
        <v>288</v>
      </c>
      <c r="J182" s="235"/>
      <c r="K182" s="277"/>
    </row>
    <row r="183" spans="2:11" s="1" customFormat="1" ht="15" customHeight="1">
      <c r="B183" s="256"/>
      <c r="C183" s="235" t="s">
        <v>328</v>
      </c>
      <c r="D183" s="235"/>
      <c r="E183" s="235"/>
      <c r="F183" s="255" t="s">
        <v>253</v>
      </c>
      <c r="G183" s="235"/>
      <c r="H183" s="235" t="s">
        <v>329</v>
      </c>
      <c r="I183" s="235" t="s">
        <v>288</v>
      </c>
      <c r="J183" s="235"/>
      <c r="K183" s="277"/>
    </row>
    <row r="184" spans="2:11" s="1" customFormat="1" ht="15" customHeight="1">
      <c r="B184" s="256"/>
      <c r="C184" s="235" t="s">
        <v>317</v>
      </c>
      <c r="D184" s="235"/>
      <c r="E184" s="235"/>
      <c r="F184" s="255" t="s">
        <v>253</v>
      </c>
      <c r="G184" s="235"/>
      <c r="H184" s="235" t="s">
        <v>330</v>
      </c>
      <c r="I184" s="235" t="s">
        <v>288</v>
      </c>
      <c r="J184" s="235"/>
      <c r="K184" s="277"/>
    </row>
    <row r="185" spans="2:11" s="1" customFormat="1" ht="15" customHeight="1">
      <c r="B185" s="256"/>
      <c r="C185" s="235" t="s">
        <v>101</v>
      </c>
      <c r="D185" s="235"/>
      <c r="E185" s="235"/>
      <c r="F185" s="255" t="s">
        <v>259</v>
      </c>
      <c r="G185" s="235"/>
      <c r="H185" s="235" t="s">
        <v>331</v>
      </c>
      <c r="I185" s="235" t="s">
        <v>255</v>
      </c>
      <c r="J185" s="235">
        <v>50</v>
      </c>
      <c r="K185" s="277"/>
    </row>
    <row r="186" spans="2:11" s="1" customFormat="1" ht="15" customHeight="1">
      <c r="B186" s="256"/>
      <c r="C186" s="235" t="s">
        <v>332</v>
      </c>
      <c r="D186" s="235"/>
      <c r="E186" s="235"/>
      <c r="F186" s="255" t="s">
        <v>259</v>
      </c>
      <c r="G186" s="235"/>
      <c r="H186" s="235" t="s">
        <v>333</v>
      </c>
      <c r="I186" s="235" t="s">
        <v>334</v>
      </c>
      <c r="J186" s="235"/>
      <c r="K186" s="277"/>
    </row>
    <row r="187" spans="2:11" s="1" customFormat="1" ht="15" customHeight="1">
      <c r="B187" s="256"/>
      <c r="C187" s="235" t="s">
        <v>335</v>
      </c>
      <c r="D187" s="235"/>
      <c r="E187" s="235"/>
      <c r="F187" s="255" t="s">
        <v>259</v>
      </c>
      <c r="G187" s="235"/>
      <c r="H187" s="235" t="s">
        <v>336</v>
      </c>
      <c r="I187" s="235" t="s">
        <v>334</v>
      </c>
      <c r="J187" s="235"/>
      <c r="K187" s="277"/>
    </row>
    <row r="188" spans="2:11" s="1" customFormat="1" ht="15" customHeight="1">
      <c r="B188" s="256"/>
      <c r="C188" s="235" t="s">
        <v>337</v>
      </c>
      <c r="D188" s="235"/>
      <c r="E188" s="235"/>
      <c r="F188" s="255" t="s">
        <v>259</v>
      </c>
      <c r="G188" s="235"/>
      <c r="H188" s="235" t="s">
        <v>338</v>
      </c>
      <c r="I188" s="235" t="s">
        <v>334</v>
      </c>
      <c r="J188" s="235"/>
      <c r="K188" s="277"/>
    </row>
    <row r="189" spans="2:11" s="1" customFormat="1" ht="15" customHeight="1">
      <c r="B189" s="256"/>
      <c r="C189" s="289" t="s">
        <v>339</v>
      </c>
      <c r="D189" s="235"/>
      <c r="E189" s="235"/>
      <c r="F189" s="255" t="s">
        <v>259</v>
      </c>
      <c r="G189" s="235"/>
      <c r="H189" s="235" t="s">
        <v>340</v>
      </c>
      <c r="I189" s="235" t="s">
        <v>341</v>
      </c>
      <c r="J189" s="290" t="s">
        <v>342</v>
      </c>
      <c r="K189" s="277"/>
    </row>
    <row r="190" spans="2:11" s="1" customFormat="1" ht="15" customHeight="1">
      <c r="B190" s="256"/>
      <c r="C190" s="241" t="s">
        <v>44</v>
      </c>
      <c r="D190" s="235"/>
      <c r="E190" s="235"/>
      <c r="F190" s="255" t="s">
        <v>253</v>
      </c>
      <c r="G190" s="235"/>
      <c r="H190" s="232" t="s">
        <v>343</v>
      </c>
      <c r="I190" s="235" t="s">
        <v>344</v>
      </c>
      <c r="J190" s="235"/>
      <c r="K190" s="277"/>
    </row>
    <row r="191" spans="2:11" s="1" customFormat="1" ht="15" customHeight="1">
      <c r="B191" s="256"/>
      <c r="C191" s="241" t="s">
        <v>345</v>
      </c>
      <c r="D191" s="235"/>
      <c r="E191" s="235"/>
      <c r="F191" s="255" t="s">
        <v>253</v>
      </c>
      <c r="G191" s="235"/>
      <c r="H191" s="235" t="s">
        <v>346</v>
      </c>
      <c r="I191" s="235" t="s">
        <v>288</v>
      </c>
      <c r="J191" s="235"/>
      <c r="K191" s="277"/>
    </row>
    <row r="192" spans="2:11" s="1" customFormat="1" ht="15" customHeight="1">
      <c r="B192" s="256"/>
      <c r="C192" s="241" t="s">
        <v>347</v>
      </c>
      <c r="D192" s="235"/>
      <c r="E192" s="235"/>
      <c r="F192" s="255" t="s">
        <v>253</v>
      </c>
      <c r="G192" s="235"/>
      <c r="H192" s="235" t="s">
        <v>348</v>
      </c>
      <c r="I192" s="235" t="s">
        <v>288</v>
      </c>
      <c r="J192" s="235"/>
      <c r="K192" s="277"/>
    </row>
    <row r="193" spans="2:11" s="1" customFormat="1" ht="15" customHeight="1">
      <c r="B193" s="256"/>
      <c r="C193" s="241" t="s">
        <v>349</v>
      </c>
      <c r="D193" s="235"/>
      <c r="E193" s="235"/>
      <c r="F193" s="255" t="s">
        <v>259</v>
      </c>
      <c r="G193" s="235"/>
      <c r="H193" s="235" t="s">
        <v>350</v>
      </c>
      <c r="I193" s="235" t="s">
        <v>288</v>
      </c>
      <c r="J193" s="235"/>
      <c r="K193" s="277"/>
    </row>
    <row r="194" spans="2:11" s="1" customFormat="1" ht="15" customHeight="1">
      <c r="B194" s="283"/>
      <c r="C194" s="291"/>
      <c r="D194" s="265"/>
      <c r="E194" s="265"/>
      <c r="F194" s="265"/>
      <c r="G194" s="265"/>
      <c r="H194" s="265"/>
      <c r="I194" s="265"/>
      <c r="J194" s="265"/>
      <c r="K194" s="284"/>
    </row>
    <row r="195" spans="2:11" s="1" customFormat="1" ht="18.75" customHeight="1">
      <c r="B195" s="232"/>
      <c r="C195" s="235"/>
      <c r="D195" s="235"/>
      <c r="E195" s="235"/>
      <c r="F195" s="255"/>
      <c r="G195" s="235"/>
      <c r="H195" s="235"/>
      <c r="I195" s="235"/>
      <c r="J195" s="235"/>
      <c r="K195" s="232"/>
    </row>
    <row r="196" spans="2:11" s="1" customFormat="1" ht="18.75" customHeight="1">
      <c r="B196" s="232"/>
      <c r="C196" s="235"/>
      <c r="D196" s="235"/>
      <c r="E196" s="235"/>
      <c r="F196" s="255"/>
      <c r="G196" s="235"/>
      <c r="H196" s="235"/>
      <c r="I196" s="235"/>
      <c r="J196" s="235"/>
      <c r="K196" s="232"/>
    </row>
    <row r="197" spans="2:11" s="1" customFormat="1" ht="18.75" customHeight="1">
      <c r="B197" s="242"/>
      <c r="C197" s="242"/>
      <c r="D197" s="242"/>
      <c r="E197" s="242"/>
      <c r="F197" s="242"/>
      <c r="G197" s="242"/>
      <c r="H197" s="242"/>
      <c r="I197" s="242"/>
      <c r="J197" s="242"/>
      <c r="K197" s="242"/>
    </row>
    <row r="198" spans="2:11" s="1" customFormat="1" ht="13.5">
      <c r="B198" s="224"/>
      <c r="C198" s="225"/>
      <c r="D198" s="225"/>
      <c r="E198" s="225"/>
      <c r="F198" s="225"/>
      <c r="G198" s="225"/>
      <c r="H198" s="225"/>
      <c r="I198" s="225"/>
      <c r="J198" s="225"/>
      <c r="K198" s="226"/>
    </row>
    <row r="199" spans="2:11" s="1" customFormat="1" ht="21">
      <c r="B199" s="227"/>
      <c r="C199" s="354" t="s">
        <v>351</v>
      </c>
      <c r="D199" s="354"/>
      <c r="E199" s="354"/>
      <c r="F199" s="354"/>
      <c r="G199" s="354"/>
      <c r="H199" s="354"/>
      <c r="I199" s="354"/>
      <c r="J199" s="354"/>
      <c r="K199" s="228"/>
    </row>
    <row r="200" spans="2:11" s="1" customFormat="1" ht="25.5" customHeight="1">
      <c r="B200" s="227"/>
      <c r="C200" s="292" t="s">
        <v>352</v>
      </c>
      <c r="D200" s="292"/>
      <c r="E200" s="292"/>
      <c r="F200" s="292" t="s">
        <v>353</v>
      </c>
      <c r="G200" s="293"/>
      <c r="H200" s="353" t="s">
        <v>354</v>
      </c>
      <c r="I200" s="353"/>
      <c r="J200" s="353"/>
      <c r="K200" s="228"/>
    </row>
    <row r="201" spans="2:11" s="1" customFormat="1" ht="5.25" customHeight="1">
      <c r="B201" s="256"/>
      <c r="C201" s="253"/>
      <c r="D201" s="253"/>
      <c r="E201" s="253"/>
      <c r="F201" s="253"/>
      <c r="G201" s="235"/>
      <c r="H201" s="253"/>
      <c r="I201" s="253"/>
      <c r="J201" s="253"/>
      <c r="K201" s="277"/>
    </row>
    <row r="202" spans="2:11" s="1" customFormat="1" ht="15" customHeight="1">
      <c r="B202" s="256"/>
      <c r="C202" s="235" t="s">
        <v>344</v>
      </c>
      <c r="D202" s="235"/>
      <c r="E202" s="235"/>
      <c r="F202" s="255" t="s">
        <v>45</v>
      </c>
      <c r="G202" s="235"/>
      <c r="H202" s="352" t="s">
        <v>355</v>
      </c>
      <c r="I202" s="352"/>
      <c r="J202" s="352"/>
      <c r="K202" s="277"/>
    </row>
    <row r="203" spans="2:11" s="1" customFormat="1" ht="15" customHeight="1">
      <c r="B203" s="256"/>
      <c r="C203" s="262"/>
      <c r="D203" s="235"/>
      <c r="E203" s="235"/>
      <c r="F203" s="255" t="s">
        <v>46</v>
      </c>
      <c r="G203" s="235"/>
      <c r="H203" s="352" t="s">
        <v>356</v>
      </c>
      <c r="I203" s="352"/>
      <c r="J203" s="352"/>
      <c r="K203" s="277"/>
    </row>
    <row r="204" spans="2:11" s="1" customFormat="1" ht="15" customHeight="1">
      <c r="B204" s="256"/>
      <c r="C204" s="262"/>
      <c r="D204" s="235"/>
      <c r="E204" s="235"/>
      <c r="F204" s="255" t="s">
        <v>49</v>
      </c>
      <c r="G204" s="235"/>
      <c r="H204" s="352" t="s">
        <v>357</v>
      </c>
      <c r="I204" s="352"/>
      <c r="J204" s="352"/>
      <c r="K204" s="277"/>
    </row>
    <row r="205" spans="2:11" s="1" customFormat="1" ht="15" customHeight="1">
      <c r="B205" s="256"/>
      <c r="C205" s="235"/>
      <c r="D205" s="235"/>
      <c r="E205" s="235"/>
      <c r="F205" s="255" t="s">
        <v>47</v>
      </c>
      <c r="G205" s="235"/>
      <c r="H205" s="352" t="s">
        <v>358</v>
      </c>
      <c r="I205" s="352"/>
      <c r="J205" s="352"/>
      <c r="K205" s="277"/>
    </row>
    <row r="206" spans="2:11" s="1" customFormat="1" ht="15" customHeight="1">
      <c r="B206" s="256"/>
      <c r="C206" s="235"/>
      <c r="D206" s="235"/>
      <c r="E206" s="235"/>
      <c r="F206" s="255" t="s">
        <v>48</v>
      </c>
      <c r="G206" s="235"/>
      <c r="H206" s="352" t="s">
        <v>359</v>
      </c>
      <c r="I206" s="352"/>
      <c r="J206" s="352"/>
      <c r="K206" s="277"/>
    </row>
    <row r="207" spans="2:11" s="1" customFormat="1" ht="15" customHeight="1">
      <c r="B207" s="256"/>
      <c r="C207" s="235"/>
      <c r="D207" s="235"/>
      <c r="E207" s="235"/>
      <c r="F207" s="255"/>
      <c r="G207" s="235"/>
      <c r="H207" s="235"/>
      <c r="I207" s="235"/>
      <c r="J207" s="235"/>
      <c r="K207" s="277"/>
    </row>
    <row r="208" spans="2:11" s="1" customFormat="1" ht="15" customHeight="1">
      <c r="B208" s="256"/>
      <c r="C208" s="235" t="s">
        <v>300</v>
      </c>
      <c r="D208" s="235"/>
      <c r="E208" s="235"/>
      <c r="F208" s="255" t="s">
        <v>81</v>
      </c>
      <c r="G208" s="235"/>
      <c r="H208" s="352" t="s">
        <v>360</v>
      </c>
      <c r="I208" s="352"/>
      <c r="J208" s="352"/>
      <c r="K208" s="277"/>
    </row>
    <row r="209" spans="2:11" s="1" customFormat="1" ht="15" customHeight="1">
      <c r="B209" s="256"/>
      <c r="C209" s="262"/>
      <c r="D209" s="235"/>
      <c r="E209" s="235"/>
      <c r="F209" s="255" t="s">
        <v>195</v>
      </c>
      <c r="G209" s="235"/>
      <c r="H209" s="352" t="s">
        <v>196</v>
      </c>
      <c r="I209" s="352"/>
      <c r="J209" s="352"/>
      <c r="K209" s="277"/>
    </row>
    <row r="210" spans="2:11" s="1" customFormat="1" ht="15" customHeight="1">
      <c r="B210" s="256"/>
      <c r="C210" s="235"/>
      <c r="D210" s="235"/>
      <c r="E210" s="235"/>
      <c r="F210" s="255" t="s">
        <v>193</v>
      </c>
      <c r="G210" s="235"/>
      <c r="H210" s="352" t="s">
        <v>361</v>
      </c>
      <c r="I210" s="352"/>
      <c r="J210" s="352"/>
      <c r="K210" s="277"/>
    </row>
    <row r="211" spans="2:11" s="1" customFormat="1" ht="15" customHeight="1">
      <c r="B211" s="294"/>
      <c r="C211" s="262"/>
      <c r="D211" s="262"/>
      <c r="E211" s="262"/>
      <c r="F211" s="255" t="s">
        <v>197</v>
      </c>
      <c r="G211" s="241"/>
      <c r="H211" s="351" t="s">
        <v>198</v>
      </c>
      <c r="I211" s="351"/>
      <c r="J211" s="351"/>
      <c r="K211" s="295"/>
    </row>
    <row r="212" spans="2:11" s="1" customFormat="1" ht="15" customHeight="1">
      <c r="B212" s="294"/>
      <c r="C212" s="262"/>
      <c r="D212" s="262"/>
      <c r="E212" s="262"/>
      <c r="F212" s="255" t="s">
        <v>199</v>
      </c>
      <c r="G212" s="241"/>
      <c r="H212" s="351" t="s">
        <v>167</v>
      </c>
      <c r="I212" s="351"/>
      <c r="J212" s="351"/>
      <c r="K212" s="295"/>
    </row>
    <row r="213" spans="2:11" s="1" customFormat="1" ht="15" customHeight="1">
      <c r="B213" s="294"/>
      <c r="C213" s="262"/>
      <c r="D213" s="262"/>
      <c r="E213" s="262"/>
      <c r="F213" s="296"/>
      <c r="G213" s="241"/>
      <c r="H213" s="297"/>
      <c r="I213" s="297"/>
      <c r="J213" s="297"/>
      <c r="K213" s="295"/>
    </row>
    <row r="214" spans="2:11" s="1" customFormat="1" ht="15" customHeight="1">
      <c r="B214" s="294"/>
      <c r="C214" s="235" t="s">
        <v>324</v>
      </c>
      <c r="D214" s="262"/>
      <c r="E214" s="262"/>
      <c r="F214" s="255">
        <v>1</v>
      </c>
      <c r="G214" s="241"/>
      <c r="H214" s="351" t="s">
        <v>362</v>
      </c>
      <c r="I214" s="351"/>
      <c r="J214" s="351"/>
      <c r="K214" s="295"/>
    </row>
    <row r="215" spans="2:11" s="1" customFormat="1" ht="15" customHeight="1">
      <c r="B215" s="294"/>
      <c r="C215" s="262"/>
      <c r="D215" s="262"/>
      <c r="E215" s="262"/>
      <c r="F215" s="255">
        <v>2</v>
      </c>
      <c r="G215" s="241"/>
      <c r="H215" s="351" t="s">
        <v>363</v>
      </c>
      <c r="I215" s="351"/>
      <c r="J215" s="351"/>
      <c r="K215" s="295"/>
    </row>
    <row r="216" spans="2:11" s="1" customFormat="1" ht="15" customHeight="1">
      <c r="B216" s="294"/>
      <c r="C216" s="262"/>
      <c r="D216" s="262"/>
      <c r="E216" s="262"/>
      <c r="F216" s="255">
        <v>3</v>
      </c>
      <c r="G216" s="241"/>
      <c r="H216" s="351" t="s">
        <v>364</v>
      </c>
      <c r="I216" s="351"/>
      <c r="J216" s="351"/>
      <c r="K216" s="295"/>
    </row>
    <row r="217" spans="2:11" s="1" customFormat="1" ht="15" customHeight="1">
      <c r="B217" s="294"/>
      <c r="C217" s="262"/>
      <c r="D217" s="262"/>
      <c r="E217" s="262"/>
      <c r="F217" s="255">
        <v>4</v>
      </c>
      <c r="G217" s="241"/>
      <c r="H217" s="351" t="s">
        <v>365</v>
      </c>
      <c r="I217" s="351"/>
      <c r="J217" s="351"/>
      <c r="K217" s="295"/>
    </row>
    <row r="218" spans="2:11" s="1" customFormat="1" ht="12.75" customHeight="1">
      <c r="B218" s="298"/>
      <c r="C218" s="299"/>
      <c r="D218" s="299"/>
      <c r="E218" s="299"/>
      <c r="F218" s="299"/>
      <c r="G218" s="299"/>
      <c r="H218" s="299"/>
      <c r="I218" s="299"/>
      <c r="J218" s="299"/>
      <c r="K218" s="300"/>
    </row>
  </sheetData>
  <sheetProtection formatCells="0" formatColumns="0" formatRows="0" insertColumns="0" insertRows="0" insertHyperlinks="0" deleteColumns="0" deleteRows="0" sort="0" autoFilter="0" pivotTables="0"/>
  <mergeCells count="77">
    <mergeCell ref="C3:J3"/>
    <mergeCell ref="C9:J9"/>
    <mergeCell ref="D11:J11"/>
    <mergeCell ref="D10:J10"/>
    <mergeCell ref="C4:J4"/>
    <mergeCell ref="C6:J6"/>
    <mergeCell ref="C7:J7"/>
    <mergeCell ref="D16:J16"/>
    <mergeCell ref="D17:J17"/>
    <mergeCell ref="F18:J18"/>
    <mergeCell ref="F19:J19"/>
    <mergeCell ref="D15:J15"/>
    <mergeCell ref="C25:J25"/>
    <mergeCell ref="D27:J27"/>
    <mergeCell ref="C26:J26"/>
    <mergeCell ref="F20:J20"/>
    <mergeCell ref="F23:J23"/>
    <mergeCell ref="F21:J21"/>
    <mergeCell ref="F22:J22"/>
    <mergeCell ref="D33:J33"/>
    <mergeCell ref="D34:J34"/>
    <mergeCell ref="D31:J31"/>
    <mergeCell ref="D30:J30"/>
    <mergeCell ref="D28:J28"/>
    <mergeCell ref="G45:J45"/>
    <mergeCell ref="G44:J44"/>
    <mergeCell ref="D35:J35"/>
    <mergeCell ref="G40:J40"/>
    <mergeCell ref="G41:J41"/>
    <mergeCell ref="G42:J42"/>
    <mergeCell ref="G43:J43"/>
    <mergeCell ref="G36:J36"/>
    <mergeCell ref="G37:J37"/>
    <mergeCell ref="G38:J38"/>
    <mergeCell ref="G39:J39"/>
    <mergeCell ref="D59:J59"/>
    <mergeCell ref="D58:J58"/>
    <mergeCell ref="D47:J47"/>
    <mergeCell ref="C52:J52"/>
    <mergeCell ref="C54:J54"/>
    <mergeCell ref="C55:J55"/>
    <mergeCell ref="C57:J57"/>
    <mergeCell ref="D51:J51"/>
    <mergeCell ref="E50:J50"/>
    <mergeCell ref="E49:J49"/>
    <mergeCell ref="E48:J48"/>
    <mergeCell ref="D61:J61"/>
    <mergeCell ref="D62:J62"/>
    <mergeCell ref="D65:J65"/>
    <mergeCell ref="D63:J63"/>
    <mergeCell ref="D60:J60"/>
    <mergeCell ref="D70:J70"/>
    <mergeCell ref="D68:J68"/>
    <mergeCell ref="D67:J67"/>
    <mergeCell ref="D69:J69"/>
    <mergeCell ref="D66:J66"/>
    <mergeCell ref="C165:J165"/>
    <mergeCell ref="C122:J122"/>
    <mergeCell ref="C147:J147"/>
    <mergeCell ref="C102:J102"/>
    <mergeCell ref="C75:J75"/>
    <mergeCell ref="H200:J200"/>
    <mergeCell ref="C199:J199"/>
    <mergeCell ref="H208:J208"/>
    <mergeCell ref="H206:J206"/>
    <mergeCell ref="H204:J204"/>
    <mergeCell ref="H202:J202"/>
    <mergeCell ref="H217:J217"/>
    <mergeCell ref="H210:J210"/>
    <mergeCell ref="H205:J205"/>
    <mergeCell ref="H203:J203"/>
    <mergeCell ref="H214:J214"/>
    <mergeCell ref="H216:J216"/>
    <mergeCell ref="H215:J215"/>
    <mergeCell ref="H212:J212"/>
    <mergeCell ref="H211:J211"/>
    <mergeCell ref="H209:J209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7</vt:i4>
      </vt:variant>
    </vt:vector>
  </HeadingPairs>
  <TitlesOfParts>
    <vt:vector size="11" baseType="lpstr">
      <vt:lpstr>Rekapitulace stavby</vt:lpstr>
      <vt:lpstr>1 - SO1 - pěstební zásah</vt:lpstr>
      <vt:lpstr>2 - VON - vedlejší a osta...</vt:lpstr>
      <vt:lpstr>Pokyny pro vyplnění</vt:lpstr>
      <vt:lpstr>'1 - SO1 - pěstební zásah'!Názvy_tisku</vt:lpstr>
      <vt:lpstr>'2 - VON - vedlejší a osta...'!Názvy_tisku</vt:lpstr>
      <vt:lpstr>'Rekapitulace stavby'!Názvy_tisku</vt:lpstr>
      <vt:lpstr>'1 - SO1 - pěstební zásah'!Oblast_tisku</vt:lpstr>
      <vt:lpstr>'2 - VON - vedlejší a osta...'!Oblast_tisku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DiS. Lukáš Táborský</dc:creator>
  <cp:lastModifiedBy>Marek Jiří</cp:lastModifiedBy>
  <dcterms:created xsi:type="dcterms:W3CDTF">2019-08-30T10:57:19Z</dcterms:created>
  <dcterms:modified xsi:type="dcterms:W3CDTF">2019-08-30T10:57:53Z</dcterms:modified>
</cp:coreProperties>
</file>