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01 Odtěžení sedimentů" sheetId="2" r:id="rId2"/>
    <sheet name="2 - VON Vedlejší a ostatn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SO 01 Odtěžení sedimentů'!$C$118:$K$163</definedName>
    <definedName name="_xlnm.Print_Area" localSheetId="1">'1 - SO 01 Odtěžení sedimentů'!$C$4:$J$76,'1 - SO 01 Odtěžení sedimentů'!$C$82:$J$100,'1 - SO 01 Odtěžení sedimentů'!$C$106:$K$163</definedName>
    <definedName name="_xlnm._FilterDatabase" localSheetId="2" hidden="1">'2 - VON Vedlejší a ostatn...'!$C$123:$K$196</definedName>
    <definedName name="_xlnm.Print_Area" localSheetId="2">'2 - VON Vedlejší a ostatn...'!$C$4:$J$76,'2 - VON Vedlejší a ostatn...'!$C$82:$J$105,'2 - VON Vedlejší a ostatn...'!$C$111:$K$196</definedName>
    <definedName name="_xlnm.Print_Titles" localSheetId="0">'Rekapitulace stavby'!$92:$92</definedName>
    <definedName name="_xlnm.Print_Titles" localSheetId="1">'1 - SO 01 Odtěžení sedimentů'!$118:$118</definedName>
    <definedName name="_xlnm.Print_Titles" localSheetId="2">'2 - VON Vedlejší a ostatn...'!$123:$123</definedName>
  </definedNames>
  <calcPr fullCalcOnLoad="1"/>
</workbook>
</file>

<file path=xl/sharedStrings.xml><?xml version="1.0" encoding="utf-8"?>
<sst xmlns="http://schemas.openxmlformats.org/spreadsheetml/2006/main" count="1451" uniqueCount="301">
  <si>
    <t>Export Komplet</t>
  </si>
  <si>
    <t/>
  </si>
  <si>
    <t>2.0</t>
  </si>
  <si>
    <t>ZAMOK</t>
  </si>
  <si>
    <t>False</t>
  </si>
  <si>
    <t>{20a793ef-5525-4ba3-8d30-0f8735ed5b49}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</si>
  <si>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</si>
  <si>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</si>
  <si>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</si>
  <si>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</si>
  <si>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</si>
  <si>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</si>
  <si>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</si>
  <si>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</si>
  <si>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M17/039Z-CS2019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</si>
  <si>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</si>
  <si>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</si>
  <si>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Metuje, Náchod, odstranění nánosů, ř.km 35,920 - 36,470</t>
  </si>
  <si>
    <t>KSO:</t>
  </si>
  <si>
    <t>833 21 29</t>
  </si>
  <si>
    <t>CC-CZ:</t>
  </si>
  <si>
    <t>24208</t>
  </si>
  <si>
    <t>Místo:</t>
  </si>
  <si>
    <t>Náchod</t>
  </si>
  <si>
    <t>Datum:</t>
  </si>
  <si>
    <t>5.10.2017</t>
  </si>
  <si>
    <t>Zadavatel:</t>
  </si>
  <si>
    <t>IČ:</t>
  </si>
  <si>
    <t>Povodí Labe,státní podnik,Víta Nejedlého 951,HK3</t>
  </si>
  <si>
    <t>DIČ:</t>
  </si>
  <si>
    <t>Uchazeč:</t>
  </si>
  <si>
    <t>Vyplň údaj</t>
  </si>
  <si>
    <t>Projektant:</t>
  </si>
  <si>
    <t>Multiaqua s.r.o.,Vaverkova 1343,Gradec Králové 2</t>
  </si>
  <si>
    <t>True</t>
  </si>
  <si>
    <t>Zpracovatel:</t>
  </si>
  <si>
    <t>Ing. Pavel Romášek</t>
  </si>
  <si>
    <t>Poznámka:</t>
  </si>
  <si>
    <t>Předpokládaná cena projektovaného objektu stavby byla stanovena pomocí položkového rozpočtu z aktuální databáze cenové soustavy od firmy ÚRS Praha, a.s., pomocí programu KROS 4 CÚ 2017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</si>
  <si>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</si>
  <si>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</si>
  <si>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</si>
  <si>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</si>
  <si>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</si>
  <si>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</si>
  <si>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</si>
  <si>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</si>
  <si>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</si>
  <si>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</si>
  <si>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</si>
  <si>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</si>
  <si>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</si>
  <si>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</si>
  <si>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</si>
  <si>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</si>
  <si>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</si>
  <si>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</si>
  <si>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</si>
  <si>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</si>
  <si>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</si>
  <si>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</si>
  <si>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</si>
  <si>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</si>
  <si>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</si>
  <si>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</si>
  <si>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</si>
  <si>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</si>
  <si>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</si>
  <si>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</si>
  <si>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</si>
  <si>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</si>
  <si>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</si>
  <si>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</si>
  <si>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</si>
  <si>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</si>
  <si>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</si>
  <si>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</si>
  <si>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</si>
  <si>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</si>
  <si>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</si>
  <si>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</si>
  <si>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</si>
  <si>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</si>
  <si>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</si>
  <si>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</si>
  <si>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Odtěžení sedimentů</t>
  </si>
  <si>
    <t>STA</t>
  </si>
  <si>
    <t>{17aa7b75-9e87-4848-bec4-d7fd0060dedd}</t>
  </si>
  <si>
    <t>2</t>
  </si>
  <si>
    <t>VON Vedlejší a ostatní náklady</t>
  </si>
  <si>
    <t>{ad92c25d-d9fb-4de2-acbf-bf9452733174}</t>
  </si>
  <si>
    <t>KRYCÍ LIST SOUPISU PRACÍ</t>
  </si>
  <si>
    <t>Objekt:</t>
  </si>
  <si>
    <t>1 - SO 01 Odtěžení sedimentů</t>
  </si>
  <si>
    <t>Předpokládaná cena projektovaného objektu stavby byla stanovena pomocí položkového rozpočtu z aktuální databáze cenové soustavy od firmy ÚRS Praha, a.s., pomocí programu KROS 4 CÚ 2017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</si>
  <si>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</si>
  <si>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</si>
  <si>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</si>
  <si>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</si>
  <si>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</si>
  <si>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</si>
  <si>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</si>
  <si>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</si>
  <si>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</si>
  <si>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</si>
  <si>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</si>
  <si>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</si>
  <si>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</si>
  <si>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</si>
  <si>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</si>
  <si>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</si>
  <si>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</si>
  <si>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</si>
  <si>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</si>
  <si>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</si>
  <si>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</si>
  <si>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</si>
  <si>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</si>
  <si>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</si>
  <si>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</si>
  <si>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</si>
  <si>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</si>
  <si>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</si>
  <si>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</si>
  <si>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2019 01</t>
  </si>
  <si>
    <t>4</t>
  </si>
  <si>
    <t>546188221</t>
  </si>
  <si>
    <t>PP</t>
  </si>
  <si>
    <t>Kosení s ponecháním na místě po vegetačním období divokého porostu hustého</t>
  </si>
  <si>
    <t>VV</t>
  </si>
  <si>
    <t>2*(550,0-20,0)*6,0*0,0001</t>
  </si>
  <si>
    <t>111201101</t>
  </si>
  <si>
    <t>Odstranění křovin a stromů průměru kmene do 100 mm i s kořeny z celkové plochy do 1000 m2</t>
  </si>
  <si>
    <t>m2</t>
  </si>
  <si>
    <t>-2055060261</t>
  </si>
  <si>
    <t>Odstranění křovin a stromů s odstraněním kořenů průměru kmene do 100 mm do sklonu terénu 1 : 5, při celkové ploše do 1 000 m2</t>
  </si>
  <si>
    <t>281,0 "podle tabulky v příloze D.1</t>
  </si>
  <si>
    <t>3</t>
  </si>
  <si>
    <t>111251111</t>
  </si>
  <si>
    <t>Drcení ořezaných větví D do 100 mm s odvozem do 20 km</t>
  </si>
  <si>
    <t>m3</t>
  </si>
  <si>
    <t>85267890</t>
  </si>
  <si>
    <t>Drcení ořezaných větví strojně - (štěpkování) o průměru větví do 100 mm</t>
  </si>
  <si>
    <t>281,0*0,015</t>
  </si>
  <si>
    <t>5</t>
  </si>
  <si>
    <t>162000000R</t>
  </si>
  <si>
    <t>Likvidace sedimentů podle platné legislativy, položka obsahuje naložení, vodorovné přemístění, složení a poplatek za skládku</t>
  </si>
  <si>
    <t>1040387285</t>
  </si>
  <si>
    <t>2707,0 "sedimenty v rostlém stavu na skládku</t>
  </si>
  <si>
    <t>7</t>
  </si>
  <si>
    <t>162301101</t>
  </si>
  <si>
    <t>Vodorovné přemístění do 500 m výkopku/sypaniny z horniny tř. 1 až 4</t>
  </si>
  <si>
    <t>-115990648</t>
  </si>
  <si>
    <t>Vodorovné přemístění výkopku nebo sypaniny po suchu na obvyklém dopravním prostředku, bez naložení výkopku, avšak se složením bez rozhrnutí z horniny tř. 1 až 4 na vzdálenost přes 50 do 500 m</t>
  </si>
  <si>
    <t>2707,0*0,3 "zvodnělé sedimenty, 30 % z celkového množství</t>
  </si>
  <si>
    <t>2707,0*0,7 "primární přesun uvnitř staveniště 70% z celk. mn.</t>
  </si>
  <si>
    <t>Součet</t>
  </si>
  <si>
    <t>8</t>
  </si>
  <si>
    <t>R1</t>
  </si>
  <si>
    <t>Likvidace pokosených travin</t>
  </si>
  <si>
    <t>t</t>
  </si>
  <si>
    <t>-995738172</t>
  </si>
  <si>
    <t>Položka obsahuje naložení, přemístění a poplatek za uložení shrabaných travin.</t>
  </si>
  <si>
    <t>0,636 * 5"hmotnost 5 t/ha</t>
  </si>
  <si>
    <t>11</t>
  </si>
  <si>
    <t>167101102</t>
  </si>
  <si>
    <t>Nakládání výkopku z hornin tř. 1 až 4 přes 100 m3</t>
  </si>
  <si>
    <t>414008148</t>
  </si>
  <si>
    <t>Nakládání, skládání a překládání neulehlého výkopku nebo sypaniny nakládání, množství přes 100 m3, z hornin tř. 1 až 4</t>
  </si>
  <si>
    <t>2707,0*0,7 "v místech přístupových bodů, 70 % z celk. mn.</t>
  </si>
  <si>
    <t>13</t>
  </si>
  <si>
    <t>181411123</t>
  </si>
  <si>
    <t>Založení lučního trávníku výsevem plochy do 1000 m2 ve svahu do 1:1</t>
  </si>
  <si>
    <t>-1289646511</t>
  </si>
  <si>
    <t>Založení trávníku na půdě předem připravené plochy do 1000 m2 výsevem včetně utažení lučního na svahu přes 1:2 do 1:1</t>
  </si>
  <si>
    <t>4130,2*0,8 "podle pol. svahování, z toho 80%</t>
  </si>
  <si>
    <t>14</t>
  </si>
  <si>
    <t>M</t>
  </si>
  <si>
    <t>005724700</t>
  </si>
  <si>
    <t>osivo směs travní univerzál</t>
  </si>
  <si>
    <t>kg</t>
  </si>
  <si>
    <t>995992573</t>
  </si>
  <si>
    <t>3304,16*0,015 'Přepočtené koeficientem množství</t>
  </si>
  <si>
    <t>182101101</t>
  </si>
  <si>
    <t>Svahování v zářezech v hornině tř. 1 až 4</t>
  </si>
  <si>
    <t>-283739942</t>
  </si>
  <si>
    <t>Svahování trvalých svahů do projektovaných profilů s potřebným přemístěním výkopku při svahování v zářezech v hornině tř. 1 až 4</t>
  </si>
  <si>
    <t>4130,2 "podle tabulky v příloze D.1</t>
  </si>
  <si>
    <t>16</t>
  </si>
  <si>
    <t>185803101</t>
  </si>
  <si>
    <t>Shrabání a uložení pokoseného divokého porostu na hromady do 30 m od okraje hladiny</t>
  </si>
  <si>
    <t>-1836774258</t>
  </si>
  <si>
    <t>Shrabání pokoseného porostu a organických naplavenin a spálení po zaschnutí pokoseného porostu s uložením na hromady na vzdálenost do 30 m od okraje hladiny divokého porostu</t>
  </si>
  <si>
    <t>2*(550,0-20,0)*6,0*0,0001 "podle pol. kosení divokého porostu</t>
  </si>
  <si>
    <t>17</t>
  </si>
  <si>
    <t>R2</t>
  </si>
  <si>
    <t>Likvidace štěpky</t>
  </si>
  <si>
    <t>-1346521181</t>
  </si>
  <si>
    <t>Položka obsahuje naložení, přemístění a poplatek za uložení drcených křovin.</t>
  </si>
  <si>
    <t>4,215*0,7"hmotnost 0,7 t/m3</t>
  </si>
  <si>
    <t>998</t>
  </si>
  <si>
    <t>Přesun hmot</t>
  </si>
  <si>
    <t>18</t>
  </si>
  <si>
    <t>998332011</t>
  </si>
  <si>
    <t>Přesun hmot pro úpravy vodních toků a kanály</t>
  </si>
  <si>
    <t>-1062549686</t>
  </si>
  <si>
    <t>Přesun hmot pro úpravy vodních toků a kanály, hráze rybníků apod. dopravní vzdálenost do 500 m</t>
  </si>
  <si>
    <t>2 - VON Vedlejší a ostatní náklady</t>
  </si>
  <si>
    <t xml:space="preserve">    5 - Komunikace pozemní</t>
  </si>
  <si>
    <t xml:space="preserve">    9 - Ostatní konstrukce a práce, bourání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</si>
  <si>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</si>
  <si>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</si>
  <si>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</si>
  <si>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</si>
  <si>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</si>
  <si>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Komunikace pozemní</t>
  </si>
  <si>
    <t>5841211110R</t>
  </si>
  <si>
    <t>Zřízení a likvidace dočasné panelové přístupové komunikace včetně uvedení terénu do původního stavu</t>
  </si>
  <si>
    <t>355746683</t>
  </si>
  <si>
    <t>40,0*3,0 "ochrana kanalizace</t>
  </si>
  <si>
    <t>9</t>
  </si>
  <si>
    <t>Ostatní konstrukce a práce, bourání</t>
  </si>
  <si>
    <t>10</t>
  </si>
  <si>
    <t>938909311</t>
  </si>
  <si>
    <t>Čištění vozovek metením strojně podkladu nebo krytu betonového nebo živičného</t>
  </si>
  <si>
    <t>-1422983647</t>
  </si>
  <si>
    <t>690,0*3,0*20"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</si>
  <si>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</si>
  <si>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</si>
  <si>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</si>
  <si>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</si>
  <si>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</si>
  <si>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</si>
  <si>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</si>
  <si>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</si>
  <si>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439836819</t>
  </si>
  <si>
    <t>Zajištění kompletního zařízení staveniště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</si>
  <si>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</si>
  <si>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</si>
  <si>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</si>
  <si>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</si>
  <si>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</si>
  <si>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</si>
  <si>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</si>
  <si>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</si>
  <si>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</si>
  <si>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</si>
  <si>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</si>
  <si>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VRN2</t>
  </si>
  <si>
    <t>Projektová dokumentace - ostatní náklady</t>
  </si>
  <si>
    <t>0210</t>
  </si>
  <si>
    <t>Vypracování Plánu opatření pro případ havárie</t>
  </si>
  <si>
    <t>kus</t>
  </si>
  <si>
    <t>-1361371065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</si>
  <si>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</si>
  <si>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</si>
  <si>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</si>
  <si>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</si>
  <si>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-749105374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</si>
  <si>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</si>
  <si>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</si>
  <si>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</si>
  <si>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</si>
  <si>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-142162973</t>
  </si>
  <si>
    <t>VRN3</t>
  </si>
  <si>
    <t>Geodetické práce a vytýčení - ostatní náklady</t>
  </si>
  <si>
    <t>031</t>
  </si>
  <si>
    <t>Vypracování geodetického zaměření skutečného stavu</t>
  </si>
  <si>
    <t>974147714</t>
  </si>
  <si>
    <t>Vypracování  geodetického zaměření skutečného stavu</t>
  </si>
  <si>
    <t>034403000</t>
  </si>
  <si>
    <t>Dopravní značení</t>
  </si>
  <si>
    <t>kpl</t>
  </si>
  <si>
    <t>400836969</t>
  </si>
  <si>
    <t>Zařízení staveniště zabezpečení staveniště dopravní značení na staveništi</t>
  </si>
  <si>
    <t>19</t>
  </si>
  <si>
    <t>035</t>
  </si>
  <si>
    <t>Zajištění veškerých geodetických prací souvisejících s realizací díla</t>
  </si>
  <si>
    <t>-1186680423</t>
  </si>
  <si>
    <t>Vytýčení stavby</t>
  </si>
  <si>
    <t>VRN9</t>
  </si>
  <si>
    <t>Ostatní náklady</t>
  </si>
  <si>
    <t>20</t>
  </si>
  <si>
    <t>0931</t>
  </si>
  <si>
    <t>Provedení pasportizace stávajících nemovitostí</t>
  </si>
  <si>
    <t>1649730762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</si>
  <si>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</si>
  <si>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</si>
  <si>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</si>
  <si>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</si>
  <si>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</si>
  <si>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</si>
  <si>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1123887</t>
  </si>
  <si>
    <t>22</t>
  </si>
  <si>
    <t>0992</t>
  </si>
  <si>
    <t xml:space="preserve">Zajištění průzkumu staveniště zaměřeného na výskyt zvláště chráněných živočichů a rostlin k tomu oprávněnou osobou a jejich transferu </t>
  </si>
  <si>
    <t>-466657556</t>
  </si>
  <si>
    <t>Zajištění průzkumu staveniště zaměřeného na výskyt zvláště chráněných živočichů a rostlin k tomu oprávněnou osobou a jejich transferu</t>
  </si>
  <si>
    <t>Průzkum staveniště zaměřený na výskyt zvláště chráněných živočichů a rostlin vč. jejich transferu</t>
  </si>
  <si>
    <t>pořízení protokolu o výskytu a transferu zvl. chráněných druhů</t>
  </si>
  <si>
    <t>po dokončení stavby předat bezodkladně protokol příslušnému KÚ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</si>
</sst>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38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43</v>
      </c>
      <c r="E29" s="45"/>
      <c r="F29" s="31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53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54</v>
      </c>
      <c r="AI60" s="40"/>
      <c r="AJ60" s="40"/>
      <c r="AK60" s="40"/>
      <c r="AL60" s="40"/>
      <c r="AM60" s="59" t="s">
        <v>55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57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54</v>
      </c>
      <c r="AI75" s="40"/>
      <c r="AJ75" s="40"/>
      <c r="AK75" s="40"/>
      <c r="AL75" s="40"/>
      <c r="AM75" s="59" t="s">
        <v>55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M17/039Z-CS2019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Metuje, Náchod, odstranění nánosů, ř.km 35,920 - 36,470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22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Náchod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24</v>
      </c>
      <c r="AJ87" s="38"/>
      <c r="AK87" s="38"/>
      <c r="AL87" s="38"/>
      <c r="AM87" s="73" t="str">
        <f>IF(AN8="","",AN8)</f>
        <v>5.10.2017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26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Povodí Labe,státní podnik,Víta Nejedlého 951,HK3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32</v>
      </c>
      <c r="AJ89" s="38"/>
      <c r="AK89" s="38"/>
      <c r="AL89" s="38"/>
      <c r="AM89" s="74" t="str">
        <f>IF(E17="","",E17)</f>
        <v>Multiaqua s.r.o.,Vaverkova 1343,Gradec Králové 2</v>
      </c>
      <c r="AN89" s="65"/>
      <c r="AO89" s="65"/>
      <c r="AP89" s="65"/>
      <c r="AQ89" s="38"/>
      <c r="AR89" s="42"/>
      <c r="AS89" s="75" t="s">
        <v>59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30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35</v>
      </c>
      <c r="AJ90" s="38"/>
      <c r="AK90" s="38"/>
      <c r="AL90" s="38"/>
      <c r="AM90" s="74" t="str">
        <f>IF(E20="","",E20)</f>
        <v>Ing. Pavel Romášek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60</v>
      </c>
      <c r="D92" s="88"/>
      <c r="E92" s="88"/>
      <c r="F92" s="88"/>
      <c r="G92" s="88"/>
      <c r="H92" s="89"/>
      <c r="I92" s="90" t="s">
        <v>61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62</v>
      </c>
      <c r="AH92" s="88"/>
      <c r="AI92" s="88"/>
      <c r="AJ92" s="88"/>
      <c r="AK92" s="88"/>
      <c r="AL92" s="88"/>
      <c r="AM92" s="88"/>
      <c r="AN92" s="90" t="s">
        <v>63</v>
      </c>
      <c r="AO92" s="88"/>
      <c r="AP92" s="92"/>
      <c r="AQ92" s="93" t="s">
        <v>64</v>
      </c>
      <c r="AR92" s="42"/>
      <c r="AS92" s="94" t="s">
        <v>65</v>
      </c>
      <c r="AT92" s="95" t="s">
        <v>66</v>
      </c>
      <c r="AU92" s="95" t="s">
        <v>67</v>
      </c>
      <c r="AV92" s="95" t="s">
        <v>68</v>
      </c>
      <c r="AW92" s="95" t="s">
        <v>69</v>
      </c>
      <c r="AX92" s="95" t="s">
        <v>70</v>
      </c>
      <c r="AY92" s="95" t="s">
        <v>71</v>
      </c>
      <c r="AZ92" s="95" t="s">
        <v>72</v>
      </c>
      <c r="BA92" s="95" t="s">
        <v>73</v>
      </c>
      <c r="BB92" s="95" t="s">
        <v>74</v>
      </c>
      <c r="BC92" s="95" t="s">
        <v>75</v>
      </c>
      <c r="BD92" s="96" t="s">
        <v>76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77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ROUND(SUM(AG95:AG96),2)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ROUND(SUM(AS95:AS96),2)</f>
        <v>0</v>
      </c>
      <c r="AT94" s="108">
        <f>ROUND(SUM(AV94:AW94),2)</f>
        <v>0</v>
      </c>
      <c r="AU94" s="109">
        <f>ROUND(SUM(AU95:AU96),5)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ROUND(SUM(AZ95:AZ96),2)</f>
        <v>0</v>
      </c>
      <c r="BA94" s="108">
        <f>ROUND(SUM(BA95:BA96),2)</f>
        <v>0</v>
      </c>
      <c r="BB94" s="108">
        <f>ROUND(SUM(BB95:BB96),2)</f>
        <v>0</v>
      </c>
      <c r="BC94" s="108">
        <f>ROUND(SUM(BC95:BC96),2)</f>
        <v>0</v>
      </c>
      <c r="BD94" s="110">
        <f>ROUND(SUM(BD95:BD96),2)</f>
        <v>0</v>
      </c>
      <c r="BS94" s="111" t="s">
        <v>78</v>
      </c>
      <c r="BT94" s="111" t="s">
        <v>79</v>
      </c>
      <c r="BU94" s="112" t="s">
        <v>80</v>
      </c>
      <c r="BV94" s="111" t="s">
        <v>81</v>
      </c>
      <c r="BW94" s="111" t="s">
        <v>5</v>
      </c>
      <c r="BX94" s="111" t="s">
        <v>82</v>
      </c>
      <c r="CL94" s="111" t="s">
        <v>19</v>
      </c>
    </row>
    <row r="95" spans="1:91" s="6" customFormat="1" ht="16.5" customHeight="1">
      <c r="A95" s="113" t="s">
        <v>83</v>
      </c>
      <c r="B95" s="114"/>
      <c r="C95" s="115"/>
      <c r="D95" s="116" t="s">
        <v>84</v>
      </c>
      <c r="E95" s="116"/>
      <c r="F95" s="116"/>
      <c r="G95" s="116"/>
      <c r="H95" s="116"/>
      <c r="I95" s="117"/>
      <c r="J95" s="116" t="s">
        <v>85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'1 - SO 01 Odtěžení sedimentů'!J30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86</v>
      </c>
      <c r="AR95" s="120"/>
      <c r="AS95" s="121">
        <v>0</v>
      </c>
      <c r="AT95" s="122">
        <f>ROUND(SUM(AV95:AW95),2)</f>
        <v>0</v>
      </c>
      <c r="AU95" s="123">
        <f>'1 - SO 01 Odtěžení sedimentů'!P119</f>
        <v>0</v>
      </c>
      <c r="AV95" s="122">
        <f>'1 - SO 01 Odtěžení sedimentů'!J33</f>
        <v>0</v>
      </c>
      <c r="AW95" s="122">
        <f>'1 - SO 01 Odtěžení sedimentů'!J34</f>
        <v>0</v>
      </c>
      <c r="AX95" s="122">
        <f>'1 - SO 01 Odtěžení sedimentů'!J35</f>
        <v>0</v>
      </c>
      <c r="AY95" s="122">
        <f>'1 - SO 01 Odtěžení sedimentů'!J36</f>
        <v>0</v>
      </c>
      <c r="AZ95" s="122">
        <f>'1 - SO 01 Odtěžení sedimentů'!F33</f>
        <v>0</v>
      </c>
      <c r="BA95" s="122">
        <f>'1 - SO 01 Odtěžení sedimentů'!F34</f>
        <v>0</v>
      </c>
      <c r="BB95" s="122">
        <f>'1 - SO 01 Odtěžení sedimentů'!F35</f>
        <v>0</v>
      </c>
      <c r="BC95" s="122">
        <f>'1 - SO 01 Odtěžení sedimentů'!F36</f>
        <v>0</v>
      </c>
      <c r="BD95" s="124">
        <f>'1 - SO 01 Odtěžení sedimentů'!F37</f>
        <v>0</v>
      </c>
      <c r="BT95" s="125" t="s">
        <v>84</v>
      </c>
      <c r="BV95" s="125" t="s">
        <v>81</v>
      </c>
      <c r="BW95" s="125" t="s">
        <v>87</v>
      </c>
      <c r="BX95" s="125" t="s">
        <v>5</v>
      </c>
      <c r="CL95" s="125" t="s">
        <v>19</v>
      </c>
      <c r="CM95" s="125" t="s">
        <v>88</v>
      </c>
    </row>
    <row r="96" spans="1:91" s="6" customFormat="1" ht="16.5" customHeight="1">
      <c r="A96" s="113" t="s">
        <v>83</v>
      </c>
      <c r="B96" s="114"/>
      <c r="C96" s="115"/>
      <c r="D96" s="116" t="s">
        <v>88</v>
      </c>
      <c r="E96" s="116"/>
      <c r="F96" s="116"/>
      <c r="G96" s="116"/>
      <c r="H96" s="116"/>
      <c r="I96" s="117"/>
      <c r="J96" s="116" t="s">
        <v>89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'2 - VON Vedlejší a ostatn...'!J30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86</v>
      </c>
      <c r="AR96" s="120"/>
      <c r="AS96" s="126">
        <v>0</v>
      </c>
      <c r="AT96" s="127">
        <f>ROUND(SUM(AV96:AW96),2)</f>
        <v>0</v>
      </c>
      <c r="AU96" s="128">
        <f>'2 - VON Vedlejší a ostatn...'!P124</f>
        <v>0</v>
      </c>
      <c r="AV96" s="127">
        <f>'2 - VON Vedlejší a ostatn...'!J33</f>
        <v>0</v>
      </c>
      <c r="AW96" s="127">
        <f>'2 - VON Vedlejší a ostatn...'!J34</f>
        <v>0</v>
      </c>
      <c r="AX96" s="127">
        <f>'2 - VON Vedlejší a ostatn...'!J35</f>
        <v>0</v>
      </c>
      <c r="AY96" s="127">
        <f>'2 - VON Vedlejší a ostatn...'!J36</f>
        <v>0</v>
      </c>
      <c r="AZ96" s="127">
        <f>'2 - VON Vedlejší a ostatn...'!F33</f>
        <v>0</v>
      </c>
      <c r="BA96" s="127">
        <f>'2 - VON Vedlejší a ostatn...'!F34</f>
        <v>0</v>
      </c>
      <c r="BB96" s="127">
        <f>'2 - VON Vedlejší a ostatn...'!F35</f>
        <v>0</v>
      </c>
      <c r="BC96" s="127">
        <f>'2 - VON Vedlejší a ostatn...'!F36</f>
        <v>0</v>
      </c>
      <c r="BD96" s="129">
        <f>'2 - VON Vedlejší a ostatn...'!F37</f>
        <v>0</v>
      </c>
      <c r="BT96" s="125" t="s">
        <v>84</v>
      </c>
      <c r="BV96" s="125" t="s">
        <v>81</v>
      </c>
      <c r="BW96" s="125" t="s">
        <v>90</v>
      </c>
      <c r="BX96" s="125" t="s">
        <v>5</v>
      </c>
      <c r="CL96" s="125" t="s">
        <v>19</v>
      </c>
      <c r="CM96" s="125" t="s">
        <v>88</v>
      </c>
    </row>
    <row r="97" spans="2:44" s="1" customFormat="1" ht="30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</row>
    <row r="98" spans="2:44" s="1" customFormat="1" ht="6.9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SO 01 Odtěžení sedimentů'!C2" display="/"/>
    <hyperlink ref="A96" location="'2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spans="2:46" ht="24.95" customHeight="1">
      <c r="B4" s="19"/>
      <c r="D4" s="134" t="s">
        <v>91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Metuje, Náchod, odstranění nánosů, ř.km 35,920 - 36,470</v>
      </c>
      <c r="F7" s="136"/>
      <c r="G7" s="136"/>
      <c r="H7" s="136"/>
      <c r="L7" s="19"/>
    </row>
    <row r="8" spans="2:12" s="1" customFormat="1" ht="12" customHeight="1">
      <c r="B8" s="42"/>
      <c r="D8" s="136" t="s">
        <v>92</v>
      </c>
      <c r="I8" s="138"/>
      <c r="L8" s="42"/>
    </row>
    <row r="9" spans="2:12" s="1" customFormat="1" ht="36.95" customHeight="1">
      <c r="B9" s="42"/>
      <c r="E9" s="139" t="s">
        <v>93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19</v>
      </c>
      <c r="I11" s="141" t="s">
        <v>20</v>
      </c>
      <c r="J11" s="140" t="s">
        <v>1</v>
      </c>
      <c r="L11" s="42"/>
    </row>
    <row r="12" spans="2:12" s="1" customFormat="1" ht="12" customHeight="1">
      <c r="B12" s="42"/>
      <c r="D12" s="136" t="s">
        <v>22</v>
      </c>
      <c r="F12" s="140" t="s">
        <v>23</v>
      </c>
      <c r="I12" s="141" t="s">
        <v>24</v>
      </c>
      <c r="J12" s="142" t="str">
        <f>'Rekapitulace stavby'!AN8</f>
        <v>5.10.2017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26</v>
      </c>
      <c r="I14" s="141" t="s">
        <v>27</v>
      </c>
      <c r="J14" s="140" t="s">
        <v>1</v>
      </c>
      <c r="L14" s="42"/>
    </row>
    <row r="15" spans="2:12" s="1" customFormat="1" ht="18" customHeight="1">
      <c r="B15" s="42"/>
      <c r="E15" s="140" t="s">
        <v>28</v>
      </c>
      <c r="I15" s="141" t="s">
        <v>29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27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27</v>
      </c>
      <c r="J20" s="140" t="s">
        <v>1</v>
      </c>
      <c r="L20" s="42"/>
    </row>
    <row r="21" spans="2:12" s="1" customFormat="1" ht="18" customHeight="1">
      <c r="B21" s="42"/>
      <c r="E21" s="140" t="s">
        <v>33</v>
      </c>
      <c r="I21" s="141" t="s">
        <v>29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35</v>
      </c>
      <c r="I23" s="141" t="s">
        <v>27</v>
      </c>
      <c r="J23" s="140" t="s">
        <v>1</v>
      </c>
      <c r="L23" s="42"/>
    </row>
    <row r="24" spans="2:12" s="1" customFormat="1" ht="18" customHeight="1">
      <c r="B24" s="42"/>
      <c r="E24" s="140" t="s">
        <v>36</v>
      </c>
      <c r="I24" s="141" t="s">
        <v>29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37</v>
      </c>
      <c r="I26" s="138"/>
      <c r="L26" s="42"/>
    </row>
    <row r="27" spans="2:12" s="7" customFormat="1" ht="63.75" customHeight="1">
      <c r="B27" s="143"/>
      <c r="E27" s="144" t="s">
        <v>94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39</v>
      </c>
      <c r="I30" s="138"/>
      <c r="J30" s="148">
        <f>ROUND(J119,2)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41</v>
      </c>
      <c r="I32" s="150" t="s">
        <v>40</v>
      </c>
      <c r="J32" s="149" t="s">
        <v>42</v>
      </c>
      <c r="L32" s="42"/>
    </row>
    <row r="33" spans="2:12" s="1" customFormat="1" ht="14.4" customHeight="1">
      <c r="B33" s="42"/>
      <c r="D33" s="151" t="s">
        <v>43</v>
      </c>
      <c r="E33" s="136" t="s">
        <v>44</v>
      </c>
      <c r="F33" s="152">
        <f>ROUND((SUM(BE119:BE163)),2)</f>
        <v>0</v>
      </c>
      <c r="I33" s="153">
        <v>0.21</v>
      </c>
      <c r="J33" s="152">
        <f>ROUND(((SUM(BE119:BE163))*I33),2)</f>
        <v>0</v>
      </c>
      <c r="L33" s="42"/>
    </row>
    <row r="34" spans="2:12" s="1" customFormat="1" ht="14.4" customHeight="1">
      <c r="B34" s="42"/>
      <c r="E34" s="136" t="s">
        <v>45</v>
      </c>
      <c r="F34" s="152">
        <f>ROUND((SUM(BF119:BF163)),2)</f>
        <v>0</v>
      </c>
      <c r="I34" s="153">
        <v>0.15</v>
      </c>
      <c r="J34" s="152">
        <f>ROUND(((SUM(BF119:BF163))*I34),2)</f>
        <v>0</v>
      </c>
      <c r="L34" s="42"/>
    </row>
    <row r="35" spans="2:12" s="1" customFormat="1" ht="14.4" customHeight="1" hidden="1">
      <c r="B35" s="42"/>
      <c r="E35" s="136" t="s">
        <v>46</v>
      </c>
      <c r="F35" s="152">
        <f>ROUND((SUM(BG119:BG163)),2)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47</v>
      </c>
      <c r="F36" s="152">
        <f>ROUND((SUM(BH119:BH163)),2)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48</v>
      </c>
      <c r="F37" s="152">
        <f>ROUND((SUM(BI119:BI163)),2)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52</v>
      </c>
      <c r="E50" s="163"/>
      <c r="F50" s="163"/>
      <c r="G50" s="162" t="s">
        <v>53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54</v>
      </c>
      <c r="E61" s="166"/>
      <c r="F61" s="167" t="s">
        <v>55</v>
      </c>
      <c r="G61" s="165" t="s">
        <v>54</v>
      </c>
      <c r="H61" s="166"/>
      <c r="I61" s="168"/>
      <c r="J61" s="169" t="s">
        <v>55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56</v>
      </c>
      <c r="E65" s="163"/>
      <c r="F65" s="163"/>
      <c r="G65" s="162" t="s">
        <v>57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54</v>
      </c>
      <c r="E76" s="166"/>
      <c r="F76" s="167" t="s">
        <v>55</v>
      </c>
      <c r="G76" s="165" t="s">
        <v>54</v>
      </c>
      <c r="H76" s="166"/>
      <c r="I76" s="168"/>
      <c r="J76" s="169" t="s">
        <v>55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Metuje, Náchod, odstranění nánosů, ř.km 35,920 - 36,470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92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1 - SO 01 Odtěžení sedimentů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22</v>
      </c>
      <c r="D89" s="38"/>
      <c r="E89" s="38"/>
      <c r="F89" s="26" t="str">
        <f>F12</f>
        <v>Náchod</v>
      </c>
      <c r="G89" s="38"/>
      <c r="H89" s="38"/>
      <c r="I89" s="141" t="s">
        <v>24</v>
      </c>
      <c r="J89" s="73" t="str">
        <f>IF(J12="","",J12)</f>
        <v>5.10.2017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58.2" customHeight="1">
      <c r="B91" s="37"/>
      <c r="C91" s="31" t="s">
        <v>26</v>
      </c>
      <c r="D91" s="38"/>
      <c r="E91" s="38"/>
      <c r="F91" s="26" t="str">
        <f>E15</f>
        <v>Povodí Labe,státní podnik,Víta Nejedlého 951,HK3</v>
      </c>
      <c r="G91" s="38"/>
      <c r="H91" s="38"/>
      <c r="I91" s="141" t="s">
        <v>32</v>
      </c>
      <c r="J91" s="35" t="str">
        <f>E21</f>
        <v>Multiaqua s.r.o.,Vaverkova 1343,Gradec Králové 2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35</v>
      </c>
      <c r="J92" s="35" t="str">
        <f>E24</f>
        <v>Ing. Pavel Romášek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J119</f>
        <v>0</v>
      </c>
      <c r="K96" s="38"/>
      <c r="L96" s="42"/>
      <c r="AU96" s="16" t="s">
        <v>99</v>
      </c>
    </row>
    <row r="97" spans="2:12" s="8" customFormat="1" ht="24.95" customHeight="1">
      <c r="B97" s="182"/>
      <c r="C97" s="183"/>
      <c r="D97" s="184" t="s">
        <v>100</v>
      </c>
      <c r="E97" s="185"/>
      <c r="F97" s="185"/>
      <c r="G97" s="185"/>
      <c r="H97" s="185"/>
      <c r="I97" s="186"/>
      <c r="J97" s="187">
        <f>J120</f>
        <v>0</v>
      </c>
      <c r="K97" s="183"/>
      <c r="L97" s="188"/>
    </row>
    <row r="98" spans="2:12" s="9" customFormat="1" ht="19.9" customHeight="1">
      <c r="B98" s="189"/>
      <c r="C98" s="190"/>
      <c r="D98" s="191" t="s">
        <v>101</v>
      </c>
      <c r="E98" s="192"/>
      <c r="F98" s="192"/>
      <c r="G98" s="192"/>
      <c r="H98" s="192"/>
      <c r="I98" s="193"/>
      <c r="J98" s="194">
        <f>J121</f>
        <v>0</v>
      </c>
      <c r="K98" s="190"/>
      <c r="L98" s="195"/>
    </row>
    <row r="99" spans="2:12" s="9" customFormat="1" ht="19.9" customHeight="1">
      <c r="B99" s="189"/>
      <c r="C99" s="190"/>
      <c r="D99" s="191" t="s">
        <v>102</v>
      </c>
      <c r="E99" s="192"/>
      <c r="F99" s="192"/>
      <c r="G99" s="192"/>
      <c r="H99" s="192"/>
      <c r="I99" s="193"/>
      <c r="J99" s="194">
        <f>J161</f>
        <v>0</v>
      </c>
      <c r="K99" s="190"/>
      <c r="L99" s="195"/>
    </row>
    <row r="100" spans="2:12" s="1" customFormat="1" ht="21.8" customHeight="1">
      <c r="B100" s="37"/>
      <c r="C100" s="38"/>
      <c r="D100" s="38"/>
      <c r="E100" s="38"/>
      <c r="F100" s="38"/>
      <c r="G100" s="38"/>
      <c r="H100" s="38"/>
      <c r="I100" s="138"/>
      <c r="J100" s="38"/>
      <c r="K100" s="38"/>
      <c r="L100" s="42"/>
    </row>
    <row r="101" spans="2:12" s="1" customFormat="1" ht="6.95" customHeight="1">
      <c r="B101" s="60"/>
      <c r="C101" s="61"/>
      <c r="D101" s="61"/>
      <c r="E101" s="61"/>
      <c r="F101" s="61"/>
      <c r="G101" s="61"/>
      <c r="H101" s="61"/>
      <c r="I101" s="172"/>
      <c r="J101" s="61"/>
      <c r="K101" s="61"/>
      <c r="L101" s="42"/>
    </row>
    <row r="105" spans="2:12" s="1" customFormat="1" ht="6.95" customHeight="1">
      <c r="B105" s="62"/>
      <c r="C105" s="63"/>
      <c r="D105" s="63"/>
      <c r="E105" s="63"/>
      <c r="F105" s="63"/>
      <c r="G105" s="63"/>
      <c r="H105" s="63"/>
      <c r="I105" s="175"/>
      <c r="J105" s="63"/>
      <c r="K105" s="63"/>
      <c r="L105" s="42"/>
    </row>
    <row r="106" spans="2:12" s="1" customFormat="1" ht="24.95" customHeight="1">
      <c r="B106" s="37"/>
      <c r="C106" s="22" t="s">
        <v>103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6.95" customHeight="1">
      <c r="B107" s="37"/>
      <c r="C107" s="38"/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12" customHeight="1">
      <c r="B108" s="37"/>
      <c r="C108" s="31" t="s">
        <v>16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6.5" customHeight="1">
      <c r="B109" s="37"/>
      <c r="C109" s="38"/>
      <c r="D109" s="38"/>
      <c r="E109" s="176" t="str">
        <f>E7</f>
        <v>Metuje, Náchod, odstranění nánosů, ř.km 35,920 - 36,470</v>
      </c>
      <c r="F109" s="31"/>
      <c r="G109" s="31"/>
      <c r="H109" s="31"/>
      <c r="I109" s="138"/>
      <c r="J109" s="38"/>
      <c r="K109" s="38"/>
      <c r="L109" s="42"/>
    </row>
    <row r="110" spans="2:12" s="1" customFormat="1" ht="12" customHeight="1">
      <c r="B110" s="37"/>
      <c r="C110" s="31" t="s">
        <v>92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6.5" customHeight="1">
      <c r="B111" s="37"/>
      <c r="C111" s="38"/>
      <c r="D111" s="38"/>
      <c r="E111" s="70" t="str">
        <f>E9</f>
        <v>1 - SO 01 Odtěžení sedimentů</v>
      </c>
      <c r="F111" s="38"/>
      <c r="G111" s="38"/>
      <c r="H111" s="38"/>
      <c r="I111" s="13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2" customHeight="1">
      <c r="B113" s="37"/>
      <c r="C113" s="31" t="s">
        <v>22</v>
      </c>
      <c r="D113" s="38"/>
      <c r="E113" s="38"/>
      <c r="F113" s="26" t="str">
        <f>F12</f>
        <v>Náchod</v>
      </c>
      <c r="G113" s="38"/>
      <c r="H113" s="38"/>
      <c r="I113" s="141" t="s">
        <v>24</v>
      </c>
      <c r="J113" s="73" t="str">
        <f>IF(J12="","",J12)</f>
        <v>5.10.2017</v>
      </c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58.2" customHeight="1">
      <c r="B115" s="37"/>
      <c r="C115" s="31" t="s">
        <v>26</v>
      </c>
      <c r="D115" s="38"/>
      <c r="E115" s="38"/>
      <c r="F115" s="26" t="str">
        <f>E15</f>
        <v>Povodí Labe,státní podnik,Víta Nejedlého 951,HK3</v>
      </c>
      <c r="G115" s="38"/>
      <c r="H115" s="38"/>
      <c r="I115" s="141" t="s">
        <v>32</v>
      </c>
      <c r="J115" s="35" t="str">
        <f>E21</f>
        <v>Multiaqua s.r.o.,Vaverkova 1343,Gradec Králové 2</v>
      </c>
      <c r="K115" s="38"/>
      <c r="L115" s="42"/>
    </row>
    <row r="116" spans="2:12" s="1" customFormat="1" ht="15.15" customHeight="1">
      <c r="B116" s="37"/>
      <c r="C116" s="31" t="s">
        <v>30</v>
      </c>
      <c r="D116" s="38"/>
      <c r="E116" s="38"/>
      <c r="F116" s="26" t="str">
        <f>IF(E18="","",E18)</f>
        <v>Vyplň údaj</v>
      </c>
      <c r="G116" s="38"/>
      <c r="H116" s="38"/>
      <c r="I116" s="141" t="s">
        <v>35</v>
      </c>
      <c r="J116" s="35" t="str">
        <f>E24</f>
        <v>Ing. Pavel Romášek</v>
      </c>
      <c r="K116" s="38"/>
      <c r="L116" s="42"/>
    </row>
    <row r="117" spans="2:12" s="1" customFormat="1" ht="10.3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20" s="10" customFormat="1" ht="29.25" customHeight="1">
      <c r="B118" s="196"/>
      <c r="C118" s="197" t="s">
        <v>104</v>
      </c>
      <c r="D118" s="198" t="s">
        <v>64</v>
      </c>
      <c r="E118" s="198" t="s">
        <v>60</v>
      </c>
      <c r="F118" s="198" t="s">
        <v>61</v>
      </c>
      <c r="G118" s="198" t="s">
        <v>105</v>
      </c>
      <c r="H118" s="198" t="s">
        <v>106</v>
      </c>
      <c r="I118" s="199" t="s">
        <v>107</v>
      </c>
      <c r="J118" s="198" t="s">
        <v>97</v>
      </c>
      <c r="K118" s="200" t="s">
        <v>108</v>
      </c>
      <c r="L118" s="201"/>
      <c r="M118" s="94" t="s">
        <v>1</v>
      </c>
      <c r="N118" s="95" t="s">
        <v>43</v>
      </c>
      <c r="O118" s="95" t="s">
        <v>109</v>
      </c>
      <c r="P118" s="95" t="s">
        <v>110</v>
      </c>
      <c r="Q118" s="95" t="s">
        <v>111</v>
      </c>
      <c r="R118" s="95" t="s">
        <v>112</v>
      </c>
      <c r="S118" s="95" t="s">
        <v>113</v>
      </c>
      <c r="T118" s="96" t="s">
        <v>114</v>
      </c>
    </row>
    <row r="119" spans="2:63" s="1" customFormat="1" ht="22.8" customHeight="1">
      <c r="B119" s="37"/>
      <c r="C119" s="101" t="s">
        <v>115</v>
      </c>
      <c r="D119" s="38"/>
      <c r="E119" s="38"/>
      <c r="F119" s="38"/>
      <c r="G119" s="38"/>
      <c r="H119" s="38"/>
      <c r="I119" s="138"/>
      <c r="J119" s="202">
        <f>BK119</f>
        <v>0</v>
      </c>
      <c r="K119" s="38"/>
      <c r="L119" s="42"/>
      <c r="M119" s="97"/>
      <c r="N119" s="98"/>
      <c r="O119" s="98"/>
      <c r="P119" s="203">
        <f>P120</f>
        <v>0</v>
      </c>
      <c r="Q119" s="98"/>
      <c r="R119" s="203">
        <f>R120</f>
        <v>0.049562</v>
      </c>
      <c r="S119" s="98"/>
      <c r="T119" s="204">
        <f>T120</f>
        <v>0</v>
      </c>
      <c r="AT119" s="16" t="s">
        <v>78</v>
      </c>
      <c r="AU119" s="16" t="s">
        <v>99</v>
      </c>
      <c r="BK119" s="205">
        <f>BK120</f>
        <v>0</v>
      </c>
    </row>
    <row r="120" spans="2:63" s="11" customFormat="1" ht="25.9" customHeight="1">
      <c r="B120" s="206"/>
      <c r="C120" s="207"/>
      <c r="D120" s="208" t="s">
        <v>78</v>
      </c>
      <c r="E120" s="209" t="s">
        <v>116</v>
      </c>
      <c r="F120" s="209" t="s">
        <v>117</v>
      </c>
      <c r="G120" s="207"/>
      <c r="H120" s="207"/>
      <c r="I120" s="210"/>
      <c r="J120" s="211">
        <f>BK120</f>
        <v>0</v>
      </c>
      <c r="K120" s="207"/>
      <c r="L120" s="212"/>
      <c r="M120" s="213"/>
      <c r="N120" s="214"/>
      <c r="O120" s="214"/>
      <c r="P120" s="215">
        <f>P121+P161</f>
        <v>0</v>
      </c>
      <c r="Q120" s="214"/>
      <c r="R120" s="215">
        <f>R121+R161</f>
        <v>0.049562</v>
      </c>
      <c r="S120" s="214"/>
      <c r="T120" s="216">
        <f>T121+T161</f>
        <v>0</v>
      </c>
      <c r="AR120" s="217" t="s">
        <v>84</v>
      </c>
      <c r="AT120" s="218" t="s">
        <v>78</v>
      </c>
      <c r="AU120" s="218" t="s">
        <v>79</v>
      </c>
      <c r="AY120" s="217" t="s">
        <v>118</v>
      </c>
      <c r="BK120" s="219">
        <f>BK121+BK161</f>
        <v>0</v>
      </c>
    </row>
    <row r="121" spans="2:63" s="11" customFormat="1" ht="22.8" customHeight="1">
      <c r="B121" s="206"/>
      <c r="C121" s="207"/>
      <c r="D121" s="208" t="s">
        <v>78</v>
      </c>
      <c r="E121" s="220" t="s">
        <v>84</v>
      </c>
      <c r="F121" s="220" t="s">
        <v>119</v>
      </c>
      <c r="G121" s="207"/>
      <c r="H121" s="207"/>
      <c r="I121" s="210"/>
      <c r="J121" s="221">
        <f>BK121</f>
        <v>0</v>
      </c>
      <c r="K121" s="207"/>
      <c r="L121" s="212"/>
      <c r="M121" s="213"/>
      <c r="N121" s="214"/>
      <c r="O121" s="214"/>
      <c r="P121" s="215">
        <f>SUM(P122:P160)</f>
        <v>0</v>
      </c>
      <c r="Q121" s="214"/>
      <c r="R121" s="215">
        <f>SUM(R122:R160)</f>
        <v>0.049562</v>
      </c>
      <c r="S121" s="214"/>
      <c r="T121" s="216">
        <f>SUM(T122:T160)</f>
        <v>0</v>
      </c>
      <c r="AR121" s="217" t="s">
        <v>84</v>
      </c>
      <c r="AT121" s="218" t="s">
        <v>78</v>
      </c>
      <c r="AU121" s="218" t="s">
        <v>84</v>
      </c>
      <c r="AY121" s="217" t="s">
        <v>118</v>
      </c>
      <c r="BK121" s="219">
        <f>SUM(BK122:BK160)</f>
        <v>0</v>
      </c>
    </row>
    <row r="122" spans="2:65" s="1" customFormat="1" ht="24" customHeight="1">
      <c r="B122" s="37"/>
      <c r="C122" s="222" t="s">
        <v>84</v>
      </c>
      <c r="D122" s="222" t="s">
        <v>120</v>
      </c>
      <c r="E122" s="223" t="s">
        <v>121</v>
      </c>
      <c r="F122" s="224" t="s">
        <v>122</v>
      </c>
      <c r="G122" s="225" t="s">
        <v>123</v>
      </c>
      <c r="H122" s="226">
        <v>0.636</v>
      </c>
      <c r="I122" s="227"/>
      <c r="J122" s="228">
        <f>ROUND(I122*H122,2)</f>
        <v>0</v>
      </c>
      <c r="K122" s="224" t="s">
        <v>124</v>
      </c>
      <c r="L122" s="42"/>
      <c r="M122" s="229" t="s">
        <v>1</v>
      </c>
      <c r="N122" s="230" t="s">
        <v>44</v>
      </c>
      <c r="O122" s="85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33" t="s">
        <v>125</v>
      </c>
      <c r="AT122" s="233" t="s">
        <v>120</v>
      </c>
      <c r="AU122" s="233" t="s">
        <v>88</v>
      </c>
      <c r="AY122" s="16" t="s">
        <v>118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6" t="s">
        <v>84</v>
      </c>
      <c r="BK122" s="234">
        <f>ROUND(I122*H122,2)</f>
        <v>0</v>
      </c>
      <c r="BL122" s="16" t="s">
        <v>125</v>
      </c>
      <c r="BM122" s="233" t="s">
        <v>126</v>
      </c>
    </row>
    <row r="123" spans="2:47" s="1" customFormat="1" ht="12">
      <c r="B123" s="37"/>
      <c r="C123" s="38"/>
      <c r="D123" s="235" t="s">
        <v>127</v>
      </c>
      <c r="E123" s="38"/>
      <c r="F123" s="236" t="s">
        <v>128</v>
      </c>
      <c r="G123" s="38"/>
      <c r="H123" s="38"/>
      <c r="I123" s="138"/>
      <c r="J123" s="38"/>
      <c r="K123" s="38"/>
      <c r="L123" s="42"/>
      <c r="M123" s="237"/>
      <c r="N123" s="85"/>
      <c r="O123" s="85"/>
      <c r="P123" s="85"/>
      <c r="Q123" s="85"/>
      <c r="R123" s="85"/>
      <c r="S123" s="85"/>
      <c r="T123" s="86"/>
      <c r="AT123" s="16" t="s">
        <v>127</v>
      </c>
      <c r="AU123" s="16" t="s">
        <v>88</v>
      </c>
    </row>
    <row r="124" spans="2:51" s="12" customFormat="1" ht="12">
      <c r="B124" s="238"/>
      <c r="C124" s="239"/>
      <c r="D124" s="235" t="s">
        <v>129</v>
      </c>
      <c r="E124" s="240" t="s">
        <v>1</v>
      </c>
      <c r="F124" s="241" t="s">
        <v>130</v>
      </c>
      <c r="G124" s="239"/>
      <c r="H124" s="242">
        <v>0.636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129</v>
      </c>
      <c r="AU124" s="248" t="s">
        <v>88</v>
      </c>
      <c r="AV124" s="12" t="s">
        <v>88</v>
      </c>
      <c r="AW124" s="12" t="s">
        <v>34</v>
      </c>
      <c r="AX124" s="12" t="s">
        <v>84</v>
      </c>
      <c r="AY124" s="248" t="s">
        <v>118</v>
      </c>
    </row>
    <row r="125" spans="2:65" s="1" customFormat="1" ht="24" customHeight="1">
      <c r="B125" s="37"/>
      <c r="C125" s="222" t="s">
        <v>88</v>
      </c>
      <c r="D125" s="222" t="s">
        <v>120</v>
      </c>
      <c r="E125" s="223" t="s">
        <v>131</v>
      </c>
      <c r="F125" s="224" t="s">
        <v>132</v>
      </c>
      <c r="G125" s="225" t="s">
        <v>133</v>
      </c>
      <c r="H125" s="226">
        <v>281</v>
      </c>
      <c r="I125" s="227"/>
      <c r="J125" s="228">
        <f>ROUND(I125*H125,2)</f>
        <v>0</v>
      </c>
      <c r="K125" s="224" t="s">
        <v>124</v>
      </c>
      <c r="L125" s="42"/>
      <c r="M125" s="229" t="s">
        <v>1</v>
      </c>
      <c r="N125" s="230" t="s">
        <v>44</v>
      </c>
      <c r="O125" s="85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125</v>
      </c>
      <c r="AT125" s="233" t="s">
        <v>120</v>
      </c>
      <c r="AU125" s="233" t="s">
        <v>88</v>
      </c>
      <c r="AY125" s="16" t="s">
        <v>118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84</v>
      </c>
      <c r="BK125" s="234">
        <f>ROUND(I125*H125,2)</f>
        <v>0</v>
      </c>
      <c r="BL125" s="16" t="s">
        <v>125</v>
      </c>
      <c r="BM125" s="233" t="s">
        <v>134</v>
      </c>
    </row>
    <row r="126" spans="2:47" s="1" customFormat="1" ht="12">
      <c r="B126" s="37"/>
      <c r="C126" s="38"/>
      <c r="D126" s="235" t="s">
        <v>127</v>
      </c>
      <c r="E126" s="38"/>
      <c r="F126" s="236" t="s">
        <v>135</v>
      </c>
      <c r="G126" s="38"/>
      <c r="H126" s="38"/>
      <c r="I126" s="138"/>
      <c r="J126" s="38"/>
      <c r="K126" s="38"/>
      <c r="L126" s="42"/>
      <c r="M126" s="237"/>
      <c r="N126" s="85"/>
      <c r="O126" s="85"/>
      <c r="P126" s="85"/>
      <c r="Q126" s="85"/>
      <c r="R126" s="85"/>
      <c r="S126" s="85"/>
      <c r="T126" s="86"/>
      <c r="AT126" s="16" t="s">
        <v>127</v>
      </c>
      <c r="AU126" s="16" t="s">
        <v>88</v>
      </c>
    </row>
    <row r="127" spans="2:51" s="12" customFormat="1" ht="12">
      <c r="B127" s="238"/>
      <c r="C127" s="239"/>
      <c r="D127" s="235" t="s">
        <v>129</v>
      </c>
      <c r="E127" s="240" t="s">
        <v>1</v>
      </c>
      <c r="F127" s="241" t="s">
        <v>136</v>
      </c>
      <c r="G127" s="239"/>
      <c r="H127" s="242">
        <v>281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129</v>
      </c>
      <c r="AU127" s="248" t="s">
        <v>88</v>
      </c>
      <c r="AV127" s="12" t="s">
        <v>88</v>
      </c>
      <c r="AW127" s="12" t="s">
        <v>34</v>
      </c>
      <c r="AX127" s="12" t="s">
        <v>84</v>
      </c>
      <c r="AY127" s="248" t="s">
        <v>118</v>
      </c>
    </row>
    <row r="128" spans="2:65" s="1" customFormat="1" ht="24" customHeight="1">
      <c r="B128" s="37"/>
      <c r="C128" s="222" t="s">
        <v>137</v>
      </c>
      <c r="D128" s="222" t="s">
        <v>120</v>
      </c>
      <c r="E128" s="223" t="s">
        <v>138</v>
      </c>
      <c r="F128" s="224" t="s">
        <v>139</v>
      </c>
      <c r="G128" s="225" t="s">
        <v>140</v>
      </c>
      <c r="H128" s="226">
        <v>4.215</v>
      </c>
      <c r="I128" s="227"/>
      <c r="J128" s="228">
        <f>ROUND(I128*H128,2)</f>
        <v>0</v>
      </c>
      <c r="K128" s="224" t="s">
        <v>124</v>
      </c>
      <c r="L128" s="42"/>
      <c r="M128" s="229" t="s">
        <v>1</v>
      </c>
      <c r="N128" s="230" t="s">
        <v>44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125</v>
      </c>
      <c r="AT128" s="233" t="s">
        <v>120</v>
      </c>
      <c r="AU128" s="233" t="s">
        <v>88</v>
      </c>
      <c r="AY128" s="16" t="s">
        <v>118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84</v>
      </c>
      <c r="BK128" s="234">
        <f>ROUND(I128*H128,2)</f>
        <v>0</v>
      </c>
      <c r="BL128" s="16" t="s">
        <v>125</v>
      </c>
      <c r="BM128" s="233" t="s">
        <v>141</v>
      </c>
    </row>
    <row r="129" spans="2:47" s="1" customFormat="1" ht="12">
      <c r="B129" s="37"/>
      <c r="C129" s="38"/>
      <c r="D129" s="235" t="s">
        <v>127</v>
      </c>
      <c r="E129" s="38"/>
      <c r="F129" s="236" t="s">
        <v>142</v>
      </c>
      <c r="G129" s="38"/>
      <c r="H129" s="38"/>
      <c r="I129" s="138"/>
      <c r="J129" s="38"/>
      <c r="K129" s="38"/>
      <c r="L129" s="42"/>
      <c r="M129" s="237"/>
      <c r="N129" s="85"/>
      <c r="O129" s="85"/>
      <c r="P129" s="85"/>
      <c r="Q129" s="85"/>
      <c r="R129" s="85"/>
      <c r="S129" s="85"/>
      <c r="T129" s="86"/>
      <c r="AT129" s="16" t="s">
        <v>127</v>
      </c>
      <c r="AU129" s="16" t="s">
        <v>88</v>
      </c>
    </row>
    <row r="130" spans="2:51" s="12" customFormat="1" ht="12">
      <c r="B130" s="238"/>
      <c r="C130" s="239"/>
      <c r="D130" s="235" t="s">
        <v>129</v>
      </c>
      <c r="E130" s="240" t="s">
        <v>1</v>
      </c>
      <c r="F130" s="241" t="s">
        <v>143</v>
      </c>
      <c r="G130" s="239"/>
      <c r="H130" s="242">
        <v>4.215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129</v>
      </c>
      <c r="AU130" s="248" t="s">
        <v>88</v>
      </c>
      <c r="AV130" s="12" t="s">
        <v>88</v>
      </c>
      <c r="AW130" s="12" t="s">
        <v>34</v>
      </c>
      <c r="AX130" s="12" t="s">
        <v>84</v>
      </c>
      <c r="AY130" s="248" t="s">
        <v>118</v>
      </c>
    </row>
    <row r="131" spans="2:65" s="1" customFormat="1" ht="36" customHeight="1">
      <c r="B131" s="37"/>
      <c r="C131" s="222" t="s">
        <v>144</v>
      </c>
      <c r="D131" s="222" t="s">
        <v>120</v>
      </c>
      <c r="E131" s="223" t="s">
        <v>145</v>
      </c>
      <c r="F131" s="224" t="s">
        <v>146</v>
      </c>
      <c r="G131" s="225" t="s">
        <v>140</v>
      </c>
      <c r="H131" s="226">
        <v>2707</v>
      </c>
      <c r="I131" s="227"/>
      <c r="J131" s="228">
        <f>ROUND(I131*H131,2)</f>
        <v>0</v>
      </c>
      <c r="K131" s="224" t="s">
        <v>1</v>
      </c>
      <c r="L131" s="42"/>
      <c r="M131" s="229" t="s">
        <v>1</v>
      </c>
      <c r="N131" s="230" t="s">
        <v>44</v>
      </c>
      <c r="O131" s="85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125</v>
      </c>
      <c r="AT131" s="233" t="s">
        <v>120</v>
      </c>
      <c r="AU131" s="233" t="s">
        <v>88</v>
      </c>
      <c r="AY131" s="16" t="s">
        <v>118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84</v>
      </c>
      <c r="BK131" s="234">
        <f>ROUND(I131*H131,2)</f>
        <v>0</v>
      </c>
      <c r="BL131" s="16" t="s">
        <v>125</v>
      </c>
      <c r="BM131" s="233" t="s">
        <v>147</v>
      </c>
    </row>
    <row r="132" spans="2:51" s="12" customFormat="1" ht="12">
      <c r="B132" s="238"/>
      <c r="C132" s="239"/>
      <c r="D132" s="235" t="s">
        <v>129</v>
      </c>
      <c r="E132" s="240" t="s">
        <v>1</v>
      </c>
      <c r="F132" s="241" t="s">
        <v>148</v>
      </c>
      <c r="G132" s="239"/>
      <c r="H132" s="242">
        <v>2707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129</v>
      </c>
      <c r="AU132" s="248" t="s">
        <v>88</v>
      </c>
      <c r="AV132" s="12" t="s">
        <v>88</v>
      </c>
      <c r="AW132" s="12" t="s">
        <v>34</v>
      </c>
      <c r="AX132" s="12" t="s">
        <v>84</v>
      </c>
      <c r="AY132" s="248" t="s">
        <v>118</v>
      </c>
    </row>
    <row r="133" spans="2:65" s="1" customFormat="1" ht="24" customHeight="1">
      <c r="B133" s="37"/>
      <c r="C133" s="222" t="s">
        <v>149</v>
      </c>
      <c r="D133" s="222" t="s">
        <v>120</v>
      </c>
      <c r="E133" s="223" t="s">
        <v>150</v>
      </c>
      <c r="F133" s="224" t="s">
        <v>151</v>
      </c>
      <c r="G133" s="225" t="s">
        <v>140</v>
      </c>
      <c r="H133" s="226">
        <v>2707</v>
      </c>
      <c r="I133" s="227"/>
      <c r="J133" s="228">
        <f>ROUND(I133*H133,2)</f>
        <v>0</v>
      </c>
      <c r="K133" s="224" t="s">
        <v>124</v>
      </c>
      <c r="L133" s="42"/>
      <c r="M133" s="229" t="s">
        <v>1</v>
      </c>
      <c r="N133" s="230" t="s">
        <v>44</v>
      </c>
      <c r="O133" s="85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125</v>
      </c>
      <c r="AT133" s="233" t="s">
        <v>120</v>
      </c>
      <c r="AU133" s="233" t="s">
        <v>88</v>
      </c>
      <c r="AY133" s="16" t="s">
        <v>118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84</v>
      </c>
      <c r="BK133" s="234">
        <f>ROUND(I133*H133,2)</f>
        <v>0</v>
      </c>
      <c r="BL133" s="16" t="s">
        <v>125</v>
      </c>
      <c r="BM133" s="233" t="s">
        <v>152</v>
      </c>
    </row>
    <row r="134" spans="2:47" s="1" customFormat="1" ht="12">
      <c r="B134" s="37"/>
      <c r="C134" s="38"/>
      <c r="D134" s="235" t="s">
        <v>127</v>
      </c>
      <c r="E134" s="38"/>
      <c r="F134" s="236" t="s">
        <v>153</v>
      </c>
      <c r="G134" s="38"/>
      <c r="H134" s="38"/>
      <c r="I134" s="138"/>
      <c r="J134" s="38"/>
      <c r="K134" s="38"/>
      <c r="L134" s="42"/>
      <c r="M134" s="237"/>
      <c r="N134" s="85"/>
      <c r="O134" s="85"/>
      <c r="P134" s="85"/>
      <c r="Q134" s="85"/>
      <c r="R134" s="85"/>
      <c r="S134" s="85"/>
      <c r="T134" s="86"/>
      <c r="AT134" s="16" t="s">
        <v>127</v>
      </c>
      <c r="AU134" s="16" t="s">
        <v>88</v>
      </c>
    </row>
    <row r="135" spans="2:51" s="12" customFormat="1" ht="12">
      <c r="B135" s="238"/>
      <c r="C135" s="239"/>
      <c r="D135" s="235" t="s">
        <v>129</v>
      </c>
      <c r="E135" s="240" t="s">
        <v>1</v>
      </c>
      <c r="F135" s="241" t="s">
        <v>154</v>
      </c>
      <c r="G135" s="239"/>
      <c r="H135" s="242">
        <v>812.1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129</v>
      </c>
      <c r="AU135" s="248" t="s">
        <v>88</v>
      </c>
      <c r="AV135" s="12" t="s">
        <v>88</v>
      </c>
      <c r="AW135" s="12" t="s">
        <v>34</v>
      </c>
      <c r="AX135" s="12" t="s">
        <v>79</v>
      </c>
      <c r="AY135" s="248" t="s">
        <v>118</v>
      </c>
    </row>
    <row r="136" spans="2:51" s="12" customFormat="1" ht="12">
      <c r="B136" s="238"/>
      <c r="C136" s="239"/>
      <c r="D136" s="235" t="s">
        <v>129</v>
      </c>
      <c r="E136" s="240" t="s">
        <v>1</v>
      </c>
      <c r="F136" s="241" t="s">
        <v>155</v>
      </c>
      <c r="G136" s="239"/>
      <c r="H136" s="242">
        <v>1894.9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129</v>
      </c>
      <c r="AU136" s="248" t="s">
        <v>88</v>
      </c>
      <c r="AV136" s="12" t="s">
        <v>88</v>
      </c>
      <c r="AW136" s="12" t="s">
        <v>34</v>
      </c>
      <c r="AX136" s="12" t="s">
        <v>79</v>
      </c>
      <c r="AY136" s="248" t="s">
        <v>118</v>
      </c>
    </row>
    <row r="137" spans="2:51" s="13" customFormat="1" ht="12">
      <c r="B137" s="249"/>
      <c r="C137" s="250"/>
      <c r="D137" s="235" t="s">
        <v>129</v>
      </c>
      <c r="E137" s="251" t="s">
        <v>1</v>
      </c>
      <c r="F137" s="252" t="s">
        <v>156</v>
      </c>
      <c r="G137" s="250"/>
      <c r="H137" s="253">
        <v>2707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129</v>
      </c>
      <c r="AU137" s="259" t="s">
        <v>88</v>
      </c>
      <c r="AV137" s="13" t="s">
        <v>125</v>
      </c>
      <c r="AW137" s="13" t="s">
        <v>34</v>
      </c>
      <c r="AX137" s="13" t="s">
        <v>84</v>
      </c>
      <c r="AY137" s="259" t="s">
        <v>118</v>
      </c>
    </row>
    <row r="138" spans="2:65" s="1" customFormat="1" ht="16.5" customHeight="1">
      <c r="B138" s="37"/>
      <c r="C138" s="222" t="s">
        <v>157</v>
      </c>
      <c r="D138" s="222" t="s">
        <v>120</v>
      </c>
      <c r="E138" s="223" t="s">
        <v>158</v>
      </c>
      <c r="F138" s="224" t="s">
        <v>159</v>
      </c>
      <c r="G138" s="225" t="s">
        <v>160</v>
      </c>
      <c r="H138" s="226">
        <v>3.18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44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125</v>
      </c>
      <c r="AT138" s="233" t="s">
        <v>120</v>
      </c>
      <c r="AU138" s="233" t="s">
        <v>88</v>
      </c>
      <c r="AY138" s="16" t="s">
        <v>118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84</v>
      </c>
      <c r="BK138" s="234">
        <f>ROUND(I138*H138,2)</f>
        <v>0</v>
      </c>
      <c r="BL138" s="16" t="s">
        <v>125</v>
      </c>
      <c r="BM138" s="233" t="s">
        <v>161</v>
      </c>
    </row>
    <row r="139" spans="2:47" s="1" customFormat="1" ht="12">
      <c r="B139" s="37"/>
      <c r="C139" s="38"/>
      <c r="D139" s="235" t="s">
        <v>127</v>
      </c>
      <c r="E139" s="38"/>
      <c r="F139" s="236" t="s">
        <v>162</v>
      </c>
      <c r="G139" s="38"/>
      <c r="H139" s="38"/>
      <c r="I139" s="138"/>
      <c r="J139" s="38"/>
      <c r="K139" s="38"/>
      <c r="L139" s="42"/>
      <c r="M139" s="237"/>
      <c r="N139" s="85"/>
      <c r="O139" s="85"/>
      <c r="P139" s="85"/>
      <c r="Q139" s="85"/>
      <c r="R139" s="85"/>
      <c r="S139" s="85"/>
      <c r="T139" s="86"/>
      <c r="AT139" s="16" t="s">
        <v>127</v>
      </c>
      <c r="AU139" s="16" t="s">
        <v>88</v>
      </c>
    </row>
    <row r="140" spans="2:51" s="12" customFormat="1" ht="12">
      <c r="B140" s="238"/>
      <c r="C140" s="239"/>
      <c r="D140" s="235" t="s">
        <v>129</v>
      </c>
      <c r="E140" s="240" t="s">
        <v>1</v>
      </c>
      <c r="F140" s="241" t="s">
        <v>163</v>
      </c>
      <c r="G140" s="239"/>
      <c r="H140" s="242">
        <v>3.18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129</v>
      </c>
      <c r="AU140" s="248" t="s">
        <v>88</v>
      </c>
      <c r="AV140" s="12" t="s">
        <v>88</v>
      </c>
      <c r="AW140" s="12" t="s">
        <v>34</v>
      </c>
      <c r="AX140" s="12" t="s">
        <v>84</v>
      </c>
      <c r="AY140" s="248" t="s">
        <v>118</v>
      </c>
    </row>
    <row r="141" spans="2:65" s="1" customFormat="1" ht="16.5" customHeight="1">
      <c r="B141" s="37"/>
      <c r="C141" s="222" t="s">
        <v>164</v>
      </c>
      <c r="D141" s="222" t="s">
        <v>120</v>
      </c>
      <c r="E141" s="223" t="s">
        <v>165</v>
      </c>
      <c r="F141" s="224" t="s">
        <v>166</v>
      </c>
      <c r="G141" s="225" t="s">
        <v>140</v>
      </c>
      <c r="H141" s="226">
        <v>2707</v>
      </c>
      <c r="I141" s="227"/>
      <c r="J141" s="228">
        <f>ROUND(I141*H141,2)</f>
        <v>0</v>
      </c>
      <c r="K141" s="224" t="s">
        <v>124</v>
      </c>
      <c r="L141" s="42"/>
      <c r="M141" s="229" t="s">
        <v>1</v>
      </c>
      <c r="N141" s="230" t="s">
        <v>44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125</v>
      </c>
      <c r="AT141" s="233" t="s">
        <v>120</v>
      </c>
      <c r="AU141" s="233" t="s">
        <v>88</v>
      </c>
      <c r="AY141" s="16" t="s">
        <v>118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84</v>
      </c>
      <c r="BK141" s="234">
        <f>ROUND(I141*H141,2)</f>
        <v>0</v>
      </c>
      <c r="BL141" s="16" t="s">
        <v>125</v>
      </c>
      <c r="BM141" s="233" t="s">
        <v>167</v>
      </c>
    </row>
    <row r="142" spans="2:47" s="1" customFormat="1" ht="12">
      <c r="B142" s="37"/>
      <c r="C142" s="38"/>
      <c r="D142" s="235" t="s">
        <v>127</v>
      </c>
      <c r="E142" s="38"/>
      <c r="F142" s="236" t="s">
        <v>168</v>
      </c>
      <c r="G142" s="38"/>
      <c r="H142" s="38"/>
      <c r="I142" s="138"/>
      <c r="J142" s="38"/>
      <c r="K142" s="38"/>
      <c r="L142" s="42"/>
      <c r="M142" s="237"/>
      <c r="N142" s="85"/>
      <c r="O142" s="85"/>
      <c r="P142" s="85"/>
      <c r="Q142" s="85"/>
      <c r="R142" s="85"/>
      <c r="S142" s="85"/>
      <c r="T142" s="86"/>
      <c r="AT142" s="16" t="s">
        <v>127</v>
      </c>
      <c r="AU142" s="16" t="s">
        <v>88</v>
      </c>
    </row>
    <row r="143" spans="2:51" s="12" customFormat="1" ht="12">
      <c r="B143" s="238"/>
      <c r="C143" s="239"/>
      <c r="D143" s="235" t="s">
        <v>129</v>
      </c>
      <c r="E143" s="240" t="s">
        <v>1</v>
      </c>
      <c r="F143" s="241" t="s">
        <v>154</v>
      </c>
      <c r="G143" s="239"/>
      <c r="H143" s="242">
        <v>812.1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129</v>
      </c>
      <c r="AU143" s="248" t="s">
        <v>88</v>
      </c>
      <c r="AV143" s="12" t="s">
        <v>88</v>
      </c>
      <c r="AW143" s="12" t="s">
        <v>34</v>
      </c>
      <c r="AX143" s="12" t="s">
        <v>79</v>
      </c>
      <c r="AY143" s="248" t="s">
        <v>118</v>
      </c>
    </row>
    <row r="144" spans="2:51" s="12" customFormat="1" ht="12">
      <c r="B144" s="238"/>
      <c r="C144" s="239"/>
      <c r="D144" s="235" t="s">
        <v>129</v>
      </c>
      <c r="E144" s="240" t="s">
        <v>1</v>
      </c>
      <c r="F144" s="241" t="s">
        <v>169</v>
      </c>
      <c r="G144" s="239"/>
      <c r="H144" s="242">
        <v>1894.9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129</v>
      </c>
      <c r="AU144" s="248" t="s">
        <v>88</v>
      </c>
      <c r="AV144" s="12" t="s">
        <v>88</v>
      </c>
      <c r="AW144" s="12" t="s">
        <v>34</v>
      </c>
      <c r="AX144" s="12" t="s">
        <v>79</v>
      </c>
      <c r="AY144" s="248" t="s">
        <v>118</v>
      </c>
    </row>
    <row r="145" spans="2:51" s="13" customFormat="1" ht="12">
      <c r="B145" s="249"/>
      <c r="C145" s="250"/>
      <c r="D145" s="235" t="s">
        <v>129</v>
      </c>
      <c r="E145" s="251" t="s">
        <v>1</v>
      </c>
      <c r="F145" s="252" t="s">
        <v>156</v>
      </c>
      <c r="G145" s="250"/>
      <c r="H145" s="253">
        <v>2707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129</v>
      </c>
      <c r="AU145" s="259" t="s">
        <v>88</v>
      </c>
      <c r="AV145" s="13" t="s">
        <v>125</v>
      </c>
      <c r="AW145" s="13" t="s">
        <v>34</v>
      </c>
      <c r="AX145" s="13" t="s">
        <v>84</v>
      </c>
      <c r="AY145" s="259" t="s">
        <v>118</v>
      </c>
    </row>
    <row r="146" spans="2:65" s="1" customFormat="1" ht="24" customHeight="1">
      <c r="B146" s="37"/>
      <c r="C146" s="222" t="s">
        <v>170</v>
      </c>
      <c r="D146" s="222" t="s">
        <v>120</v>
      </c>
      <c r="E146" s="223" t="s">
        <v>171</v>
      </c>
      <c r="F146" s="224" t="s">
        <v>172</v>
      </c>
      <c r="G146" s="225" t="s">
        <v>133</v>
      </c>
      <c r="H146" s="226">
        <v>3304.16</v>
      </c>
      <c r="I146" s="227"/>
      <c r="J146" s="228">
        <f>ROUND(I146*H146,2)</f>
        <v>0</v>
      </c>
      <c r="K146" s="224" t="s">
        <v>124</v>
      </c>
      <c r="L146" s="42"/>
      <c r="M146" s="229" t="s">
        <v>1</v>
      </c>
      <c r="N146" s="230" t="s">
        <v>44</v>
      </c>
      <c r="O146" s="85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33" t="s">
        <v>125</v>
      </c>
      <c r="AT146" s="233" t="s">
        <v>120</v>
      </c>
      <c r="AU146" s="233" t="s">
        <v>88</v>
      </c>
      <c r="AY146" s="16" t="s">
        <v>118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84</v>
      </c>
      <c r="BK146" s="234">
        <f>ROUND(I146*H146,2)</f>
        <v>0</v>
      </c>
      <c r="BL146" s="16" t="s">
        <v>125</v>
      </c>
      <c r="BM146" s="233" t="s">
        <v>173</v>
      </c>
    </row>
    <row r="147" spans="2:47" s="1" customFormat="1" ht="12">
      <c r="B147" s="37"/>
      <c r="C147" s="38"/>
      <c r="D147" s="235" t="s">
        <v>127</v>
      </c>
      <c r="E147" s="38"/>
      <c r="F147" s="236" t="s">
        <v>174</v>
      </c>
      <c r="G147" s="38"/>
      <c r="H147" s="38"/>
      <c r="I147" s="138"/>
      <c r="J147" s="38"/>
      <c r="K147" s="38"/>
      <c r="L147" s="42"/>
      <c r="M147" s="237"/>
      <c r="N147" s="85"/>
      <c r="O147" s="85"/>
      <c r="P147" s="85"/>
      <c r="Q147" s="85"/>
      <c r="R147" s="85"/>
      <c r="S147" s="85"/>
      <c r="T147" s="86"/>
      <c r="AT147" s="16" t="s">
        <v>127</v>
      </c>
      <c r="AU147" s="16" t="s">
        <v>88</v>
      </c>
    </row>
    <row r="148" spans="2:51" s="12" customFormat="1" ht="12">
      <c r="B148" s="238"/>
      <c r="C148" s="239"/>
      <c r="D148" s="235" t="s">
        <v>129</v>
      </c>
      <c r="E148" s="240" t="s">
        <v>1</v>
      </c>
      <c r="F148" s="241" t="s">
        <v>175</v>
      </c>
      <c r="G148" s="239"/>
      <c r="H148" s="242">
        <v>3304.16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129</v>
      </c>
      <c r="AU148" s="248" t="s">
        <v>88</v>
      </c>
      <c r="AV148" s="12" t="s">
        <v>88</v>
      </c>
      <c r="AW148" s="12" t="s">
        <v>34</v>
      </c>
      <c r="AX148" s="12" t="s">
        <v>84</v>
      </c>
      <c r="AY148" s="248" t="s">
        <v>118</v>
      </c>
    </row>
    <row r="149" spans="2:65" s="1" customFormat="1" ht="16.5" customHeight="1">
      <c r="B149" s="37"/>
      <c r="C149" s="260" t="s">
        <v>176</v>
      </c>
      <c r="D149" s="260" t="s">
        <v>177</v>
      </c>
      <c r="E149" s="261" t="s">
        <v>178</v>
      </c>
      <c r="F149" s="262" t="s">
        <v>179</v>
      </c>
      <c r="G149" s="263" t="s">
        <v>180</v>
      </c>
      <c r="H149" s="264">
        <v>49.562</v>
      </c>
      <c r="I149" s="265"/>
      <c r="J149" s="266">
        <f>ROUND(I149*H149,2)</f>
        <v>0</v>
      </c>
      <c r="K149" s="262" t="s">
        <v>124</v>
      </c>
      <c r="L149" s="267"/>
      <c r="M149" s="268" t="s">
        <v>1</v>
      </c>
      <c r="N149" s="269" t="s">
        <v>44</v>
      </c>
      <c r="O149" s="85"/>
      <c r="P149" s="231">
        <f>O149*H149</f>
        <v>0</v>
      </c>
      <c r="Q149" s="231">
        <v>0.001</v>
      </c>
      <c r="R149" s="231">
        <f>Q149*H149</f>
        <v>0.049562</v>
      </c>
      <c r="S149" s="231">
        <v>0</v>
      </c>
      <c r="T149" s="232">
        <f>S149*H149</f>
        <v>0</v>
      </c>
      <c r="AR149" s="233" t="s">
        <v>157</v>
      </c>
      <c r="AT149" s="233" t="s">
        <v>177</v>
      </c>
      <c r="AU149" s="233" t="s">
        <v>88</v>
      </c>
      <c r="AY149" s="16" t="s">
        <v>118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84</v>
      </c>
      <c r="BK149" s="234">
        <f>ROUND(I149*H149,2)</f>
        <v>0</v>
      </c>
      <c r="BL149" s="16" t="s">
        <v>125</v>
      </c>
      <c r="BM149" s="233" t="s">
        <v>181</v>
      </c>
    </row>
    <row r="150" spans="2:47" s="1" customFormat="1" ht="12">
      <c r="B150" s="37"/>
      <c r="C150" s="38"/>
      <c r="D150" s="235" t="s">
        <v>127</v>
      </c>
      <c r="E150" s="38"/>
      <c r="F150" s="236" t="s">
        <v>179</v>
      </c>
      <c r="G150" s="38"/>
      <c r="H150" s="38"/>
      <c r="I150" s="138"/>
      <c r="J150" s="38"/>
      <c r="K150" s="38"/>
      <c r="L150" s="42"/>
      <c r="M150" s="237"/>
      <c r="N150" s="85"/>
      <c r="O150" s="85"/>
      <c r="P150" s="85"/>
      <c r="Q150" s="85"/>
      <c r="R150" s="85"/>
      <c r="S150" s="85"/>
      <c r="T150" s="86"/>
      <c r="AT150" s="16" t="s">
        <v>127</v>
      </c>
      <c r="AU150" s="16" t="s">
        <v>88</v>
      </c>
    </row>
    <row r="151" spans="2:51" s="12" customFormat="1" ht="12">
      <c r="B151" s="238"/>
      <c r="C151" s="239"/>
      <c r="D151" s="235" t="s">
        <v>129</v>
      </c>
      <c r="E151" s="239"/>
      <c r="F151" s="241" t="s">
        <v>182</v>
      </c>
      <c r="G151" s="239"/>
      <c r="H151" s="242">
        <v>49.562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129</v>
      </c>
      <c r="AU151" s="248" t="s">
        <v>88</v>
      </c>
      <c r="AV151" s="12" t="s">
        <v>88</v>
      </c>
      <c r="AW151" s="12" t="s">
        <v>4</v>
      </c>
      <c r="AX151" s="12" t="s">
        <v>84</v>
      </c>
      <c r="AY151" s="248" t="s">
        <v>118</v>
      </c>
    </row>
    <row r="152" spans="2:65" s="1" customFormat="1" ht="16.5" customHeight="1">
      <c r="B152" s="37"/>
      <c r="C152" s="222" t="s">
        <v>8</v>
      </c>
      <c r="D152" s="222" t="s">
        <v>120</v>
      </c>
      <c r="E152" s="223" t="s">
        <v>183</v>
      </c>
      <c r="F152" s="224" t="s">
        <v>184</v>
      </c>
      <c r="G152" s="225" t="s">
        <v>133</v>
      </c>
      <c r="H152" s="226">
        <v>4130.2</v>
      </c>
      <c r="I152" s="227"/>
      <c r="J152" s="228">
        <f>ROUND(I152*H152,2)</f>
        <v>0</v>
      </c>
      <c r="K152" s="224" t="s">
        <v>124</v>
      </c>
      <c r="L152" s="42"/>
      <c r="M152" s="229" t="s">
        <v>1</v>
      </c>
      <c r="N152" s="230" t="s">
        <v>44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125</v>
      </c>
      <c r="AT152" s="233" t="s">
        <v>120</v>
      </c>
      <c r="AU152" s="233" t="s">
        <v>88</v>
      </c>
      <c r="AY152" s="16" t="s">
        <v>118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84</v>
      </c>
      <c r="BK152" s="234">
        <f>ROUND(I152*H152,2)</f>
        <v>0</v>
      </c>
      <c r="BL152" s="16" t="s">
        <v>125</v>
      </c>
      <c r="BM152" s="233" t="s">
        <v>185</v>
      </c>
    </row>
    <row r="153" spans="2:47" s="1" customFormat="1" ht="12">
      <c r="B153" s="37"/>
      <c r="C153" s="38"/>
      <c r="D153" s="235" t="s">
        <v>127</v>
      </c>
      <c r="E153" s="38"/>
      <c r="F153" s="236" t="s">
        <v>186</v>
      </c>
      <c r="G153" s="38"/>
      <c r="H153" s="38"/>
      <c r="I153" s="138"/>
      <c r="J153" s="38"/>
      <c r="K153" s="38"/>
      <c r="L153" s="42"/>
      <c r="M153" s="237"/>
      <c r="N153" s="85"/>
      <c r="O153" s="85"/>
      <c r="P153" s="85"/>
      <c r="Q153" s="85"/>
      <c r="R153" s="85"/>
      <c r="S153" s="85"/>
      <c r="T153" s="86"/>
      <c r="AT153" s="16" t="s">
        <v>127</v>
      </c>
      <c r="AU153" s="16" t="s">
        <v>88</v>
      </c>
    </row>
    <row r="154" spans="2:51" s="12" customFormat="1" ht="12">
      <c r="B154" s="238"/>
      <c r="C154" s="239"/>
      <c r="D154" s="235" t="s">
        <v>129</v>
      </c>
      <c r="E154" s="240" t="s">
        <v>1</v>
      </c>
      <c r="F154" s="241" t="s">
        <v>187</v>
      </c>
      <c r="G154" s="239"/>
      <c r="H154" s="242">
        <v>4130.2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129</v>
      </c>
      <c r="AU154" s="248" t="s">
        <v>88</v>
      </c>
      <c r="AV154" s="12" t="s">
        <v>88</v>
      </c>
      <c r="AW154" s="12" t="s">
        <v>34</v>
      </c>
      <c r="AX154" s="12" t="s">
        <v>84</v>
      </c>
      <c r="AY154" s="248" t="s">
        <v>118</v>
      </c>
    </row>
    <row r="155" spans="2:65" s="1" customFormat="1" ht="24" customHeight="1">
      <c r="B155" s="37"/>
      <c r="C155" s="222" t="s">
        <v>188</v>
      </c>
      <c r="D155" s="222" t="s">
        <v>120</v>
      </c>
      <c r="E155" s="223" t="s">
        <v>189</v>
      </c>
      <c r="F155" s="224" t="s">
        <v>190</v>
      </c>
      <c r="G155" s="225" t="s">
        <v>123</v>
      </c>
      <c r="H155" s="226">
        <v>0.636</v>
      </c>
      <c r="I155" s="227"/>
      <c r="J155" s="228">
        <f>ROUND(I155*H155,2)</f>
        <v>0</v>
      </c>
      <c r="K155" s="224" t="s">
        <v>124</v>
      </c>
      <c r="L155" s="42"/>
      <c r="M155" s="229" t="s">
        <v>1</v>
      </c>
      <c r="N155" s="230" t="s">
        <v>44</v>
      </c>
      <c r="O155" s="85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125</v>
      </c>
      <c r="AT155" s="233" t="s">
        <v>120</v>
      </c>
      <c r="AU155" s="233" t="s">
        <v>88</v>
      </c>
      <c r="AY155" s="16" t="s">
        <v>118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84</v>
      </c>
      <c r="BK155" s="234">
        <f>ROUND(I155*H155,2)</f>
        <v>0</v>
      </c>
      <c r="BL155" s="16" t="s">
        <v>125</v>
      </c>
      <c r="BM155" s="233" t="s">
        <v>191</v>
      </c>
    </row>
    <row r="156" spans="2:47" s="1" customFormat="1" ht="12">
      <c r="B156" s="37"/>
      <c r="C156" s="38"/>
      <c r="D156" s="235" t="s">
        <v>127</v>
      </c>
      <c r="E156" s="38"/>
      <c r="F156" s="236" t="s">
        <v>192</v>
      </c>
      <c r="G156" s="38"/>
      <c r="H156" s="38"/>
      <c r="I156" s="138"/>
      <c r="J156" s="38"/>
      <c r="K156" s="38"/>
      <c r="L156" s="42"/>
      <c r="M156" s="237"/>
      <c r="N156" s="85"/>
      <c r="O156" s="85"/>
      <c r="P156" s="85"/>
      <c r="Q156" s="85"/>
      <c r="R156" s="85"/>
      <c r="S156" s="85"/>
      <c r="T156" s="86"/>
      <c r="AT156" s="16" t="s">
        <v>127</v>
      </c>
      <c r="AU156" s="16" t="s">
        <v>88</v>
      </c>
    </row>
    <row r="157" spans="2:51" s="12" customFormat="1" ht="12">
      <c r="B157" s="238"/>
      <c r="C157" s="239"/>
      <c r="D157" s="235" t="s">
        <v>129</v>
      </c>
      <c r="E157" s="240" t="s">
        <v>1</v>
      </c>
      <c r="F157" s="241" t="s">
        <v>193</v>
      </c>
      <c r="G157" s="239"/>
      <c r="H157" s="242">
        <v>0.636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129</v>
      </c>
      <c r="AU157" s="248" t="s">
        <v>88</v>
      </c>
      <c r="AV157" s="12" t="s">
        <v>88</v>
      </c>
      <c r="AW157" s="12" t="s">
        <v>34</v>
      </c>
      <c r="AX157" s="12" t="s">
        <v>84</v>
      </c>
      <c r="AY157" s="248" t="s">
        <v>118</v>
      </c>
    </row>
    <row r="158" spans="2:65" s="1" customFormat="1" ht="16.5" customHeight="1">
      <c r="B158" s="37"/>
      <c r="C158" s="222" t="s">
        <v>194</v>
      </c>
      <c r="D158" s="222" t="s">
        <v>120</v>
      </c>
      <c r="E158" s="223" t="s">
        <v>195</v>
      </c>
      <c r="F158" s="224" t="s">
        <v>196</v>
      </c>
      <c r="G158" s="225" t="s">
        <v>160</v>
      </c>
      <c r="H158" s="226">
        <v>2.951</v>
      </c>
      <c r="I158" s="227"/>
      <c r="J158" s="228">
        <f>ROUND(I158*H158,2)</f>
        <v>0</v>
      </c>
      <c r="K158" s="224" t="s">
        <v>1</v>
      </c>
      <c r="L158" s="42"/>
      <c r="M158" s="229" t="s">
        <v>1</v>
      </c>
      <c r="N158" s="230" t="s">
        <v>44</v>
      </c>
      <c r="O158" s="85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125</v>
      </c>
      <c r="AT158" s="233" t="s">
        <v>120</v>
      </c>
      <c r="AU158" s="233" t="s">
        <v>88</v>
      </c>
      <c r="AY158" s="16" t="s">
        <v>118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84</v>
      </c>
      <c r="BK158" s="234">
        <f>ROUND(I158*H158,2)</f>
        <v>0</v>
      </c>
      <c r="BL158" s="16" t="s">
        <v>125</v>
      </c>
      <c r="BM158" s="233" t="s">
        <v>197</v>
      </c>
    </row>
    <row r="159" spans="2:47" s="1" customFormat="1" ht="12">
      <c r="B159" s="37"/>
      <c r="C159" s="38"/>
      <c r="D159" s="235" t="s">
        <v>127</v>
      </c>
      <c r="E159" s="38"/>
      <c r="F159" s="236" t="s">
        <v>198</v>
      </c>
      <c r="G159" s="38"/>
      <c r="H159" s="38"/>
      <c r="I159" s="138"/>
      <c r="J159" s="38"/>
      <c r="K159" s="38"/>
      <c r="L159" s="42"/>
      <c r="M159" s="237"/>
      <c r="N159" s="85"/>
      <c r="O159" s="85"/>
      <c r="P159" s="85"/>
      <c r="Q159" s="85"/>
      <c r="R159" s="85"/>
      <c r="S159" s="85"/>
      <c r="T159" s="86"/>
      <c r="AT159" s="16" t="s">
        <v>127</v>
      </c>
      <c r="AU159" s="16" t="s">
        <v>88</v>
      </c>
    </row>
    <row r="160" spans="2:51" s="12" customFormat="1" ht="12">
      <c r="B160" s="238"/>
      <c r="C160" s="239"/>
      <c r="D160" s="235" t="s">
        <v>129</v>
      </c>
      <c r="E160" s="240" t="s">
        <v>1</v>
      </c>
      <c r="F160" s="241" t="s">
        <v>199</v>
      </c>
      <c r="G160" s="239"/>
      <c r="H160" s="242">
        <v>2.951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129</v>
      </c>
      <c r="AU160" s="248" t="s">
        <v>88</v>
      </c>
      <c r="AV160" s="12" t="s">
        <v>88</v>
      </c>
      <c r="AW160" s="12" t="s">
        <v>34</v>
      </c>
      <c r="AX160" s="12" t="s">
        <v>84</v>
      </c>
      <c r="AY160" s="248" t="s">
        <v>118</v>
      </c>
    </row>
    <row r="161" spans="2:63" s="11" customFormat="1" ht="22.8" customHeight="1">
      <c r="B161" s="206"/>
      <c r="C161" s="207"/>
      <c r="D161" s="208" t="s">
        <v>78</v>
      </c>
      <c r="E161" s="220" t="s">
        <v>200</v>
      </c>
      <c r="F161" s="220" t="s">
        <v>201</v>
      </c>
      <c r="G161" s="207"/>
      <c r="H161" s="207"/>
      <c r="I161" s="210"/>
      <c r="J161" s="221">
        <f>BK161</f>
        <v>0</v>
      </c>
      <c r="K161" s="207"/>
      <c r="L161" s="212"/>
      <c r="M161" s="213"/>
      <c r="N161" s="214"/>
      <c r="O161" s="214"/>
      <c r="P161" s="215">
        <f>SUM(P162:P163)</f>
        <v>0</v>
      </c>
      <c r="Q161" s="214"/>
      <c r="R161" s="215">
        <f>SUM(R162:R163)</f>
        <v>0</v>
      </c>
      <c r="S161" s="214"/>
      <c r="T161" s="216">
        <f>SUM(T162:T163)</f>
        <v>0</v>
      </c>
      <c r="AR161" s="217" t="s">
        <v>84</v>
      </c>
      <c r="AT161" s="218" t="s">
        <v>78</v>
      </c>
      <c r="AU161" s="218" t="s">
        <v>84</v>
      </c>
      <c r="AY161" s="217" t="s">
        <v>118</v>
      </c>
      <c r="BK161" s="219">
        <f>SUM(BK162:BK163)</f>
        <v>0</v>
      </c>
    </row>
    <row r="162" spans="2:65" s="1" customFormat="1" ht="16.5" customHeight="1">
      <c r="B162" s="37"/>
      <c r="C162" s="222" t="s">
        <v>202</v>
      </c>
      <c r="D162" s="222" t="s">
        <v>120</v>
      </c>
      <c r="E162" s="223" t="s">
        <v>203</v>
      </c>
      <c r="F162" s="224" t="s">
        <v>204</v>
      </c>
      <c r="G162" s="225" t="s">
        <v>160</v>
      </c>
      <c r="H162" s="226">
        <v>0.05</v>
      </c>
      <c r="I162" s="227"/>
      <c r="J162" s="228">
        <f>ROUND(I162*H162,2)</f>
        <v>0</v>
      </c>
      <c r="K162" s="224" t="s">
        <v>124</v>
      </c>
      <c r="L162" s="42"/>
      <c r="M162" s="229" t="s">
        <v>1</v>
      </c>
      <c r="N162" s="230" t="s">
        <v>44</v>
      </c>
      <c r="O162" s="85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125</v>
      </c>
      <c r="AT162" s="233" t="s">
        <v>120</v>
      </c>
      <c r="AU162" s="233" t="s">
        <v>88</v>
      </c>
      <c r="AY162" s="16" t="s">
        <v>118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84</v>
      </c>
      <c r="BK162" s="234">
        <f>ROUND(I162*H162,2)</f>
        <v>0</v>
      </c>
      <c r="BL162" s="16" t="s">
        <v>125</v>
      </c>
      <c r="BM162" s="233" t="s">
        <v>205</v>
      </c>
    </row>
    <row r="163" spans="2:47" s="1" customFormat="1" ht="12">
      <c r="B163" s="37"/>
      <c r="C163" s="38"/>
      <c r="D163" s="235" t="s">
        <v>127</v>
      </c>
      <c r="E163" s="38"/>
      <c r="F163" s="236" t="s">
        <v>206</v>
      </c>
      <c r="G163" s="38"/>
      <c r="H163" s="38"/>
      <c r="I163" s="138"/>
      <c r="J163" s="38"/>
      <c r="K163" s="38"/>
      <c r="L163" s="42"/>
      <c r="M163" s="270"/>
      <c r="N163" s="271"/>
      <c r="O163" s="271"/>
      <c r="P163" s="271"/>
      <c r="Q163" s="271"/>
      <c r="R163" s="271"/>
      <c r="S163" s="271"/>
      <c r="T163" s="272"/>
      <c r="AT163" s="16" t="s">
        <v>127</v>
      </c>
      <c r="AU163" s="16" t="s">
        <v>88</v>
      </c>
    </row>
    <row r="164" spans="2:12" s="1" customFormat="1" ht="6.95" customHeight="1">
      <c r="B164" s="60"/>
      <c r="C164" s="61"/>
      <c r="D164" s="61"/>
      <c r="E164" s="61"/>
      <c r="F164" s="61"/>
      <c r="G164" s="61"/>
      <c r="H164" s="61"/>
      <c r="I164" s="172"/>
      <c r="J164" s="61"/>
      <c r="K164" s="61"/>
      <c r="L164" s="42"/>
    </row>
  </sheetData>
  <sheetProtection password="CC35" sheet="1" objects="1" scenarios="1" formatColumns="0" formatRows="0" autoFilter="0"/>
  <autoFilter ref="C118:K16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88</v>
      </c>
    </row>
    <row r="4" spans="2:46" ht="24.95" customHeight="1">
      <c r="B4" s="19"/>
      <c r="D4" s="134" t="s">
        <v>91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Metuje, Náchod, odstranění nánosů, ř.km 35,920 - 36,470</v>
      </c>
      <c r="F7" s="136"/>
      <c r="G7" s="136"/>
      <c r="H7" s="136"/>
      <c r="L7" s="19"/>
    </row>
    <row r="8" spans="2:12" s="1" customFormat="1" ht="12" customHeight="1">
      <c r="B8" s="42"/>
      <c r="D8" s="136" t="s">
        <v>92</v>
      </c>
      <c r="I8" s="138"/>
      <c r="L8" s="42"/>
    </row>
    <row r="9" spans="2:12" s="1" customFormat="1" ht="36.95" customHeight="1">
      <c r="B9" s="42"/>
      <c r="E9" s="139" t="s">
        <v>207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19</v>
      </c>
      <c r="I11" s="141" t="s">
        <v>20</v>
      </c>
      <c r="J11" s="140" t="s">
        <v>1</v>
      </c>
      <c r="L11" s="42"/>
    </row>
    <row r="12" spans="2:12" s="1" customFormat="1" ht="12" customHeight="1">
      <c r="B12" s="42"/>
      <c r="D12" s="136" t="s">
        <v>22</v>
      </c>
      <c r="F12" s="140" t="s">
        <v>23</v>
      </c>
      <c r="I12" s="141" t="s">
        <v>24</v>
      </c>
      <c r="J12" s="142" t="str">
        <f>'Rekapitulace stavby'!AN8</f>
        <v>5.10.2017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26</v>
      </c>
      <c r="I14" s="141" t="s">
        <v>27</v>
      </c>
      <c r="J14" s="140" t="s">
        <v>1</v>
      </c>
      <c r="L14" s="42"/>
    </row>
    <row r="15" spans="2:12" s="1" customFormat="1" ht="18" customHeight="1">
      <c r="B15" s="42"/>
      <c r="E15" s="140" t="s">
        <v>28</v>
      </c>
      <c r="I15" s="141" t="s">
        <v>29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30</v>
      </c>
      <c r="I17" s="141" t="s">
        <v>27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29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32</v>
      </c>
      <c r="I20" s="141" t="s">
        <v>27</v>
      </c>
      <c r="J20" s="140" t="s">
        <v>1</v>
      </c>
      <c r="L20" s="42"/>
    </row>
    <row r="21" spans="2:12" s="1" customFormat="1" ht="18" customHeight="1">
      <c r="B21" s="42"/>
      <c r="E21" s="140" t="s">
        <v>33</v>
      </c>
      <c r="I21" s="141" t="s">
        <v>29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35</v>
      </c>
      <c r="I23" s="141" t="s">
        <v>27</v>
      </c>
      <c r="J23" s="140" t="s">
        <v>1</v>
      </c>
      <c r="L23" s="42"/>
    </row>
    <row r="24" spans="2:12" s="1" customFormat="1" ht="18" customHeight="1">
      <c r="B24" s="42"/>
      <c r="E24" s="140" t="s">
        <v>36</v>
      </c>
      <c r="I24" s="141" t="s">
        <v>29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37</v>
      </c>
      <c r="I26" s="138"/>
      <c r="L26" s="42"/>
    </row>
    <row r="27" spans="2:12" s="7" customFormat="1" ht="63.75" customHeight="1">
      <c r="B27" s="143"/>
      <c r="E27" s="144" t="s">
        <v>94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39</v>
      </c>
      <c r="I30" s="138"/>
      <c r="J30" s="148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41</v>
      </c>
      <c r="I32" s="150" t="s">
        <v>40</v>
      </c>
      <c r="J32" s="149" t="s">
        <v>42</v>
      </c>
      <c r="L32" s="42"/>
    </row>
    <row r="33" spans="2:12" s="1" customFormat="1" ht="14.4" customHeight="1">
      <c r="B33" s="42"/>
      <c r="D33" s="151" t="s">
        <v>43</v>
      </c>
      <c r="E33" s="136" t="s">
        <v>44</v>
      </c>
      <c r="F33" s="152">
        <f>ROUND((SUM(BE124:BE196)),2)</f>
        <v>0</v>
      </c>
      <c r="I33" s="153">
        <v>0.21</v>
      </c>
      <c r="J33" s="152">
        <f>ROUND(((SUM(BE124:BE196))*I33),2)</f>
        <v>0</v>
      </c>
      <c r="L33" s="42"/>
    </row>
    <row r="34" spans="2:12" s="1" customFormat="1" ht="14.4" customHeight="1">
      <c r="B34" s="42"/>
      <c r="E34" s="136" t="s">
        <v>45</v>
      </c>
      <c r="F34" s="152">
        <f>ROUND((SUM(BF124:BF196)),2)</f>
        <v>0</v>
      </c>
      <c r="I34" s="153">
        <v>0.15</v>
      </c>
      <c r="J34" s="152">
        <f>ROUND(((SUM(BF124:BF196))*I34),2)</f>
        <v>0</v>
      </c>
      <c r="L34" s="42"/>
    </row>
    <row r="35" spans="2:12" s="1" customFormat="1" ht="14.4" customHeight="1" hidden="1">
      <c r="B35" s="42"/>
      <c r="E35" s="136" t="s">
        <v>46</v>
      </c>
      <c r="F35" s="152">
        <f>ROUND((SUM(BG124:BG196)),2)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47</v>
      </c>
      <c r="F36" s="152">
        <f>ROUND((SUM(BH124:BH196)),2)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48</v>
      </c>
      <c r="F37" s="152">
        <f>ROUND((SUM(BI124:BI196)),2)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49</v>
      </c>
      <c r="E39" s="156"/>
      <c r="F39" s="156"/>
      <c r="G39" s="157" t="s">
        <v>50</v>
      </c>
      <c r="H39" s="158" t="s">
        <v>51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52</v>
      </c>
      <c r="E50" s="163"/>
      <c r="F50" s="163"/>
      <c r="G50" s="162" t="s">
        <v>53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54</v>
      </c>
      <c r="E61" s="166"/>
      <c r="F61" s="167" t="s">
        <v>55</v>
      </c>
      <c r="G61" s="165" t="s">
        <v>54</v>
      </c>
      <c r="H61" s="166"/>
      <c r="I61" s="168"/>
      <c r="J61" s="169" t="s">
        <v>55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56</v>
      </c>
      <c r="E65" s="163"/>
      <c r="F65" s="163"/>
      <c r="G65" s="162" t="s">
        <v>57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54</v>
      </c>
      <c r="E76" s="166"/>
      <c r="F76" s="167" t="s">
        <v>55</v>
      </c>
      <c r="G76" s="165" t="s">
        <v>54</v>
      </c>
      <c r="H76" s="166"/>
      <c r="I76" s="168"/>
      <c r="J76" s="169" t="s">
        <v>55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Metuje, Náchod, odstranění nánosů, ř.km 35,920 - 36,470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92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2 - VON Vedlejší a ostatní náklady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22</v>
      </c>
      <c r="D89" s="38"/>
      <c r="E89" s="38"/>
      <c r="F89" s="26" t="str">
        <f>F12</f>
        <v>Náchod</v>
      </c>
      <c r="G89" s="38"/>
      <c r="H89" s="38"/>
      <c r="I89" s="141" t="s">
        <v>24</v>
      </c>
      <c r="J89" s="73" t="str">
        <f>IF(J12="","",J12)</f>
        <v>5.10.2017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58.2" customHeight="1">
      <c r="B91" s="37"/>
      <c r="C91" s="31" t="s">
        <v>26</v>
      </c>
      <c r="D91" s="38"/>
      <c r="E91" s="38"/>
      <c r="F91" s="26" t="str">
        <f>E15</f>
        <v>Povodí Labe,státní podnik,Víta Nejedlého 951,HK3</v>
      </c>
      <c r="G91" s="38"/>
      <c r="H91" s="38"/>
      <c r="I91" s="141" t="s">
        <v>32</v>
      </c>
      <c r="J91" s="35" t="str">
        <f>E21</f>
        <v>Multiaqua s.r.o.,Vaverkova 1343,Gradec Králové 2</v>
      </c>
      <c r="K91" s="38"/>
      <c r="L91" s="42"/>
    </row>
    <row r="92" spans="2:12" s="1" customFormat="1" ht="15.15" customHeight="1">
      <c r="B92" s="37"/>
      <c r="C92" s="31" t="s">
        <v>30</v>
      </c>
      <c r="D92" s="38"/>
      <c r="E92" s="38"/>
      <c r="F92" s="26" t="str">
        <f>IF(E18="","",E18)</f>
        <v>Vyplň údaj</v>
      </c>
      <c r="G92" s="38"/>
      <c r="H92" s="38"/>
      <c r="I92" s="141" t="s">
        <v>35</v>
      </c>
      <c r="J92" s="35" t="str">
        <f>E24</f>
        <v>Ing. Pavel Romášek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J124</f>
        <v>0</v>
      </c>
      <c r="K96" s="38"/>
      <c r="L96" s="42"/>
      <c r="AU96" s="16" t="s">
        <v>99</v>
      </c>
    </row>
    <row r="97" spans="2:12" s="8" customFormat="1" ht="24.95" customHeight="1">
      <c r="B97" s="182"/>
      <c r="C97" s="183"/>
      <c r="D97" s="184" t="s">
        <v>100</v>
      </c>
      <c r="E97" s="185"/>
      <c r="F97" s="185"/>
      <c r="G97" s="185"/>
      <c r="H97" s="185"/>
      <c r="I97" s="186"/>
      <c r="J97" s="187">
        <f>J125</f>
        <v>0</v>
      </c>
      <c r="K97" s="183"/>
      <c r="L97" s="188"/>
    </row>
    <row r="98" spans="2:12" s="9" customFormat="1" ht="19.9" customHeight="1">
      <c r="B98" s="189"/>
      <c r="C98" s="190"/>
      <c r="D98" s="191" t="s">
        <v>208</v>
      </c>
      <c r="E98" s="192"/>
      <c r="F98" s="192"/>
      <c r="G98" s="192"/>
      <c r="H98" s="192"/>
      <c r="I98" s="193"/>
      <c r="J98" s="194">
        <f>J126</f>
        <v>0</v>
      </c>
      <c r="K98" s="190"/>
      <c r="L98" s="195"/>
    </row>
    <row r="99" spans="2:12" s="9" customFormat="1" ht="19.9" customHeight="1">
      <c r="B99" s="189"/>
      <c r="C99" s="190"/>
      <c r="D99" s="191" t="s">
        <v>209</v>
      </c>
      <c r="E99" s="192"/>
      <c r="F99" s="192"/>
      <c r="G99" s="192"/>
      <c r="H99" s="192"/>
      <c r="I99" s="193"/>
      <c r="J99" s="194">
        <f>J130</f>
        <v>0</v>
      </c>
      <c r="K99" s="190"/>
      <c r="L99" s="195"/>
    </row>
    <row r="100" spans="2:12" s="8" customFormat="1" ht="24.95" customHeight="1">
      <c r="B100" s="182"/>
      <c r="C100" s="183"/>
      <c r="D100" s="184" t="s">
        <v>210</v>
      </c>
      <c r="E100" s="185"/>
      <c r="F100" s="185"/>
      <c r="G100" s="185"/>
      <c r="H100" s="185"/>
      <c r="I100" s="186"/>
      <c r="J100" s="187">
        <f>J134</f>
        <v>0</v>
      </c>
      <c r="K100" s="183"/>
      <c r="L100" s="188"/>
    </row>
    <row r="101" spans="2:12" s="9" customFormat="1" ht="19.9" customHeight="1">
      <c r="B101" s="189"/>
      <c r="C101" s="190"/>
      <c r="D101" s="191" t="s">
        <v>211</v>
      </c>
      <c r="E101" s="192"/>
      <c r="F101" s="192"/>
      <c r="G101" s="192"/>
      <c r="H101" s="192"/>
      <c r="I101" s="193"/>
      <c r="J101" s="194">
        <f>J135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212</v>
      </c>
      <c r="E102" s="192"/>
      <c r="F102" s="192"/>
      <c r="G102" s="192"/>
      <c r="H102" s="192"/>
      <c r="I102" s="193"/>
      <c r="J102" s="194">
        <f>J151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213</v>
      </c>
      <c r="E103" s="192"/>
      <c r="F103" s="192"/>
      <c r="G103" s="192"/>
      <c r="H103" s="192"/>
      <c r="I103" s="193"/>
      <c r="J103" s="194">
        <f>J166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214</v>
      </c>
      <c r="E104" s="192"/>
      <c r="F104" s="192"/>
      <c r="G104" s="192"/>
      <c r="H104" s="192"/>
      <c r="I104" s="193"/>
      <c r="J104" s="194">
        <f>J179</f>
        <v>0</v>
      </c>
      <c r="K104" s="190"/>
      <c r="L104" s="195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72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5"/>
      <c r="J110" s="63"/>
      <c r="K110" s="63"/>
      <c r="L110" s="42"/>
    </row>
    <row r="111" spans="2:12" s="1" customFormat="1" ht="24.95" customHeight="1">
      <c r="B111" s="37"/>
      <c r="C111" s="22" t="s">
        <v>103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76" t="str">
        <f>E7</f>
        <v>Metuje, Náchod, odstranění nánosů, ř.km 35,920 - 36,470</v>
      </c>
      <c r="F114" s="31"/>
      <c r="G114" s="31"/>
      <c r="H114" s="31"/>
      <c r="I114" s="138"/>
      <c r="J114" s="38"/>
      <c r="K114" s="38"/>
      <c r="L114" s="42"/>
    </row>
    <row r="115" spans="2:12" s="1" customFormat="1" ht="12" customHeight="1">
      <c r="B115" s="37"/>
      <c r="C115" s="31" t="s">
        <v>92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>2 - VON Vedlejší a ostatní náklady</v>
      </c>
      <c r="F116" s="38"/>
      <c r="G116" s="38"/>
      <c r="H116" s="38"/>
      <c r="I116" s="13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2" customHeight="1">
      <c r="B118" s="37"/>
      <c r="C118" s="31" t="s">
        <v>22</v>
      </c>
      <c r="D118" s="38"/>
      <c r="E118" s="38"/>
      <c r="F118" s="26" t="str">
        <f>F12</f>
        <v>Náchod</v>
      </c>
      <c r="G118" s="38"/>
      <c r="H118" s="38"/>
      <c r="I118" s="141" t="s">
        <v>24</v>
      </c>
      <c r="J118" s="73" t="str">
        <f>IF(J12="","",J12)</f>
        <v>5.10.2017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58.2" customHeight="1">
      <c r="B120" s="37"/>
      <c r="C120" s="31" t="s">
        <v>26</v>
      </c>
      <c r="D120" s="38"/>
      <c r="E120" s="38"/>
      <c r="F120" s="26" t="str">
        <f>E15</f>
        <v>Povodí Labe,státní podnik,Víta Nejedlého 951,HK3</v>
      </c>
      <c r="G120" s="38"/>
      <c r="H120" s="38"/>
      <c r="I120" s="141" t="s">
        <v>32</v>
      </c>
      <c r="J120" s="35" t="str">
        <f>E21</f>
        <v>Multiaqua s.r.o.,Vaverkova 1343,Gradec Králové 2</v>
      </c>
      <c r="K120" s="38"/>
      <c r="L120" s="42"/>
    </row>
    <row r="121" spans="2:12" s="1" customFormat="1" ht="15.15" customHeight="1">
      <c r="B121" s="37"/>
      <c r="C121" s="31" t="s">
        <v>30</v>
      </c>
      <c r="D121" s="38"/>
      <c r="E121" s="38"/>
      <c r="F121" s="26" t="str">
        <f>IF(E18="","",E18)</f>
        <v>Vyplň údaj</v>
      </c>
      <c r="G121" s="38"/>
      <c r="H121" s="38"/>
      <c r="I121" s="141" t="s">
        <v>35</v>
      </c>
      <c r="J121" s="35" t="str">
        <f>E24</f>
        <v>Ing. Pavel Romášek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20" s="10" customFormat="1" ht="29.25" customHeight="1">
      <c r="B123" s="196"/>
      <c r="C123" s="197" t="s">
        <v>104</v>
      </c>
      <c r="D123" s="198" t="s">
        <v>64</v>
      </c>
      <c r="E123" s="198" t="s">
        <v>60</v>
      </c>
      <c r="F123" s="198" t="s">
        <v>61</v>
      </c>
      <c r="G123" s="198" t="s">
        <v>105</v>
      </c>
      <c r="H123" s="198" t="s">
        <v>106</v>
      </c>
      <c r="I123" s="199" t="s">
        <v>107</v>
      </c>
      <c r="J123" s="198" t="s">
        <v>97</v>
      </c>
      <c r="K123" s="200" t="s">
        <v>108</v>
      </c>
      <c r="L123" s="201"/>
      <c r="M123" s="94" t="s">
        <v>1</v>
      </c>
      <c r="N123" s="95" t="s">
        <v>43</v>
      </c>
      <c r="O123" s="95" t="s">
        <v>109</v>
      </c>
      <c r="P123" s="95" t="s">
        <v>110</v>
      </c>
      <c r="Q123" s="95" t="s">
        <v>111</v>
      </c>
      <c r="R123" s="95" t="s">
        <v>112</v>
      </c>
      <c r="S123" s="95" t="s">
        <v>113</v>
      </c>
      <c r="T123" s="96" t="s">
        <v>114</v>
      </c>
    </row>
    <row r="124" spans="2:63" s="1" customFormat="1" ht="22.8" customHeight="1">
      <c r="B124" s="37"/>
      <c r="C124" s="101" t="s">
        <v>115</v>
      </c>
      <c r="D124" s="38"/>
      <c r="E124" s="38"/>
      <c r="F124" s="38"/>
      <c r="G124" s="38"/>
      <c r="H124" s="38"/>
      <c r="I124" s="138"/>
      <c r="J124" s="202">
        <f>BK124</f>
        <v>0</v>
      </c>
      <c r="K124" s="38"/>
      <c r="L124" s="42"/>
      <c r="M124" s="97"/>
      <c r="N124" s="98"/>
      <c r="O124" s="98"/>
      <c r="P124" s="203">
        <f>P125+P134</f>
        <v>0</v>
      </c>
      <c r="Q124" s="98"/>
      <c r="R124" s="203">
        <f>R125+R134</f>
        <v>10.020000000000001</v>
      </c>
      <c r="S124" s="98"/>
      <c r="T124" s="204">
        <f>T125+T134</f>
        <v>828</v>
      </c>
      <c r="AT124" s="16" t="s">
        <v>78</v>
      </c>
      <c r="AU124" s="16" t="s">
        <v>99</v>
      </c>
      <c r="BK124" s="205">
        <f>BK125+BK134</f>
        <v>0</v>
      </c>
    </row>
    <row r="125" spans="2:63" s="11" customFormat="1" ht="25.9" customHeight="1">
      <c r="B125" s="206"/>
      <c r="C125" s="207"/>
      <c r="D125" s="208" t="s">
        <v>78</v>
      </c>
      <c r="E125" s="209" t="s">
        <v>116</v>
      </c>
      <c r="F125" s="209" t="s">
        <v>117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</f>
        <v>0</v>
      </c>
      <c r="Q125" s="214"/>
      <c r="R125" s="215">
        <f>R126+R130</f>
        <v>10.020000000000001</v>
      </c>
      <c r="S125" s="214"/>
      <c r="T125" s="216">
        <f>T126+T130</f>
        <v>828</v>
      </c>
      <c r="AR125" s="217" t="s">
        <v>84</v>
      </c>
      <c r="AT125" s="218" t="s">
        <v>78</v>
      </c>
      <c r="AU125" s="218" t="s">
        <v>79</v>
      </c>
      <c r="AY125" s="217" t="s">
        <v>118</v>
      </c>
      <c r="BK125" s="219">
        <f>BK126+BK130</f>
        <v>0</v>
      </c>
    </row>
    <row r="126" spans="2:63" s="11" customFormat="1" ht="22.8" customHeight="1">
      <c r="B126" s="206"/>
      <c r="C126" s="207"/>
      <c r="D126" s="208" t="s">
        <v>78</v>
      </c>
      <c r="E126" s="220" t="s">
        <v>144</v>
      </c>
      <c r="F126" s="220" t="s">
        <v>215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10.020000000000001</v>
      </c>
      <c r="S126" s="214"/>
      <c r="T126" s="216">
        <f>SUM(T127:T129)</f>
        <v>0</v>
      </c>
      <c r="AR126" s="217" t="s">
        <v>84</v>
      </c>
      <c r="AT126" s="218" t="s">
        <v>78</v>
      </c>
      <c r="AU126" s="218" t="s">
        <v>84</v>
      </c>
      <c r="AY126" s="217" t="s">
        <v>118</v>
      </c>
      <c r="BK126" s="219">
        <f>SUM(BK127:BK129)</f>
        <v>0</v>
      </c>
    </row>
    <row r="127" spans="2:65" s="1" customFormat="1" ht="24" customHeight="1">
      <c r="B127" s="37"/>
      <c r="C127" s="222" t="s">
        <v>157</v>
      </c>
      <c r="D127" s="222" t="s">
        <v>120</v>
      </c>
      <c r="E127" s="223" t="s">
        <v>216</v>
      </c>
      <c r="F127" s="224" t="s">
        <v>217</v>
      </c>
      <c r="G127" s="225" t="s">
        <v>133</v>
      </c>
      <c r="H127" s="226">
        <v>120</v>
      </c>
      <c r="I127" s="227"/>
      <c r="J127" s="228">
        <f>ROUND(I127*H127,2)</f>
        <v>0</v>
      </c>
      <c r="K127" s="224" t="s">
        <v>1</v>
      </c>
      <c r="L127" s="42"/>
      <c r="M127" s="229" t="s">
        <v>1</v>
      </c>
      <c r="N127" s="230" t="s">
        <v>44</v>
      </c>
      <c r="O127" s="85"/>
      <c r="P127" s="231">
        <f>O127*H127</f>
        <v>0</v>
      </c>
      <c r="Q127" s="231">
        <v>0.0835</v>
      </c>
      <c r="R127" s="231">
        <f>Q127*H127</f>
        <v>10.020000000000001</v>
      </c>
      <c r="S127" s="231">
        <v>0</v>
      </c>
      <c r="T127" s="232">
        <f>S127*H127</f>
        <v>0</v>
      </c>
      <c r="AR127" s="233" t="s">
        <v>125</v>
      </c>
      <c r="AT127" s="233" t="s">
        <v>120</v>
      </c>
      <c r="AU127" s="233" t="s">
        <v>88</v>
      </c>
      <c r="AY127" s="16" t="s">
        <v>118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84</v>
      </c>
      <c r="BK127" s="234">
        <f>ROUND(I127*H127,2)</f>
        <v>0</v>
      </c>
      <c r="BL127" s="16" t="s">
        <v>125</v>
      </c>
      <c r="BM127" s="233" t="s">
        <v>218</v>
      </c>
    </row>
    <row r="128" spans="2:47" s="1" customFormat="1" ht="12">
      <c r="B128" s="37"/>
      <c r="C128" s="38"/>
      <c r="D128" s="235" t="s">
        <v>127</v>
      </c>
      <c r="E128" s="38"/>
      <c r="F128" s="236" t="s">
        <v>217</v>
      </c>
      <c r="G128" s="38"/>
      <c r="H128" s="38"/>
      <c r="I128" s="138"/>
      <c r="J128" s="38"/>
      <c r="K128" s="38"/>
      <c r="L128" s="42"/>
      <c r="M128" s="237"/>
      <c r="N128" s="85"/>
      <c r="O128" s="85"/>
      <c r="P128" s="85"/>
      <c r="Q128" s="85"/>
      <c r="R128" s="85"/>
      <c r="S128" s="85"/>
      <c r="T128" s="86"/>
      <c r="AT128" s="16" t="s">
        <v>127</v>
      </c>
      <c r="AU128" s="16" t="s">
        <v>88</v>
      </c>
    </row>
    <row r="129" spans="2:51" s="12" customFormat="1" ht="12">
      <c r="B129" s="238"/>
      <c r="C129" s="239"/>
      <c r="D129" s="235" t="s">
        <v>129</v>
      </c>
      <c r="E129" s="240" t="s">
        <v>1</v>
      </c>
      <c r="F129" s="241" t="s">
        <v>219</v>
      </c>
      <c r="G129" s="239"/>
      <c r="H129" s="242">
        <v>120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129</v>
      </c>
      <c r="AU129" s="248" t="s">
        <v>88</v>
      </c>
      <c r="AV129" s="12" t="s">
        <v>88</v>
      </c>
      <c r="AW129" s="12" t="s">
        <v>34</v>
      </c>
      <c r="AX129" s="12" t="s">
        <v>84</v>
      </c>
      <c r="AY129" s="248" t="s">
        <v>118</v>
      </c>
    </row>
    <row r="130" spans="2:63" s="11" customFormat="1" ht="22.8" customHeight="1">
      <c r="B130" s="206"/>
      <c r="C130" s="207"/>
      <c r="D130" s="208" t="s">
        <v>78</v>
      </c>
      <c r="E130" s="220" t="s">
        <v>220</v>
      </c>
      <c r="F130" s="220" t="s">
        <v>221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SUM(P131:P133)</f>
        <v>0</v>
      </c>
      <c r="Q130" s="214"/>
      <c r="R130" s="215">
        <f>SUM(R131:R133)</f>
        <v>0</v>
      </c>
      <c r="S130" s="214"/>
      <c r="T130" s="216">
        <f>SUM(T131:T133)</f>
        <v>828</v>
      </c>
      <c r="AR130" s="217" t="s">
        <v>84</v>
      </c>
      <c r="AT130" s="218" t="s">
        <v>78</v>
      </c>
      <c r="AU130" s="218" t="s">
        <v>84</v>
      </c>
      <c r="AY130" s="217" t="s">
        <v>118</v>
      </c>
      <c r="BK130" s="219">
        <f>SUM(BK131:BK133)</f>
        <v>0</v>
      </c>
    </row>
    <row r="131" spans="2:65" s="1" customFormat="1" ht="24" customHeight="1">
      <c r="B131" s="37"/>
      <c r="C131" s="222" t="s">
        <v>222</v>
      </c>
      <c r="D131" s="222" t="s">
        <v>120</v>
      </c>
      <c r="E131" s="223" t="s">
        <v>223</v>
      </c>
      <c r="F131" s="224" t="s">
        <v>224</v>
      </c>
      <c r="G131" s="225" t="s">
        <v>133</v>
      </c>
      <c r="H131" s="226">
        <v>41400</v>
      </c>
      <c r="I131" s="227"/>
      <c r="J131" s="228">
        <f>ROUND(I131*H131,2)</f>
        <v>0</v>
      </c>
      <c r="K131" s="224" t="s">
        <v>124</v>
      </c>
      <c r="L131" s="42"/>
      <c r="M131" s="229" t="s">
        <v>1</v>
      </c>
      <c r="N131" s="230" t="s">
        <v>44</v>
      </c>
      <c r="O131" s="85"/>
      <c r="P131" s="231">
        <f>O131*H131</f>
        <v>0</v>
      </c>
      <c r="Q131" s="231">
        <v>0</v>
      </c>
      <c r="R131" s="231">
        <f>Q131*H131</f>
        <v>0</v>
      </c>
      <c r="S131" s="231">
        <v>0.02</v>
      </c>
      <c r="T131" s="232">
        <f>S131*H131</f>
        <v>828</v>
      </c>
      <c r="AR131" s="233" t="s">
        <v>125</v>
      </c>
      <c r="AT131" s="233" t="s">
        <v>120</v>
      </c>
      <c r="AU131" s="233" t="s">
        <v>88</v>
      </c>
      <c r="AY131" s="16" t="s">
        <v>118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84</v>
      </c>
      <c r="BK131" s="234">
        <f>ROUND(I131*H131,2)</f>
        <v>0</v>
      </c>
      <c r="BL131" s="16" t="s">
        <v>125</v>
      </c>
      <c r="BM131" s="233" t="s">
        <v>225</v>
      </c>
    </row>
    <row r="132" spans="2:47" s="1" customFormat="1" ht="12">
      <c r="B132" s="37"/>
      <c r="C132" s="38"/>
      <c r="D132" s="235" t="s">
        <v>127</v>
      </c>
      <c r="E132" s="38"/>
      <c r="F132" s="236" t="s">
        <v>224</v>
      </c>
      <c r="G132" s="38"/>
      <c r="H132" s="38"/>
      <c r="I132" s="138"/>
      <c r="J132" s="38"/>
      <c r="K132" s="38"/>
      <c r="L132" s="42"/>
      <c r="M132" s="237"/>
      <c r="N132" s="85"/>
      <c r="O132" s="85"/>
      <c r="P132" s="85"/>
      <c r="Q132" s="85"/>
      <c r="R132" s="85"/>
      <c r="S132" s="85"/>
      <c r="T132" s="86"/>
      <c r="AT132" s="16" t="s">
        <v>127</v>
      </c>
      <c r="AU132" s="16" t="s">
        <v>88</v>
      </c>
    </row>
    <row r="133" spans="2:51" s="12" customFormat="1" ht="12">
      <c r="B133" s="238"/>
      <c r="C133" s="239"/>
      <c r="D133" s="235" t="s">
        <v>129</v>
      </c>
      <c r="E133" s="240" t="s">
        <v>1</v>
      </c>
      <c r="F133" s="241" t="s">
        <v>226</v>
      </c>
      <c r="G133" s="239"/>
      <c r="H133" s="242">
        <v>41400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129</v>
      </c>
      <c r="AU133" s="248" t="s">
        <v>88</v>
      </c>
      <c r="AV133" s="12" t="s">
        <v>88</v>
      </c>
      <c r="AW133" s="12" t="s">
        <v>34</v>
      </c>
      <c r="AX133" s="12" t="s">
        <v>84</v>
      </c>
      <c r="AY133" s="248" t="s">
        <v>118</v>
      </c>
    </row>
    <row r="134" spans="2:63" s="11" customFormat="1" ht="25.9" customHeight="1">
      <c r="B134" s="206"/>
      <c r="C134" s="207"/>
      <c r="D134" s="208" t="s">
        <v>78</v>
      </c>
      <c r="E134" s="209" t="s">
        <v>227</v>
      </c>
      <c r="F134" s="209" t="s">
        <v>228</v>
      </c>
      <c r="G134" s="207"/>
      <c r="H134" s="207"/>
      <c r="I134" s="210"/>
      <c r="J134" s="211">
        <f>BK134</f>
        <v>0</v>
      </c>
      <c r="K134" s="207"/>
      <c r="L134" s="212"/>
      <c r="M134" s="213"/>
      <c r="N134" s="214"/>
      <c r="O134" s="214"/>
      <c r="P134" s="215">
        <f>P135+P151+P166+P179</f>
        <v>0</v>
      </c>
      <c r="Q134" s="214"/>
      <c r="R134" s="215">
        <f>R135+R151+R166+R179</f>
        <v>0</v>
      </c>
      <c r="S134" s="214"/>
      <c r="T134" s="216">
        <f>T135+T151+T166+T179</f>
        <v>0</v>
      </c>
      <c r="AR134" s="217" t="s">
        <v>144</v>
      </c>
      <c r="AT134" s="218" t="s">
        <v>78</v>
      </c>
      <c r="AU134" s="218" t="s">
        <v>79</v>
      </c>
      <c r="AY134" s="217" t="s">
        <v>118</v>
      </c>
      <c r="BK134" s="219">
        <f>BK135+BK151+BK166+BK179</f>
        <v>0</v>
      </c>
    </row>
    <row r="135" spans="2:63" s="11" customFormat="1" ht="22.8" customHeight="1">
      <c r="B135" s="206"/>
      <c r="C135" s="207"/>
      <c r="D135" s="208" t="s">
        <v>78</v>
      </c>
      <c r="E135" s="220" t="s">
        <v>229</v>
      </c>
      <c r="F135" s="220" t="s">
        <v>230</v>
      </c>
      <c r="G135" s="207"/>
      <c r="H135" s="207"/>
      <c r="I135" s="210"/>
      <c r="J135" s="221">
        <f>BK135</f>
        <v>0</v>
      </c>
      <c r="K135" s="207"/>
      <c r="L135" s="212"/>
      <c r="M135" s="213"/>
      <c r="N135" s="214"/>
      <c r="O135" s="214"/>
      <c r="P135" s="215">
        <f>SUM(P136:P150)</f>
        <v>0</v>
      </c>
      <c r="Q135" s="214"/>
      <c r="R135" s="215">
        <f>SUM(R136:R150)</f>
        <v>0</v>
      </c>
      <c r="S135" s="214"/>
      <c r="T135" s="216">
        <f>SUM(T136:T150)</f>
        <v>0</v>
      </c>
      <c r="AR135" s="217" t="s">
        <v>144</v>
      </c>
      <c r="AT135" s="218" t="s">
        <v>78</v>
      </c>
      <c r="AU135" s="218" t="s">
        <v>84</v>
      </c>
      <c r="AY135" s="217" t="s">
        <v>118</v>
      </c>
      <c r="BK135" s="219">
        <f>SUM(BK136:BK150)</f>
        <v>0</v>
      </c>
    </row>
    <row r="136" spans="2:65" s="1" customFormat="1" ht="24" customHeight="1">
      <c r="B136" s="37"/>
      <c r="C136" s="222" t="s">
        <v>170</v>
      </c>
      <c r="D136" s="222" t="s">
        <v>120</v>
      </c>
      <c r="E136" s="223" t="s">
        <v>231</v>
      </c>
      <c r="F136" s="224" t="s">
        <v>232</v>
      </c>
      <c r="G136" s="225" t="s">
        <v>233</v>
      </c>
      <c r="H136" s="226">
        <v>1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44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234</v>
      </c>
      <c r="AT136" s="233" t="s">
        <v>120</v>
      </c>
      <c r="AU136" s="233" t="s">
        <v>88</v>
      </c>
      <c r="AY136" s="16" t="s">
        <v>118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84</v>
      </c>
      <c r="BK136" s="234">
        <f>ROUND(I136*H136,2)</f>
        <v>0</v>
      </c>
      <c r="BL136" s="16" t="s">
        <v>234</v>
      </c>
      <c r="BM136" s="233" t="s">
        <v>235</v>
      </c>
    </row>
    <row r="137" spans="2:47" s="1" customFormat="1" ht="12">
      <c r="B137" s="37"/>
      <c r="C137" s="38"/>
      <c r="D137" s="235" t="s">
        <v>127</v>
      </c>
      <c r="E137" s="38"/>
      <c r="F137" s="236" t="s">
        <v>232</v>
      </c>
      <c r="G137" s="38"/>
      <c r="H137" s="38"/>
      <c r="I137" s="138"/>
      <c r="J137" s="38"/>
      <c r="K137" s="38"/>
      <c r="L137" s="42"/>
      <c r="M137" s="237"/>
      <c r="N137" s="85"/>
      <c r="O137" s="85"/>
      <c r="P137" s="85"/>
      <c r="Q137" s="85"/>
      <c r="R137" s="85"/>
      <c r="S137" s="85"/>
      <c r="T137" s="86"/>
      <c r="AT137" s="16" t="s">
        <v>127</v>
      </c>
      <c r="AU137" s="16" t="s">
        <v>88</v>
      </c>
    </row>
    <row r="138" spans="2:51" s="14" customFormat="1" ht="12">
      <c r="B138" s="273"/>
      <c r="C138" s="274"/>
      <c r="D138" s="235" t="s">
        <v>129</v>
      </c>
      <c r="E138" s="275" t="s">
        <v>1</v>
      </c>
      <c r="F138" s="276" t="s">
        <v>236</v>
      </c>
      <c r="G138" s="274"/>
      <c r="H138" s="275" t="s">
        <v>1</v>
      </c>
      <c r="I138" s="277"/>
      <c r="J138" s="274"/>
      <c r="K138" s="274"/>
      <c r="L138" s="278"/>
      <c r="M138" s="279"/>
      <c r="N138" s="280"/>
      <c r="O138" s="280"/>
      <c r="P138" s="280"/>
      <c r="Q138" s="280"/>
      <c r="R138" s="280"/>
      <c r="S138" s="280"/>
      <c r="T138" s="281"/>
      <c r="AT138" s="282" t="s">
        <v>129</v>
      </c>
      <c r="AU138" s="282" t="s">
        <v>88</v>
      </c>
      <c r="AV138" s="14" t="s">
        <v>84</v>
      </c>
      <c r="AW138" s="14" t="s">
        <v>34</v>
      </c>
      <c r="AX138" s="14" t="s">
        <v>79</v>
      </c>
      <c r="AY138" s="282" t="s">
        <v>118</v>
      </c>
    </row>
    <row r="139" spans="2:51" s="14" customFormat="1" ht="12">
      <c r="B139" s="273"/>
      <c r="C139" s="274"/>
      <c r="D139" s="235" t="s">
        <v>129</v>
      </c>
      <c r="E139" s="275" t="s">
        <v>1</v>
      </c>
      <c r="F139" s="276" t="s">
        <v>237</v>
      </c>
      <c r="G139" s="274"/>
      <c r="H139" s="275" t="s">
        <v>1</v>
      </c>
      <c r="I139" s="277"/>
      <c r="J139" s="274"/>
      <c r="K139" s="274"/>
      <c r="L139" s="278"/>
      <c r="M139" s="279"/>
      <c r="N139" s="280"/>
      <c r="O139" s="280"/>
      <c r="P139" s="280"/>
      <c r="Q139" s="280"/>
      <c r="R139" s="280"/>
      <c r="S139" s="280"/>
      <c r="T139" s="281"/>
      <c r="AT139" s="282" t="s">
        <v>129</v>
      </c>
      <c r="AU139" s="282" t="s">
        <v>88</v>
      </c>
      <c r="AV139" s="14" t="s">
        <v>84</v>
      </c>
      <c r="AW139" s="14" t="s">
        <v>34</v>
      </c>
      <c r="AX139" s="14" t="s">
        <v>79</v>
      </c>
      <c r="AY139" s="282" t="s">
        <v>118</v>
      </c>
    </row>
    <row r="140" spans="2:51" s="14" customFormat="1" ht="12">
      <c r="B140" s="273"/>
      <c r="C140" s="274"/>
      <c r="D140" s="235" t="s">
        <v>129</v>
      </c>
      <c r="E140" s="275" t="s">
        <v>1</v>
      </c>
      <c r="F140" s="276" t="s">
        <v>238</v>
      </c>
      <c r="G140" s="274"/>
      <c r="H140" s="275" t="s">
        <v>1</v>
      </c>
      <c r="I140" s="277"/>
      <c r="J140" s="274"/>
      <c r="K140" s="274"/>
      <c r="L140" s="278"/>
      <c r="M140" s="279"/>
      <c r="N140" s="280"/>
      <c r="O140" s="280"/>
      <c r="P140" s="280"/>
      <c r="Q140" s="280"/>
      <c r="R140" s="280"/>
      <c r="S140" s="280"/>
      <c r="T140" s="281"/>
      <c r="AT140" s="282" t="s">
        <v>129</v>
      </c>
      <c r="AU140" s="282" t="s">
        <v>88</v>
      </c>
      <c r="AV140" s="14" t="s">
        <v>84</v>
      </c>
      <c r="AW140" s="14" t="s">
        <v>34</v>
      </c>
      <c r="AX140" s="14" t="s">
        <v>79</v>
      </c>
      <c r="AY140" s="282" t="s">
        <v>118</v>
      </c>
    </row>
    <row r="141" spans="2:51" s="14" customFormat="1" ht="12">
      <c r="B141" s="273"/>
      <c r="C141" s="274"/>
      <c r="D141" s="235" t="s">
        <v>129</v>
      </c>
      <c r="E141" s="275" t="s">
        <v>1</v>
      </c>
      <c r="F141" s="276" t="s">
        <v>239</v>
      </c>
      <c r="G141" s="274"/>
      <c r="H141" s="275" t="s">
        <v>1</v>
      </c>
      <c r="I141" s="277"/>
      <c r="J141" s="274"/>
      <c r="K141" s="274"/>
      <c r="L141" s="278"/>
      <c r="M141" s="279"/>
      <c r="N141" s="280"/>
      <c r="O141" s="280"/>
      <c r="P141" s="280"/>
      <c r="Q141" s="280"/>
      <c r="R141" s="280"/>
      <c r="S141" s="280"/>
      <c r="T141" s="281"/>
      <c r="AT141" s="282" t="s">
        <v>129</v>
      </c>
      <c r="AU141" s="282" t="s">
        <v>88</v>
      </c>
      <c r="AV141" s="14" t="s">
        <v>84</v>
      </c>
      <c r="AW141" s="14" t="s">
        <v>34</v>
      </c>
      <c r="AX141" s="14" t="s">
        <v>79</v>
      </c>
      <c r="AY141" s="282" t="s">
        <v>118</v>
      </c>
    </row>
    <row r="142" spans="2:51" s="14" customFormat="1" ht="12">
      <c r="B142" s="273"/>
      <c r="C142" s="274"/>
      <c r="D142" s="235" t="s">
        <v>129</v>
      </c>
      <c r="E142" s="275" t="s">
        <v>1</v>
      </c>
      <c r="F142" s="276" t="s">
        <v>240</v>
      </c>
      <c r="G142" s="274"/>
      <c r="H142" s="275" t="s">
        <v>1</v>
      </c>
      <c r="I142" s="277"/>
      <c r="J142" s="274"/>
      <c r="K142" s="274"/>
      <c r="L142" s="278"/>
      <c r="M142" s="279"/>
      <c r="N142" s="280"/>
      <c r="O142" s="280"/>
      <c r="P142" s="280"/>
      <c r="Q142" s="280"/>
      <c r="R142" s="280"/>
      <c r="S142" s="280"/>
      <c r="T142" s="281"/>
      <c r="AT142" s="282" t="s">
        <v>129</v>
      </c>
      <c r="AU142" s="282" t="s">
        <v>88</v>
      </c>
      <c r="AV142" s="14" t="s">
        <v>84</v>
      </c>
      <c r="AW142" s="14" t="s">
        <v>34</v>
      </c>
      <c r="AX142" s="14" t="s">
        <v>79</v>
      </c>
      <c r="AY142" s="282" t="s">
        <v>118</v>
      </c>
    </row>
    <row r="143" spans="2:51" s="14" customFormat="1" ht="12">
      <c r="B143" s="273"/>
      <c r="C143" s="274"/>
      <c r="D143" s="235" t="s">
        <v>129</v>
      </c>
      <c r="E143" s="275" t="s">
        <v>1</v>
      </c>
      <c r="F143" s="276" t="s">
        <v>241</v>
      </c>
      <c r="G143" s="274"/>
      <c r="H143" s="275" t="s">
        <v>1</v>
      </c>
      <c r="I143" s="277"/>
      <c r="J143" s="274"/>
      <c r="K143" s="274"/>
      <c r="L143" s="278"/>
      <c r="M143" s="279"/>
      <c r="N143" s="280"/>
      <c r="O143" s="280"/>
      <c r="P143" s="280"/>
      <c r="Q143" s="280"/>
      <c r="R143" s="280"/>
      <c r="S143" s="280"/>
      <c r="T143" s="281"/>
      <c r="AT143" s="282" t="s">
        <v>129</v>
      </c>
      <c r="AU143" s="282" t="s">
        <v>88</v>
      </c>
      <c r="AV143" s="14" t="s">
        <v>84</v>
      </c>
      <c r="AW143" s="14" t="s">
        <v>34</v>
      </c>
      <c r="AX143" s="14" t="s">
        <v>79</v>
      </c>
      <c r="AY143" s="282" t="s">
        <v>118</v>
      </c>
    </row>
    <row r="144" spans="2:51" s="14" customFormat="1" ht="12">
      <c r="B144" s="273"/>
      <c r="C144" s="274"/>
      <c r="D144" s="235" t="s">
        <v>129</v>
      </c>
      <c r="E144" s="275" t="s">
        <v>1</v>
      </c>
      <c r="F144" s="276" t="s">
        <v>242</v>
      </c>
      <c r="G144" s="274"/>
      <c r="H144" s="275" t="s">
        <v>1</v>
      </c>
      <c r="I144" s="277"/>
      <c r="J144" s="274"/>
      <c r="K144" s="274"/>
      <c r="L144" s="278"/>
      <c r="M144" s="279"/>
      <c r="N144" s="280"/>
      <c r="O144" s="280"/>
      <c r="P144" s="280"/>
      <c r="Q144" s="280"/>
      <c r="R144" s="280"/>
      <c r="S144" s="280"/>
      <c r="T144" s="281"/>
      <c r="AT144" s="282" t="s">
        <v>129</v>
      </c>
      <c r="AU144" s="282" t="s">
        <v>88</v>
      </c>
      <c r="AV144" s="14" t="s">
        <v>84</v>
      </c>
      <c r="AW144" s="14" t="s">
        <v>34</v>
      </c>
      <c r="AX144" s="14" t="s">
        <v>79</v>
      </c>
      <c r="AY144" s="282" t="s">
        <v>118</v>
      </c>
    </row>
    <row r="145" spans="2:51" s="14" customFormat="1" ht="12">
      <c r="B145" s="273"/>
      <c r="C145" s="274"/>
      <c r="D145" s="235" t="s">
        <v>129</v>
      </c>
      <c r="E145" s="275" t="s">
        <v>1</v>
      </c>
      <c r="F145" s="276" t="s">
        <v>243</v>
      </c>
      <c r="G145" s="274"/>
      <c r="H145" s="275" t="s">
        <v>1</v>
      </c>
      <c r="I145" s="277"/>
      <c r="J145" s="274"/>
      <c r="K145" s="274"/>
      <c r="L145" s="278"/>
      <c r="M145" s="279"/>
      <c r="N145" s="280"/>
      <c r="O145" s="280"/>
      <c r="P145" s="280"/>
      <c r="Q145" s="280"/>
      <c r="R145" s="280"/>
      <c r="S145" s="280"/>
      <c r="T145" s="281"/>
      <c r="AT145" s="282" t="s">
        <v>129</v>
      </c>
      <c r="AU145" s="282" t="s">
        <v>88</v>
      </c>
      <c r="AV145" s="14" t="s">
        <v>84</v>
      </c>
      <c r="AW145" s="14" t="s">
        <v>34</v>
      </c>
      <c r="AX145" s="14" t="s">
        <v>79</v>
      </c>
      <c r="AY145" s="282" t="s">
        <v>118</v>
      </c>
    </row>
    <row r="146" spans="2:51" s="14" customFormat="1" ht="12">
      <c r="B146" s="273"/>
      <c r="C146" s="274"/>
      <c r="D146" s="235" t="s">
        <v>129</v>
      </c>
      <c r="E146" s="275" t="s">
        <v>1</v>
      </c>
      <c r="F146" s="276" t="s">
        <v>244</v>
      </c>
      <c r="G146" s="274"/>
      <c r="H146" s="275" t="s">
        <v>1</v>
      </c>
      <c r="I146" s="277"/>
      <c r="J146" s="274"/>
      <c r="K146" s="274"/>
      <c r="L146" s="278"/>
      <c r="M146" s="279"/>
      <c r="N146" s="280"/>
      <c r="O146" s="280"/>
      <c r="P146" s="280"/>
      <c r="Q146" s="280"/>
      <c r="R146" s="280"/>
      <c r="S146" s="280"/>
      <c r="T146" s="281"/>
      <c r="AT146" s="282" t="s">
        <v>129</v>
      </c>
      <c r="AU146" s="282" t="s">
        <v>88</v>
      </c>
      <c r="AV146" s="14" t="s">
        <v>84</v>
      </c>
      <c r="AW146" s="14" t="s">
        <v>34</v>
      </c>
      <c r="AX146" s="14" t="s">
        <v>79</v>
      </c>
      <c r="AY146" s="282" t="s">
        <v>118</v>
      </c>
    </row>
    <row r="147" spans="2:51" s="14" customFormat="1" ht="12">
      <c r="B147" s="273"/>
      <c r="C147" s="274"/>
      <c r="D147" s="235" t="s">
        <v>129</v>
      </c>
      <c r="E147" s="275" t="s">
        <v>1</v>
      </c>
      <c r="F147" s="276" t="s">
        <v>245</v>
      </c>
      <c r="G147" s="274"/>
      <c r="H147" s="275" t="s">
        <v>1</v>
      </c>
      <c r="I147" s="277"/>
      <c r="J147" s="274"/>
      <c r="K147" s="274"/>
      <c r="L147" s="278"/>
      <c r="M147" s="279"/>
      <c r="N147" s="280"/>
      <c r="O147" s="280"/>
      <c r="P147" s="280"/>
      <c r="Q147" s="280"/>
      <c r="R147" s="280"/>
      <c r="S147" s="280"/>
      <c r="T147" s="281"/>
      <c r="AT147" s="282" t="s">
        <v>129</v>
      </c>
      <c r="AU147" s="282" t="s">
        <v>88</v>
      </c>
      <c r="AV147" s="14" t="s">
        <v>84</v>
      </c>
      <c r="AW147" s="14" t="s">
        <v>34</v>
      </c>
      <c r="AX147" s="14" t="s">
        <v>79</v>
      </c>
      <c r="AY147" s="282" t="s">
        <v>118</v>
      </c>
    </row>
    <row r="148" spans="2:51" s="14" customFormat="1" ht="12">
      <c r="B148" s="273"/>
      <c r="C148" s="274"/>
      <c r="D148" s="235" t="s">
        <v>129</v>
      </c>
      <c r="E148" s="275" t="s">
        <v>1</v>
      </c>
      <c r="F148" s="276" t="s">
        <v>246</v>
      </c>
      <c r="G148" s="274"/>
      <c r="H148" s="275" t="s">
        <v>1</v>
      </c>
      <c r="I148" s="277"/>
      <c r="J148" s="274"/>
      <c r="K148" s="274"/>
      <c r="L148" s="278"/>
      <c r="M148" s="279"/>
      <c r="N148" s="280"/>
      <c r="O148" s="280"/>
      <c r="P148" s="280"/>
      <c r="Q148" s="280"/>
      <c r="R148" s="280"/>
      <c r="S148" s="280"/>
      <c r="T148" s="281"/>
      <c r="AT148" s="282" t="s">
        <v>129</v>
      </c>
      <c r="AU148" s="282" t="s">
        <v>88</v>
      </c>
      <c r="AV148" s="14" t="s">
        <v>84</v>
      </c>
      <c r="AW148" s="14" t="s">
        <v>34</v>
      </c>
      <c r="AX148" s="14" t="s">
        <v>79</v>
      </c>
      <c r="AY148" s="282" t="s">
        <v>118</v>
      </c>
    </row>
    <row r="149" spans="2:51" s="14" customFormat="1" ht="12">
      <c r="B149" s="273"/>
      <c r="C149" s="274"/>
      <c r="D149" s="235" t="s">
        <v>129</v>
      </c>
      <c r="E149" s="275" t="s">
        <v>1</v>
      </c>
      <c r="F149" s="276" t="s">
        <v>247</v>
      </c>
      <c r="G149" s="274"/>
      <c r="H149" s="275" t="s">
        <v>1</v>
      </c>
      <c r="I149" s="277"/>
      <c r="J149" s="274"/>
      <c r="K149" s="274"/>
      <c r="L149" s="278"/>
      <c r="M149" s="279"/>
      <c r="N149" s="280"/>
      <c r="O149" s="280"/>
      <c r="P149" s="280"/>
      <c r="Q149" s="280"/>
      <c r="R149" s="280"/>
      <c r="S149" s="280"/>
      <c r="T149" s="281"/>
      <c r="AT149" s="282" t="s">
        <v>129</v>
      </c>
      <c r="AU149" s="282" t="s">
        <v>88</v>
      </c>
      <c r="AV149" s="14" t="s">
        <v>84</v>
      </c>
      <c r="AW149" s="14" t="s">
        <v>34</v>
      </c>
      <c r="AX149" s="14" t="s">
        <v>79</v>
      </c>
      <c r="AY149" s="282" t="s">
        <v>118</v>
      </c>
    </row>
    <row r="150" spans="2:51" s="12" customFormat="1" ht="12">
      <c r="B150" s="238"/>
      <c r="C150" s="239"/>
      <c r="D150" s="235" t="s">
        <v>129</v>
      </c>
      <c r="E150" s="240" t="s">
        <v>1</v>
      </c>
      <c r="F150" s="241" t="s">
        <v>84</v>
      </c>
      <c r="G150" s="239"/>
      <c r="H150" s="242">
        <v>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129</v>
      </c>
      <c r="AU150" s="248" t="s">
        <v>88</v>
      </c>
      <c r="AV150" s="12" t="s">
        <v>88</v>
      </c>
      <c r="AW150" s="12" t="s">
        <v>34</v>
      </c>
      <c r="AX150" s="12" t="s">
        <v>84</v>
      </c>
      <c r="AY150" s="248" t="s">
        <v>118</v>
      </c>
    </row>
    <row r="151" spans="2:63" s="11" customFormat="1" ht="22.8" customHeight="1">
      <c r="B151" s="206"/>
      <c r="C151" s="207"/>
      <c r="D151" s="208" t="s">
        <v>78</v>
      </c>
      <c r="E151" s="220" t="s">
        <v>248</v>
      </c>
      <c r="F151" s="220" t="s">
        <v>249</v>
      </c>
      <c r="G151" s="207"/>
      <c r="H151" s="207"/>
      <c r="I151" s="210"/>
      <c r="J151" s="221">
        <f>BK151</f>
        <v>0</v>
      </c>
      <c r="K151" s="207"/>
      <c r="L151" s="212"/>
      <c r="M151" s="213"/>
      <c r="N151" s="214"/>
      <c r="O151" s="214"/>
      <c r="P151" s="215">
        <f>SUM(P152:P165)</f>
        <v>0</v>
      </c>
      <c r="Q151" s="214"/>
      <c r="R151" s="215">
        <f>SUM(R152:R165)</f>
        <v>0</v>
      </c>
      <c r="S151" s="214"/>
      <c r="T151" s="216">
        <f>SUM(T152:T165)</f>
        <v>0</v>
      </c>
      <c r="AR151" s="217" t="s">
        <v>144</v>
      </c>
      <c r="AT151" s="218" t="s">
        <v>78</v>
      </c>
      <c r="AU151" s="218" t="s">
        <v>84</v>
      </c>
      <c r="AY151" s="217" t="s">
        <v>118</v>
      </c>
      <c r="BK151" s="219">
        <f>SUM(BK152:BK165)</f>
        <v>0</v>
      </c>
    </row>
    <row r="152" spans="2:65" s="1" customFormat="1" ht="16.5" customHeight="1">
      <c r="B152" s="37"/>
      <c r="C152" s="222" t="s">
        <v>176</v>
      </c>
      <c r="D152" s="222" t="s">
        <v>120</v>
      </c>
      <c r="E152" s="223" t="s">
        <v>250</v>
      </c>
      <c r="F152" s="224" t="s">
        <v>251</v>
      </c>
      <c r="G152" s="225" t="s">
        <v>252</v>
      </c>
      <c r="H152" s="226">
        <v>1</v>
      </c>
      <c r="I152" s="227"/>
      <c r="J152" s="228">
        <f>ROUND(I152*H152,2)</f>
        <v>0</v>
      </c>
      <c r="K152" s="224" t="s">
        <v>1</v>
      </c>
      <c r="L152" s="42"/>
      <c r="M152" s="229" t="s">
        <v>1</v>
      </c>
      <c r="N152" s="230" t="s">
        <v>44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234</v>
      </c>
      <c r="AT152" s="233" t="s">
        <v>120</v>
      </c>
      <c r="AU152" s="233" t="s">
        <v>88</v>
      </c>
      <c r="AY152" s="16" t="s">
        <v>118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84</v>
      </c>
      <c r="BK152" s="234">
        <f>ROUND(I152*H152,2)</f>
        <v>0</v>
      </c>
      <c r="BL152" s="16" t="s">
        <v>234</v>
      </c>
      <c r="BM152" s="233" t="s">
        <v>253</v>
      </c>
    </row>
    <row r="153" spans="2:47" s="1" customFormat="1" ht="12">
      <c r="B153" s="37"/>
      <c r="C153" s="38"/>
      <c r="D153" s="235" t="s">
        <v>127</v>
      </c>
      <c r="E153" s="38"/>
      <c r="F153" s="236" t="s">
        <v>251</v>
      </c>
      <c r="G153" s="38"/>
      <c r="H153" s="38"/>
      <c r="I153" s="138"/>
      <c r="J153" s="38"/>
      <c r="K153" s="38"/>
      <c r="L153" s="42"/>
      <c r="M153" s="237"/>
      <c r="N153" s="85"/>
      <c r="O153" s="85"/>
      <c r="P153" s="85"/>
      <c r="Q153" s="85"/>
      <c r="R153" s="85"/>
      <c r="S153" s="85"/>
      <c r="T153" s="86"/>
      <c r="AT153" s="16" t="s">
        <v>127</v>
      </c>
      <c r="AU153" s="16" t="s">
        <v>88</v>
      </c>
    </row>
    <row r="154" spans="2:51" s="14" customFormat="1" ht="12">
      <c r="B154" s="273"/>
      <c r="C154" s="274"/>
      <c r="D154" s="235" t="s">
        <v>129</v>
      </c>
      <c r="E154" s="275" t="s">
        <v>1</v>
      </c>
      <c r="F154" s="276" t="s">
        <v>254</v>
      </c>
      <c r="G154" s="274"/>
      <c r="H154" s="275" t="s">
        <v>1</v>
      </c>
      <c r="I154" s="277"/>
      <c r="J154" s="274"/>
      <c r="K154" s="274"/>
      <c r="L154" s="278"/>
      <c r="M154" s="279"/>
      <c r="N154" s="280"/>
      <c r="O154" s="280"/>
      <c r="P154" s="280"/>
      <c r="Q154" s="280"/>
      <c r="R154" s="280"/>
      <c r="S154" s="280"/>
      <c r="T154" s="281"/>
      <c r="AT154" s="282" t="s">
        <v>129</v>
      </c>
      <c r="AU154" s="282" t="s">
        <v>88</v>
      </c>
      <c r="AV154" s="14" t="s">
        <v>84</v>
      </c>
      <c r="AW154" s="14" t="s">
        <v>34</v>
      </c>
      <c r="AX154" s="14" t="s">
        <v>79</v>
      </c>
      <c r="AY154" s="282" t="s">
        <v>118</v>
      </c>
    </row>
    <row r="155" spans="2:51" s="14" customFormat="1" ht="12">
      <c r="B155" s="273"/>
      <c r="C155" s="274"/>
      <c r="D155" s="235" t="s">
        <v>129</v>
      </c>
      <c r="E155" s="275" t="s">
        <v>1</v>
      </c>
      <c r="F155" s="276" t="s">
        <v>255</v>
      </c>
      <c r="G155" s="274"/>
      <c r="H155" s="275" t="s">
        <v>1</v>
      </c>
      <c r="I155" s="277"/>
      <c r="J155" s="274"/>
      <c r="K155" s="274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129</v>
      </c>
      <c r="AU155" s="282" t="s">
        <v>88</v>
      </c>
      <c r="AV155" s="14" t="s">
        <v>84</v>
      </c>
      <c r="AW155" s="14" t="s">
        <v>34</v>
      </c>
      <c r="AX155" s="14" t="s">
        <v>79</v>
      </c>
      <c r="AY155" s="282" t="s">
        <v>118</v>
      </c>
    </row>
    <row r="156" spans="2:51" s="12" customFormat="1" ht="12">
      <c r="B156" s="238"/>
      <c r="C156" s="239"/>
      <c r="D156" s="235" t="s">
        <v>129</v>
      </c>
      <c r="E156" s="240" t="s">
        <v>1</v>
      </c>
      <c r="F156" s="241" t="s">
        <v>84</v>
      </c>
      <c r="G156" s="239"/>
      <c r="H156" s="242">
        <v>1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129</v>
      </c>
      <c r="AU156" s="248" t="s">
        <v>88</v>
      </c>
      <c r="AV156" s="12" t="s">
        <v>88</v>
      </c>
      <c r="AW156" s="12" t="s">
        <v>34</v>
      </c>
      <c r="AX156" s="12" t="s">
        <v>84</v>
      </c>
      <c r="AY156" s="248" t="s">
        <v>118</v>
      </c>
    </row>
    <row r="157" spans="2:65" s="1" customFormat="1" ht="36" customHeight="1">
      <c r="B157" s="37"/>
      <c r="C157" s="222" t="s">
        <v>8</v>
      </c>
      <c r="D157" s="222" t="s">
        <v>120</v>
      </c>
      <c r="E157" s="223" t="s">
        <v>256</v>
      </c>
      <c r="F157" s="224" t="s">
        <v>257</v>
      </c>
      <c r="G157" s="225" t="s">
        <v>252</v>
      </c>
      <c r="H157" s="226">
        <v>1</v>
      </c>
      <c r="I157" s="227"/>
      <c r="J157" s="228">
        <f>ROUND(I157*H157,2)</f>
        <v>0</v>
      </c>
      <c r="K157" s="224" t="s">
        <v>1</v>
      </c>
      <c r="L157" s="42"/>
      <c r="M157" s="229" t="s">
        <v>1</v>
      </c>
      <c r="N157" s="230" t="s">
        <v>44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234</v>
      </c>
      <c r="AT157" s="233" t="s">
        <v>120</v>
      </c>
      <c r="AU157" s="233" t="s">
        <v>88</v>
      </c>
      <c r="AY157" s="16" t="s">
        <v>118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84</v>
      </c>
      <c r="BK157" s="234">
        <f>ROUND(I157*H157,2)</f>
        <v>0</v>
      </c>
      <c r="BL157" s="16" t="s">
        <v>234</v>
      </c>
      <c r="BM157" s="233" t="s">
        <v>258</v>
      </c>
    </row>
    <row r="158" spans="2:47" s="1" customFormat="1" ht="12">
      <c r="B158" s="37"/>
      <c r="C158" s="38"/>
      <c r="D158" s="235" t="s">
        <v>127</v>
      </c>
      <c r="E158" s="38"/>
      <c r="F158" s="236" t="s">
        <v>257</v>
      </c>
      <c r="G158" s="38"/>
      <c r="H158" s="38"/>
      <c r="I158" s="138"/>
      <c r="J158" s="38"/>
      <c r="K158" s="38"/>
      <c r="L158" s="42"/>
      <c r="M158" s="237"/>
      <c r="N158" s="85"/>
      <c r="O158" s="85"/>
      <c r="P158" s="85"/>
      <c r="Q158" s="85"/>
      <c r="R158" s="85"/>
      <c r="S158" s="85"/>
      <c r="T158" s="86"/>
      <c r="AT158" s="16" t="s">
        <v>127</v>
      </c>
      <c r="AU158" s="16" t="s">
        <v>88</v>
      </c>
    </row>
    <row r="159" spans="2:51" s="14" customFormat="1" ht="12">
      <c r="B159" s="273"/>
      <c r="C159" s="274"/>
      <c r="D159" s="235" t="s">
        <v>129</v>
      </c>
      <c r="E159" s="275" t="s">
        <v>1</v>
      </c>
      <c r="F159" s="276" t="s">
        <v>259</v>
      </c>
      <c r="G159" s="274"/>
      <c r="H159" s="275" t="s">
        <v>1</v>
      </c>
      <c r="I159" s="277"/>
      <c r="J159" s="274"/>
      <c r="K159" s="274"/>
      <c r="L159" s="278"/>
      <c r="M159" s="279"/>
      <c r="N159" s="280"/>
      <c r="O159" s="280"/>
      <c r="P159" s="280"/>
      <c r="Q159" s="280"/>
      <c r="R159" s="280"/>
      <c r="S159" s="280"/>
      <c r="T159" s="281"/>
      <c r="AT159" s="282" t="s">
        <v>129</v>
      </c>
      <c r="AU159" s="282" t="s">
        <v>88</v>
      </c>
      <c r="AV159" s="14" t="s">
        <v>84</v>
      </c>
      <c r="AW159" s="14" t="s">
        <v>34</v>
      </c>
      <c r="AX159" s="14" t="s">
        <v>79</v>
      </c>
      <c r="AY159" s="282" t="s">
        <v>118</v>
      </c>
    </row>
    <row r="160" spans="2:51" s="14" customFormat="1" ht="12">
      <c r="B160" s="273"/>
      <c r="C160" s="274"/>
      <c r="D160" s="235" t="s">
        <v>129</v>
      </c>
      <c r="E160" s="275" t="s">
        <v>1</v>
      </c>
      <c r="F160" s="276" t="s">
        <v>260</v>
      </c>
      <c r="G160" s="274"/>
      <c r="H160" s="275" t="s">
        <v>1</v>
      </c>
      <c r="I160" s="277"/>
      <c r="J160" s="274"/>
      <c r="K160" s="274"/>
      <c r="L160" s="278"/>
      <c r="M160" s="279"/>
      <c r="N160" s="280"/>
      <c r="O160" s="280"/>
      <c r="P160" s="280"/>
      <c r="Q160" s="280"/>
      <c r="R160" s="280"/>
      <c r="S160" s="280"/>
      <c r="T160" s="281"/>
      <c r="AT160" s="282" t="s">
        <v>129</v>
      </c>
      <c r="AU160" s="282" t="s">
        <v>88</v>
      </c>
      <c r="AV160" s="14" t="s">
        <v>84</v>
      </c>
      <c r="AW160" s="14" t="s">
        <v>34</v>
      </c>
      <c r="AX160" s="14" t="s">
        <v>79</v>
      </c>
      <c r="AY160" s="282" t="s">
        <v>118</v>
      </c>
    </row>
    <row r="161" spans="2:51" s="12" customFormat="1" ht="12">
      <c r="B161" s="238"/>
      <c r="C161" s="239"/>
      <c r="D161" s="235" t="s">
        <v>129</v>
      </c>
      <c r="E161" s="240" t="s">
        <v>1</v>
      </c>
      <c r="F161" s="241" t="s">
        <v>84</v>
      </c>
      <c r="G161" s="239"/>
      <c r="H161" s="242">
        <v>1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129</v>
      </c>
      <c r="AU161" s="248" t="s">
        <v>88</v>
      </c>
      <c r="AV161" s="12" t="s">
        <v>88</v>
      </c>
      <c r="AW161" s="12" t="s">
        <v>34</v>
      </c>
      <c r="AX161" s="12" t="s">
        <v>84</v>
      </c>
      <c r="AY161" s="248" t="s">
        <v>118</v>
      </c>
    </row>
    <row r="162" spans="2:65" s="1" customFormat="1" ht="16.5" customHeight="1">
      <c r="B162" s="37"/>
      <c r="C162" s="222" t="s">
        <v>188</v>
      </c>
      <c r="D162" s="222" t="s">
        <v>120</v>
      </c>
      <c r="E162" s="223" t="s">
        <v>261</v>
      </c>
      <c r="F162" s="224" t="s">
        <v>262</v>
      </c>
      <c r="G162" s="225" t="s">
        <v>233</v>
      </c>
      <c r="H162" s="226">
        <v>1</v>
      </c>
      <c r="I162" s="227"/>
      <c r="J162" s="228">
        <f>ROUND(I162*H162,2)</f>
        <v>0</v>
      </c>
      <c r="K162" s="224" t="s">
        <v>1</v>
      </c>
      <c r="L162" s="42"/>
      <c r="M162" s="229" t="s">
        <v>1</v>
      </c>
      <c r="N162" s="230" t="s">
        <v>44</v>
      </c>
      <c r="O162" s="85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33" t="s">
        <v>234</v>
      </c>
      <c r="AT162" s="233" t="s">
        <v>120</v>
      </c>
      <c r="AU162" s="233" t="s">
        <v>88</v>
      </c>
      <c r="AY162" s="16" t="s">
        <v>118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84</v>
      </c>
      <c r="BK162" s="234">
        <f>ROUND(I162*H162,2)</f>
        <v>0</v>
      </c>
      <c r="BL162" s="16" t="s">
        <v>234</v>
      </c>
      <c r="BM162" s="233" t="s">
        <v>263</v>
      </c>
    </row>
    <row r="163" spans="2:47" s="1" customFormat="1" ht="12">
      <c r="B163" s="37"/>
      <c r="C163" s="38"/>
      <c r="D163" s="235" t="s">
        <v>127</v>
      </c>
      <c r="E163" s="38"/>
      <c r="F163" s="236" t="s">
        <v>262</v>
      </c>
      <c r="G163" s="38"/>
      <c r="H163" s="38"/>
      <c r="I163" s="138"/>
      <c r="J163" s="38"/>
      <c r="K163" s="38"/>
      <c r="L163" s="42"/>
      <c r="M163" s="237"/>
      <c r="N163" s="85"/>
      <c r="O163" s="85"/>
      <c r="P163" s="85"/>
      <c r="Q163" s="85"/>
      <c r="R163" s="85"/>
      <c r="S163" s="85"/>
      <c r="T163" s="86"/>
      <c r="AT163" s="16" t="s">
        <v>127</v>
      </c>
      <c r="AU163" s="16" t="s">
        <v>88</v>
      </c>
    </row>
    <row r="164" spans="2:51" s="14" customFormat="1" ht="12">
      <c r="B164" s="273"/>
      <c r="C164" s="274"/>
      <c r="D164" s="235" t="s">
        <v>129</v>
      </c>
      <c r="E164" s="275" t="s">
        <v>1</v>
      </c>
      <c r="F164" s="276" t="s">
        <v>262</v>
      </c>
      <c r="G164" s="274"/>
      <c r="H164" s="275" t="s">
        <v>1</v>
      </c>
      <c r="I164" s="277"/>
      <c r="J164" s="274"/>
      <c r="K164" s="274"/>
      <c r="L164" s="278"/>
      <c r="M164" s="279"/>
      <c r="N164" s="280"/>
      <c r="O164" s="280"/>
      <c r="P164" s="280"/>
      <c r="Q164" s="280"/>
      <c r="R164" s="280"/>
      <c r="S164" s="280"/>
      <c r="T164" s="281"/>
      <c r="AT164" s="282" t="s">
        <v>129</v>
      </c>
      <c r="AU164" s="282" t="s">
        <v>88</v>
      </c>
      <c r="AV164" s="14" t="s">
        <v>84</v>
      </c>
      <c r="AW164" s="14" t="s">
        <v>34</v>
      </c>
      <c r="AX164" s="14" t="s">
        <v>79</v>
      </c>
      <c r="AY164" s="282" t="s">
        <v>118</v>
      </c>
    </row>
    <row r="165" spans="2:51" s="12" customFormat="1" ht="12">
      <c r="B165" s="238"/>
      <c r="C165" s="239"/>
      <c r="D165" s="235" t="s">
        <v>129</v>
      </c>
      <c r="E165" s="240" t="s">
        <v>1</v>
      </c>
      <c r="F165" s="241" t="s">
        <v>84</v>
      </c>
      <c r="G165" s="239"/>
      <c r="H165" s="242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129</v>
      </c>
      <c r="AU165" s="248" t="s">
        <v>88</v>
      </c>
      <c r="AV165" s="12" t="s">
        <v>88</v>
      </c>
      <c r="AW165" s="12" t="s">
        <v>34</v>
      </c>
      <c r="AX165" s="12" t="s">
        <v>84</v>
      </c>
      <c r="AY165" s="248" t="s">
        <v>118</v>
      </c>
    </row>
    <row r="166" spans="2:63" s="11" customFormat="1" ht="22.8" customHeight="1">
      <c r="B166" s="206"/>
      <c r="C166" s="207"/>
      <c r="D166" s="208" t="s">
        <v>78</v>
      </c>
      <c r="E166" s="220" t="s">
        <v>264</v>
      </c>
      <c r="F166" s="220" t="s">
        <v>265</v>
      </c>
      <c r="G166" s="207"/>
      <c r="H166" s="207"/>
      <c r="I166" s="210"/>
      <c r="J166" s="221">
        <f>BK166</f>
        <v>0</v>
      </c>
      <c r="K166" s="207"/>
      <c r="L166" s="212"/>
      <c r="M166" s="213"/>
      <c r="N166" s="214"/>
      <c r="O166" s="214"/>
      <c r="P166" s="215">
        <f>SUM(P167:P178)</f>
        <v>0</v>
      </c>
      <c r="Q166" s="214"/>
      <c r="R166" s="215">
        <f>SUM(R167:R178)</f>
        <v>0</v>
      </c>
      <c r="S166" s="214"/>
      <c r="T166" s="216">
        <f>SUM(T167:T178)</f>
        <v>0</v>
      </c>
      <c r="AR166" s="217" t="s">
        <v>144</v>
      </c>
      <c r="AT166" s="218" t="s">
        <v>78</v>
      </c>
      <c r="AU166" s="218" t="s">
        <v>84</v>
      </c>
      <c r="AY166" s="217" t="s">
        <v>118</v>
      </c>
      <c r="BK166" s="219">
        <f>SUM(BK167:BK178)</f>
        <v>0</v>
      </c>
    </row>
    <row r="167" spans="2:65" s="1" customFormat="1" ht="16.5" customHeight="1">
      <c r="B167" s="37"/>
      <c r="C167" s="222" t="s">
        <v>194</v>
      </c>
      <c r="D167" s="222" t="s">
        <v>120</v>
      </c>
      <c r="E167" s="223" t="s">
        <v>266</v>
      </c>
      <c r="F167" s="224" t="s">
        <v>267</v>
      </c>
      <c r="G167" s="225" t="s">
        <v>252</v>
      </c>
      <c r="H167" s="226">
        <v>1</v>
      </c>
      <c r="I167" s="227"/>
      <c r="J167" s="228">
        <f>ROUND(I167*H167,2)</f>
        <v>0</v>
      </c>
      <c r="K167" s="224" t="s">
        <v>1</v>
      </c>
      <c r="L167" s="42"/>
      <c r="M167" s="229" t="s">
        <v>1</v>
      </c>
      <c r="N167" s="230" t="s">
        <v>44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234</v>
      </c>
      <c r="AT167" s="233" t="s">
        <v>120</v>
      </c>
      <c r="AU167" s="233" t="s">
        <v>88</v>
      </c>
      <c r="AY167" s="16" t="s">
        <v>118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84</v>
      </c>
      <c r="BK167" s="234">
        <f>ROUND(I167*H167,2)</f>
        <v>0</v>
      </c>
      <c r="BL167" s="16" t="s">
        <v>234</v>
      </c>
      <c r="BM167" s="233" t="s">
        <v>268</v>
      </c>
    </row>
    <row r="168" spans="2:47" s="1" customFormat="1" ht="12">
      <c r="B168" s="37"/>
      <c r="C168" s="38"/>
      <c r="D168" s="235" t="s">
        <v>127</v>
      </c>
      <c r="E168" s="38"/>
      <c r="F168" s="236" t="s">
        <v>267</v>
      </c>
      <c r="G168" s="38"/>
      <c r="H168" s="38"/>
      <c r="I168" s="138"/>
      <c r="J168" s="38"/>
      <c r="K168" s="38"/>
      <c r="L168" s="42"/>
      <c r="M168" s="237"/>
      <c r="N168" s="85"/>
      <c r="O168" s="85"/>
      <c r="P168" s="85"/>
      <c r="Q168" s="85"/>
      <c r="R168" s="85"/>
      <c r="S168" s="85"/>
      <c r="T168" s="86"/>
      <c r="AT168" s="16" t="s">
        <v>127</v>
      </c>
      <c r="AU168" s="16" t="s">
        <v>88</v>
      </c>
    </row>
    <row r="169" spans="2:51" s="14" customFormat="1" ht="12">
      <c r="B169" s="273"/>
      <c r="C169" s="274"/>
      <c r="D169" s="235" t="s">
        <v>129</v>
      </c>
      <c r="E169" s="275" t="s">
        <v>1</v>
      </c>
      <c r="F169" s="276" t="s">
        <v>269</v>
      </c>
      <c r="G169" s="274"/>
      <c r="H169" s="275" t="s">
        <v>1</v>
      </c>
      <c r="I169" s="277"/>
      <c r="J169" s="274"/>
      <c r="K169" s="274"/>
      <c r="L169" s="278"/>
      <c r="M169" s="279"/>
      <c r="N169" s="280"/>
      <c r="O169" s="280"/>
      <c r="P169" s="280"/>
      <c r="Q169" s="280"/>
      <c r="R169" s="280"/>
      <c r="S169" s="280"/>
      <c r="T169" s="281"/>
      <c r="AT169" s="282" t="s">
        <v>129</v>
      </c>
      <c r="AU169" s="282" t="s">
        <v>88</v>
      </c>
      <c r="AV169" s="14" t="s">
        <v>84</v>
      </c>
      <c r="AW169" s="14" t="s">
        <v>34</v>
      </c>
      <c r="AX169" s="14" t="s">
        <v>79</v>
      </c>
      <c r="AY169" s="282" t="s">
        <v>118</v>
      </c>
    </row>
    <row r="170" spans="2:51" s="12" customFormat="1" ht="12">
      <c r="B170" s="238"/>
      <c r="C170" s="239"/>
      <c r="D170" s="235" t="s">
        <v>129</v>
      </c>
      <c r="E170" s="240" t="s">
        <v>1</v>
      </c>
      <c r="F170" s="241" t="s">
        <v>84</v>
      </c>
      <c r="G170" s="239"/>
      <c r="H170" s="242">
        <v>1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129</v>
      </c>
      <c r="AU170" s="248" t="s">
        <v>88</v>
      </c>
      <c r="AV170" s="12" t="s">
        <v>88</v>
      </c>
      <c r="AW170" s="12" t="s">
        <v>34</v>
      </c>
      <c r="AX170" s="12" t="s">
        <v>84</v>
      </c>
      <c r="AY170" s="248" t="s">
        <v>118</v>
      </c>
    </row>
    <row r="171" spans="2:65" s="1" customFormat="1" ht="16.5" customHeight="1">
      <c r="B171" s="37"/>
      <c r="C171" s="222" t="s">
        <v>202</v>
      </c>
      <c r="D171" s="222" t="s">
        <v>120</v>
      </c>
      <c r="E171" s="223" t="s">
        <v>270</v>
      </c>
      <c r="F171" s="224" t="s">
        <v>271</v>
      </c>
      <c r="G171" s="225" t="s">
        <v>272</v>
      </c>
      <c r="H171" s="226">
        <v>1</v>
      </c>
      <c r="I171" s="227"/>
      <c r="J171" s="228">
        <f>ROUND(I171*H171,2)</f>
        <v>0</v>
      </c>
      <c r="K171" s="224" t="s">
        <v>124</v>
      </c>
      <c r="L171" s="42"/>
      <c r="M171" s="229" t="s">
        <v>1</v>
      </c>
      <c r="N171" s="230" t="s">
        <v>44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234</v>
      </c>
      <c r="AT171" s="233" t="s">
        <v>120</v>
      </c>
      <c r="AU171" s="233" t="s">
        <v>88</v>
      </c>
      <c r="AY171" s="16" t="s">
        <v>118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84</v>
      </c>
      <c r="BK171" s="234">
        <f>ROUND(I171*H171,2)</f>
        <v>0</v>
      </c>
      <c r="BL171" s="16" t="s">
        <v>234</v>
      </c>
      <c r="BM171" s="233" t="s">
        <v>273</v>
      </c>
    </row>
    <row r="172" spans="2:47" s="1" customFormat="1" ht="12">
      <c r="B172" s="37"/>
      <c r="C172" s="38"/>
      <c r="D172" s="235" t="s">
        <v>127</v>
      </c>
      <c r="E172" s="38"/>
      <c r="F172" s="236" t="s">
        <v>274</v>
      </c>
      <c r="G172" s="38"/>
      <c r="H172" s="38"/>
      <c r="I172" s="138"/>
      <c r="J172" s="38"/>
      <c r="K172" s="38"/>
      <c r="L172" s="42"/>
      <c r="M172" s="237"/>
      <c r="N172" s="85"/>
      <c r="O172" s="85"/>
      <c r="P172" s="85"/>
      <c r="Q172" s="85"/>
      <c r="R172" s="85"/>
      <c r="S172" s="85"/>
      <c r="T172" s="86"/>
      <c r="AT172" s="16" t="s">
        <v>127</v>
      </c>
      <c r="AU172" s="16" t="s">
        <v>88</v>
      </c>
    </row>
    <row r="173" spans="2:51" s="12" customFormat="1" ht="12">
      <c r="B173" s="238"/>
      <c r="C173" s="239"/>
      <c r="D173" s="235" t="s">
        <v>129</v>
      </c>
      <c r="E173" s="240" t="s">
        <v>1</v>
      </c>
      <c r="F173" s="241" t="s">
        <v>84</v>
      </c>
      <c r="G173" s="239"/>
      <c r="H173" s="242">
        <v>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129</v>
      </c>
      <c r="AU173" s="248" t="s">
        <v>88</v>
      </c>
      <c r="AV173" s="12" t="s">
        <v>88</v>
      </c>
      <c r="AW173" s="12" t="s">
        <v>34</v>
      </c>
      <c r="AX173" s="12" t="s">
        <v>84</v>
      </c>
      <c r="AY173" s="248" t="s">
        <v>118</v>
      </c>
    </row>
    <row r="174" spans="2:65" s="1" customFormat="1" ht="24" customHeight="1">
      <c r="B174" s="37"/>
      <c r="C174" s="222" t="s">
        <v>275</v>
      </c>
      <c r="D174" s="222" t="s">
        <v>120</v>
      </c>
      <c r="E174" s="223" t="s">
        <v>276</v>
      </c>
      <c r="F174" s="224" t="s">
        <v>277</v>
      </c>
      <c r="G174" s="225" t="s">
        <v>233</v>
      </c>
      <c r="H174" s="226">
        <v>1</v>
      </c>
      <c r="I174" s="227"/>
      <c r="J174" s="228">
        <f>ROUND(I174*H174,2)</f>
        <v>0</v>
      </c>
      <c r="K174" s="224" t="s">
        <v>1</v>
      </c>
      <c r="L174" s="42"/>
      <c r="M174" s="229" t="s">
        <v>1</v>
      </c>
      <c r="N174" s="230" t="s">
        <v>44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AR174" s="233" t="s">
        <v>234</v>
      </c>
      <c r="AT174" s="233" t="s">
        <v>120</v>
      </c>
      <c r="AU174" s="233" t="s">
        <v>88</v>
      </c>
      <c r="AY174" s="16" t="s">
        <v>118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84</v>
      </c>
      <c r="BK174" s="234">
        <f>ROUND(I174*H174,2)</f>
        <v>0</v>
      </c>
      <c r="BL174" s="16" t="s">
        <v>234</v>
      </c>
      <c r="BM174" s="233" t="s">
        <v>278</v>
      </c>
    </row>
    <row r="175" spans="2:47" s="1" customFormat="1" ht="12">
      <c r="B175" s="37"/>
      <c r="C175" s="38"/>
      <c r="D175" s="235" t="s">
        <v>127</v>
      </c>
      <c r="E175" s="38"/>
      <c r="F175" s="236" t="s">
        <v>277</v>
      </c>
      <c r="G175" s="38"/>
      <c r="H175" s="38"/>
      <c r="I175" s="138"/>
      <c r="J175" s="38"/>
      <c r="K175" s="38"/>
      <c r="L175" s="42"/>
      <c r="M175" s="237"/>
      <c r="N175" s="85"/>
      <c r="O175" s="85"/>
      <c r="P175" s="85"/>
      <c r="Q175" s="85"/>
      <c r="R175" s="85"/>
      <c r="S175" s="85"/>
      <c r="T175" s="86"/>
      <c r="AT175" s="16" t="s">
        <v>127</v>
      </c>
      <c r="AU175" s="16" t="s">
        <v>88</v>
      </c>
    </row>
    <row r="176" spans="2:51" s="14" customFormat="1" ht="12">
      <c r="B176" s="273"/>
      <c r="C176" s="274"/>
      <c r="D176" s="235" t="s">
        <v>129</v>
      </c>
      <c r="E176" s="275" t="s">
        <v>1</v>
      </c>
      <c r="F176" s="276" t="s">
        <v>277</v>
      </c>
      <c r="G176" s="274"/>
      <c r="H176" s="275" t="s">
        <v>1</v>
      </c>
      <c r="I176" s="277"/>
      <c r="J176" s="274"/>
      <c r="K176" s="274"/>
      <c r="L176" s="278"/>
      <c r="M176" s="279"/>
      <c r="N176" s="280"/>
      <c r="O176" s="280"/>
      <c r="P176" s="280"/>
      <c r="Q176" s="280"/>
      <c r="R176" s="280"/>
      <c r="S176" s="280"/>
      <c r="T176" s="281"/>
      <c r="AT176" s="282" t="s">
        <v>129</v>
      </c>
      <c r="AU176" s="282" t="s">
        <v>88</v>
      </c>
      <c r="AV176" s="14" t="s">
        <v>84</v>
      </c>
      <c r="AW176" s="14" t="s">
        <v>34</v>
      </c>
      <c r="AX176" s="14" t="s">
        <v>79</v>
      </c>
      <c r="AY176" s="282" t="s">
        <v>118</v>
      </c>
    </row>
    <row r="177" spans="2:51" s="14" customFormat="1" ht="12">
      <c r="B177" s="273"/>
      <c r="C177" s="274"/>
      <c r="D177" s="235" t="s">
        <v>129</v>
      </c>
      <c r="E177" s="275" t="s">
        <v>1</v>
      </c>
      <c r="F177" s="276" t="s">
        <v>279</v>
      </c>
      <c r="G177" s="274"/>
      <c r="H177" s="275" t="s">
        <v>1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AT177" s="282" t="s">
        <v>129</v>
      </c>
      <c r="AU177" s="282" t="s">
        <v>88</v>
      </c>
      <c r="AV177" s="14" t="s">
        <v>84</v>
      </c>
      <c r="AW177" s="14" t="s">
        <v>34</v>
      </c>
      <c r="AX177" s="14" t="s">
        <v>79</v>
      </c>
      <c r="AY177" s="282" t="s">
        <v>118</v>
      </c>
    </row>
    <row r="178" spans="2:51" s="12" customFormat="1" ht="12">
      <c r="B178" s="238"/>
      <c r="C178" s="239"/>
      <c r="D178" s="235" t="s">
        <v>129</v>
      </c>
      <c r="E178" s="240" t="s">
        <v>1</v>
      </c>
      <c r="F178" s="241" t="s">
        <v>84</v>
      </c>
      <c r="G178" s="239"/>
      <c r="H178" s="242">
        <v>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129</v>
      </c>
      <c r="AU178" s="248" t="s">
        <v>88</v>
      </c>
      <c r="AV178" s="12" t="s">
        <v>88</v>
      </c>
      <c r="AW178" s="12" t="s">
        <v>34</v>
      </c>
      <c r="AX178" s="12" t="s">
        <v>84</v>
      </c>
      <c r="AY178" s="248" t="s">
        <v>118</v>
      </c>
    </row>
    <row r="179" spans="2:63" s="11" customFormat="1" ht="22.8" customHeight="1">
      <c r="B179" s="206"/>
      <c r="C179" s="207"/>
      <c r="D179" s="208" t="s">
        <v>78</v>
      </c>
      <c r="E179" s="220" t="s">
        <v>280</v>
      </c>
      <c r="F179" s="220" t="s">
        <v>281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SUM(P180:P196)</f>
        <v>0</v>
      </c>
      <c r="Q179" s="214"/>
      <c r="R179" s="215">
        <f>SUM(R180:R196)</f>
        <v>0</v>
      </c>
      <c r="S179" s="214"/>
      <c r="T179" s="216">
        <f>SUM(T180:T196)</f>
        <v>0</v>
      </c>
      <c r="AR179" s="217" t="s">
        <v>144</v>
      </c>
      <c r="AT179" s="218" t="s">
        <v>78</v>
      </c>
      <c r="AU179" s="218" t="s">
        <v>84</v>
      </c>
      <c r="AY179" s="217" t="s">
        <v>118</v>
      </c>
      <c r="BK179" s="219">
        <f>SUM(BK180:BK196)</f>
        <v>0</v>
      </c>
    </row>
    <row r="180" spans="2:65" s="1" customFormat="1" ht="16.5" customHeight="1">
      <c r="B180" s="37"/>
      <c r="C180" s="222" t="s">
        <v>282</v>
      </c>
      <c r="D180" s="222" t="s">
        <v>120</v>
      </c>
      <c r="E180" s="223" t="s">
        <v>283</v>
      </c>
      <c r="F180" s="224" t="s">
        <v>284</v>
      </c>
      <c r="G180" s="225" t="s">
        <v>252</v>
      </c>
      <c r="H180" s="226">
        <v>1</v>
      </c>
      <c r="I180" s="227"/>
      <c r="J180" s="228">
        <f>ROUND(I180*H180,2)</f>
        <v>0</v>
      </c>
      <c r="K180" s="224" t="s">
        <v>1</v>
      </c>
      <c r="L180" s="42"/>
      <c r="M180" s="229" t="s">
        <v>1</v>
      </c>
      <c r="N180" s="230" t="s">
        <v>44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234</v>
      </c>
      <c r="AT180" s="233" t="s">
        <v>120</v>
      </c>
      <c r="AU180" s="233" t="s">
        <v>88</v>
      </c>
      <c r="AY180" s="16" t="s">
        <v>118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84</v>
      </c>
      <c r="BK180" s="234">
        <f>ROUND(I180*H180,2)</f>
        <v>0</v>
      </c>
      <c r="BL180" s="16" t="s">
        <v>234</v>
      </c>
      <c r="BM180" s="233" t="s">
        <v>285</v>
      </c>
    </row>
    <row r="181" spans="2:47" s="1" customFormat="1" ht="12">
      <c r="B181" s="37"/>
      <c r="C181" s="38"/>
      <c r="D181" s="235" t="s">
        <v>127</v>
      </c>
      <c r="E181" s="38"/>
      <c r="F181" s="236" t="s">
        <v>284</v>
      </c>
      <c r="G181" s="38"/>
      <c r="H181" s="38"/>
      <c r="I181" s="138"/>
      <c r="J181" s="38"/>
      <c r="K181" s="38"/>
      <c r="L181" s="42"/>
      <c r="M181" s="237"/>
      <c r="N181" s="85"/>
      <c r="O181" s="85"/>
      <c r="P181" s="85"/>
      <c r="Q181" s="85"/>
      <c r="R181" s="85"/>
      <c r="S181" s="85"/>
      <c r="T181" s="86"/>
      <c r="AT181" s="16" t="s">
        <v>127</v>
      </c>
      <c r="AU181" s="16" t="s">
        <v>88</v>
      </c>
    </row>
    <row r="182" spans="2:51" s="14" customFormat="1" ht="12">
      <c r="B182" s="273"/>
      <c r="C182" s="274"/>
      <c r="D182" s="235" t="s">
        <v>129</v>
      </c>
      <c r="E182" s="275" t="s">
        <v>1</v>
      </c>
      <c r="F182" s="276" t="s">
        <v>286</v>
      </c>
      <c r="G182" s="274"/>
      <c r="H182" s="275" t="s">
        <v>1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AT182" s="282" t="s">
        <v>129</v>
      </c>
      <c r="AU182" s="282" t="s">
        <v>88</v>
      </c>
      <c r="AV182" s="14" t="s">
        <v>84</v>
      </c>
      <c r="AW182" s="14" t="s">
        <v>34</v>
      </c>
      <c r="AX182" s="14" t="s">
        <v>79</v>
      </c>
      <c r="AY182" s="282" t="s">
        <v>118</v>
      </c>
    </row>
    <row r="183" spans="2:51" s="14" customFormat="1" ht="12">
      <c r="B183" s="273"/>
      <c r="C183" s="274"/>
      <c r="D183" s="235" t="s">
        <v>129</v>
      </c>
      <c r="E183" s="275" t="s">
        <v>1</v>
      </c>
      <c r="F183" s="276" t="s">
        <v>287</v>
      </c>
      <c r="G183" s="274"/>
      <c r="H183" s="275" t="s">
        <v>1</v>
      </c>
      <c r="I183" s="277"/>
      <c r="J183" s="274"/>
      <c r="K183" s="274"/>
      <c r="L183" s="278"/>
      <c r="M183" s="279"/>
      <c r="N183" s="280"/>
      <c r="O183" s="280"/>
      <c r="P183" s="280"/>
      <c r="Q183" s="280"/>
      <c r="R183" s="280"/>
      <c r="S183" s="280"/>
      <c r="T183" s="281"/>
      <c r="AT183" s="282" t="s">
        <v>129</v>
      </c>
      <c r="AU183" s="282" t="s">
        <v>88</v>
      </c>
      <c r="AV183" s="14" t="s">
        <v>84</v>
      </c>
      <c r="AW183" s="14" t="s">
        <v>34</v>
      </c>
      <c r="AX183" s="14" t="s">
        <v>79</v>
      </c>
      <c r="AY183" s="282" t="s">
        <v>118</v>
      </c>
    </row>
    <row r="184" spans="2:51" s="14" customFormat="1" ht="12">
      <c r="B184" s="273"/>
      <c r="C184" s="274"/>
      <c r="D184" s="235" t="s">
        <v>129</v>
      </c>
      <c r="E184" s="275" t="s">
        <v>1</v>
      </c>
      <c r="F184" s="276" t="s">
        <v>288</v>
      </c>
      <c r="G184" s="274"/>
      <c r="H184" s="275" t="s">
        <v>1</v>
      </c>
      <c r="I184" s="277"/>
      <c r="J184" s="274"/>
      <c r="K184" s="274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129</v>
      </c>
      <c r="AU184" s="282" t="s">
        <v>88</v>
      </c>
      <c r="AV184" s="14" t="s">
        <v>84</v>
      </c>
      <c r="AW184" s="14" t="s">
        <v>34</v>
      </c>
      <c r="AX184" s="14" t="s">
        <v>79</v>
      </c>
      <c r="AY184" s="282" t="s">
        <v>118</v>
      </c>
    </row>
    <row r="185" spans="2:51" s="14" customFormat="1" ht="12">
      <c r="B185" s="273"/>
      <c r="C185" s="274"/>
      <c r="D185" s="235" t="s">
        <v>129</v>
      </c>
      <c r="E185" s="275" t="s">
        <v>1</v>
      </c>
      <c r="F185" s="276" t="s">
        <v>289</v>
      </c>
      <c r="G185" s="274"/>
      <c r="H185" s="275" t="s">
        <v>1</v>
      </c>
      <c r="I185" s="277"/>
      <c r="J185" s="274"/>
      <c r="K185" s="274"/>
      <c r="L185" s="278"/>
      <c r="M185" s="279"/>
      <c r="N185" s="280"/>
      <c r="O185" s="280"/>
      <c r="P185" s="280"/>
      <c r="Q185" s="280"/>
      <c r="R185" s="280"/>
      <c r="S185" s="280"/>
      <c r="T185" s="281"/>
      <c r="AT185" s="282" t="s">
        <v>129</v>
      </c>
      <c r="AU185" s="282" t="s">
        <v>88</v>
      </c>
      <c r="AV185" s="14" t="s">
        <v>84</v>
      </c>
      <c r="AW185" s="14" t="s">
        <v>34</v>
      </c>
      <c r="AX185" s="14" t="s">
        <v>79</v>
      </c>
      <c r="AY185" s="282" t="s">
        <v>118</v>
      </c>
    </row>
    <row r="186" spans="2:51" s="12" customFormat="1" ht="12">
      <c r="B186" s="238"/>
      <c r="C186" s="239"/>
      <c r="D186" s="235" t="s">
        <v>129</v>
      </c>
      <c r="E186" s="240" t="s">
        <v>1</v>
      </c>
      <c r="F186" s="241" t="s">
        <v>84</v>
      </c>
      <c r="G186" s="239"/>
      <c r="H186" s="242">
        <v>1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129</v>
      </c>
      <c r="AU186" s="248" t="s">
        <v>88</v>
      </c>
      <c r="AV186" s="12" t="s">
        <v>88</v>
      </c>
      <c r="AW186" s="12" t="s">
        <v>34</v>
      </c>
      <c r="AX186" s="12" t="s">
        <v>84</v>
      </c>
      <c r="AY186" s="248" t="s">
        <v>118</v>
      </c>
    </row>
    <row r="187" spans="2:65" s="1" customFormat="1" ht="16.5" customHeight="1">
      <c r="B187" s="37"/>
      <c r="C187" s="222" t="s">
        <v>7</v>
      </c>
      <c r="D187" s="222" t="s">
        <v>120</v>
      </c>
      <c r="E187" s="223" t="s">
        <v>290</v>
      </c>
      <c r="F187" s="224" t="s">
        <v>291</v>
      </c>
      <c r="G187" s="225" t="s">
        <v>252</v>
      </c>
      <c r="H187" s="226">
        <v>1</v>
      </c>
      <c r="I187" s="227"/>
      <c r="J187" s="228">
        <f>ROUND(I187*H187,2)</f>
        <v>0</v>
      </c>
      <c r="K187" s="224" t="s">
        <v>1</v>
      </c>
      <c r="L187" s="42"/>
      <c r="M187" s="229" t="s">
        <v>1</v>
      </c>
      <c r="N187" s="230" t="s">
        <v>44</v>
      </c>
      <c r="O187" s="85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AR187" s="233" t="s">
        <v>234</v>
      </c>
      <c r="AT187" s="233" t="s">
        <v>120</v>
      </c>
      <c r="AU187" s="233" t="s">
        <v>88</v>
      </c>
      <c r="AY187" s="16" t="s">
        <v>118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84</v>
      </c>
      <c r="BK187" s="234">
        <f>ROUND(I187*H187,2)</f>
        <v>0</v>
      </c>
      <c r="BL187" s="16" t="s">
        <v>234</v>
      </c>
      <c r="BM187" s="233" t="s">
        <v>292</v>
      </c>
    </row>
    <row r="188" spans="2:47" s="1" customFormat="1" ht="12">
      <c r="B188" s="37"/>
      <c r="C188" s="38"/>
      <c r="D188" s="235" t="s">
        <v>127</v>
      </c>
      <c r="E188" s="38"/>
      <c r="F188" s="236" t="s">
        <v>291</v>
      </c>
      <c r="G188" s="38"/>
      <c r="H188" s="38"/>
      <c r="I188" s="138"/>
      <c r="J188" s="38"/>
      <c r="K188" s="38"/>
      <c r="L188" s="42"/>
      <c r="M188" s="237"/>
      <c r="N188" s="85"/>
      <c r="O188" s="85"/>
      <c r="P188" s="85"/>
      <c r="Q188" s="85"/>
      <c r="R188" s="85"/>
      <c r="S188" s="85"/>
      <c r="T188" s="86"/>
      <c r="AT188" s="16" t="s">
        <v>127</v>
      </c>
      <c r="AU188" s="16" t="s">
        <v>88</v>
      </c>
    </row>
    <row r="189" spans="2:51" s="14" customFormat="1" ht="12">
      <c r="B189" s="273"/>
      <c r="C189" s="274"/>
      <c r="D189" s="235" t="s">
        <v>129</v>
      </c>
      <c r="E189" s="275" t="s">
        <v>1</v>
      </c>
      <c r="F189" s="276" t="s">
        <v>291</v>
      </c>
      <c r="G189" s="274"/>
      <c r="H189" s="275" t="s">
        <v>1</v>
      </c>
      <c r="I189" s="277"/>
      <c r="J189" s="274"/>
      <c r="K189" s="274"/>
      <c r="L189" s="278"/>
      <c r="M189" s="279"/>
      <c r="N189" s="280"/>
      <c r="O189" s="280"/>
      <c r="P189" s="280"/>
      <c r="Q189" s="280"/>
      <c r="R189" s="280"/>
      <c r="S189" s="280"/>
      <c r="T189" s="281"/>
      <c r="AT189" s="282" t="s">
        <v>129</v>
      </c>
      <c r="AU189" s="282" t="s">
        <v>88</v>
      </c>
      <c r="AV189" s="14" t="s">
        <v>84</v>
      </c>
      <c r="AW189" s="14" t="s">
        <v>34</v>
      </c>
      <c r="AX189" s="14" t="s">
        <v>79</v>
      </c>
      <c r="AY189" s="282" t="s">
        <v>118</v>
      </c>
    </row>
    <row r="190" spans="2:51" s="12" customFormat="1" ht="12">
      <c r="B190" s="238"/>
      <c r="C190" s="239"/>
      <c r="D190" s="235" t="s">
        <v>129</v>
      </c>
      <c r="E190" s="240" t="s">
        <v>1</v>
      </c>
      <c r="F190" s="241" t="s">
        <v>84</v>
      </c>
      <c r="G190" s="239"/>
      <c r="H190" s="242">
        <v>1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129</v>
      </c>
      <c r="AU190" s="248" t="s">
        <v>88</v>
      </c>
      <c r="AV190" s="12" t="s">
        <v>88</v>
      </c>
      <c r="AW190" s="12" t="s">
        <v>34</v>
      </c>
      <c r="AX190" s="12" t="s">
        <v>84</v>
      </c>
      <c r="AY190" s="248" t="s">
        <v>118</v>
      </c>
    </row>
    <row r="191" spans="2:65" s="1" customFormat="1" ht="36" customHeight="1">
      <c r="B191" s="37"/>
      <c r="C191" s="222" t="s">
        <v>293</v>
      </c>
      <c r="D191" s="222" t="s">
        <v>120</v>
      </c>
      <c r="E191" s="223" t="s">
        <v>294</v>
      </c>
      <c r="F191" s="224" t="s">
        <v>295</v>
      </c>
      <c r="G191" s="225" t="s">
        <v>233</v>
      </c>
      <c r="H191" s="226">
        <v>1</v>
      </c>
      <c r="I191" s="227"/>
      <c r="J191" s="228">
        <f>ROUND(I191*H191,2)</f>
        <v>0</v>
      </c>
      <c r="K191" s="224" t="s">
        <v>1</v>
      </c>
      <c r="L191" s="42"/>
      <c r="M191" s="229" t="s">
        <v>1</v>
      </c>
      <c r="N191" s="230" t="s">
        <v>44</v>
      </c>
      <c r="O191" s="85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234</v>
      </c>
      <c r="AT191" s="233" t="s">
        <v>120</v>
      </c>
      <c r="AU191" s="233" t="s">
        <v>88</v>
      </c>
      <c r="AY191" s="16" t="s">
        <v>118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84</v>
      </c>
      <c r="BK191" s="234">
        <f>ROUND(I191*H191,2)</f>
        <v>0</v>
      </c>
      <c r="BL191" s="16" t="s">
        <v>234</v>
      </c>
      <c r="BM191" s="233" t="s">
        <v>296</v>
      </c>
    </row>
    <row r="192" spans="2:47" s="1" customFormat="1" ht="12">
      <c r="B192" s="37"/>
      <c r="C192" s="38"/>
      <c r="D192" s="235" t="s">
        <v>127</v>
      </c>
      <c r="E192" s="38"/>
      <c r="F192" s="236" t="s">
        <v>297</v>
      </c>
      <c r="G192" s="38"/>
      <c r="H192" s="38"/>
      <c r="I192" s="138"/>
      <c r="J192" s="38"/>
      <c r="K192" s="38"/>
      <c r="L192" s="42"/>
      <c r="M192" s="237"/>
      <c r="N192" s="85"/>
      <c r="O192" s="85"/>
      <c r="P192" s="85"/>
      <c r="Q192" s="85"/>
      <c r="R192" s="85"/>
      <c r="S192" s="85"/>
      <c r="T192" s="86"/>
      <c r="AT192" s="16" t="s">
        <v>127</v>
      </c>
      <c r="AU192" s="16" t="s">
        <v>88</v>
      </c>
    </row>
    <row r="193" spans="2:51" s="14" customFormat="1" ht="12">
      <c r="B193" s="273"/>
      <c r="C193" s="274"/>
      <c r="D193" s="235" t="s">
        <v>129</v>
      </c>
      <c r="E193" s="275" t="s">
        <v>1</v>
      </c>
      <c r="F193" s="276" t="s">
        <v>298</v>
      </c>
      <c r="G193" s="274"/>
      <c r="H193" s="275" t="s">
        <v>1</v>
      </c>
      <c r="I193" s="277"/>
      <c r="J193" s="274"/>
      <c r="K193" s="274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129</v>
      </c>
      <c r="AU193" s="282" t="s">
        <v>88</v>
      </c>
      <c r="AV193" s="14" t="s">
        <v>84</v>
      </c>
      <c r="AW193" s="14" t="s">
        <v>34</v>
      </c>
      <c r="AX193" s="14" t="s">
        <v>79</v>
      </c>
      <c r="AY193" s="282" t="s">
        <v>118</v>
      </c>
    </row>
    <row r="194" spans="2:51" s="14" customFormat="1" ht="12">
      <c r="B194" s="273"/>
      <c r="C194" s="274"/>
      <c r="D194" s="235" t="s">
        <v>129</v>
      </c>
      <c r="E194" s="275" t="s">
        <v>1</v>
      </c>
      <c r="F194" s="276" t="s">
        <v>299</v>
      </c>
      <c r="G194" s="274"/>
      <c r="H194" s="275" t="s">
        <v>1</v>
      </c>
      <c r="I194" s="277"/>
      <c r="J194" s="274"/>
      <c r="K194" s="274"/>
      <c r="L194" s="278"/>
      <c r="M194" s="279"/>
      <c r="N194" s="280"/>
      <c r="O194" s="280"/>
      <c r="P194" s="280"/>
      <c r="Q194" s="280"/>
      <c r="R194" s="280"/>
      <c r="S194" s="280"/>
      <c r="T194" s="281"/>
      <c r="AT194" s="282" t="s">
        <v>129</v>
      </c>
      <c r="AU194" s="282" t="s">
        <v>88</v>
      </c>
      <c r="AV194" s="14" t="s">
        <v>84</v>
      </c>
      <c r="AW194" s="14" t="s">
        <v>34</v>
      </c>
      <c r="AX194" s="14" t="s">
        <v>79</v>
      </c>
      <c r="AY194" s="282" t="s">
        <v>118</v>
      </c>
    </row>
    <row r="195" spans="2:51" s="14" customFormat="1" ht="12">
      <c r="B195" s="273"/>
      <c r="C195" s="274"/>
      <c r="D195" s="235" t="s">
        <v>129</v>
      </c>
      <c r="E195" s="275" t="s">
        <v>1</v>
      </c>
      <c r="F195" s="276" t="s">
        <v>300</v>
      </c>
      <c r="G195" s="274"/>
      <c r="H195" s="275" t="s">
        <v>1</v>
      </c>
      <c r="I195" s="277"/>
      <c r="J195" s="274"/>
      <c r="K195" s="274"/>
      <c r="L195" s="278"/>
      <c r="M195" s="279"/>
      <c r="N195" s="280"/>
      <c r="O195" s="280"/>
      <c r="P195" s="280"/>
      <c r="Q195" s="280"/>
      <c r="R195" s="280"/>
      <c r="S195" s="280"/>
      <c r="T195" s="281"/>
      <c r="AT195" s="282" t="s">
        <v>129</v>
      </c>
      <c r="AU195" s="282" t="s">
        <v>88</v>
      </c>
      <c r="AV195" s="14" t="s">
        <v>84</v>
      </c>
      <c r="AW195" s="14" t="s">
        <v>34</v>
      </c>
      <c r="AX195" s="14" t="s">
        <v>79</v>
      </c>
      <c r="AY195" s="282" t="s">
        <v>118</v>
      </c>
    </row>
    <row r="196" spans="2:51" s="12" customFormat="1" ht="12">
      <c r="B196" s="238"/>
      <c r="C196" s="239"/>
      <c r="D196" s="235" t="s">
        <v>129</v>
      </c>
      <c r="E196" s="240" t="s">
        <v>1</v>
      </c>
      <c r="F196" s="241" t="s">
        <v>84</v>
      </c>
      <c r="G196" s="239"/>
      <c r="H196" s="242">
        <v>1</v>
      </c>
      <c r="I196" s="243"/>
      <c r="J196" s="239"/>
      <c r="K196" s="239"/>
      <c r="L196" s="244"/>
      <c r="M196" s="283"/>
      <c r="N196" s="284"/>
      <c r="O196" s="284"/>
      <c r="P196" s="284"/>
      <c r="Q196" s="284"/>
      <c r="R196" s="284"/>
      <c r="S196" s="284"/>
      <c r="T196" s="285"/>
      <c r="AT196" s="248" t="s">
        <v>129</v>
      </c>
      <c r="AU196" s="248" t="s">
        <v>88</v>
      </c>
      <c r="AV196" s="12" t="s">
        <v>88</v>
      </c>
      <c r="AW196" s="12" t="s">
        <v>34</v>
      </c>
      <c r="AX196" s="12" t="s">
        <v>84</v>
      </c>
      <c r="AY196" s="248" t="s">
        <v>118</v>
      </c>
    </row>
    <row r="197" spans="2:12" s="1" customFormat="1" ht="6.95" customHeight="1">
      <c r="B197" s="60"/>
      <c r="C197" s="61"/>
      <c r="D197" s="61"/>
      <c r="E197" s="61"/>
      <c r="F197" s="61"/>
      <c r="G197" s="61"/>
      <c r="H197" s="61"/>
      <c r="I197" s="172"/>
      <c r="J197" s="61"/>
      <c r="K197" s="61"/>
      <c r="L197" s="42"/>
    </row>
  </sheetData>
  <sheetProtection password="CC35" sheet="1" objects="1" scenarios="1" formatColumns="0" formatRows="0" autoFilter="0"/>
  <autoFilter ref="C123:K19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Kateřina</dc:creator>
  <cp:keywords/>
  <dc:description/>
  <cp:lastModifiedBy>Kašparová Kateřina</cp:lastModifiedBy>
  <dcterms:created xsi:type="dcterms:W3CDTF">2019-06-28T10:22:14Z</dcterms:created>
  <dcterms:modified xsi:type="dcterms:W3CDTF">2019-06-28T10:22:22Z</dcterms:modified>
  <cp:category/>
  <cp:version/>
  <cp:contentType/>
  <cp:contentStatus/>
</cp:coreProperties>
</file>