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8030-33XT-DM-SO01 - Dílč..." sheetId="2" r:id="rId2"/>
    <sheet name="18030-33XT-DM-SO01a - Kác..." sheetId="3" r:id="rId3"/>
    <sheet name="18030-33XT-DM-SO02 - Dílč..." sheetId="4" r:id="rId4"/>
    <sheet name="18030-33XT-DM-SO02a - Kác..." sheetId="5" r:id="rId5"/>
    <sheet name="18030-33XT-DM-SO03 - Dílč..." sheetId="6" r:id="rId6"/>
    <sheet name="18030-33XT-DM-SO03a - Kác..." sheetId="7" r:id="rId7"/>
    <sheet name="18030-33XT-DM-SO04 - Dílč..." sheetId="8" r:id="rId8"/>
    <sheet name="18030-33XT-DM-SO04a - Kác..." sheetId="9" r:id="rId9"/>
    <sheet name="18030-33XT-DM-SO05 - Dílč..." sheetId="10" r:id="rId10"/>
    <sheet name="18030-33XT-DM-SO05a - Kác..." sheetId="11" r:id="rId11"/>
    <sheet name="18030-VRN - VRN" sheetId="12" r:id="rId12"/>
    <sheet name="Pokyny pro vyplnění" sheetId="13" r:id="rId13"/>
  </sheets>
  <definedNames>
    <definedName name="_xlnm.Print_Area" localSheetId="0">'Rekapitulace stavby'!$D$4:$AO$36,'Rekapitulace stavby'!$C$42:$AQ$66</definedName>
    <definedName name="_xlnm._FilterDatabase" localSheetId="1" hidden="1">'18030-33XT-DM-SO01 - Dílč...'!$C$83:$K$381</definedName>
    <definedName name="_xlnm.Print_Area" localSheetId="1">'18030-33XT-DM-SO01 - Dílč...'!$C$4:$J$39,'18030-33XT-DM-SO01 - Dílč...'!$C$45:$J$65,'18030-33XT-DM-SO01 - Dílč...'!$C$71:$K$381</definedName>
    <definedName name="_xlnm._FilterDatabase" localSheetId="2" hidden="1">'18030-33XT-DM-SO01a - Kác...'!$C$81:$K$172</definedName>
    <definedName name="_xlnm.Print_Area" localSheetId="2">'18030-33XT-DM-SO01a - Kác...'!$C$4:$J$39,'18030-33XT-DM-SO01a - Kác...'!$C$45:$J$63,'18030-33XT-DM-SO01a - Kác...'!$C$69:$K$172</definedName>
    <definedName name="_xlnm._FilterDatabase" localSheetId="3" hidden="1">'18030-33XT-DM-SO02 - Dílč...'!$C$83:$K$461</definedName>
    <definedName name="_xlnm.Print_Area" localSheetId="3">'18030-33XT-DM-SO02 - Dílč...'!$C$4:$J$39,'18030-33XT-DM-SO02 - Dílč...'!$C$45:$J$65,'18030-33XT-DM-SO02 - Dílč...'!$C$71:$K$461</definedName>
    <definedName name="_xlnm._FilterDatabase" localSheetId="4" hidden="1">'18030-33XT-DM-SO02a - Kác...'!$C$81:$K$148</definedName>
    <definedName name="_xlnm.Print_Area" localSheetId="4">'18030-33XT-DM-SO02a - Kác...'!$C$4:$J$39,'18030-33XT-DM-SO02a - Kác...'!$C$45:$J$63,'18030-33XT-DM-SO02a - Kác...'!$C$69:$K$148</definedName>
    <definedName name="_xlnm._FilterDatabase" localSheetId="5" hidden="1">'18030-33XT-DM-SO03 - Dílč...'!$C$83:$K$402</definedName>
    <definedName name="_xlnm.Print_Area" localSheetId="5">'18030-33XT-DM-SO03 - Dílč...'!$C$4:$J$39,'18030-33XT-DM-SO03 - Dílč...'!$C$45:$J$65,'18030-33XT-DM-SO03 - Dílč...'!$C$71:$K$402</definedName>
    <definedName name="_xlnm._FilterDatabase" localSheetId="6" hidden="1">'18030-33XT-DM-SO03a - Kác...'!$C$81:$K$138</definedName>
    <definedName name="_xlnm.Print_Area" localSheetId="6">'18030-33XT-DM-SO03a - Kác...'!$C$4:$J$39,'18030-33XT-DM-SO03a - Kác...'!$C$45:$J$63,'18030-33XT-DM-SO03a - Kác...'!$C$69:$K$138</definedName>
    <definedName name="_xlnm._FilterDatabase" localSheetId="7" hidden="1">'18030-33XT-DM-SO04 - Dílč...'!$C$83:$K$394</definedName>
    <definedName name="_xlnm.Print_Area" localSheetId="7">'18030-33XT-DM-SO04 - Dílč...'!$C$4:$J$39,'18030-33XT-DM-SO04 - Dílč...'!$C$45:$J$65,'18030-33XT-DM-SO04 - Dílč...'!$C$71:$K$394</definedName>
    <definedName name="_xlnm._FilterDatabase" localSheetId="8" hidden="1">'18030-33XT-DM-SO04a - Kác...'!$C$81:$K$128</definedName>
    <definedName name="_xlnm.Print_Area" localSheetId="8">'18030-33XT-DM-SO04a - Kác...'!$C$4:$J$39,'18030-33XT-DM-SO04a - Kác...'!$C$45:$J$63,'18030-33XT-DM-SO04a - Kác...'!$C$69:$K$128</definedName>
    <definedName name="_xlnm._FilterDatabase" localSheetId="9" hidden="1">'18030-33XT-DM-SO05 - Dílč...'!$C$83:$K$370</definedName>
    <definedName name="_xlnm.Print_Area" localSheetId="9">'18030-33XT-DM-SO05 - Dílč...'!$C$4:$J$39,'18030-33XT-DM-SO05 - Dílč...'!$C$45:$J$65,'18030-33XT-DM-SO05 - Dílč...'!$C$71:$K$370</definedName>
    <definedName name="_xlnm._FilterDatabase" localSheetId="10" hidden="1">'18030-33XT-DM-SO05a - Kác...'!$C$81:$K$143</definedName>
    <definedName name="_xlnm.Print_Area" localSheetId="10">'18030-33XT-DM-SO05a - Kác...'!$C$4:$J$39,'18030-33XT-DM-SO05a - Kác...'!$C$45:$J$63,'18030-33XT-DM-SO05a - Kác...'!$C$69:$K$143</definedName>
    <definedName name="_xlnm._FilterDatabase" localSheetId="11" hidden="1">'18030-VRN - VRN'!$C$79:$K$132</definedName>
    <definedName name="_xlnm.Print_Area" localSheetId="11">'18030-VRN - VRN'!$C$4:$J$39,'18030-VRN - VRN'!$C$45:$J$61,'18030-VRN - VRN'!$C$67:$K$132</definedName>
    <definedName name="_xlnm.Print_Area" localSheetId="12">'Pokyny pro vyplnění'!$B$2:$K$71,'Pokyny pro vyplnění'!$B$74:$K$118,'Pokyny pro vyplnění'!$B$121:$K$190,'Pokyny pro vyplnění'!$B$198:$K$218</definedName>
    <definedName name="_xlnm.Print_Titles" localSheetId="0">'Rekapitulace stavby'!$52:$52</definedName>
    <definedName name="_xlnm.Print_Titles" localSheetId="1">'18030-33XT-DM-SO01 - Dílč...'!$83:$83</definedName>
    <definedName name="_xlnm.Print_Titles" localSheetId="2">'18030-33XT-DM-SO01a - Kác...'!$81:$81</definedName>
    <definedName name="_xlnm.Print_Titles" localSheetId="3">'18030-33XT-DM-SO02 - Dílč...'!$83:$83</definedName>
    <definedName name="_xlnm.Print_Titles" localSheetId="4">'18030-33XT-DM-SO02a - Kác...'!$81:$81</definedName>
    <definedName name="_xlnm.Print_Titles" localSheetId="5">'18030-33XT-DM-SO03 - Dílč...'!$83:$83</definedName>
    <definedName name="_xlnm.Print_Titles" localSheetId="6">'18030-33XT-DM-SO03a - Kác...'!$81:$81</definedName>
    <definedName name="_xlnm.Print_Titles" localSheetId="7">'18030-33XT-DM-SO04 - Dílč...'!$83:$83</definedName>
    <definedName name="_xlnm.Print_Titles" localSheetId="8">'18030-33XT-DM-SO04a - Kác...'!$81:$81</definedName>
    <definedName name="_xlnm.Print_Titles" localSheetId="9">'18030-33XT-DM-SO05 - Dílč...'!$83:$83</definedName>
    <definedName name="_xlnm.Print_Titles" localSheetId="10">'18030-33XT-DM-SO05a - Kác...'!$81:$81</definedName>
    <definedName name="_xlnm.Print_Titles" localSheetId="11">'18030-VRN - VRN'!$79:$79</definedName>
  </definedNames>
  <calcPr fullCalcOnLoad="1"/>
</workbook>
</file>

<file path=xl/sharedStrings.xml><?xml version="1.0" encoding="utf-8"?>
<sst xmlns="http://schemas.openxmlformats.org/spreadsheetml/2006/main" count="18922" uniqueCount="1350">
  <si>
    <t>Export Komplet</t>
  </si>
  <si>
    <t>VZ</t>
  </si>
  <si>
    <t>2.0</t>
  </si>
  <si>
    <t>ZAMOK</t>
  </si>
  <si>
    <t>False</t>
  </si>
  <si>
    <t>{199101d9-9742-4d76-b2d5-67d707c1bf5c}</t>
  </si>
  <si>
    <t>0,01</t>
  </si>
  <si>
    <t>21</t>
  </si>
  <si>
    <t>15</t>
  </si>
  <si>
    <t>REKAPITULACE STAVBY</t>
  </si>
  <si>
    <t>v ---  níže se nacházejí doplnkové a pomocné údaje k sestavám  --- v</t>
  </si>
  <si>
    <t>Návod na vyplnění</t>
  </si>
  <si>
    <t>0,001</t>
  </si>
  <si>
    <t>Kód:</t>
  </si>
  <si>
    <t>18030-33XT-DM</t>
  </si>
  <si>
    <t>Měnit lze pouze buňky se žlutým podbarvením!
1) v Rekapitulaci stavby vyplňte údaje o Uchazeči (přenesou se do ostatních sestav i v jiných listech)
2) na vybraných listech vyplňte v sestavě Soupis prací ceny u položek</t>
  </si>
  <si>
    <t>Stavba:</t>
  </si>
  <si>
    <t>Trnávka,Trnava u Zlína, dílčí úpravy toku</t>
  </si>
  <si>
    <t>KSO:</t>
  </si>
  <si>
    <t/>
  </si>
  <si>
    <t>CC-CZ:</t>
  </si>
  <si>
    <t>Místo:</t>
  </si>
  <si>
    <t>k.ú. Trnava u Zlína</t>
  </si>
  <si>
    <t>Datum:</t>
  </si>
  <si>
    <t>16. 9. 2019</t>
  </si>
  <si>
    <t>Zadavatel:</t>
  </si>
  <si>
    <t>IČ:</t>
  </si>
  <si>
    <t>70890013</t>
  </si>
  <si>
    <t>Povodí Moravy, s.p.</t>
  </si>
  <si>
    <t>DIČ:</t>
  </si>
  <si>
    <t>CZ70890013</t>
  </si>
  <si>
    <t>Uchazeč:</t>
  </si>
  <si>
    <t>Vyplň údaj</t>
  </si>
  <si>
    <t>Projektant:</t>
  </si>
  <si>
    <t>00220078</t>
  </si>
  <si>
    <t>Regioprojekt Brno, s.r.o</t>
  </si>
  <si>
    <t>CZ00220078</t>
  </si>
  <si>
    <t>True</t>
  </si>
  <si>
    <t>Zpracovatel:</t>
  </si>
  <si>
    <t>Ing. Michal Doubek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</si>
  <si>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</si>
  <si>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</si>
  <si>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</si>
  <si>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</si>
  <si>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</si>
  <si>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</si>
  <si>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</si>
  <si>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</si>
  <si>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</si>
  <si>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</si>
  <si>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</si>
  <si>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</si>
  <si>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</si>
  <si>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</si>
  <si>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</si>
  <si>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</si>
  <si>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</si>
  <si>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</si>
  <si>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</si>
  <si>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</si>
  <si>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</si>
  <si>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</si>
  <si>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</si>
  <si>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</si>
  <si>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</si>
  <si>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</si>
  <si>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</si>
  <si>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</si>
  <si>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</si>
  <si>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</si>
  <si>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</si>
  <si>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</si>
  <si>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</si>
  <si>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</si>
  <si>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</si>
  <si>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</si>
  <si>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</si>
  <si>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</si>
  <si>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</si>
  <si>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</si>
  <si>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</si>
  <si>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18030-33XT-DM-SO01</t>
  </si>
  <si>
    <t>Dílčí úpravy toku - SO 01</t>
  </si>
  <si>
    <t>STA</t>
  </si>
  <si>
    <t>1</t>
  </si>
  <si>
    <t>{96d61d00-af93-4595-9fab-5306ff1ec90a}</t>
  </si>
  <si>
    <t>2</t>
  </si>
  <si>
    <t>18030-33XT-DM-SO01a</t>
  </si>
  <si>
    <t>Kácení - SO 01</t>
  </si>
  <si>
    <t>{17c19a67-9aac-45cf-b273-946605ba24c1}</t>
  </si>
  <si>
    <t>18030-33XT-DM-SO02</t>
  </si>
  <si>
    <t>Dílčí úpravy toku - SO 02</t>
  </si>
  <si>
    <t>{3cefd0f1-eadd-408a-95fd-504e5c3245b5}</t>
  </si>
  <si>
    <t>18030-33XT-DM-SO02a</t>
  </si>
  <si>
    <t>Kácení - SO 02</t>
  </si>
  <si>
    <t>{fc83a984-c7b8-446d-833d-384cf26f2b0a}</t>
  </si>
  <si>
    <t>18030-33XT-DM-SO03</t>
  </si>
  <si>
    <t>Dílčí úpravy toku - SO 03</t>
  </si>
  <si>
    <t>{4fe3cb57-8c46-4644-9aaa-7ee9f67f2ea0}</t>
  </si>
  <si>
    <t>18030-33XT-DM-SO03a</t>
  </si>
  <si>
    <t>Kácení - SO 03</t>
  </si>
  <si>
    <t>{1780082e-5c49-4d6b-87b4-51010ead761d}</t>
  </si>
  <si>
    <t>18030-33XT-DM-SO04</t>
  </si>
  <si>
    <t>Dílčí úpravy toku - SO 04</t>
  </si>
  <si>
    <t>{2eb74e67-24e0-4721-9d79-4a54497f4bd9}</t>
  </si>
  <si>
    <t>18030-33XT-DM-SO04a</t>
  </si>
  <si>
    <t>Kácení - SO 04</t>
  </si>
  <si>
    <t>{33f80a0a-13d0-4147-9b90-d29ea0935ee9}</t>
  </si>
  <si>
    <t>18030-33XT-DM-SO05</t>
  </si>
  <si>
    <t>Dílčí úpravy toku - SO 05</t>
  </si>
  <si>
    <t>{9c757ff8-2c5a-43a5-b695-d8e13a587112}</t>
  </si>
  <si>
    <t>18030-33XT-DM-SO05a</t>
  </si>
  <si>
    <t>Kácení - SO 05</t>
  </si>
  <si>
    <t>{54494f63-e3f9-449c-8ffb-cb88f3ec583f}</t>
  </si>
  <si>
    <t>18030-VRN</t>
  </si>
  <si>
    <t>VRN</t>
  </si>
  <si>
    <t>{1f75c550-08ab-4709-8a3e-d07f3ff864f5}</t>
  </si>
  <si>
    <t>NÁSYP</t>
  </si>
  <si>
    <t>352,4</t>
  </si>
  <si>
    <t>PAŘEZ_300</t>
  </si>
  <si>
    <t>46</t>
  </si>
  <si>
    <t>KRYCÍ LIST SOUPISU PRACÍ</t>
  </si>
  <si>
    <t>PAŘEZ_500</t>
  </si>
  <si>
    <t>19</t>
  </si>
  <si>
    <t>PAŘEZ_700</t>
  </si>
  <si>
    <t>5</t>
  </si>
  <si>
    <t>PAŘEZ_900</t>
  </si>
  <si>
    <t>4</t>
  </si>
  <si>
    <t>PAS_BŘEHY</t>
  </si>
  <si>
    <t>35,28</t>
  </si>
  <si>
    <t>Objekt:</t>
  </si>
  <si>
    <t>RÝHA</t>
  </si>
  <si>
    <t>20,34</t>
  </si>
  <si>
    <t>18030-33XT-DM-SO01 - Dílčí úpravy toku - SO 01</t>
  </si>
  <si>
    <t>RÝHA_DNO</t>
  </si>
  <si>
    <t>11,52</t>
  </si>
  <si>
    <t>STARÝ_KÁMEN</t>
  </si>
  <si>
    <t>11,3</t>
  </si>
  <si>
    <t>SVAH</t>
  </si>
  <si>
    <t>279,4</t>
  </si>
  <si>
    <t>TRÁVA</t>
  </si>
  <si>
    <t>0,02</t>
  </si>
  <si>
    <t>UROVNÁNÍ</t>
  </si>
  <si>
    <t>324,5</t>
  </si>
  <si>
    <t>VÝKOP</t>
  </si>
  <si>
    <t>361,69</t>
  </si>
  <si>
    <t>ZÁSYP</t>
  </si>
  <si>
    <t>37,8</t>
  </si>
  <si>
    <t>REKAPITULACE ČLENĚNÍ SOUPISU PRACÍ</t>
  </si>
  <si>
    <t>Kód dílu - Popis</t>
  </si>
  <si>
    <t>Cena celkem [CZK]</t>
  </si>
  <si>
    <t>-1</t>
  </si>
  <si>
    <t>HSV - Práce a dodávky HSV</t>
  </si>
  <si>
    <t xml:space="preserve">    1 - Zemní práce</t>
  </si>
  <si>
    <t xml:space="preserve">    4 - Vodorovné konstrukce</t>
  </si>
  <si>
    <t xml:space="preserve">    9 - Ostatní konstrukce a práce, 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</si>
  <si>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</si>
  <si>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</si>
  <si>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</si>
  <si>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</si>
  <si>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</si>
  <si>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</si>
  <si>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</si>
  <si>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</si>
  <si>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</si>
  <si>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</si>
  <si>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</si>
  <si>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</si>
  <si>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</si>
  <si>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</si>
  <si>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</si>
  <si>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</si>
  <si>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</si>
  <si>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</si>
  <si>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Zemní práce</t>
  </si>
  <si>
    <t>K</t>
  </si>
  <si>
    <t>111101101</t>
  </si>
  <si>
    <t>Odstranění travin z celkové plochy do 0,1 ha</t>
  </si>
  <si>
    <t>ha</t>
  </si>
  <si>
    <t>CS ÚRS 2019 01</t>
  </si>
  <si>
    <t>-976592877</t>
  </si>
  <si>
    <t>PP</t>
  </si>
  <si>
    <t>Odstranění travin a rákosu travin, při celkové ploše do 0,1 ha</t>
  </si>
  <si>
    <t>PSC</t>
  </si>
  <si>
    <t xml:space="preserve">Poznámka k souboru cen: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</si>
  <si>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VV</t>
  </si>
  <si>
    <t>"pokosení travin kolem koryta" 200/10000</t>
  </si>
  <si>
    <t>Součet</t>
  </si>
  <si>
    <t>112201101</t>
  </si>
  <si>
    <t>Odstranění pařezů D do 300 mm</t>
  </si>
  <si>
    <t>kus</t>
  </si>
  <si>
    <t>826323832</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</si>
  <si>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</si>
  <si>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</si>
  <si>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"pařezy do DN300" 22+24</t>
  </si>
  <si>
    <t>3</t>
  </si>
  <si>
    <t>112201102</t>
  </si>
  <si>
    <t>Odstranění pařezů D do 500 mm</t>
  </si>
  <si>
    <t>359099652</t>
  </si>
  <si>
    <t>Odstranění pařezů s jejich vykopáním, vytrháním nebo odstřelením, s přesekáním kořenů průměru přes 300 do 500 mm</t>
  </si>
  <si>
    <t>"pařezy do DN500" 15+4</t>
  </si>
  <si>
    <t>112201103</t>
  </si>
  <si>
    <t>Odstranění pařezů D do 700 mm</t>
  </si>
  <si>
    <t>-1746807691</t>
  </si>
  <si>
    <t>Odstranění pařezů s jejich vykopáním, vytrháním nebo odstřelením, s přesekáním kořenů průměru přes 500 do 700 mm</t>
  </si>
  <si>
    <t>"pařezy do DN700" 5</t>
  </si>
  <si>
    <t>112201104</t>
  </si>
  <si>
    <t>Odstranění pařezů D do 900 mm</t>
  </si>
  <si>
    <t>236082410</t>
  </si>
  <si>
    <t>Odstranění pařezů s jejich vykopáním, vytrháním nebo odstřelením, s přesekáním kořenů průměru přes 700 do 900 mm</t>
  </si>
  <si>
    <t>"pařezy do DN900" 3+1</t>
  </si>
  <si>
    <t>6</t>
  </si>
  <si>
    <t>114203104</t>
  </si>
  <si>
    <t>Rozebrání záhozů a rovnanin na sucho</t>
  </si>
  <si>
    <t>m3</t>
  </si>
  <si>
    <t>2051631756</t>
  </si>
  <si>
    <t>Rozebrání dlažeb nebo záhozů s naložením na dopravní prostředek záhozů, rovnanin a soustřeďovacích staveb provedených na sucho</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</si>
  <si>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</si>
  <si>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 xml:space="preserve">"rozebrání původního opevnění na LB - 17 m, pr. šikmá délka 1 m, pr. tl. 0,4 m" 17*1*0,4 </t>
  </si>
  <si>
    <t>"rozebrání původního opevnění na PB - 15 m, pr. šikmá délka 1 m, pr. tl. 0,3 m" 15*1*0,3</t>
  </si>
  <si>
    <t>7</t>
  </si>
  <si>
    <t>114203301</t>
  </si>
  <si>
    <t>Třídění lomového kamene nebo betonových tvárnic podle druhu, velikosti nebo tvaru</t>
  </si>
  <si>
    <t>1119304443</t>
  </si>
  <si>
    <t>Třídění lomového kamene nebo betonových tvárnic získaných při rozebrání dlažeb, záhozů, rovnanin a soustřeďovacích staveb podle druhu, velikosti nebo tvaru</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</si>
  <si>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</si>
  <si>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8</t>
  </si>
  <si>
    <t>131201102</t>
  </si>
  <si>
    <t>Hloubení jam nezapažených v hornině tř. 3 objemu do 1000 m3</t>
  </si>
  <si>
    <t>-758282682</t>
  </si>
  <si>
    <t>Hloubení nezapažených jam a zářezů s urovnáním dna do předepsaného profilu a spádu v hornině tř. 3 přes 100 do 1 000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</si>
  <si>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</si>
  <si>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"z tabulky kubatur" 369,6</t>
  </si>
  <si>
    <t>"odpočet původního opevnění" -STARÝ_KÁMEN</t>
  </si>
  <si>
    <t>"výkop pro dodatečné opevnění rovnaninou" STARÝ_KÁMEN*0,3</t>
  </si>
  <si>
    <t>"50% ve 3. třídě" VÝKOP*0,5</t>
  </si>
  <si>
    <t>9</t>
  </si>
  <si>
    <t>131201109</t>
  </si>
  <si>
    <t>Příplatek za lepivost u hloubení jam nezapažených v hornině tř. 3</t>
  </si>
  <si>
    <t>799367002</t>
  </si>
  <si>
    <t>Hloubení nezapažených jam a zářezů s urovnáním dna do předepsaného profilu a spádu Příplatek k cenám za lepivost horniny tř. 3</t>
  </si>
  <si>
    <t>"lepivost 30%" VÝKOP*0,5*0,3</t>
  </si>
  <si>
    <t>10</t>
  </si>
  <si>
    <t>131201191</t>
  </si>
  <si>
    <t>Příplatek za hloubení jam v tekoucí vodě při LTM v hornině tř. 3</t>
  </si>
  <si>
    <t>-445750060</t>
  </si>
  <si>
    <t>Hloubení nezapažených jam a zářezů Příplatek k cenám za hloubení jam v tekoucí vodě při lesnicko-technických melioracích (LTM) pro jakékoliv množství vykopávky v hornině tř. 3</t>
  </si>
  <si>
    <t>"objem výkopů v proudící vodě - 10%" VÝKOP*0,5*0,1</t>
  </si>
  <si>
    <t>11</t>
  </si>
  <si>
    <t>131301102</t>
  </si>
  <si>
    <t>Hloubení jam nezapažených v hornině tř. 4 objemu do 1000 m3</t>
  </si>
  <si>
    <t>1201957900</t>
  </si>
  <si>
    <t>Hloubení nezapažených jam a zářezů s urovnáním dna do předepsaného profilu a spádu v hornině tř. 4 přes 100 do 1 000 m3</t>
  </si>
  <si>
    <t>"50% ve 4. třídě" VÝKOP*0,5</t>
  </si>
  <si>
    <t>12</t>
  </si>
  <si>
    <t>131301109</t>
  </si>
  <si>
    <t>Příplatek za lepivost u hloubení jam nezapažených v hornině tř. 4</t>
  </si>
  <si>
    <t>2047315098</t>
  </si>
  <si>
    <t>Hloubení nezapažených jam a zářezů s urovnáním dna do předepsaného profilu a spádu Příplatek k cenám za lepivost horniny tř. 4</t>
  </si>
  <si>
    <t>13</t>
  </si>
  <si>
    <t>131301191</t>
  </si>
  <si>
    <t>Příplatek za hloubení jam v tekoucí vodě při LTM v hornině tř. 4</t>
  </si>
  <si>
    <t>-2045717178</t>
  </si>
  <si>
    <t>Hloubení nezapažených jam a zářezů Příplatek k cenám za hloubení jam v tekoucí vodě při lesnicko-technických melioracích (LTM) pro jakékoliv množství vykopávky v hornině tř. 4</t>
  </si>
  <si>
    <t>14</t>
  </si>
  <si>
    <t>132201201</t>
  </si>
  <si>
    <t>Hloubení rýh š do 2000 mm v hornině tř. 3 objemu do 100 m3</t>
  </si>
  <si>
    <t>2133613778</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</si>
  <si>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</si>
  <si>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</si>
  <si>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"rýhy pro dnové pasy - pod úrovní profilu pro rovnaninu"</t>
  </si>
  <si>
    <t>"dno - pod patkou 0,2 m, mezi patkami 0,8 m"</t>
  </si>
  <si>
    <t>" km 3.05655 - délka oblouku 3 m" ((3-2*0.6)*1.5*0.8)+(2*0.6*0.2*1.5)</t>
  </si>
  <si>
    <t>" km 3.08155 - délka oblouku 3 m" ((3-2*0.6)*1.5*0.8)+(2*0.6*0.2*1.5)</t>
  </si>
  <si>
    <t>" km 3.10755 - délka oblouku 3 m" ((3-2*0.6)*1.5*0.8)+(2*0.6*0.2*1.5)</t>
  </si>
  <si>
    <t>" km 3.13276 - délka oblouku 4.2 m" ((4.2-2*0.6)*1.5*0.8)+(2*0.6*0.2*1.5)</t>
  </si>
  <si>
    <t>Mezisoučet</t>
  </si>
  <si>
    <t>"břehy - pod rovnaninou 0,2 m"</t>
  </si>
  <si>
    <t>" km 3.05655 šikmá délka zavázání 2.3 + 2.5 m" (2.3+2.5)*1.5*0.2</t>
  </si>
  <si>
    <t>" km 3.08155 šikmá délka zavázání 3.8 + 4.6 m" (3.8+4.6)*1.5*0.2</t>
  </si>
  <si>
    <t>" km 3.10755 šikmá délka zavázání 3.8 + 4.6 m" (3.8+4.6)*1.5*0.2</t>
  </si>
  <si>
    <t>" km 3.13276 šikmá délka zavázání 4 + 3.8 m" (4+3.8)*1.5*0.2</t>
  </si>
  <si>
    <t>RÝHA_BŘEH</t>
  </si>
  <si>
    <t>"50% ve 3. třídě" RÝHA*0,5</t>
  </si>
  <si>
    <t>132201209</t>
  </si>
  <si>
    <t>Příplatek za lepivost k hloubení rýh š do 2000 mm v hornině tř. 3</t>
  </si>
  <si>
    <t>860535991</t>
  </si>
  <si>
    <t>Hloubení zapažených i nezapažených rýh šířky přes 600 do 2 000 mm s urovnáním dna do předepsaného profilu a spádu v hornině tř. 3 Příplatek k cenám za lepivost horniny tř. 3</t>
  </si>
  <si>
    <t>"lepivost 30%" RÝHA*0,5*0,3</t>
  </si>
  <si>
    <t>16</t>
  </si>
  <si>
    <t>132201291</t>
  </si>
  <si>
    <t>Příplatek za hloubení rýh pod vodou š do 2000 mm při LTM v hornině tř. 3 objemu do 100 m3</t>
  </si>
  <si>
    <t>-422447209</t>
  </si>
  <si>
    <t>Hloubení zapažených i nezapažených rýh šířky přes 600 do 2 000 mm s urovnáním dna do předepsaného profilu a spádu Příplatek k cenám za hloubení rýh v tekoucí vodě při lesnicko-technických melioracích (LTM) v hornině tř. 3 do 100 m3</t>
  </si>
  <si>
    <t>"výkopy ve dně" RÝHA_DNO*0,5</t>
  </si>
  <si>
    <t>17</t>
  </si>
  <si>
    <t>132301201</t>
  </si>
  <si>
    <t>Hloubení rýh š do 2000 mm v hornině tř. 4 objemu do 100 m3</t>
  </si>
  <si>
    <t>-1212214975</t>
  </si>
  <si>
    <t>Hloubení zapažených i nezapažených rýh šířky přes 600 do 2 000 mm s urovnáním dna do předepsaného profilu a spádu v hornině tř. 4 do 100 m3</t>
  </si>
  <si>
    <t>"50% ve 4. třídě" RÝHA*0,5</t>
  </si>
  <si>
    <t>18</t>
  </si>
  <si>
    <t>132301209</t>
  </si>
  <si>
    <t>Příplatek za lepivost k hloubení rýh š do 2000 mm v hornině tř. 4</t>
  </si>
  <si>
    <t>91705644</t>
  </si>
  <si>
    <t>Hloubení zapažených i nezapažených rýh šířky přes 600 do 2 000 mm s urovnáním dna do předepsaného profilu a spádu v hornině tř. 4 Příplatek k cenám za lepivost horniny tř. 4</t>
  </si>
  <si>
    <t>132301291</t>
  </si>
  <si>
    <t>Příplatek za hloubení rýh pod vodou š do 2000 mm při LTM v hornině tř. 4 objemu do 100 m3</t>
  </si>
  <si>
    <t>495329595</t>
  </si>
  <si>
    <t>Hloubení zapažených i nezapažených rýh šířky přes 600 do 2 000 mm s urovnáním dna do předepsaného profilu a spádu Příplatek k cenám za hloubení rýh v tekoucí vodě při lesnicko-technických melioracích (LTM) v hornině tř. 4 do 100 m3</t>
  </si>
  <si>
    <t>20</t>
  </si>
  <si>
    <t>162201101</t>
  </si>
  <si>
    <t>Vodorovné přemístění do 20 m výkopku/sypaniny z horniny tř. 1 až 4</t>
  </si>
  <si>
    <t>1719196579</t>
  </si>
  <si>
    <t>Vodorovné přemístění výkopku nebo sypaniny po suchu na obvyklém dopravním prostředku, bez naložení výkopku, avšak se složením bez rozhrnutí z horniny tř. 1 až 4 na vzdálenost do 20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</si>
  <si>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</si>
  <si>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"přesun z místa výkopu na místo uložení - 20%" (NÁSYP+ZÁSYP)*0,2</t>
  </si>
  <si>
    <t>162201102</t>
  </si>
  <si>
    <t>Vodorovné přemístění do 50 m výkopku/sypaniny z horniny tř. 1 až 4</t>
  </si>
  <si>
    <t>-1808107452</t>
  </si>
  <si>
    <t>Vodorovné přemístění výkopku nebo sypaniny po suchu na obvyklém dopravním prostředku, bez naložení výkopku, avšak se složením bez rozhrnutí z horniny tř. 1 až 4 na vzdálenost přes 20 do 50 m</t>
  </si>
  <si>
    <t>22</t>
  </si>
  <si>
    <t>162201152</t>
  </si>
  <si>
    <t>Vodorovné přemístění do 50 m výkopku/sypaniny z horniny tř. 5 až 7</t>
  </si>
  <si>
    <t>727735806</t>
  </si>
  <si>
    <t>Vodorovné přemístění výkopku nebo sypaniny po suchu na obvyklém dopravním prostředku, bez naložení výkopku, avšak se složením bez rozhrnutí z horniny tř. 5 až 7 na vzdálenost přes 20 do 50 m</t>
  </si>
  <si>
    <t>"přesun do násypů - nevhodný kámen" STARÝ_KÁMEN*0,7</t>
  </si>
  <si>
    <t>23</t>
  </si>
  <si>
    <t>162301421</t>
  </si>
  <si>
    <t>Vodorovné přemístění pařezů do 5 km D do 300 mm</t>
  </si>
  <si>
    <t>-751983380</t>
  </si>
  <si>
    <t>Vodorovné přemístění větví, kmenů nebo pařezů s naložením, složením a dopravou do 5000 m pařezů kmenů, průměru přes 100 do 300 mm</t>
  </si>
  <si>
    <t xml:space="preserve">Poznámka k souboru cen:
1. Průměr kmene i pařezu se měří v místě řezu.
2. Měrná jednotka je 1 strom.
</t>
  </si>
  <si>
    <t>24</t>
  </si>
  <si>
    <t>162301422</t>
  </si>
  <si>
    <t>Vodorovné přemístění pařezů do 5 km D do 500 mm</t>
  </si>
  <si>
    <t>-953741914</t>
  </si>
  <si>
    <t>Vodorovné přemístění větví, kmenů nebo pařezů s naložením, složením a dopravou do 5000 m pařezů kmenů, průměru přes 300 do 500 mm</t>
  </si>
  <si>
    <t>25</t>
  </si>
  <si>
    <t>162301423</t>
  </si>
  <si>
    <t>Vodorovné přemístění pařezů do 5 km D do 700 mm</t>
  </si>
  <si>
    <t>1821296017</t>
  </si>
  <si>
    <t>Vodorovné přemístění větví, kmenů nebo pařezů s naložením, složením a dopravou do 5000 m pařezů kmenů, průměru přes 500 do 700 mm</t>
  </si>
  <si>
    <t>26</t>
  </si>
  <si>
    <t>162301424</t>
  </si>
  <si>
    <t>Vodorovné přemístění pařezů do 5 km D do 900 mm</t>
  </si>
  <si>
    <t>-1555860970</t>
  </si>
  <si>
    <t>Vodorovné přemístění větví, kmenů nebo pařezů s naložením, složením a dopravou do 5000 m pařezů kmenů, průměru přes 700 do 900 mm</t>
  </si>
  <si>
    <t>27</t>
  </si>
  <si>
    <t>185803106</t>
  </si>
  <si>
    <t>Shrabání a odvoz pokoseného divokého porostu do 20 km</t>
  </si>
  <si>
    <t>1447275234</t>
  </si>
  <si>
    <t>Shrabání a odvoz pokoseného porostu a organických naplavenin s naložením na dopravní prostředek a odvozem na vzdálenost do 20 km divokého porostu</t>
  </si>
  <si>
    <t xml:space="preserve">Poznámka k souboru cen:
1. Množství jednotek se určí v hektarech plochy, ze které byl porost shrabán.
2. Cenou 185 80-3108 organických naplavenin, jsou myšleny naplaveniny na břehových plochách po záplavách.
</t>
  </si>
  <si>
    <t>28</t>
  </si>
  <si>
    <t>181411121</t>
  </si>
  <si>
    <t>Založení lučního trávníku výsevem plochy do 1000 m2 v rovině a ve svahu do 1:5</t>
  </si>
  <si>
    <t>m2</t>
  </si>
  <si>
    <t>-1980800752</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</si>
  <si>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</si>
  <si>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</si>
  <si>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29</t>
  </si>
  <si>
    <t>M</t>
  </si>
  <si>
    <t>00572472</t>
  </si>
  <si>
    <t>osivo směs travní krajinná-rovinná</t>
  </si>
  <si>
    <t>kg</t>
  </si>
  <si>
    <t>439329195</t>
  </si>
  <si>
    <t>324,5*0,015 'Přepočtené koeficientem množství</t>
  </si>
  <si>
    <t>30</t>
  </si>
  <si>
    <t>181411122</t>
  </si>
  <si>
    <t>Založení lučního trávníku výsevem plochy do 1000 m2 ve svahu do 1:2</t>
  </si>
  <si>
    <t>2106123969</t>
  </si>
  <si>
    <t>Založení trávníku na půdě předem připravené plochy do 1000 m2 výsevem včetně utažení lučního na svahu přes 1:5 do 1:2</t>
  </si>
  <si>
    <t>"břehy nad opevněním" 90</t>
  </si>
  <si>
    <t>31</t>
  </si>
  <si>
    <t>00572474</t>
  </si>
  <si>
    <t>osivo směs travní krajinná-svahová</t>
  </si>
  <si>
    <t>785236175</t>
  </si>
  <si>
    <t>90*0,015 'Přepočtené koeficientem množství</t>
  </si>
  <si>
    <t>32</t>
  </si>
  <si>
    <t>162301921</t>
  </si>
  <si>
    <t>Příplatek k vodorovnému přemístění pařezů D 300 mm ZKD 5 km</t>
  </si>
  <si>
    <t>-1833241296</t>
  </si>
  <si>
    <t>Vodorovné přemístění větví, kmenů nebo pařezů s naložením, složením a dopravou Příplatek k cenám za každých dalších i započatých 5000 m přes 5000 m pařezů kmenů, průměru přes 100 do 300 mm</t>
  </si>
  <si>
    <t>"příplatek za 4x 5 km" 4*PAŘEZ_300</t>
  </si>
  <si>
    <t>33</t>
  </si>
  <si>
    <t>162301922</t>
  </si>
  <si>
    <t>Příplatek k vodorovnému přemístění pařezů D 500 mm ZKD 5 km</t>
  </si>
  <si>
    <t>-632909522</t>
  </si>
  <si>
    <t>Vodorovné přemístění větví, kmenů nebo pařezů s naložením, složením a dopravou Příplatek k cenám za každých dalších i započatých 5000 m přes 5000 m pařezů kmenů, průměru přes 300 do 500 mm</t>
  </si>
  <si>
    <t>"příplatek za 4x 5 km" 4*PAŘEZ_500</t>
  </si>
  <si>
    <t>34</t>
  </si>
  <si>
    <t>162301923</t>
  </si>
  <si>
    <t>Příplatek k vodorovnému přemístění pařezů D 700 mm ZKD 5 km</t>
  </si>
  <si>
    <t>1797854519</t>
  </si>
  <si>
    <t>Vodorovné přemístění větví, kmenů nebo pařezů s naložením, složením a dopravou Příplatek k cenám za každých dalších i započatých 5000 m přes 5000 m pařezů kmenů, průměru přes 500 do 700 mm</t>
  </si>
  <si>
    <t>"příplatek za 4x 5 km" 4*PAŘEZ_700</t>
  </si>
  <si>
    <t>35</t>
  </si>
  <si>
    <t>162301924</t>
  </si>
  <si>
    <t>Příplatek k vodorovnému přemístění pařezů D 900 mm ZKD 5 km</t>
  </si>
  <si>
    <t>-659290665</t>
  </si>
  <si>
    <t>Vodorovné přemístění větví, kmenů nebo pařezů s naložením, složením a dopravou Příplatek k cenám za každých dalších i započatých 5000 m přes 5000 m pařezů kmenů, průměru přes 700 do 900 mm</t>
  </si>
  <si>
    <t>"příplatek za 4x 5 km" 4*PAŘEZ_900</t>
  </si>
  <si>
    <t>36</t>
  </si>
  <si>
    <t>R04</t>
  </si>
  <si>
    <t>Trvalá likvidace pařezů v souladu s platnými právními předpisy, včetně případných poplatků, manipulace a přesunů</t>
  </si>
  <si>
    <t>t</t>
  </si>
  <si>
    <t>1757903338</t>
  </si>
  <si>
    <t>Trvalá likvidace pařezů v souladu s platnými právními předpisy, včetně případných poplatků</t>
  </si>
  <si>
    <t>P</t>
  </si>
  <si>
    <t>Poznámka k položce:
- trvalá likvidace pařezů v souladu s platnými právními předpisy (např. uložení pařezů na skládku - předpoklad uložení na skládku Suchý důl)</t>
  </si>
  <si>
    <t>"přepočet na hmotnost"</t>
  </si>
  <si>
    <t>PAŘEZ_300*0.044*0,765</t>
  </si>
  <si>
    <t>PAŘEZ_500*0.2198*0,765</t>
  </si>
  <si>
    <t>PAŘEZ_700*0.6924*0,765</t>
  </si>
  <si>
    <t>PAŘEZ_900*1.5826*0,765</t>
  </si>
  <si>
    <t>37</t>
  </si>
  <si>
    <t>171101101</t>
  </si>
  <si>
    <t>Uložení sypaniny z hornin soudržných do násypů zhutněných na 95 % PS</t>
  </si>
  <si>
    <t>1510958897</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</si>
  <si>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</si>
  <si>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</si>
  <si>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"z tabulky kubatur" 352,4</t>
  </si>
  <si>
    <t>38</t>
  </si>
  <si>
    <t>171151101</t>
  </si>
  <si>
    <t>Hutnění boků násypů pro jakýkoliv sklon a míru zhutnění svahu</t>
  </si>
  <si>
    <t>-2064958691</t>
  </si>
  <si>
    <t>Hutnění boků násypů z hornin soudržných a sypkých pro jakýkoliv sklon, délku a míru zhutnění svahu</t>
  </si>
  <si>
    <t>39</t>
  </si>
  <si>
    <t>174201101</t>
  </si>
  <si>
    <t>Zásyp jam, šachet rýh nebo kolem objektů sypaninou bez zhutnění</t>
  </si>
  <si>
    <t>1535182966</t>
  </si>
  <si>
    <t>Zásyp sypaninou z jakékoliv horniny s uložením výkopku ve vrstvách bez zhutnění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</si>
  <si>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</si>
  <si>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 xml:space="preserve">"zásypy nad rovnaninou - 0,2 m3/bm/břeh" </t>
  </si>
  <si>
    <t>"levý břeh - délka opevnění 101,5 m" 101,5*0,2</t>
  </si>
  <si>
    <t>"pravý břeh - délka opevnění 87,5 m" 87,5*0,2</t>
  </si>
  <si>
    <t>40</t>
  </si>
  <si>
    <t>181951102</t>
  </si>
  <si>
    <t>Úprava pláně v hornině tř. 1 až 4 se zhutněním</t>
  </si>
  <si>
    <t>-687739832</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</si>
  <si>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</si>
  <si>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</si>
  <si>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"z tabulky kubatur" 324,5</t>
  </si>
  <si>
    <t>41</t>
  </si>
  <si>
    <t>182101101</t>
  </si>
  <si>
    <t>Svahování v zářezech v hornině tř. 1 až 4</t>
  </si>
  <si>
    <t>426704653</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</si>
  <si>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</si>
  <si>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</si>
  <si>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"z tabulky kubatur" 578,9</t>
  </si>
  <si>
    <t>42</t>
  </si>
  <si>
    <t>182201101</t>
  </si>
  <si>
    <t>Svahování násypů</t>
  </si>
  <si>
    <t>-1238622191</t>
  </si>
  <si>
    <t>Svahování trvalých svahů do projektovaných profilů s potřebným přemístěním výkopku při svahování násypů v jakékoliv hornině</t>
  </si>
  <si>
    <t>"z tabulky kubatur" 279,4</t>
  </si>
  <si>
    <t>Vodorovné konstrukce</t>
  </si>
  <si>
    <t>43</t>
  </si>
  <si>
    <t>463211153</t>
  </si>
  <si>
    <t>Rovnanina objemu přes 3 m3 z lomového kamene tříděného hmotnosti do 500 kg s urovnáním líce</t>
  </si>
  <si>
    <t>1485277001</t>
  </si>
  <si>
    <t>Rovnanina z lomového kamene neupraveného pro podélné i příčné objekty objemu přes 3 m3 z kamene tříděného, s urovnáním líce a vyklínováním spár úlomky kamene hmotnost jednotlivých kamenů přes 200 do 500 kg</t>
  </si>
  <si>
    <t xml:space="preserve">Poznámka k souboru cen:
1. V cenách -1144, -1145, -1146, -1154, -1155, -1156 a - 1157 jsou započteny i náklady na uložení klestu a na vykopávku hlíny a její přemístění ze vzdálenosti do 20 m.
</t>
  </si>
  <si>
    <t>"opevnění břehů"</t>
  </si>
  <si>
    <t>"km 3.0535-3.056 - LB - délka 2.5 m, prům. šikmá délka 1.35 m" 2.5*1.35*0.4</t>
  </si>
  <si>
    <t>"km 3.056-3.116 - LB - délka 58.5 m, prům. šikmá délka 2.7 m" 58.5*2.7*0.4</t>
  </si>
  <si>
    <t>"km 3.116-3.126 - LB - délka 10 m, prům. šikmá délka 2.6 m" 10*2.6*0.4</t>
  </si>
  <si>
    <t>"km 3.126-3.130 - LB - délka 4 m, prům. šikmá délka 2.7 m" 4*2.7*0.4</t>
  </si>
  <si>
    <t>"km 3.0130-3.1505 - LB - délka 21.5 m, prům. šikmá délka 2.8 m" 21.5*2.8*0.4</t>
  </si>
  <si>
    <t>"km 3.1505-3.1555 - LB - délka 5 m, prům. šikmá délka 1.35 m" 5*1.35*0.4</t>
  </si>
  <si>
    <t>"km 3.0535-3.056 - PB - délka 2.5 m, prům. šikmá délka 1.6 m" 2.5*1.6*0.4</t>
  </si>
  <si>
    <t>"km 3.056-3.137 - PB - délka 82.5 m, prům. šikmá délka 3.25 m" 82.5*3.25*0.4</t>
  </si>
  <si>
    <t>"km 3.137-3.1395 - PB - délka 2.5 m, prům. šikmá délka 1.6 m" 2.5*1.6*0.4</t>
  </si>
  <si>
    <t>"patka pod opevněním - 0,36 m3/bm/břeh"</t>
  </si>
  <si>
    <t>"km 3.0535-3.056 - LB - délka 2.5 m" 2.5*0.36</t>
  </si>
  <si>
    <t>"km 3.056-3.116 - LB - délka 58.5 m" 58.5*0.36</t>
  </si>
  <si>
    <t>"km 3.116-3.126 - LB - délka 10 m" 10*0.36</t>
  </si>
  <si>
    <t>"km 3.126-3.130 - LB - délka 4 m" 4*0.36</t>
  </si>
  <si>
    <t>"km 3.0130-3.1505 - LB - délka 21.5 m" 21.5*0.36</t>
  </si>
  <si>
    <t>"km 3.1505-3.1555 - LB - délka 5 m" 5*0.36</t>
  </si>
  <si>
    <t>"km 3.0535-3.056 - PB - délka 2.5 m" 2.5*0.36</t>
  </si>
  <si>
    <t>"km 3.056-3.137 - PB - délka 82.5 m" 82.5*0.36</t>
  </si>
  <si>
    <t>"km 3.137-3.1395 - PB - délka 2.5 m" 2.5*0.36</t>
  </si>
  <si>
    <t>"odpočet pasů"</t>
  </si>
  <si>
    <t xml:space="preserve">"dno v patkách - 4 pasy" -(4*2)*1,5*0,36 </t>
  </si>
  <si>
    <t>"zavázání do břehů" -PAS_BŘEHY</t>
  </si>
  <si>
    <t>44</t>
  </si>
  <si>
    <t>463211158</t>
  </si>
  <si>
    <t>Rovnanina objemu přes 3 m3 z lomového kamene tříděného hmotnosti přes 500 kg s urovnáním líce</t>
  </si>
  <si>
    <t>2078825758</t>
  </si>
  <si>
    <t>Rovnanina z lomového kamene neupraveného pro podélné i příčné objekty objemu přes 3 m3 z kamene tříděného, s urovnáním líce a vyklínováním spár úlomky kamene hmotnost jednotlivých kamenů přes 500 kg</t>
  </si>
  <si>
    <t>"dnové pasy - šířka pasu 1,5 m, tloušťka rovnaniny 0,8 m"</t>
  </si>
  <si>
    <t>"oblouk ve dně"</t>
  </si>
  <si>
    <t>" km 3.05655 - délka oblouku 3 m"3*1.5*0.8</t>
  </si>
  <si>
    <t>" km 3.08155 - délka oblouku 3 m"3*1.5*0.8</t>
  </si>
  <si>
    <t>" km 3.10755 - délka oblouku 3 m"3*1.5*0.8</t>
  </si>
  <si>
    <t>" km 3.13276 - délka oblouku 4.2 m"4.2*1.5*0.8</t>
  </si>
  <si>
    <t>PAS_DNO</t>
  </si>
  <si>
    <t>"zavázání do břehů"</t>
  </si>
  <si>
    <t>" km 3.05655 - šikmá délka zavázání 2.3 + 2.5 m" (2.3+2.5)*1.5*0.8</t>
  </si>
  <si>
    <t>" km 3.08155 - šikmá délka zavázání 3.8 + 4.6 m" (3.8+4.6)*1.5*0.8</t>
  </si>
  <si>
    <t>" km 3.10755 - šikmá délka zavázání 3.8 + 4.6 m" (3.8+4.6)*1.5*0.8</t>
  </si>
  <si>
    <t>" km 3.13276 - šikmá délka zavázání 4 + 3.8 m" (4+3.8)*1.5*0.8</t>
  </si>
  <si>
    <t>45</t>
  </si>
  <si>
    <t>R06</t>
  </si>
  <si>
    <t>-478107227</t>
  </si>
  <si>
    <t>Rovnanina z lomového kamene neupraveného pro podélné i příčné objekty objemu přes 3 m3 z kamene tříděného, s urovnáním líce a vyklínováním spár úlomky kamene hmotnost jednotlivých kamenů přes 200 do 500 kg - BEZ MATERIÁLU</t>
  </si>
  <si>
    <t>Poznámka k položce:
- výchozí položka 463211153
- bez materiálu - použit bude vhodný kámen z rozebraného stávajícího opevnění - předpoklad 30%
- určeno pro dodatečné opevnění dna, zejména pod dnovými pasy (v délce cca 3 m)</t>
  </si>
  <si>
    <t>"kámen ze stávajícího opevnění - předpoklad 30%" STARÝ_KÁMEN*0,3</t>
  </si>
  <si>
    <t>Ostatní konstrukce a práce, bourání</t>
  </si>
  <si>
    <t>R05</t>
  </si>
  <si>
    <t>Bourání a odstranění stávajících konstrukcí z betonu, prefabrikátů a zdiva</t>
  </si>
  <si>
    <t>1186710180</t>
  </si>
  <si>
    <t xml:space="preserve">Bourání a odstranění stávajících konstrukcí z betonu, prefabrikátů a zdiva, včetně manipulace, naložení, dopravy a likvidace (včetně případných poplatků za skládku) v souladu se zákonem O odpadech č 185/2001 Sb. v platném znění. </t>
  </si>
  <si>
    <t>"bet. blok na PB v cca km 3,076" 1,5*1*0,8</t>
  </si>
  <si>
    <t>47</t>
  </si>
  <si>
    <t>R12</t>
  </si>
  <si>
    <t>Odstranění komunálního odpadu včetně likvidace</t>
  </si>
  <si>
    <t>kpl</t>
  </si>
  <si>
    <t>-1833719997</t>
  </si>
  <si>
    <t>Odstranění komunálního odpadu včetně likvidace v souladu se zákonem O odpadech č 185/2001 Sb. v platném znění</t>
  </si>
  <si>
    <t>Poznámka k položce:
- včetně manipulace, přesunu a likvidace na skládce nebo sběrném dvoře v souladu v souladu se zákonem O odpadech č 185/2001 Sb. v platném znění.
- předpokládané množství do 200 kg (komunální odpad, zbytky oplocení, ...)</t>
  </si>
  <si>
    <t>998</t>
  </si>
  <si>
    <t>Přesun hmot</t>
  </si>
  <si>
    <t>48</t>
  </si>
  <si>
    <t>998312011</t>
  </si>
  <si>
    <t>Přesun hmot pro sanace území, hrazení a úpravy bystřin</t>
  </si>
  <si>
    <t>-1105804710</t>
  </si>
  <si>
    <t>Přesun hmot pro sanace území, hrazení a úpravy bystřin jakéhokoliv rozsahu pro dopravní vzdálenost 50 m</t>
  </si>
  <si>
    <t xml:space="preserve">Poznámka k souboru cen:
1. Ceny jsou určeny pro opevnění svahu nebo dna.
2. Ceny neplatí pro břehové a ochranné porosty, tento přesun se oceňuje cenou 998 31-5011 Břehové a ochranné porosty.
</t>
  </si>
  <si>
    <t>KEŘE</t>
  </si>
  <si>
    <t>115</t>
  </si>
  <si>
    <t>SMRK_300</t>
  </si>
  <si>
    <t>STROM_300</t>
  </si>
  <si>
    <t>STROM_500</t>
  </si>
  <si>
    <t>STROM_700</t>
  </si>
  <si>
    <t>STROM_900</t>
  </si>
  <si>
    <t>18030-33XT-DM-SO01a - Kácení - SO 01</t>
  </si>
  <si>
    <t>111201101</t>
  </si>
  <si>
    <t>Odstranění křovin a stromů průměru kmene do 100 mm i s kořeny z celkové plochy do 1000 m2</t>
  </si>
  <si>
    <t>181410585</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</si>
  <si>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</si>
  <si>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</si>
  <si>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"křoviny a stromy pod DN100" 115</t>
  </si>
  <si>
    <t>111201401</t>
  </si>
  <si>
    <t>Spálení křovin a stromů průměru kmene do 100 mm</t>
  </si>
  <si>
    <t>1453162947</t>
  </si>
  <si>
    <t>Spálení odstraněných křovin a stromů na hromadách průměru kmene do 100 mm pro jakoukoliv plochu</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</si>
  <si>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</si>
  <si>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111211121</t>
  </si>
  <si>
    <t>Spálení jehličnatého klestu se snášením D do 30 cm ve svahu přes 1:3</t>
  </si>
  <si>
    <t>1195767952</t>
  </si>
  <si>
    <t>Pálení větví stromů se snášením na hromady jehličnatých v rovině nebo ve svahu přes 1:3, průměru kmene do 30 cm</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</si>
  <si>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</si>
  <si>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111211141</t>
  </si>
  <si>
    <t>Spálení listnatého klestu se snášením D do 30 cm ve svahu přes 1:3</t>
  </si>
  <si>
    <t>587802846</t>
  </si>
  <si>
    <t>Pálení větví stromů se snášením na hromady listnatých v rovině nebo ve svahu přes 1:3, průměru kmene do 30 cm</t>
  </si>
  <si>
    <t>111211142</t>
  </si>
  <si>
    <t>Spálení listnatého klestu se snášením D přes 30 cm ve svahu přes 1:3</t>
  </si>
  <si>
    <t>1975427061</t>
  </si>
  <si>
    <t>Pálení větví stromů se snášením na hromady listnatých v rovině nebo ve svahu přes 1:3, průměru kmene přes 30 cm</t>
  </si>
  <si>
    <t>STROM_500+STROM_700+STROM_900</t>
  </si>
  <si>
    <t>112101101</t>
  </si>
  <si>
    <t>Odstranění stromů listnatých průměru kmene do 300 mm</t>
  </si>
  <si>
    <t>-2111643818</t>
  </si>
  <si>
    <t>Odstranění stromů s odřezáním kmene a s odvětvením listnatých, průměru kmene přes 100 do 300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</si>
  <si>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</si>
  <si>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"listnaté do DN300 na řezu" 33</t>
  </si>
  <si>
    <t>112101102</t>
  </si>
  <si>
    <t>Odstranění stromů listnatých průměru kmene do 500 mm</t>
  </si>
  <si>
    <t>-1555822891</t>
  </si>
  <si>
    <t>Odstranění stromů s odřezáním kmene a s odvětvením listnatých, průměru kmene přes 300 do 500 mm</t>
  </si>
  <si>
    <t>"listnaté do DN500 na řezu" 12</t>
  </si>
  <si>
    <t>112101103</t>
  </si>
  <si>
    <t>Odstranění stromů listnatých průměru kmene do 700 mm</t>
  </si>
  <si>
    <t>1152386092</t>
  </si>
  <si>
    <t>Odstranění stromů s odřezáním kmene a s odvětvením listnatých, průměru kmene přes 500 do 700 mm</t>
  </si>
  <si>
    <t>"listnaté do DN700 na řezu" 4</t>
  </si>
  <si>
    <t>112101104</t>
  </si>
  <si>
    <t>Odstranění stromů listnatých průměru kmene do 900 mm</t>
  </si>
  <si>
    <t>-1100298758</t>
  </si>
  <si>
    <t>Odstranění stromů s odřezáním kmene a s odvětvením listnatých, průměru kmene přes 700 do 900 mm</t>
  </si>
  <si>
    <t>"listnaté do DN900 na řezu" 2</t>
  </si>
  <si>
    <t>112101105</t>
  </si>
  <si>
    <t>Odstranění stromů listnatých průměru kmene do 1100 mm</t>
  </si>
  <si>
    <t>-1615644861</t>
  </si>
  <si>
    <t>Odstranění stromů s odřezáním kmene a s odvětvením listnatých, průměru kmene přes 900 do 1100 mm</t>
  </si>
  <si>
    <t>STROM_1100</t>
  </si>
  <si>
    <t>112101121</t>
  </si>
  <si>
    <t>Odstranění stromů jehličnatých průměru kmene do 300 mm</t>
  </si>
  <si>
    <t>1941895998</t>
  </si>
  <si>
    <t>Odstranění stromů s odřezáním kmene a s odvětvením jehličnatých bez odkornění, průměru kmene přes 100 do 300 mm</t>
  </si>
  <si>
    <t>"jehličnaté do DN300 na řezu" 3</t>
  </si>
  <si>
    <t>112201201</t>
  </si>
  <si>
    <t>Odřezání pařezů D do 300 mm</t>
  </si>
  <si>
    <t>-97120836</t>
  </si>
  <si>
    <t>Odřezání nebo odsekání pařezů v úrovni přilehlého území s vykopávkou potřebného pracovního prostoru a s jeho zahrnutím výkopkem pro všechny sklony území, průměru přes 100 do 300 mm</t>
  </si>
  <si>
    <t xml:space="preserve">Poznámka k souboru cen:
1. Ceny lze použít jen pro odstranění částí pařezů zasahujících do průtočného profilu na objektech oceňovaných cenami souboru cen části A01 Zřízení konstrukcí stavebních objektů katalogu 831-2 Hydromeliorace lesnickotechnické.
2. Odřezání nebo odsekání pařezů se oceňuje pouze tehdy, jestliže by příp. odstranění celého pařezu porušilo stabilitu území.
3. V ceně jsou započteny i náklady na odklizení vytěžené dřevní hmoty na hromady na vzdálenost do 50 m nebo naložení na dopravní prostředek.
</t>
  </si>
  <si>
    <t>"zarovnání ponechaných pařezů" 6</t>
  </si>
  <si>
    <t>162201411</t>
  </si>
  <si>
    <t>Vodorovné přemístění kmenů stromů listnatých do 1 km D kmene do 300 mm</t>
  </si>
  <si>
    <t>-1508203903</t>
  </si>
  <si>
    <t>Vodorovné přemístění větví, kmenů nebo pařezů s naložením, složením a dopravou do 1000 m kmenů stromů listnatých, průměru přes 100 do 300 mm</t>
  </si>
  <si>
    <t>162201412</t>
  </si>
  <si>
    <t>Vodorovné přemístění kmenů stromů listnatých do 1 km D kmene do 500 mm</t>
  </si>
  <si>
    <t>862318991</t>
  </si>
  <si>
    <t>Vodorovné přemístění větví, kmenů nebo pařezů s naložením, složením a dopravou do 1000 m kmenů stromů listnatých, průměru přes 300 do 500 mm</t>
  </si>
  <si>
    <t>162201413</t>
  </si>
  <si>
    <t>Vodorovné přemístění kmenů stromů listnatých do 1 km D kmene do 700 mm</t>
  </si>
  <si>
    <t>592177480</t>
  </si>
  <si>
    <t>Vodorovné přemístění větví, kmenů nebo pařezů s naložením, složením a dopravou do 1000 m kmenů stromů listnatých, průměru přes 500 do 700 mm</t>
  </si>
  <si>
    <t>162201414</t>
  </si>
  <si>
    <t>Vodorovné přemístění kmenů stromů listnatých do 1 km D kmene do 900 mm</t>
  </si>
  <si>
    <t>-1212858320</t>
  </si>
  <si>
    <t>Vodorovné přemístění větví, kmenů nebo pařezů s naložením, složením a dopravou do 1000 m kmenů stromů listnatých, průměru přes 700 do 900 mm</t>
  </si>
  <si>
    <t>162201415</t>
  </si>
  <si>
    <t>Vodorovné přemístění kmenů stromů jehličnatých do 1 km D kmene do 300 mm</t>
  </si>
  <si>
    <t>334162378</t>
  </si>
  <si>
    <t>Vodorovné přemístění větví, kmenů nebo pařezů s naložením, složením a dopravou do 1000 m kmenů stromů jehličnatých, průměru přes 100 do 300 mm</t>
  </si>
  <si>
    <t>998315011</t>
  </si>
  <si>
    <t>Přesun hmot pro břehové ochranné porosty</t>
  </si>
  <si>
    <t>-1711850183</t>
  </si>
  <si>
    <t>Přesun hmot pro porosty ochranné včetně břehových jakéhokoliv rozsahu dopravní vzdálenost do 100 m</t>
  </si>
  <si>
    <t xml:space="preserve">Poznámka k souboru cen:
1. Ceny jsou určeny pro opevnění svahů nebo dna vegetací.
</t>
  </si>
  <si>
    <t>BETON1</t>
  </si>
  <si>
    <t>36,03</t>
  </si>
  <si>
    <t>BETON2</t>
  </si>
  <si>
    <t>8,1</t>
  </si>
  <si>
    <t>586,3</t>
  </si>
  <si>
    <t>ORNICE</t>
  </si>
  <si>
    <t>125</t>
  </si>
  <si>
    <t>PAŘEZ_1100</t>
  </si>
  <si>
    <t>18030-33XT-DM-SO02 - Dílčí úpravy toku - SO 02</t>
  </si>
  <si>
    <t>59,88</t>
  </si>
  <si>
    <t>36,33</t>
  </si>
  <si>
    <t>21,36</t>
  </si>
  <si>
    <t>342,5</t>
  </si>
  <si>
    <t>0,07</t>
  </si>
  <si>
    <t>586,4</t>
  </si>
  <si>
    <t>555,7</t>
  </si>
  <si>
    <t>39,5</t>
  </si>
  <si>
    <t>-2105538887</t>
  </si>
  <si>
    <t>"pokosení travin kolem koryta" 700/10000</t>
  </si>
  <si>
    <t>"pařezy do DN300" 11+20</t>
  </si>
  <si>
    <t>"pařezy do DN500" 11+8</t>
  </si>
  <si>
    <t>"pařezy do DN700" 9+3</t>
  </si>
  <si>
    <t>112201105</t>
  </si>
  <si>
    <t>Odstranění pařezů D přes 900 mm</t>
  </si>
  <si>
    <t>-404894172</t>
  </si>
  <si>
    <t>Odstranění pařezů s jejich vykopáním, vytrháním nebo odstřelením, s přesekáním kořenů průměru přes 900 mm</t>
  </si>
  <si>
    <t>"pařezy do DN1100" 1</t>
  </si>
  <si>
    <t>"rozebrání původního opevnění na LB - 25 m, pr. šikmá délka 1 m, pr. tl. 0,4 m" 25*1*0,4</t>
  </si>
  <si>
    <t>121101101</t>
  </si>
  <si>
    <t>Sejmutí ornice s přemístěním na vzdálenost do 50 m</t>
  </si>
  <si>
    <t>-1962731802</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</si>
  <si>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</si>
  <si>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</si>
  <si>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"z pozemků ZPF - p.č. 972 - 100 m2" 100*0,5</t>
  </si>
  <si>
    <t>" z pozemků na PB - berma" 150*0,5</t>
  </si>
  <si>
    <t>"z tabulky kubatur" 687,7</t>
  </si>
  <si>
    <t>"odpočet sejmutí ornice" -ORNICE</t>
  </si>
  <si>
    <t>" km 5.8775 - délka oblouku 2.8 m" ((2.8-2*0.6)*1.5*0.8)+(2*0.6*0.2*1.5)</t>
  </si>
  <si>
    <t>" km 5.8985 - délka oblouku 2.8 m" ((2.8-2*0.6)*1.5*0.8)+(2*0.6*0.2*1.5)</t>
  </si>
  <si>
    <t>" km 5.9195 - délka oblouku 2.8 m" ((2.8-2*0.6)*1.5*0.8)+(2*0.6*0.2*1.5)</t>
  </si>
  <si>
    <t>" km 5.934 - délka oblouku 2.8 m" ((2.8-2*0.6)*1.5*0.8)+(2*0.6*0.2*1.5)</t>
  </si>
  <si>
    <t>" km 5.95158 - délka oblouku 3.2 m" ((3.2-2*0.6)*1.5*0.8)+(2*0.6*0.2*1.5)</t>
  </si>
  <si>
    <t>" km 5.9638 - délka oblouku 4.4 m" ((4.4-1*0.6)*1.5*0.8)+(1*0.6*0.2*1.5)</t>
  </si>
  <si>
    <t>" km 5.9753 - délka oblouku 4.4 m" ((4.4-1*0.6)*1.5*0.8)+(1*0.6*0.2*1.5)</t>
  </si>
  <si>
    <t>" km 5.8775 šikmá délka zavázání 1.6 + 2.5 m" (1.6+2.5)*1.5*0.2</t>
  </si>
  <si>
    <t>" km 5.8985 šikmá délka zavázání 5.7 + 3.8 m" (5.7+3.8)*1.5*0.2</t>
  </si>
  <si>
    <t>" km 5.9195 šikmá délka zavázání 5.7 + 3.8 m" (5.7+3.8)*1.5*0.2</t>
  </si>
  <si>
    <t>" km 5.934 šikmá délka zavázání 4.6 + 3.6 m" (4.6+3.6)*1.5*0.2</t>
  </si>
  <si>
    <t>" km 5.95158 šikmá délka zavázání 4.2 + 4.4 m" (4.2+4.4)*1.5*0.2</t>
  </si>
  <si>
    <t>" km 5.9638 šikmá délka zavázání 5 m" (5)*1.5*0.2</t>
  </si>
  <si>
    <t>" km 5.9753 šikmá délka zavázání 5 m" (5)*1.5*0.2</t>
  </si>
  <si>
    <t>161101102</t>
  </si>
  <si>
    <t>Svislé přemístění výkopku z horniny tř. 1 až 4 hl výkopu do 4 m</t>
  </si>
  <si>
    <t>12780536</t>
  </si>
  <si>
    <t>Svislé přemístění výkopku bez naložení do dopravní nádoby avšak s vyprázdněním dopravní nádoby na hromadu nebo do dopravního prostředku z horniny tř. 1 až 4, při hloubce výkopu přes 2,5 do 4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</si>
  <si>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</si>
  <si>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"přesun ornice na místo uložení" ORNICE</t>
  </si>
  <si>
    <t>"přesun z místa výkopu na místo uložení -10%" (NÁSYP+ZÁSYP)*0,1</t>
  </si>
  <si>
    <t>181301105</t>
  </si>
  <si>
    <t>Rozprostření ornice tl vrstvy do 300 mm pl do 500 m2 v rovině nebo ve svahu do 1:5</t>
  </si>
  <si>
    <t>831299198</t>
  </si>
  <si>
    <t>Rozprostření a urovnání ornice v rovině nebo ve svahu sklonu do 1:5 při souvislé ploše do 500 m2, tl. vrstvy přes 250 do 300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</si>
  <si>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</si>
  <si>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"rozpostření na nový povrch terénu - 75% v rovině" ORNICE/0,3*0,75</t>
  </si>
  <si>
    <t>182301125</t>
  </si>
  <si>
    <t>Rozprostření ornice pl do 500 m2 ve svahu přes 1:5 tl vrstvy do 300 mm</t>
  </si>
  <si>
    <t>1591701649</t>
  </si>
  <si>
    <t>Rozprostření a urovnání ornice ve svahu sklonu přes 1:5 při souvislé ploše do 500 m2, tl. vrstvy přes 250 do 300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</si>
  <si>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</si>
  <si>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"rozpostření na nový povrch terénu - 25% ve svahu" ORNICE/0,3*0,25</t>
  </si>
  <si>
    <t>198761806</t>
  </si>
  <si>
    <t>R02</t>
  </si>
  <si>
    <t>Vodorovné přemístění pařezů do 5 km D přes 900 mm</t>
  </si>
  <si>
    <t>1356409883</t>
  </si>
  <si>
    <t>Vodorovné přemístění větví, kmenů nebo pařezů s naložením, složením a dopravou do 5000 m pařezů kmenů, průměru přes 900 mm</t>
  </si>
  <si>
    <t>Poznámka k položce:
- výchozí položka 162301424
- změna průměru pařezu na řezu - přes 900 mm</t>
  </si>
  <si>
    <t>586,4*0,015 'Přepočtené koeficientem množství</t>
  </si>
  <si>
    <t>"břehy nad opevněním" 185</t>
  </si>
  <si>
    <t>185*0,015 'Přepočtené koeficientem množství</t>
  </si>
  <si>
    <t>R03</t>
  </si>
  <si>
    <t>Příplatek k vodorovnému přemístění pařezů D přes 900 mm ZKD 5 km</t>
  </si>
  <si>
    <t>1325252715</t>
  </si>
  <si>
    <t>Vodorovné přemístění větví, kmenů nebo pařezů s naložením, složením a dopravou Příplatek k cenám za každých dalších i započatých 5000 m přes 5000 m pařezů kmenů, průměru přes 900 mm</t>
  </si>
  <si>
    <t>Poznámka k položce:
- výchozí položka 162301924
- změna průměru pařezu na řezu - přes 900 mm</t>
  </si>
  <si>
    <t>"příplatek za 4x 5 km" 4*PAŘEZ_1100</t>
  </si>
  <si>
    <t>PAŘEZ_1100*2.7475*0,765</t>
  </si>
  <si>
    <t>"z tabulky kubatur" 711,3</t>
  </si>
  <si>
    <t>"odpočet rozprostření ornice" -ORNICE</t>
  </si>
  <si>
    <t>"levý břeh - délka opevnění 110,5 m" 110,5*0,2</t>
  </si>
  <si>
    <t>"pravý břeh - délka opevnění 87 m" 87*0,2</t>
  </si>
  <si>
    <t>"z tabulky kubatur" 586,4</t>
  </si>
  <si>
    <t>"z tabulky kubatur" 710,8</t>
  </si>
  <si>
    <t>"z tabulky kubatur" 342,5</t>
  </si>
  <si>
    <t>49</t>
  </si>
  <si>
    <t>R09</t>
  </si>
  <si>
    <t>Převedení vody při ukládání rovnaniny do betonu</t>
  </si>
  <si>
    <t>m</t>
  </si>
  <si>
    <t>-1937894561</t>
  </si>
  <si>
    <t>Převedení vody při ukládání rovnaniny do betonu - zřízení zemních hrázek, jejich likvidace, čerpání průsaků</t>
  </si>
  <si>
    <t>50</t>
  </si>
  <si>
    <t>"km 5.872-5.877 - LB - délka 5 m, prům. šikmá délka 1 m" 5*1*0.4</t>
  </si>
  <si>
    <t>"km 5.877-5.887 - LB - délka 10.5 m, prům. šikmá délka 2.55 m" 10.5*2.55*0.4</t>
  </si>
  <si>
    <t>"km 5.887-5.917 - LB - délka 31 m, prům. šikmá délka 4 m" 31*4*0.4</t>
  </si>
  <si>
    <t>"km 5.917-5.941 - LB - délka 25 m, prům. šikmá délka 3.65 m" 25*3.65*0.4</t>
  </si>
  <si>
    <t>"km 5.951-5.9764 - LB - délka 24.5 m, prům. šikmá délka 3.25 m" 24.5*3.25*0.4</t>
  </si>
  <si>
    <t>"km 5.874-5.877 - PB - délka 3 m, prům. šikmá délka 1.35 m" 3*1.35*0.4</t>
  </si>
  <si>
    <t>"km 5.877-5.9449 - PB - délka 66 m, prům. šikmá délka 2.7 m" 66*2.7*0.4</t>
  </si>
  <si>
    <t>"km 5.9449-5.9469 - PB - délka 2 m, prům. šikmá délka 2.95 m" 2*2.95*0.4</t>
  </si>
  <si>
    <t>"km 5.9469-5.955 - PB - délka 8 m, prům. šikmá délka 3 m" 8*3*0.4</t>
  </si>
  <si>
    <t>"opevnění břehů - do betonu"</t>
  </si>
  <si>
    <t>"km 5.941-5.951 - LB - délka 10 m, prům. šikmá délka 2.95 m" 10*2.95*0.6</t>
  </si>
  <si>
    <t>"km 5.9764-5.9824 - LB - délka 4.5 m, prům. šikmá délka 2.7 m" 4.5*2.7*0.6</t>
  </si>
  <si>
    <t>"km 5.955-5.9628 - PB - délka 8 m, prům. šikmá délka 2.3 m" 8*2.3*0.6</t>
  </si>
  <si>
    <t>"km 5.872-5.877 - LB - délka 5 m" 5*0.36</t>
  </si>
  <si>
    <t>"km 5.877-5.887 - LB - délka 10.5 m" 10.5*0.36</t>
  </si>
  <si>
    <t>"km 5.887-5.917 - LB - délka 31 m" 31*0.36</t>
  </si>
  <si>
    <t>"km 5.917-5.941 - LB - délka 25 m" 25*0.36</t>
  </si>
  <si>
    <t>"km 5.951-5.9764 - LB - délka 24.5 m" 24.5*0.36</t>
  </si>
  <si>
    <t>"km 5.874-5.877 - PB - délka 3 m" 3*0.36</t>
  </si>
  <si>
    <t>"km 5.877-5.9449 - PB - délka 66 m" 66*0.36</t>
  </si>
  <si>
    <t>"km 5.9449-5.9469 - PB - délka 2 m" 2*0.36</t>
  </si>
  <si>
    <t>"km 5.9469-5.955 - PB - délka 8 m" 8*0.36</t>
  </si>
  <si>
    <t>"patka pod opevnění - do betonu"</t>
  </si>
  <si>
    <t>"km 5.941-5.951 - LB - délka 10 m" 10*0.36</t>
  </si>
  <si>
    <t>"km 5.9764-5.9824 - LB - délka 4.5 m" 4.5*0.36</t>
  </si>
  <si>
    <t>"km 5.955-5.9628 - PB - délka 8 m" 8*0.36</t>
  </si>
  <si>
    <t xml:space="preserve">"dno v patkách - 5 pasy oboustranně, 2 pasy jednostranně, " -((5*2)+(2*1))*1,5*0,36 </t>
  </si>
  <si>
    <t>51</t>
  </si>
  <si>
    <t>" km 5.8775 - délka oblouku 2.8 m"2.8*1.5*0.8</t>
  </si>
  <si>
    <t>" km 5.8985 - délka oblouku 2.8 m"2.8*1.5*0.8</t>
  </si>
  <si>
    <t>" km 5.9195 - délka oblouku 2.8 m"2.8*1.5*0.8</t>
  </si>
  <si>
    <t>" km 5.934 - délka oblouku 2.8 m"2.8*1.5*0.8</t>
  </si>
  <si>
    <t>" km 5.95158 - délka oblouku 3.2 m"3.2*1.5*0.8</t>
  </si>
  <si>
    <t>" km 5.9638 - délka oblouku 4.4 m"4.4*1.5*0.8</t>
  </si>
  <si>
    <t>" km 5.9753 - délka oblouku 4.4 m"4.4*1.5*0.8</t>
  </si>
  <si>
    <t>" km 5.8775 - šikmá délka zavázání 1.6 + 2.5 m" (1.6+2.5)*1.5*0.8</t>
  </si>
  <si>
    <t>" km 5.8985 - šikmá délka zavázání 5.7 + 3.8 m" (5.7+3.8)*1.5*0.8</t>
  </si>
  <si>
    <t>" km 5.9195 - šikmá délka zavázání 5.7 + 3.8 m" (5.7+3.8)*1.5*0.8</t>
  </si>
  <si>
    <t>" km 5.934 - šikmá délka zavázání 4.6 + 3.6 m" (4.6+3.6)*1.5*0.8</t>
  </si>
  <si>
    <t>" km 5.95158 - šikmá délka zavázání 4.2 + 4.4 m" (4.2+4.4)*1.5*0.8</t>
  </si>
  <si>
    <t>" km 5.9638 - šikmá délka zavázání 5 m" (5)*1.5*0.8</t>
  </si>
  <si>
    <t>" km 5.9753 - šikmá délka zavázání 5 m" (5)*1.5*0.8</t>
  </si>
  <si>
    <t>52</t>
  </si>
  <si>
    <t>R01</t>
  </si>
  <si>
    <t>Uložení konstrukce z kamene rovnaniny do lože z betonu C30/37 XF3 S1/S2 Dmax 8 mm</t>
  </si>
  <si>
    <t>332056190</t>
  </si>
  <si>
    <t xml:space="preserve">Poznámka k souboru cen:
1. Ceny lze použít i pro prolití pohozu případně jiné konstrukce z kameniva.
2. Ceny neplatí pro zpevnění dna nebo svahů drceným kamenivem 63-125 mm prolévaným cementovou maltou s uzavírací vrstvou tl. do 50 mm betonu, na povrchu uhlazenou; tyto práce se oceňují cenami souboru cen 469 52-1 . Zpevnění drceným kamenivem 63-125 mm prolévaným cementovou maltou.
3. Objem se stanoví v m3 cementové malty.
</t>
  </si>
  <si>
    <t>Poznámka k položce:
- výchozí položka 463451114
- změna materiálu na beton C30/37 XF3 S1/S2 Dmax 8 mm
- kámen bude ukládán do lože z betonu, uložení do betonu ve 2/3 tloušťky rovnaniny (tj. 0,4 m)
- včetně upěchování betonu mezi kameny, uhlazení povrchu betonu a očištění povrchu kamenů</t>
  </si>
  <si>
    <t>"rovnanina do betonu - objem betonu 30% objemu kamene" (BETON1+BETON2)*0,3</t>
  </si>
  <si>
    <t>53</t>
  </si>
  <si>
    <t>1708122951</t>
  </si>
  <si>
    <t>54</t>
  </si>
  <si>
    <t>-436630433</t>
  </si>
  <si>
    <t>"podpěry lávky v km 5,880" 1</t>
  </si>
  <si>
    <t>55</t>
  </si>
  <si>
    <t>R07</t>
  </si>
  <si>
    <t>Odstranění lávky mimo koryto a uložení na sousední pozemek</t>
  </si>
  <si>
    <t>ks</t>
  </si>
  <si>
    <t>588400703</t>
  </si>
  <si>
    <t>Poznámka k položce:
- uložení na pozemek vlastníka a předání
- včetně veškeré manipulace a vázacího materiálu</t>
  </si>
  <si>
    <t>"lávka v km 5,880" 1</t>
  </si>
  <si>
    <t>56</t>
  </si>
  <si>
    <t>R10</t>
  </si>
  <si>
    <t>Zřízení a odstranění zpevněného přístupu ke stavbě - včetně materiálu</t>
  </si>
  <si>
    <t>1705250302</t>
  </si>
  <si>
    <t xml:space="preserve">Poznámka k položce:
- předpoklad použití silničních panelů uložených ve štěrkovém loži na geotextilii
- předpokládaná obrátkovost panelů - 30%
- položka obsahuje materiál (panely, štěrkové lože, geotextilii), zřízení konstrukce, rozebrání, veškeré přesuny a likvidaci odpadu
- doporučeno použití lehčí mechanizace
- včetně ochrany stromů v okolí přístupu proti poškození (ohrazení dřevěným oplocením s polštářováním)
</t>
  </si>
  <si>
    <t>"přístup po stávající komunikace ke hřbitovu" 100</t>
  </si>
  <si>
    <t>57</t>
  </si>
  <si>
    <t>1822622902</t>
  </si>
  <si>
    <t>58</t>
  </si>
  <si>
    <t>R13</t>
  </si>
  <si>
    <t>Příplatek za činnost v blízkosti nemovitostí</t>
  </si>
  <si>
    <t>481138197</t>
  </si>
  <si>
    <t>Poznámka k položce:
- ztížená činnost u nemovitosti na LB v km 5,947
- ztížená činnost u nemovitosti na PB v km 5,965
- šetrné odstranění pařezů na PB v km 5,959</t>
  </si>
  <si>
    <t>59</t>
  </si>
  <si>
    <t>R14</t>
  </si>
  <si>
    <t>Zachování a prodloužení vyústění drenáží</t>
  </si>
  <si>
    <t>-1660710187</t>
  </si>
  <si>
    <t>Poznámka k položce:
- předpoklad 5 vyústění
- ochrana vyústění při stavbě, prodloužení na povrch nové konstrukce
- včetně práce a materiálu (předpoklad plastového potrubí vhodného průměru)</t>
  </si>
  <si>
    <t>60</t>
  </si>
  <si>
    <t>240</t>
  </si>
  <si>
    <t>18030-33XT-DM-SO02a - Kácení - SO 02</t>
  </si>
  <si>
    <t>"křoviny a stromy pod DN100" 240</t>
  </si>
  <si>
    <t>"listnaté do DN300 na řezu" 59</t>
  </si>
  <si>
    <t>"listnaté do DN500 na řezu" 7</t>
  </si>
  <si>
    <t>"listnaté do DN900 na řezu" 1</t>
  </si>
  <si>
    <t>-685457696</t>
  </si>
  <si>
    <t>13,47</t>
  </si>
  <si>
    <t>4,32</t>
  </si>
  <si>
    <t>0,7</t>
  </si>
  <si>
    <t>ODVOZ</t>
  </si>
  <si>
    <t>71,51</t>
  </si>
  <si>
    <t>18030-33XT-DM-SO03 - Dílčí úpravy toku - SO 03</t>
  </si>
  <si>
    <t>15,12</t>
  </si>
  <si>
    <t>PŘEVOZ</t>
  </si>
  <si>
    <t>10,7</t>
  </si>
  <si>
    <t>7,62</t>
  </si>
  <si>
    <t>3,84</t>
  </si>
  <si>
    <t>6,24</t>
  </si>
  <si>
    <t>10,6</t>
  </si>
  <si>
    <t>0,015</t>
  </si>
  <si>
    <t>48,75</t>
  </si>
  <si>
    <t>93,632</t>
  </si>
  <si>
    <t>13,66</t>
  </si>
  <si>
    <t>699861549</t>
  </si>
  <si>
    <t>"pokosení travin kolem koryta" 150/10000</t>
  </si>
  <si>
    <t>"pařezy do DN300" 1+6</t>
  </si>
  <si>
    <t>"pařezy do DN500" 5+4</t>
  </si>
  <si>
    <t>"pařezy do DN700" 1+1</t>
  </si>
  <si>
    <t>"rozebrání původního opevnění na LB - 13 m, pr. šikmá délka 1,2 m, pr. tl. 0,4 m" 13*1,2*0,4</t>
  </si>
  <si>
    <t>"z tabulky kubatur" 98</t>
  </si>
  <si>
    <t>"objem výkopů v proudící vodě - 20%" VÝKOP*0,5*0,2</t>
  </si>
  <si>
    <t>"45% ve 4. třídě" VÝKOP*0,45</t>
  </si>
  <si>
    <t>"lepivost 30%" VÝKOP*0,45*0,3</t>
  </si>
  <si>
    <t>"objem výkopů v proudící vodě - 20%" VÝKOP*0,45*0,2</t>
  </si>
  <si>
    <t>" km 6.3155 - délka oblouku 2.8 m" ((2.8-2*0.6)*1.5*0.8)+(2*0.6*0.2*1.5)</t>
  </si>
  <si>
    <t>" km 6.3324 - délka oblouku 2.2 m" ((2.2-2*0.6)*1.5*0.8)+(2*0.6*0.2*1.5)</t>
  </si>
  <si>
    <t>" km 6.3155 šikmá délka zavázání 3.5 + 2.8 m" (3.5+2.8)*1.5*0.2</t>
  </si>
  <si>
    <t>" km 6.3324 šikmá délka zavázání 3.5 + 2.8 m" (3.5+2.8)*1.5*0.2</t>
  </si>
  <si>
    <t>138401101</t>
  </si>
  <si>
    <t>Dolamování hloubených vykopávek jam ve vrstvě tl do 1000 mm v hornině tř. 5</t>
  </si>
  <si>
    <t>757227753</t>
  </si>
  <si>
    <t>Dolamování zapažených nebo nezapažených hloubených vykopávek v horninách tř. 5 až 7 ručně s případným nutným přemístěním výkopku ve výkopišti, bez naložení jam nebo zářezů, ve vrstvě tl. do 1 000 mm v hornině tř. 5</t>
  </si>
  <si>
    <t xml:space="preserve">Poznámka k souboru cen:
1. Ceny lze použít pouze tehdy, předepisuje-li projekt, že dno nebo boky hloubené vykopávky se musí dolámat bez použití trhavin, aby se neporušila skalní hornina v bocích nebo podložích vykopávky a dále podle čl. 3115 Všeobecných podmínek tohoto katalogu
2. Ceny jsou určeny pro realizaci prací ručním nebo pneumatickým nářadím.
3. V ceně jsou započteny i náklady na přehození výkopku na přilehlém terénu na vzdálenost:
a) do 3 m od okraje jámy nebo zářezu,
b) do 5 m od osy rýhy,
c) do 5 m od hrany šachty.
4. Půdorysná plochy šachty se určuje v úrovni přilehlého terénu
</t>
  </si>
  <si>
    <t>"5% ve 5. třídě" VÝKOP*0,05</t>
  </si>
  <si>
    <t>162301101</t>
  </si>
  <si>
    <t>Vodorovné přemístění do 500 m výkopku/sypaniny z horniny tř. 1 až 4</t>
  </si>
  <si>
    <t>1567916136</t>
  </si>
  <si>
    <t>Vodorovné přemístění výkopku nebo sypaniny po suchu na obvyklém dopravním prostředku, bez naložení výkopku, avšak se složením bez rozhrnutí z horniny tř. 1 až 4 na vzdálenost přes 50 do 500 m</t>
  </si>
  <si>
    <t>"přesun do násypů v SO 02 " 10,7</t>
  </si>
  <si>
    <t>162301151</t>
  </si>
  <si>
    <t>Vodorovné přemístění výkopku/sypaniny z hornin tř. 5 až 7 do 500 m</t>
  </si>
  <si>
    <t>1060752070</t>
  </si>
  <si>
    <t>Vodorovné přemístění výkopku nebo sypaniny po suchu na obvyklém dopravním prostředku, bez naložení výkopku, avšak se složením bez rozhrnutí z horniny tř. 5 až 7 na vzdálenost přes 50 do 500 m</t>
  </si>
  <si>
    <t>"přesun do násypů v SO 02 - kámen nevhodný do dodatečného opevnění" STARÝ_KÁMEN*0,7</t>
  </si>
  <si>
    <t>"přesun do násypů v SO 02 - vylámaná skála" VÝKOP*0,05</t>
  </si>
  <si>
    <t>167101151</t>
  </si>
  <si>
    <t>Nakládání výkopku z hornin tř. 5 až 7 do 100 m3</t>
  </si>
  <si>
    <t>-1590621661</t>
  </si>
  <si>
    <t>Nakládání, skládání a překládání neulehlého výkopku nebo sypaniny nakládání, množství do 100 m3, z hornin tř. 5 až 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</si>
  <si>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</si>
  <si>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171201211</t>
  </si>
  <si>
    <t>Poplatek za uložení stavebního odpadu - zeminy a kameniva na skládce</t>
  </si>
  <si>
    <t>-861745142</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</si>
  <si>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</si>
  <si>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</si>
  <si>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Poznámka k položce:
- předpoklad odvozu do zemníku Cihelny Žopy</t>
  </si>
  <si>
    <t>"přepočet na hmotnost" ODVOZ*1,8</t>
  </si>
  <si>
    <t>-343136850</t>
  </si>
  <si>
    <t>48,7333333333333*0,015 'Přepočtené koeficientem množství</t>
  </si>
  <si>
    <t>"LB nad opevněním - š. 1 m" 36*1</t>
  </si>
  <si>
    <t>36*0,015 'Přepočtené koeficientem množství</t>
  </si>
  <si>
    <t>162701105</t>
  </si>
  <si>
    <t>Vodorovné přemístění do 10000 m výkopku/sypaniny z horniny tř. 1 až 4</t>
  </si>
  <si>
    <t>1333013906</t>
  </si>
  <si>
    <t>Vodorovné přemístění výkopku nebo sypaniny po suchu na obvyklém dopravním prostředku, bez naložení výkopku, avšak se složením bez rozhrnutí z horniny tř. 1 až 4 na vzdálenost přes 9 000 do 10 000 m</t>
  </si>
  <si>
    <t>VÝKOP*0,95+RÝHA</t>
  </si>
  <si>
    <t>-(NÁSYP+ZÁSYP)</t>
  </si>
  <si>
    <t>-PŘEVOZ</t>
  </si>
  <si>
    <t>162701155</t>
  </si>
  <si>
    <t>Vodorovné přemístění do 10000 m výkopku/sypaniny z horniny tř. 5 až 7</t>
  </si>
  <si>
    <t>793157871</t>
  </si>
  <si>
    <t>Vodorovné přemístění výkopku nebo sypaniny po suchu na obvyklém dopravním prostředku, bez naložení výkopku, avšak se složením bez rozhrnutí z horniny tř. 5 až 7 na vzdálenost přes 9 000 do 10 000 m</t>
  </si>
  <si>
    <t>162701109</t>
  </si>
  <si>
    <t>Příplatek k vodorovnému přemístění výkopku/sypaniny z horniny tř. 1 až 4 ZKD 1000 m přes 10000 m</t>
  </si>
  <si>
    <t>-1655083346</t>
  </si>
  <si>
    <t>Vodorovné přemístění výkopku nebo sypaniny po suchu na obvyklém dopravním prostředku, bez naložení výkopku, avšak se složením bez rozhrnutí z horniny tř. 1 až 4 na vzdálenost Příplatek k ceně za každých dalších i započatých 1 000 m</t>
  </si>
  <si>
    <t>"příplatek za 18 km" 18*ODVOZ</t>
  </si>
  <si>
    <t>"z tabulky kubatur" 0,7</t>
  </si>
  <si>
    <t>"levý břeh - délka opevnění 36 m" 36*0,2</t>
  </si>
  <si>
    <t>"pravý břeh - délka opevnění 32,3 m" 32,3*0,2</t>
  </si>
  <si>
    <t>"PB podél opevnění - š. 1,5 m" 32,5*1,5</t>
  </si>
  <si>
    <t>"z tabulky kubatur" 201,8</t>
  </si>
  <si>
    <t>"z tabulky kubatur" 10,6</t>
  </si>
  <si>
    <t>-1660379590</t>
  </si>
  <si>
    <t>"km 6.312-6.336 - LB - délka 25 m, prům. šikmá délka 2.45 m" 25*2.45*0.4</t>
  </si>
  <si>
    <t>"km 6.310-6.312 - PB - délka 2 m, prům. šikmá délka 1.8 m" 2*1.8*0.4</t>
  </si>
  <si>
    <t>"km 6.312-6.336 - PB - délka 24 m, prům. šikmá délka 2 m" 24*2*0.4</t>
  </si>
  <si>
    <t>"km 6.336-6.339 - PB - délka 3 m, prům. šikmá délka 1.75 m" 3*1.75*0.4</t>
  </si>
  <si>
    <t>"km 6.339-6.3413 - PB - délka 2.3 m, prům. šikmá délka 1.35 m" 2.3*1.35*0.4</t>
  </si>
  <si>
    <t>"km 6.309-6.312 - LB - délka 3 m, prům. šikmá délka 1.15 m" 3*1.15*0.6</t>
  </si>
  <si>
    <t>"km 6.336-6.3435 - LB - délka 8 m, prům. šikmá délka 2.25 m" 8*2.25*0.6</t>
  </si>
  <si>
    <t>"km 6.309-6.310 - PB - délka 1 m, prům. šikmá délka 1 m" 1*1*0.6</t>
  </si>
  <si>
    <t>"km 6.312-6.336 - LB - délka 25 m" 25*0.36</t>
  </si>
  <si>
    <t>"km 6.310-6.312 - PB - délka 2 m" 2*0.36</t>
  </si>
  <si>
    <t>"km 6.312-6.336 - PB - délka 24 m" 24*0.36</t>
  </si>
  <si>
    <t>"km 6.336-6.339 - PB - délka 3 m" 3*0.36</t>
  </si>
  <si>
    <t>"km 6.339-6.3413 - PB - délka 2.3 m" 2.3*0.36</t>
  </si>
  <si>
    <t>"km 6.309-6.312 - LB - délka 3 m" 3*0.36</t>
  </si>
  <si>
    <t>"km 6.336-6.3435 - LB - délka 8 m" 8*0.36</t>
  </si>
  <si>
    <t>"km 6.309-6.310 - PB - délka 1 m" 1*0.36</t>
  </si>
  <si>
    <t xml:space="preserve">"dno v patkách - 2 pasy oboustranně" -(2*2)*1,5*0,36 </t>
  </si>
  <si>
    <t>" km 6.3155 - délka oblouku 2.8 m"2.8*1.5*0.8</t>
  </si>
  <si>
    <t>" km 6.3324 - délka oblouku 2.2 m"2.2*1.5*0.8</t>
  </si>
  <si>
    <t>" km 6.3155 - šikmá délka zavázání 3.5 + 2.8 m" (3.5+2.8)*1.5*0.8</t>
  </si>
  <si>
    <t>" km 6.3324 - šikmá délka zavázání 3.5 + 2.8 m" (3.5+2.8)*1.5*0.8</t>
  </si>
  <si>
    <t>-308218102</t>
  </si>
  <si>
    <t>-137313307</t>
  </si>
  <si>
    <t>"bet. pražce na LB v cca km 6,342" 5*0,6*0,3</t>
  </si>
  <si>
    <t>1830460916</t>
  </si>
  <si>
    <t xml:space="preserve">Poznámka k položce:
- předpoklad použití silničních panelů uložených ve štěrkovém loži na geotextilii
- předpokládaná obrátkovost panelů - 30%
- položka obsahuje materiál (panely, štěrkové lože, geotextilii), zřízení konstrukce, rozebrání, veškeré přesuny a likvidaci odpadu
- doporučeno použití lehčí mechanizace
</t>
  </si>
  <si>
    <t>"přístup ppřes zahradu" 10</t>
  </si>
  <si>
    <t>R11</t>
  </si>
  <si>
    <t>Odstranění oplocení a jeho uvedení do původního stavu</t>
  </si>
  <si>
    <t>1620564593</t>
  </si>
  <si>
    <t>Poznámka k položce:
- včetně manipulace s odstraněným oplocením, uskladnění a přesunů</t>
  </si>
  <si>
    <t>18030-33XT-DM-SO03a - Kácení - SO 03</t>
  </si>
  <si>
    <t>"křoviny a stromy pod DN100" 29</t>
  </si>
  <si>
    <t>STROM_500+STROM_700</t>
  </si>
  <si>
    <t>"listnaté do DN300 na řezu" 4</t>
  </si>
  <si>
    <t>"listnaté do DN500 na řezu" 1</t>
  </si>
  <si>
    <t>"listnaté do DN700 na řezu" 1</t>
  </si>
  <si>
    <t>60045372</t>
  </si>
  <si>
    <t>18,3</t>
  </si>
  <si>
    <t>129,06</t>
  </si>
  <si>
    <t>24,72</t>
  </si>
  <si>
    <t>18030-33XT-DM-SO04 - Dílčí úpravy toku - SO 04</t>
  </si>
  <si>
    <t>11,58</t>
  </si>
  <si>
    <t>5,4</t>
  </si>
  <si>
    <t>14,04</t>
  </si>
  <si>
    <t>60,7</t>
  </si>
  <si>
    <t>24,3</t>
  </si>
  <si>
    <t>150,48</t>
  </si>
  <si>
    <t>14,7</t>
  </si>
  <si>
    <t>-2000291210</t>
  </si>
  <si>
    <t>"pařezy do DN300" 4+2</t>
  </si>
  <si>
    <t>"pařezy do DN500" 1</t>
  </si>
  <si>
    <t>"pařezy do DN700" 1</t>
  </si>
  <si>
    <t>"pařezy do DN900" 2</t>
  </si>
  <si>
    <t>"rozebrání původního opevnění na LB - 12 m, pr. šikmá délka 1,3 m, pr. tl. 0,4 m" 12*1,3*0,4</t>
  </si>
  <si>
    <t>"rozebrání původního opevnění na PB - 15 m, pr. šikmá délka 1,3 m, pr. tl. 0,4 m" 15*1,3*0,4</t>
  </si>
  <si>
    <t>"z tabulky kubatur" 157,5</t>
  </si>
  <si>
    <t>"výkop pro dodatečné opevnění rovnaninou" STARÝ_KÁMEN*0,5</t>
  </si>
  <si>
    <t>" km 6.46644 - délka oblouku 2.5 m" ((2.5-2*0.6)*1.5*0.8)+(2*0.6*0.2*1.5)</t>
  </si>
  <si>
    <t>" km 6.4845 - délka oblouku 2.5 m" ((2.5-2*0.6)*1.5*0.8)+(2*0.6*0.2*1.5)</t>
  </si>
  <si>
    <t>" km 6.4939 - délka oblouku 2.2 m" ((2.2-2*0.6)*1.5*0.8)+(2*0.6*0.2*1.5)</t>
  </si>
  <si>
    <t>" km 6.46644 šikmá délka zavázání 2.1 + 2.6 m" (2.1+2.6)*1.5*0.2</t>
  </si>
  <si>
    <t>" km 6.4845 šikmá délka zavázání 3.6 + 4.6 m" (3.6+4.6)*1.5*0.2</t>
  </si>
  <si>
    <t>" km 6.4939 šikmá délka zavázání 3.6 + 4.1 m" (3.6+4.1)*1.5*0.2</t>
  </si>
  <si>
    <t>161101101</t>
  </si>
  <si>
    <t>Svislé přemístění výkopku z horniny tř. 1 až 4 hl výkopu do 2,5 m</t>
  </si>
  <si>
    <t>1294015052</t>
  </si>
  <si>
    <t>Svislé přemístění výkopku bez naložení do dopravní nádoby avšak s vyprázdněním dopravní nádoby na hromadu nebo do dopravního prostředku z horniny tř. 1 až 4, při hloubce výkopu přes 1 do 2,5 m</t>
  </si>
  <si>
    <t>1545488030</t>
  </si>
  <si>
    <t>"přesun do násypů v SO 02 - kámen nevhodný do dodatečného opevnění" STARÝ_KÁMEN*0,5</t>
  </si>
  <si>
    <t>463005034</t>
  </si>
  <si>
    <t>-1209644675</t>
  </si>
  <si>
    <t>24,2916923076923*0,015 'Přepočtené koeficientem množství</t>
  </si>
  <si>
    <t>"břehy nad opevněním" 60</t>
  </si>
  <si>
    <t>60*0,015 'Přepočtené koeficientem množství</t>
  </si>
  <si>
    <t>VÝKOP+RÝHA</t>
  </si>
  <si>
    <t>"z tabulky kubatur" 18,3</t>
  </si>
  <si>
    <t>"levý břeh - délka opevnění 37,5 m" 37,5*0,2</t>
  </si>
  <si>
    <t>"pravý břeh - délka opevnění 36 m" 36*0,2</t>
  </si>
  <si>
    <t>"z tabulky kubatur" 24,3</t>
  </si>
  <si>
    <t>"z tabulky kubatur" 281,2</t>
  </si>
  <si>
    <t>"z tabulky kubatur" 60,7</t>
  </si>
  <si>
    <t>"km 6.463-6.466 - LB - délka 3 m, prům. šikmá délka 1.15 m" 3*1.15*0.4</t>
  </si>
  <si>
    <t>"km 6.466-6.496 - LB - délka 29.5 m, prům. šikmá délka 2.4 m" 29.5*2.4*0.4</t>
  </si>
  <si>
    <t>"km 6.496-6.501 - LB - délka 5 m, prům. šikmá délka 2.25 m" 5*2.25*0.4</t>
  </si>
  <si>
    <t>"km 6.463-6.466 - PB - délka 3 m, prům. šikmá délka 1.3 m" 3*1.3*0.4</t>
  </si>
  <si>
    <t>"km 6.466-6.471 - PB - délka 5 m, prům. šikmá délka 3.1 m" 5*3.1*0.4</t>
  </si>
  <si>
    <t>"km 6.471-6.492 - PB - délka 22 m, prům. šikmá délka 3.25 m" 22*3.25*0.4</t>
  </si>
  <si>
    <t>"km 6.492-6.498 - PB - délka 6 m, prům. šikmá délka 2.8 m" 6*2.8*0.4</t>
  </si>
  <si>
    <t>"km 6.463-6.466 - LB - délka 3 m" 3*0.36</t>
  </si>
  <si>
    <t>"km 6.466-6.496 - LB - délka 29.5 m" 29.5*0.36</t>
  </si>
  <si>
    <t>"km 6.496-6.501 - LB - délka 5 m" 5*0.36</t>
  </si>
  <si>
    <t>"km 6.463-6.466 - PB - délka 3 m" 3*0.36</t>
  </si>
  <si>
    <t>"km 6.466-6.471 - PB - délka 5 m" 5*0.36</t>
  </si>
  <si>
    <t>"km 6.471-6.492 - PB - délka 22 m" 22*0.36</t>
  </si>
  <si>
    <t>"km 6.492-6.498 - PB - délka 6 m" 6*0.36</t>
  </si>
  <si>
    <t xml:space="preserve">"dno v patkách - 3 pasy oboustranně" -(3*2)*1,5*0,36 </t>
  </si>
  <si>
    <t>" km 6.46644 - délka oblouku 2.5 m"2.5*1.5*0.8</t>
  </si>
  <si>
    <t>" km 6.4845 - délka oblouku 2.5 m"2.5*1.5*0.8</t>
  </si>
  <si>
    <t>" km 6.4939 - délka oblouku 2.2 m"2.2*1.5*0.8</t>
  </si>
  <si>
    <t>" km 6.46644 - šikmá délka zavázání 2.1 + 2.6 m" (2.1+2.6)*1.5*0.8</t>
  </si>
  <si>
    <t>" km 6.4845 - šikmá délka zavázání 3.6 + 4.6 m" (3.6+4.6)*1.5*0.8</t>
  </si>
  <si>
    <t>" km 6.4939 - šikmá délka zavázání 3.6 + 4.1 m" (3.6+4.1)*1.5*0.8</t>
  </si>
  <si>
    <t>1535965777</t>
  </si>
  <si>
    <t>"kámen ze stávajícího opevnění - předpoklad 30%" STARÝ_KÁMEN*0,5</t>
  </si>
  <si>
    <t>-1625832647</t>
  </si>
  <si>
    <t>"podpěry lávky v km 6,471" 1</t>
  </si>
  <si>
    <t>803782301</t>
  </si>
  <si>
    <t>"lávka v km 6,471" 1</t>
  </si>
  <si>
    <t>R08</t>
  </si>
  <si>
    <t>Odstranění/posunutí kůlny</t>
  </si>
  <si>
    <t>-201058757</t>
  </si>
  <si>
    <t>Poznámka k položce:
- přesunutí na pozemek vlastníka a předání
- včetně veškeré manipulace a vázacího materiálu
- rozměry kůlny cca 4x3 m, plechová konstrukce</t>
  </si>
  <si>
    <t>"kůlna na LB v km 6,495" 1</t>
  </si>
  <si>
    <t>18030-33XT-DM-SO04a - Kácení - SO 04</t>
  </si>
  <si>
    <t>"křoviny a stromy pod DN100" 32</t>
  </si>
  <si>
    <t>988917355</t>
  </si>
  <si>
    <t>77,13</t>
  </si>
  <si>
    <t>20,04</t>
  </si>
  <si>
    <t>18030-33XT-DM-SO05 - Dílčí úpravy toku - SO 05</t>
  </si>
  <si>
    <t>10,53</t>
  </si>
  <si>
    <t>5,52</t>
  </si>
  <si>
    <t>66,4</t>
  </si>
  <si>
    <t>0,008</t>
  </si>
  <si>
    <t>34,9</t>
  </si>
  <si>
    <t>112,5</t>
  </si>
  <si>
    <t>12,9</t>
  </si>
  <si>
    <t>-1820011054</t>
  </si>
  <si>
    <t>"pokosení travin kolem koryta" 80/10000</t>
  </si>
  <si>
    <t>"pařezy do DN300" 1+4</t>
  </si>
  <si>
    <t>"pařezy do DN500" 1+1</t>
  </si>
  <si>
    <t>"pařezy do DN700" 2</t>
  </si>
  <si>
    <t>"pařezy do DN1100" 3</t>
  </si>
  <si>
    <t>"z tabulky kubatur" 112,5</t>
  </si>
  <si>
    <t>"objem výkopů v proudící vodě - 10%" VÝKOP*0,45*0,1</t>
  </si>
  <si>
    <t>" km 7.4352 - délka oblouku 2.8 m" ((2.8-2*0.6)*1.5*0.8)+(2*0.6*0.2*1.5)</t>
  </si>
  <si>
    <t>" km 7.44792 - délka oblouku 2.3 m" ((2.3-2*0.6)*1.5*0.8)+(2*0.6*0.2*1.5)</t>
  </si>
  <si>
    <t>" km 7.4609 - délka oblouku 2.2 m" ((2.2-2*0.6)*1.5*0.8)+(2*0.6*0.2*1.5)</t>
  </si>
  <si>
    <t>" km 7.4352 šikmá délka zavázání 1.8 + 1.5 m" (1.8+1.5)*1.5*0.2</t>
  </si>
  <si>
    <t>" km 7.44792 šikmá délka zavázání 3.3 + 3.3 m" (3.3+3.3)*1.5*0.2</t>
  </si>
  <si>
    <t>" km 7.4609 šikmá délka zavázání 3.2 + 3.6 m" (3.2+3.6)*1.5*0.2</t>
  </si>
  <si>
    <t>1776087884</t>
  </si>
  <si>
    <t>-897103233</t>
  </si>
  <si>
    <t>-1284313528</t>
  </si>
  <si>
    <t>1887379301</t>
  </si>
  <si>
    <t>34,8880683760684*0,015 'Přepočtené koeficientem množství</t>
  </si>
  <si>
    <t>"břehy nad opevněním" 30</t>
  </si>
  <si>
    <t>30*0,015 'Přepočtené koeficientem množství</t>
  </si>
  <si>
    <t>"z tabulky kubatur" 33</t>
  </si>
  <si>
    <t>"levý břeh - délka opevnění 31,5 m" 31,5*0,2</t>
  </si>
  <si>
    <t>"pravý břeh - délka opevnění 33 m" 33*0,2</t>
  </si>
  <si>
    <t>"z tabulky kubatur" 34,9</t>
  </si>
  <si>
    <t>"z tabulky kubatur" 184,8</t>
  </si>
  <si>
    <t>"z tabulky kubatur" 66,4</t>
  </si>
  <si>
    <t>"km 7.4325-7.434 - LB - délka 1.5 m, prům. šikmá délka 1.1 m" 1.5*1.1*0.4</t>
  </si>
  <si>
    <t>"km 7.434-7.456 - LB - délka 21.5 m, prům. šikmá délka 2.35 m" 21.5*2.35*0.4</t>
  </si>
  <si>
    <t>"km 4.456-7.462 - LB - délka 6 m, prům. šikmá délka 2.4 m" 6*2.4*0.4</t>
  </si>
  <si>
    <t>"km 7.462-7.4645 - LB - délka 2.5 m, prům. šikmá délka 1.1 m" 2.5*1.1*0.4</t>
  </si>
  <si>
    <t>"km 7.4325-7.434 - PB - délka 1.5 m, prům. šikmá délka 0.95 m" 1.5*0.95*0.4</t>
  </si>
  <si>
    <t>"km 7.434-7.440 - PB - délka 6 m, prům. šikmá délka 2.2 m" 6*2.2*0.4</t>
  </si>
  <si>
    <t>"km 7.440-7.462 - PB - délka 23 m, prům. šikmá délka 2.5 m" 23*2.5*0.4</t>
  </si>
  <si>
    <t>"km 7.462-7.4645 - PB - délka 2.5 m, prům. šikmá délka 1.2 m" 2.5*1.2*0.4</t>
  </si>
  <si>
    <t>"km 7.4325-7.434 - LB - délka 1.5 m" 1.5*0.36</t>
  </si>
  <si>
    <t>"km 7.434-7.456 - LB - délka 21.5 m" 21.5*0.36</t>
  </si>
  <si>
    <t>"km 4.456-7.462 - LB - délka 6 m" 6*0.36</t>
  </si>
  <si>
    <t>"km 7.462-7.4645 - LB - délka 2.5 m" 2.5*0.36</t>
  </si>
  <si>
    <t>"km 7.4325-7.434 - PB - délka 1.5 m" 1.5*0.36</t>
  </si>
  <si>
    <t>"km 7.434-7.440 - PB - délka 6 m" 6*0.36</t>
  </si>
  <si>
    <t>"km 7.440-7.462 - PB - délka 23 m" 23*0.36</t>
  </si>
  <si>
    <t>"km 7.462-7.4645 - PB - délka 2.5 m" 2.5*0.36</t>
  </si>
  <si>
    <t>" km 7.4352 - délka oblouku 2.8 m"2.8*1.5*0.8</t>
  </si>
  <si>
    <t>" km 7.44792 - délka oblouku 2.3 m"2.3*1.5*0.8</t>
  </si>
  <si>
    <t>" km 7.4609 - délka oblouku 2.2 m"2.2*1.5*0.8</t>
  </si>
  <si>
    <t>" km 7.4352 - šikmá délka zavázání 1.8 + 1.5 m" (1.8+1.5)*1.5*0.8</t>
  </si>
  <si>
    <t>" km 7.44792 - šikmá délka zavázání 3.3 + 3.3 m" (3.3+3.3)*1.5*0.8</t>
  </si>
  <si>
    <t>" km 7.4609 - šikmá délka zavázání 3.2 + 3.6 m" (3.2+3.6)*1.5*0.8</t>
  </si>
  <si>
    <t>-768388505</t>
  </si>
  <si>
    <t>"lávka v km 7,459" 1</t>
  </si>
  <si>
    <t>18030-33XT-DM-SO05a - Kácení - SO 05</t>
  </si>
  <si>
    <t>"křoviny a stromy pod DN100" 20</t>
  </si>
  <si>
    <t>"listnaté do DN300 na řezu" 18</t>
  </si>
  <si>
    <t>"jehličnaté do DN300 na řezu" 2</t>
  </si>
  <si>
    <t>2122634056</t>
  </si>
  <si>
    <t>18030-VRN - VRN</t>
  </si>
  <si>
    <t>VRN - Vedlejší rozpočtové náklady</t>
  </si>
  <si>
    <t>Vedlejší rozpočtové náklady</t>
  </si>
  <si>
    <t>R123-VRN</t>
  </si>
  <si>
    <t>Provedení (zabezpečení) opatření nezbytných pro ochranu zvláště chráněných částí přírody</t>
  </si>
  <si>
    <t>1149492313</t>
  </si>
  <si>
    <t>Poznámka k položce:
Provedení (zabezpečení) opatření nezbytných pro ochranu zvláště chráněných částí přírody:
bezprostředně před zahájením prací je nezbytné provést v korytě záchranný odlov a přenos ryb, případně dalších druhů živočichů. Odlov musí být proveden odborně způsobilou osobou, v případě realizace odlovu elektrickým agregátem podle příslušných předpisů.
Zajištění oznámení zahájení prací na vodním toku příslušnému uživateli rybářského revíru.</t>
  </si>
  <si>
    <t>R124-VRN</t>
  </si>
  <si>
    <t>Zajištění biologického dozoru stavby odborně způsobilou osobou</t>
  </si>
  <si>
    <t>702234165</t>
  </si>
  <si>
    <t>R126-VRN</t>
  </si>
  <si>
    <t>Vyhotovení číselníků pokácené dřevní hmoty a její protokolární předání vlastníkům.</t>
  </si>
  <si>
    <t>634234348</t>
  </si>
  <si>
    <t>R130-VRN</t>
  </si>
  <si>
    <t>Geometrický plán</t>
  </si>
  <si>
    <t>1056048488</t>
  </si>
  <si>
    <t>Geometrické plány</t>
  </si>
  <si>
    <t>Poznámka k položce:
Geometrický plán oddělení částí pozemků dotčených stavbou zpracovaný v tištěné a elektronické podobě odpovědným geodetem zhotovitele ve 3 vyhotoveních včetně ověření dle zákona č. 200/1994 Sb., o zeměměřičství.
- počet dotčených parcel - 11</t>
  </si>
  <si>
    <t>R67</t>
  </si>
  <si>
    <t>Aktualizace plánu BOZP. Zajištění plnění povinností vyplývajících ze zák.č. 309/2006Sb. a nař.vlády č. 591/2006Sb.</t>
  </si>
  <si>
    <t>272178030</t>
  </si>
  <si>
    <t>Poznámka k položce:
Aktualizace plánu bezpečnosti a ochrany zdraví při práci na staveništi ve smyslu §15 odstavce 2 zákona č. 309/2006 Sb., který předá zhotovitel objednateli k odsouhlasení při předání a převzetí staveniště. Zajištění plnění povinností dle zákona č. 309/2006 Sb. a nař.vlády č. 591/2006Sb.</t>
  </si>
  <si>
    <t>R68</t>
  </si>
  <si>
    <t>Zajištění rozborů zemin pro uložení na skládky</t>
  </si>
  <si>
    <t>-1421299818</t>
  </si>
  <si>
    <t xml:space="preserve">Poznámka k položce:
- Aktualizace / doplnění rozborů zemin podle vyhlášky 294/05 - tab. 10.1
</t>
  </si>
  <si>
    <t>R69</t>
  </si>
  <si>
    <t>Pasport budov a komunikací</t>
  </si>
  <si>
    <t>656883487</t>
  </si>
  <si>
    <t>Poznámka k položce:
- provedení pasportu nemovitostí v blízkosti toku (zejména u SO 02) a dotčených komunikací)
- předmětem pasportu budou zejména stávající poruchy zdiva a konstrukcí</t>
  </si>
  <si>
    <t>R74</t>
  </si>
  <si>
    <t>Provedení opatření vyplývajících z povodňového a havarijního plánu</t>
  </si>
  <si>
    <t>1794468028</t>
  </si>
  <si>
    <t>Poznámka k položce:
- např. zřízení norné stěny v korytě pod stavbou</t>
  </si>
  <si>
    <t>R75</t>
  </si>
  <si>
    <t>Zajištění umístění šítku o povolení stavby a stejnopisu oznámení o záhajení prací oblastnímu inspektorátu práce na viditělním místě u vstupu na staveniště</t>
  </si>
  <si>
    <t>81856818</t>
  </si>
  <si>
    <t>R83</t>
  </si>
  <si>
    <t>Aktualizace povodňového plánu - pro celou stavbu</t>
  </si>
  <si>
    <t>387156198</t>
  </si>
  <si>
    <t>Zhotovení povodňového plánu - pro celou stavbu</t>
  </si>
  <si>
    <t>R84</t>
  </si>
  <si>
    <t>Aktualizace havarijního plánu - pro celou stavbu</t>
  </si>
  <si>
    <t>-1357116867</t>
  </si>
  <si>
    <t>Zhotovení havarijního plánu - pro celou stavbu</t>
  </si>
  <si>
    <t>R85</t>
  </si>
  <si>
    <t>Zpracování a předání geodetického zaměření skutečně provedené stavby (3 paré + 1 elektronické) dle přísl. právních předpisů</t>
  </si>
  <si>
    <t>-1136708926</t>
  </si>
  <si>
    <t>Zpracování a předání geodetického zaměření skutečně provedené stavby - pro celou stavbu</t>
  </si>
  <si>
    <t xml:space="preserve">Poznámka k položce:
Položka obsahuje: 
geodetické zaměření skutečného provedení vybudovaného díla zpracované v tištěné a elektronické podobě odpovědným geodetem zhotovitele ve 3 vyhotoveních včetně ověření dle zákona č. 200/1994 Sb., o zeměměřictví   </t>
  </si>
  <si>
    <t>R86</t>
  </si>
  <si>
    <t>Zpracování a předání dokumentace skutečného provedení stavby objednateli. Pořízení fotodokumentace stavby</t>
  </si>
  <si>
    <t>-1972155258</t>
  </si>
  <si>
    <t>Poznámka k položce:
Zpracování a předání dokumentace skutečného provedení stavby  objednateli (3 paré + 1 v elektronické formě + 1x původní situace s překryvem zaměřeného skutečného stavu)  Pořízení fotodokumentace z celého průběhu stavby včetně stavebních a konstrukčních detailů v rozlišení a kvalitě pro tisk. Položka neobsahuje geodetické zaměření.</t>
  </si>
  <si>
    <t>R89</t>
  </si>
  <si>
    <t>Protokolární předání stavbou dotčených pozemků a komunikací, uvedených do původního stavu, zpět jejich vlastníkům.</t>
  </si>
  <si>
    <t>-2109403573</t>
  </si>
  <si>
    <t>R91</t>
  </si>
  <si>
    <t>Projednání a zřízení příjezdů a sjezdů na staveniště, údržba dotčených komunikací, včetně uvedení všech povrchů do původního stavu</t>
  </si>
  <si>
    <t>-318892625</t>
  </si>
  <si>
    <t>Projednání a zřízení příjezdů a sjezdu na staveniště, údržba dotčených komunikací, včetně uvedení všech povrchů do původního stavu</t>
  </si>
  <si>
    <t>Poznámka k položce:
- včetně průběžného čištění vodou</t>
  </si>
  <si>
    <t>R92</t>
  </si>
  <si>
    <t>Projednání a zajištění užívání komunikací a veřejných ploch, včetně zajištění dopravního značení, a to v rozsahu nezbytném pro řádné a bezpečné provádění stavby.</t>
  </si>
  <si>
    <t>1322202503</t>
  </si>
  <si>
    <t>R94</t>
  </si>
  <si>
    <t xml:space="preserve">Zajištění a zabezpečení staveniště, zřízení a likvidace zařízení staveniště, včetně případných přípojek, přístupů, skládek, deponií apod. </t>
  </si>
  <si>
    <t>932250991</t>
  </si>
  <si>
    <t xml:space="preserve">Poznámka k položce:
Položka obsahuje: 
zařízení staveniště včetně všech nákladů spojených s jeho zřízením, provozem a likvidací; zřízení a projednání potřebných ploch pro zařízení staveniště, skládky materiálu, mezideponie, včetně úhrady poplatků a úpravy povrchu po likvidaci staveniště.   </t>
  </si>
  <si>
    <t>R97</t>
  </si>
  <si>
    <t>Vytýčení inženýrských sítí a zařízení</t>
  </si>
  <si>
    <t>427800147</t>
  </si>
  <si>
    <t>Vytýčení inženýrských sítí a zařízení a zajištění proti poškození</t>
  </si>
  <si>
    <t>Poznámka k položce:
Zajištění všech nezbytných opatření, jimiž bude předejito
porušení jakékoliv inženýrské sítě během výstavby, aktualizaci vyjádření k existenci sítí, jejich vytýčení, označení a ochrana stávajících inženýrských sítí a zařízení v obvodu staveniště. Doklady o vytýčení, včetně zaměření, budou před zahájením stavebních prací předány objednateli v tištěné, příp. digitální formě. Dále respektování ochranných pásem inženýrských sítí dle příslušných norem a vyhlášek a údajů jejich majetkových správců; provedení potřebných přeložek podzemních a nadzemních sítí, jejich ochranu a zajištění; potřebného vypínání vzdušných el. vedení při práci pod nimi, zajištění výluk a náhradního zásobování, související s realizací a propojením inženýrských sítí, úhrada poplatků za připojení elektrického vedení na základní síť apod.   
Zejména vytýčení plynovodu u SO 01 a SO 05</t>
  </si>
  <si>
    <t>R98</t>
  </si>
  <si>
    <t xml:space="preserve">Vytyčení stavby (případně pozemků nebo provedení jiných geodetických prací) odborně způsobilou osobou v oboru zeměměřictví. </t>
  </si>
  <si>
    <t>-822402900</t>
  </si>
  <si>
    <t>R99</t>
  </si>
  <si>
    <t>Zřízení sjezdů do koryta a jejich likvidace</t>
  </si>
  <si>
    <t>822687369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</si>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</sst>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6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32"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6" fillId="0" borderId="0" xfId="0" applyNumberFormat="1" applyFont="1" applyAlignment="1" applyProtection="1">
      <alignment/>
      <protection/>
    </xf>
    <xf numFmtId="166" fontId="35" fillId="0" borderId="12"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0" fontId="9" fillId="0" borderId="15" xfId="0"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0" fontId="25" fillId="0" borderId="15" xfId="0" applyFont="1" applyBorder="1" applyAlignment="1" applyProtection="1">
      <alignment horizontal="lef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9"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26" xfId="0" applyFont="1" applyBorder="1" applyAlignment="1">
      <alignment vertical="center" wrapText="1"/>
    </xf>
    <xf numFmtId="0" fontId="44" fillId="0" borderId="0" xfId="0" applyFont="1" applyBorder="1" applyAlignment="1">
      <alignment vertical="center" wrapText="1"/>
    </xf>
    <xf numFmtId="0" fontId="44" fillId="0" borderId="0" xfId="0" applyFont="1" applyBorder="1" applyAlignment="1">
      <alignment horizontal="left" vertical="center"/>
    </xf>
    <xf numFmtId="0" fontId="44" fillId="0" borderId="0" xfId="0" applyFont="1" applyBorder="1" applyAlignment="1">
      <alignment vertical="center"/>
    </xf>
    <xf numFmtId="49" fontId="44" fillId="0" borderId="0" xfId="0" applyNumberFormat="1" applyFont="1" applyBorder="1" applyAlignment="1">
      <alignment horizontal="left" vertical="center" wrapText="1"/>
    </xf>
    <xf numFmtId="49" fontId="44"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center" vertical="center"/>
    </xf>
    <xf numFmtId="0" fontId="44" fillId="0" borderId="26" xfId="0" applyFont="1" applyBorder="1" applyAlignment="1">
      <alignment horizontal="left"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44" fillId="0" borderId="0" xfId="0" applyFont="1" applyBorder="1" applyAlignment="1">
      <alignment horizontal="left" vertical="top"/>
    </xf>
    <xf numFmtId="0" fontId="44"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Border="1" applyAlignment="1">
      <alignment vertical="top"/>
    </xf>
    <xf numFmtId="49" fontId="44"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30</v>
      </c>
      <c r="AO11" s="23"/>
      <c r="AP11" s="23"/>
      <c r="AQ11" s="23"/>
      <c r="AR11" s="21"/>
      <c r="BE11" s="32"/>
      <c r="BS11" s="18" t="s">
        <v>6</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32</v>
      </c>
      <c r="AO13" s="23"/>
      <c r="AP13" s="23"/>
      <c r="AQ13" s="23"/>
      <c r="AR13" s="21"/>
      <c r="BE13" s="32"/>
      <c r="BS13" s="18" t="s">
        <v>6</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32</v>
      </c>
      <c r="AO14" s="23"/>
      <c r="AP14" s="23"/>
      <c r="AQ14" s="23"/>
      <c r="AR14" s="21"/>
      <c r="BE14" s="32"/>
      <c r="BS14" s="18" t="s">
        <v>6</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34</v>
      </c>
      <c r="AO16" s="23"/>
      <c r="AP16" s="23"/>
      <c r="AQ16" s="23"/>
      <c r="AR16" s="21"/>
      <c r="BE16" s="32"/>
      <c r="BS16" s="18" t="s">
        <v>4</v>
      </c>
    </row>
    <row r="17" spans="2:71" ht="18.45" customHeight="1">
      <c r="B17" s="22"/>
      <c r="C17" s="23"/>
      <c r="D17" s="23"/>
      <c r="E17" s="28" t="s">
        <v>35</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36</v>
      </c>
      <c r="AO17" s="23"/>
      <c r="AP17" s="23"/>
      <c r="AQ17" s="23"/>
      <c r="AR17" s="21"/>
      <c r="BE17" s="32"/>
      <c r="BS17" s="18" t="s">
        <v>37</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ht="12" customHeight="1">
      <c r="B19" s="22"/>
      <c r="C19" s="23"/>
      <c r="D19" s="33" t="s">
        <v>38</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ht="18.45" customHeight="1">
      <c r="B20" s="22"/>
      <c r="C20" s="23"/>
      <c r="D20" s="23"/>
      <c r="E20" s="28" t="s">
        <v>39</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37</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ht="12" customHeight="1">
      <c r="B22" s="22"/>
      <c r="C22" s="23"/>
      <c r="D22" s="33" t="s">
        <v>40</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ht="51" customHeight="1">
      <c r="B23" s="22"/>
      <c r="C23" s="23"/>
      <c r="D23" s="23"/>
      <c r="E23" s="37" t="s">
        <v>41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2:57" s="1" customFormat="1" ht="25.9" customHeight="1">
      <c r="B26" s="39"/>
      <c r="C26" s="40"/>
      <c r="D26" s="41" t="s">
        <v>42</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2"/>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2"/>
    </row>
    <row r="28" spans="2:57" s="1" customFormat="1" ht="12">
      <c r="B28" s="39"/>
      <c r="C28" s="40"/>
      <c r="D28" s="40"/>
      <c r="E28" s="40"/>
      <c r="F28" s="40"/>
      <c r="G28" s="40"/>
      <c r="H28" s="40"/>
      <c r="I28" s="40"/>
      <c r="J28" s="40"/>
      <c r="K28" s="40"/>
      <c r="L28" s="45" t="s">
        <v>43</v>
      </c>
      <c r="M28" s="45"/>
      <c r="N28" s="45"/>
      <c r="O28" s="45"/>
      <c r="P28" s="45"/>
      <c r="Q28" s="40"/>
      <c r="R28" s="40"/>
      <c r="S28" s="40"/>
      <c r="T28" s="40"/>
      <c r="U28" s="40"/>
      <c r="V28" s="40"/>
      <c r="W28" s="45" t="s">
        <v>44</v>
      </c>
      <c r="X28" s="45"/>
      <c r="Y28" s="45"/>
      <c r="Z28" s="45"/>
      <c r="AA28" s="45"/>
      <c r="AB28" s="45"/>
      <c r="AC28" s="45"/>
      <c r="AD28" s="45"/>
      <c r="AE28" s="45"/>
      <c r="AF28" s="40"/>
      <c r="AG28" s="40"/>
      <c r="AH28" s="40"/>
      <c r="AI28" s="40"/>
      <c r="AJ28" s="40"/>
      <c r="AK28" s="45" t="s">
        <v>45</v>
      </c>
      <c r="AL28" s="45"/>
      <c r="AM28" s="45"/>
      <c r="AN28" s="45"/>
      <c r="AO28" s="45"/>
      <c r="AP28" s="40"/>
      <c r="AQ28" s="40"/>
      <c r="AR28" s="44"/>
      <c r="BE28" s="32"/>
    </row>
    <row r="29" spans="2:57" s="2" customFormat="1" ht="14.4" customHeight="1">
      <c r="B29" s="46"/>
      <c r="C29" s="47"/>
      <c r="D29" s="33" t="s">
        <v>46</v>
      </c>
      <c r="E29" s="47"/>
      <c r="F29" s="33" t="s">
        <v>47</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2:57" s="2" customFormat="1" ht="14.4" customHeight="1">
      <c r="B30" s="46"/>
      <c r="C30" s="47"/>
      <c r="D30" s="47"/>
      <c r="E30" s="47"/>
      <c r="F30" s="33" t="s">
        <v>48</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2:57" s="2" customFormat="1" ht="14.4" customHeight="1" hidden="1">
      <c r="B31" s="46"/>
      <c r="C31" s="47"/>
      <c r="D31" s="47"/>
      <c r="E31" s="47"/>
      <c r="F31" s="33" t="s">
        <v>49</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2:57" s="2" customFormat="1" ht="14.4" customHeight="1" hidden="1">
      <c r="B32" s="46"/>
      <c r="C32" s="47"/>
      <c r="D32" s="47"/>
      <c r="E32" s="47"/>
      <c r="F32" s="33" t="s">
        <v>50</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2:44" s="2" customFormat="1" ht="14.4" customHeight="1" hidden="1">
      <c r="B33" s="46"/>
      <c r="C33" s="47"/>
      <c r="D33" s="47"/>
      <c r="E33" s="47"/>
      <c r="F33" s="33" t="s">
        <v>51</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row>
    <row r="34" spans="2:44"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pans="2:44" s="1" customFormat="1" ht="25.9" customHeight="1">
      <c r="B35" s="39"/>
      <c r="C35" s="52"/>
      <c r="D35" s="53" t="s">
        <v>52</v>
      </c>
      <c r="E35" s="54"/>
      <c r="F35" s="54"/>
      <c r="G35" s="54"/>
      <c r="H35" s="54"/>
      <c r="I35" s="54"/>
      <c r="J35" s="54"/>
      <c r="K35" s="54"/>
      <c r="L35" s="54"/>
      <c r="M35" s="54"/>
      <c r="N35" s="54"/>
      <c r="O35" s="54"/>
      <c r="P35" s="54"/>
      <c r="Q35" s="54"/>
      <c r="R35" s="54"/>
      <c r="S35" s="54"/>
      <c r="T35" s="55" t="s">
        <v>53</v>
      </c>
      <c r="U35" s="54"/>
      <c r="V35" s="54"/>
      <c r="W35" s="54"/>
      <c r="X35" s="56" t="s">
        <v>54</v>
      </c>
      <c r="Y35" s="54"/>
      <c r="Z35" s="54"/>
      <c r="AA35" s="54"/>
      <c r="AB35" s="54"/>
      <c r="AC35" s="54"/>
      <c r="AD35" s="54"/>
      <c r="AE35" s="54"/>
      <c r="AF35" s="54"/>
      <c r="AG35" s="54"/>
      <c r="AH35" s="54"/>
      <c r="AI35" s="54"/>
      <c r="AJ35" s="54"/>
      <c r="AK35" s="57">
        <f>SUM(AK26:AK33)</f>
        <v>0</v>
      </c>
      <c r="AL35" s="54"/>
      <c r="AM35" s="54"/>
      <c r="AN35" s="54"/>
      <c r="AO35" s="58"/>
      <c r="AP35" s="52"/>
      <c r="AQ35" s="52"/>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row>
    <row r="41" spans="2:44" s="1" customFormat="1" ht="6.95" customHeight="1">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row>
    <row r="42" spans="2:44" s="1" customFormat="1" ht="24.95" customHeight="1">
      <c r="B42" s="39"/>
      <c r="C42" s="24" t="s">
        <v>55</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3" customFormat="1" ht="12" customHeight="1">
      <c r="B44" s="63"/>
      <c r="C44" s="33" t="s">
        <v>13</v>
      </c>
      <c r="D44" s="64"/>
      <c r="E44" s="64"/>
      <c r="F44" s="64"/>
      <c r="G44" s="64"/>
      <c r="H44" s="64"/>
      <c r="I44" s="64"/>
      <c r="J44" s="64"/>
      <c r="K44" s="64"/>
      <c r="L44" s="64" t="str">
        <f>K5</f>
        <v>18030-33XT-DM</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row>
    <row r="45" spans="2:44" s="4" customFormat="1" ht="36.95" customHeight="1">
      <c r="B45" s="66"/>
      <c r="C45" s="67" t="s">
        <v>16</v>
      </c>
      <c r="D45" s="68"/>
      <c r="E45" s="68"/>
      <c r="F45" s="68"/>
      <c r="G45" s="68"/>
      <c r="H45" s="68"/>
      <c r="I45" s="68"/>
      <c r="J45" s="68"/>
      <c r="K45" s="68"/>
      <c r="L45" s="69" t="str">
        <f>K6</f>
        <v>Trnávka,Trnava u Zlína, dílčí úpravy toku</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3" t="s">
        <v>21</v>
      </c>
      <c r="D47" s="40"/>
      <c r="E47" s="40"/>
      <c r="F47" s="40"/>
      <c r="G47" s="40"/>
      <c r="H47" s="40"/>
      <c r="I47" s="40"/>
      <c r="J47" s="40"/>
      <c r="K47" s="40"/>
      <c r="L47" s="71" t="str">
        <f>IF(K8="","",K8)</f>
        <v>k.ú. Trnava u Zlína</v>
      </c>
      <c r="M47" s="40"/>
      <c r="N47" s="40"/>
      <c r="O47" s="40"/>
      <c r="P47" s="40"/>
      <c r="Q47" s="40"/>
      <c r="R47" s="40"/>
      <c r="S47" s="40"/>
      <c r="T47" s="40"/>
      <c r="U47" s="40"/>
      <c r="V47" s="40"/>
      <c r="W47" s="40"/>
      <c r="X47" s="40"/>
      <c r="Y47" s="40"/>
      <c r="Z47" s="40"/>
      <c r="AA47" s="40"/>
      <c r="AB47" s="40"/>
      <c r="AC47" s="40"/>
      <c r="AD47" s="40"/>
      <c r="AE47" s="40"/>
      <c r="AF47" s="40"/>
      <c r="AG47" s="40"/>
      <c r="AH47" s="40"/>
      <c r="AI47" s="33" t="s">
        <v>23</v>
      </c>
      <c r="AJ47" s="40"/>
      <c r="AK47" s="40"/>
      <c r="AL47" s="40"/>
      <c r="AM47" s="72" t="str">
        <f>IF(AN8="","",AN8)</f>
        <v>16. 9. 2019</v>
      </c>
      <c r="AN47" s="72"/>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15.15" customHeight="1">
      <c r="B49" s="39"/>
      <c r="C49" s="33" t="s">
        <v>25</v>
      </c>
      <c r="D49" s="40"/>
      <c r="E49" s="40"/>
      <c r="F49" s="40"/>
      <c r="G49" s="40"/>
      <c r="H49" s="40"/>
      <c r="I49" s="40"/>
      <c r="J49" s="40"/>
      <c r="K49" s="40"/>
      <c r="L49" s="64" t="str">
        <f>IF(E11="","",E11)</f>
        <v>Povodí Moravy, s.p.</v>
      </c>
      <c r="M49" s="40"/>
      <c r="N49" s="40"/>
      <c r="O49" s="40"/>
      <c r="P49" s="40"/>
      <c r="Q49" s="40"/>
      <c r="R49" s="40"/>
      <c r="S49" s="40"/>
      <c r="T49" s="40"/>
      <c r="U49" s="40"/>
      <c r="V49" s="40"/>
      <c r="W49" s="40"/>
      <c r="X49" s="40"/>
      <c r="Y49" s="40"/>
      <c r="Z49" s="40"/>
      <c r="AA49" s="40"/>
      <c r="AB49" s="40"/>
      <c r="AC49" s="40"/>
      <c r="AD49" s="40"/>
      <c r="AE49" s="40"/>
      <c r="AF49" s="40"/>
      <c r="AG49" s="40"/>
      <c r="AH49" s="40"/>
      <c r="AI49" s="33" t="s">
        <v>33</v>
      </c>
      <c r="AJ49" s="40"/>
      <c r="AK49" s="40"/>
      <c r="AL49" s="40"/>
      <c r="AM49" s="73" t="str">
        <f>IF(E17="","",E17)</f>
        <v>Regioprojekt Brno, s.r.o</v>
      </c>
      <c r="AN49" s="64"/>
      <c r="AO49" s="64"/>
      <c r="AP49" s="64"/>
      <c r="AQ49" s="40"/>
      <c r="AR49" s="44"/>
      <c r="AS49" s="74" t="s">
        <v>56</v>
      </c>
      <c r="AT49" s="75"/>
      <c r="AU49" s="76"/>
      <c r="AV49" s="76"/>
      <c r="AW49" s="76"/>
      <c r="AX49" s="76"/>
      <c r="AY49" s="76"/>
      <c r="AZ49" s="76"/>
      <c r="BA49" s="76"/>
      <c r="BB49" s="76"/>
      <c r="BC49" s="76"/>
      <c r="BD49" s="77"/>
    </row>
    <row r="50" spans="2:56" s="1" customFormat="1" ht="15.15" customHeight="1">
      <c r="B50" s="39"/>
      <c r="C50" s="33" t="s">
        <v>31</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3" t="s">
        <v>38</v>
      </c>
      <c r="AJ50" s="40"/>
      <c r="AK50" s="40"/>
      <c r="AL50" s="40"/>
      <c r="AM50" s="73" t="str">
        <f>IF(E20="","",E20)</f>
        <v>Ing. Michal Doubek</v>
      </c>
      <c r="AN50" s="64"/>
      <c r="AO50" s="64"/>
      <c r="AP50" s="64"/>
      <c r="AQ50" s="40"/>
      <c r="AR50" s="44"/>
      <c r="AS50" s="78"/>
      <c r="AT50" s="79"/>
      <c r="AU50" s="80"/>
      <c r="AV50" s="80"/>
      <c r="AW50" s="80"/>
      <c r="AX50" s="80"/>
      <c r="AY50" s="80"/>
      <c r="AZ50" s="80"/>
      <c r="BA50" s="80"/>
      <c r="BB50" s="80"/>
      <c r="BC50" s="80"/>
      <c r="BD50" s="81"/>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row>
    <row r="52" spans="2:56" s="1" customFormat="1" ht="29.25" customHeight="1">
      <c r="B52" s="39"/>
      <c r="C52" s="86" t="s">
        <v>57</v>
      </c>
      <c r="D52" s="87"/>
      <c r="E52" s="87"/>
      <c r="F52" s="87"/>
      <c r="G52" s="87"/>
      <c r="H52" s="88"/>
      <c r="I52" s="89" t="s">
        <v>58</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59</v>
      </c>
      <c r="AH52" s="87"/>
      <c r="AI52" s="87"/>
      <c r="AJ52" s="87"/>
      <c r="AK52" s="87"/>
      <c r="AL52" s="87"/>
      <c r="AM52" s="87"/>
      <c r="AN52" s="89" t="s">
        <v>60</v>
      </c>
      <c r="AO52" s="87"/>
      <c r="AP52" s="87"/>
      <c r="AQ52" s="91" t="s">
        <v>61</v>
      </c>
      <c r="AR52" s="44"/>
      <c r="AS52" s="92" t="s">
        <v>62</v>
      </c>
      <c r="AT52" s="93" t="s">
        <v>63</v>
      </c>
      <c r="AU52" s="93" t="s">
        <v>64</v>
      </c>
      <c r="AV52" s="93" t="s">
        <v>65</v>
      </c>
      <c r="AW52" s="93" t="s">
        <v>66</v>
      </c>
      <c r="AX52" s="93" t="s">
        <v>67</v>
      </c>
      <c r="AY52" s="93" t="s">
        <v>68</v>
      </c>
      <c r="AZ52" s="93" t="s">
        <v>69</v>
      </c>
      <c r="BA52" s="93" t="s">
        <v>70</v>
      </c>
      <c r="BB52" s="93" t="s">
        <v>71</v>
      </c>
      <c r="BC52" s="93" t="s">
        <v>72</v>
      </c>
      <c r="BD52" s="94" t="s">
        <v>73</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row>
    <row r="54" spans="2:90" s="5" customFormat="1" ht="32.4" customHeight="1">
      <c r="B54" s="98"/>
      <c r="C54" s="99" t="s">
        <v>74</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ROUND(SUM(AG55:AG65),2)</f>
        <v>0</v>
      </c>
      <c r="AH54" s="101"/>
      <c r="AI54" s="101"/>
      <c r="AJ54" s="101"/>
      <c r="AK54" s="101"/>
      <c r="AL54" s="101"/>
      <c r="AM54" s="101"/>
      <c r="AN54" s="102">
        <f>SUM(AG54,AT54)</f>
        <v>0</v>
      </c>
      <c r="AO54" s="102"/>
      <c r="AP54" s="102"/>
      <c r="AQ54" s="103" t="s">
        <v>19</v>
      </c>
      <c r="AR54" s="104"/>
      <c r="AS54" s="105">
        <f>ROUND(SUM(AS55:AS65),2)</f>
        <v>0</v>
      </c>
      <c r="AT54" s="106">
        <f>ROUND(SUM(AV54:AW54),2)</f>
        <v>0</v>
      </c>
      <c r="AU54" s="107">
        <f>ROUND(SUM(AU55:AU65),5)</f>
        <v>0</v>
      </c>
      <c r="AV54" s="106">
        <f>ROUND(AZ54*L29,2)</f>
        <v>0</v>
      </c>
      <c r="AW54" s="106">
        <f>ROUND(BA54*L30,2)</f>
        <v>0</v>
      </c>
      <c r="AX54" s="106">
        <f>ROUND(BB54*L29,2)</f>
        <v>0</v>
      </c>
      <c r="AY54" s="106">
        <f>ROUND(BC54*L30,2)</f>
        <v>0</v>
      </c>
      <c r="AZ54" s="106">
        <f>ROUND(SUM(AZ55:AZ65),2)</f>
        <v>0</v>
      </c>
      <c r="BA54" s="106">
        <f>ROUND(SUM(BA55:BA65),2)</f>
        <v>0</v>
      </c>
      <c r="BB54" s="106">
        <f>ROUND(SUM(BB55:BB65),2)</f>
        <v>0</v>
      </c>
      <c r="BC54" s="106">
        <f>ROUND(SUM(BC55:BC65),2)</f>
        <v>0</v>
      </c>
      <c r="BD54" s="108">
        <f>ROUND(SUM(BD55:BD65),2)</f>
        <v>0</v>
      </c>
      <c r="BS54" s="109" t="s">
        <v>75</v>
      </c>
      <c r="BT54" s="109" t="s">
        <v>76</v>
      </c>
      <c r="BU54" s="110" t="s">
        <v>77</v>
      </c>
      <c r="BV54" s="109" t="s">
        <v>78</v>
      </c>
      <c r="BW54" s="109" t="s">
        <v>5</v>
      </c>
      <c r="BX54" s="109" t="s">
        <v>79</v>
      </c>
      <c r="CL54" s="109" t="s">
        <v>19</v>
      </c>
    </row>
    <row r="55" spans="1:91" s="6" customFormat="1" ht="54" customHeight="1">
      <c r="A55" s="111" t="s">
        <v>80</v>
      </c>
      <c r="B55" s="112"/>
      <c r="C55" s="113"/>
      <c r="D55" s="114" t="s">
        <v>81</v>
      </c>
      <c r="E55" s="114"/>
      <c r="F55" s="114"/>
      <c r="G55" s="114"/>
      <c r="H55" s="114"/>
      <c r="I55" s="115"/>
      <c r="J55" s="114" t="s">
        <v>82</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'18030-33XT-DM-SO01 - Dílč...'!J30</f>
        <v>0</v>
      </c>
      <c r="AH55" s="115"/>
      <c r="AI55" s="115"/>
      <c r="AJ55" s="115"/>
      <c r="AK55" s="115"/>
      <c r="AL55" s="115"/>
      <c r="AM55" s="115"/>
      <c r="AN55" s="116">
        <f>SUM(AG55,AT55)</f>
        <v>0</v>
      </c>
      <c r="AO55" s="115"/>
      <c r="AP55" s="115"/>
      <c r="AQ55" s="117" t="s">
        <v>83</v>
      </c>
      <c r="AR55" s="118"/>
      <c r="AS55" s="119">
        <v>0</v>
      </c>
      <c r="AT55" s="120">
        <f>ROUND(SUM(AV55:AW55),2)</f>
        <v>0</v>
      </c>
      <c r="AU55" s="121">
        <f>'18030-33XT-DM-SO01 - Dílč...'!P84</f>
        <v>0</v>
      </c>
      <c r="AV55" s="120">
        <f>'18030-33XT-DM-SO01 - Dílč...'!J33</f>
        <v>0</v>
      </c>
      <c r="AW55" s="120">
        <f>'18030-33XT-DM-SO01 - Dílč...'!J34</f>
        <v>0</v>
      </c>
      <c r="AX55" s="120">
        <f>'18030-33XT-DM-SO01 - Dílč...'!J35</f>
        <v>0</v>
      </c>
      <c r="AY55" s="120">
        <f>'18030-33XT-DM-SO01 - Dílč...'!J36</f>
        <v>0</v>
      </c>
      <c r="AZ55" s="120">
        <f>'18030-33XT-DM-SO01 - Dílč...'!F33</f>
        <v>0</v>
      </c>
      <c r="BA55" s="120">
        <f>'18030-33XT-DM-SO01 - Dílč...'!F34</f>
        <v>0</v>
      </c>
      <c r="BB55" s="120">
        <f>'18030-33XT-DM-SO01 - Dílč...'!F35</f>
        <v>0</v>
      </c>
      <c r="BC55" s="120">
        <f>'18030-33XT-DM-SO01 - Dílč...'!F36</f>
        <v>0</v>
      </c>
      <c r="BD55" s="122">
        <f>'18030-33XT-DM-SO01 - Dílč...'!F37</f>
        <v>0</v>
      </c>
      <c r="BT55" s="123" t="s">
        <v>84</v>
      </c>
      <c r="BV55" s="123" t="s">
        <v>78</v>
      </c>
      <c r="BW55" s="123" t="s">
        <v>85</v>
      </c>
      <c r="BX55" s="123" t="s">
        <v>5</v>
      </c>
      <c r="CL55" s="123" t="s">
        <v>19</v>
      </c>
      <c r="CM55" s="123" t="s">
        <v>86</v>
      </c>
    </row>
    <row r="56" spans="1:91" s="6" customFormat="1" ht="54" customHeight="1">
      <c r="A56" s="111" t="s">
        <v>80</v>
      </c>
      <c r="B56" s="112"/>
      <c r="C56" s="113"/>
      <c r="D56" s="114" t="s">
        <v>87</v>
      </c>
      <c r="E56" s="114"/>
      <c r="F56" s="114"/>
      <c r="G56" s="114"/>
      <c r="H56" s="114"/>
      <c r="I56" s="115"/>
      <c r="J56" s="114" t="s">
        <v>88</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'18030-33XT-DM-SO01a - Kác...'!J30</f>
        <v>0</v>
      </c>
      <c r="AH56" s="115"/>
      <c r="AI56" s="115"/>
      <c r="AJ56" s="115"/>
      <c r="AK56" s="115"/>
      <c r="AL56" s="115"/>
      <c r="AM56" s="115"/>
      <c r="AN56" s="116">
        <f>SUM(AG56,AT56)</f>
        <v>0</v>
      </c>
      <c r="AO56" s="115"/>
      <c r="AP56" s="115"/>
      <c r="AQ56" s="117" t="s">
        <v>83</v>
      </c>
      <c r="AR56" s="118"/>
      <c r="AS56" s="119">
        <v>0</v>
      </c>
      <c r="AT56" s="120">
        <f>ROUND(SUM(AV56:AW56),2)</f>
        <v>0</v>
      </c>
      <c r="AU56" s="121">
        <f>'18030-33XT-DM-SO01a - Kác...'!P82</f>
        <v>0</v>
      </c>
      <c r="AV56" s="120">
        <f>'18030-33XT-DM-SO01a - Kác...'!J33</f>
        <v>0</v>
      </c>
      <c r="AW56" s="120">
        <f>'18030-33XT-DM-SO01a - Kác...'!J34</f>
        <v>0</v>
      </c>
      <c r="AX56" s="120">
        <f>'18030-33XT-DM-SO01a - Kác...'!J35</f>
        <v>0</v>
      </c>
      <c r="AY56" s="120">
        <f>'18030-33XT-DM-SO01a - Kác...'!J36</f>
        <v>0</v>
      </c>
      <c r="AZ56" s="120">
        <f>'18030-33XT-DM-SO01a - Kác...'!F33</f>
        <v>0</v>
      </c>
      <c r="BA56" s="120">
        <f>'18030-33XT-DM-SO01a - Kác...'!F34</f>
        <v>0</v>
      </c>
      <c r="BB56" s="120">
        <f>'18030-33XT-DM-SO01a - Kác...'!F35</f>
        <v>0</v>
      </c>
      <c r="BC56" s="120">
        <f>'18030-33XT-DM-SO01a - Kác...'!F36</f>
        <v>0</v>
      </c>
      <c r="BD56" s="122">
        <f>'18030-33XT-DM-SO01a - Kác...'!F37</f>
        <v>0</v>
      </c>
      <c r="BT56" s="123" t="s">
        <v>84</v>
      </c>
      <c r="BV56" s="123" t="s">
        <v>78</v>
      </c>
      <c r="BW56" s="123" t="s">
        <v>89</v>
      </c>
      <c r="BX56" s="123" t="s">
        <v>5</v>
      </c>
      <c r="CL56" s="123" t="s">
        <v>19</v>
      </c>
      <c r="CM56" s="123" t="s">
        <v>86</v>
      </c>
    </row>
    <row r="57" spans="1:91" s="6" customFormat="1" ht="54" customHeight="1">
      <c r="A57" s="111" t="s">
        <v>80</v>
      </c>
      <c r="B57" s="112"/>
      <c r="C57" s="113"/>
      <c r="D57" s="114" t="s">
        <v>90</v>
      </c>
      <c r="E57" s="114"/>
      <c r="F57" s="114"/>
      <c r="G57" s="114"/>
      <c r="H57" s="114"/>
      <c r="I57" s="115"/>
      <c r="J57" s="114" t="s">
        <v>91</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'18030-33XT-DM-SO02 - Dílč...'!J30</f>
        <v>0</v>
      </c>
      <c r="AH57" s="115"/>
      <c r="AI57" s="115"/>
      <c r="AJ57" s="115"/>
      <c r="AK57" s="115"/>
      <c r="AL57" s="115"/>
      <c r="AM57" s="115"/>
      <c r="AN57" s="116">
        <f>SUM(AG57,AT57)</f>
        <v>0</v>
      </c>
      <c r="AO57" s="115"/>
      <c r="AP57" s="115"/>
      <c r="AQ57" s="117" t="s">
        <v>83</v>
      </c>
      <c r="AR57" s="118"/>
      <c r="AS57" s="119">
        <v>0</v>
      </c>
      <c r="AT57" s="120">
        <f>ROUND(SUM(AV57:AW57),2)</f>
        <v>0</v>
      </c>
      <c r="AU57" s="121">
        <f>'18030-33XT-DM-SO02 - Dílč...'!P84</f>
        <v>0</v>
      </c>
      <c r="AV57" s="120">
        <f>'18030-33XT-DM-SO02 - Dílč...'!J33</f>
        <v>0</v>
      </c>
      <c r="AW57" s="120">
        <f>'18030-33XT-DM-SO02 - Dílč...'!J34</f>
        <v>0</v>
      </c>
      <c r="AX57" s="120">
        <f>'18030-33XT-DM-SO02 - Dílč...'!J35</f>
        <v>0</v>
      </c>
      <c r="AY57" s="120">
        <f>'18030-33XT-DM-SO02 - Dílč...'!J36</f>
        <v>0</v>
      </c>
      <c r="AZ57" s="120">
        <f>'18030-33XT-DM-SO02 - Dílč...'!F33</f>
        <v>0</v>
      </c>
      <c r="BA57" s="120">
        <f>'18030-33XT-DM-SO02 - Dílč...'!F34</f>
        <v>0</v>
      </c>
      <c r="BB57" s="120">
        <f>'18030-33XT-DM-SO02 - Dílč...'!F35</f>
        <v>0</v>
      </c>
      <c r="BC57" s="120">
        <f>'18030-33XT-DM-SO02 - Dílč...'!F36</f>
        <v>0</v>
      </c>
      <c r="BD57" s="122">
        <f>'18030-33XT-DM-SO02 - Dílč...'!F37</f>
        <v>0</v>
      </c>
      <c r="BT57" s="123" t="s">
        <v>84</v>
      </c>
      <c r="BV57" s="123" t="s">
        <v>78</v>
      </c>
      <c r="BW57" s="123" t="s">
        <v>92</v>
      </c>
      <c r="BX57" s="123" t="s">
        <v>5</v>
      </c>
      <c r="CL57" s="123" t="s">
        <v>19</v>
      </c>
      <c r="CM57" s="123" t="s">
        <v>86</v>
      </c>
    </row>
    <row r="58" spans="1:91" s="6" customFormat="1" ht="54" customHeight="1">
      <c r="A58" s="111" t="s">
        <v>80</v>
      </c>
      <c r="B58" s="112"/>
      <c r="C58" s="113"/>
      <c r="D58" s="114" t="s">
        <v>93</v>
      </c>
      <c r="E58" s="114"/>
      <c r="F58" s="114"/>
      <c r="G58" s="114"/>
      <c r="H58" s="114"/>
      <c r="I58" s="115"/>
      <c r="J58" s="114" t="s">
        <v>94</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'18030-33XT-DM-SO02a - Kác...'!J30</f>
        <v>0</v>
      </c>
      <c r="AH58" s="115"/>
      <c r="AI58" s="115"/>
      <c r="AJ58" s="115"/>
      <c r="AK58" s="115"/>
      <c r="AL58" s="115"/>
      <c r="AM58" s="115"/>
      <c r="AN58" s="116">
        <f>SUM(AG58,AT58)</f>
        <v>0</v>
      </c>
      <c r="AO58" s="115"/>
      <c r="AP58" s="115"/>
      <c r="AQ58" s="117" t="s">
        <v>83</v>
      </c>
      <c r="AR58" s="118"/>
      <c r="AS58" s="119">
        <v>0</v>
      </c>
      <c r="AT58" s="120">
        <f>ROUND(SUM(AV58:AW58),2)</f>
        <v>0</v>
      </c>
      <c r="AU58" s="121">
        <f>'18030-33XT-DM-SO02a - Kác...'!P82</f>
        <v>0</v>
      </c>
      <c r="AV58" s="120">
        <f>'18030-33XT-DM-SO02a - Kác...'!J33</f>
        <v>0</v>
      </c>
      <c r="AW58" s="120">
        <f>'18030-33XT-DM-SO02a - Kác...'!J34</f>
        <v>0</v>
      </c>
      <c r="AX58" s="120">
        <f>'18030-33XT-DM-SO02a - Kác...'!J35</f>
        <v>0</v>
      </c>
      <c r="AY58" s="120">
        <f>'18030-33XT-DM-SO02a - Kác...'!J36</f>
        <v>0</v>
      </c>
      <c r="AZ58" s="120">
        <f>'18030-33XT-DM-SO02a - Kác...'!F33</f>
        <v>0</v>
      </c>
      <c r="BA58" s="120">
        <f>'18030-33XT-DM-SO02a - Kác...'!F34</f>
        <v>0</v>
      </c>
      <c r="BB58" s="120">
        <f>'18030-33XT-DM-SO02a - Kác...'!F35</f>
        <v>0</v>
      </c>
      <c r="BC58" s="120">
        <f>'18030-33XT-DM-SO02a - Kác...'!F36</f>
        <v>0</v>
      </c>
      <c r="BD58" s="122">
        <f>'18030-33XT-DM-SO02a - Kác...'!F37</f>
        <v>0</v>
      </c>
      <c r="BT58" s="123" t="s">
        <v>84</v>
      </c>
      <c r="BV58" s="123" t="s">
        <v>78</v>
      </c>
      <c r="BW58" s="123" t="s">
        <v>95</v>
      </c>
      <c r="BX58" s="123" t="s">
        <v>5</v>
      </c>
      <c r="CL58" s="123" t="s">
        <v>19</v>
      </c>
      <c r="CM58" s="123" t="s">
        <v>86</v>
      </c>
    </row>
    <row r="59" spans="1:91" s="6" customFormat="1" ht="54" customHeight="1">
      <c r="A59" s="111" t="s">
        <v>80</v>
      </c>
      <c r="B59" s="112"/>
      <c r="C59" s="113"/>
      <c r="D59" s="114" t="s">
        <v>96</v>
      </c>
      <c r="E59" s="114"/>
      <c r="F59" s="114"/>
      <c r="G59" s="114"/>
      <c r="H59" s="114"/>
      <c r="I59" s="115"/>
      <c r="J59" s="114" t="s">
        <v>97</v>
      </c>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f>'18030-33XT-DM-SO03 - Dílč...'!J30</f>
        <v>0</v>
      </c>
      <c r="AH59" s="115"/>
      <c r="AI59" s="115"/>
      <c r="AJ59" s="115"/>
      <c r="AK59" s="115"/>
      <c r="AL59" s="115"/>
      <c r="AM59" s="115"/>
      <c r="AN59" s="116">
        <f>SUM(AG59,AT59)</f>
        <v>0</v>
      </c>
      <c r="AO59" s="115"/>
      <c r="AP59" s="115"/>
      <c r="AQ59" s="117" t="s">
        <v>83</v>
      </c>
      <c r="AR59" s="118"/>
      <c r="AS59" s="119">
        <v>0</v>
      </c>
      <c r="AT59" s="120">
        <f>ROUND(SUM(AV59:AW59),2)</f>
        <v>0</v>
      </c>
      <c r="AU59" s="121">
        <f>'18030-33XT-DM-SO03 - Dílč...'!P84</f>
        <v>0</v>
      </c>
      <c r="AV59" s="120">
        <f>'18030-33XT-DM-SO03 - Dílč...'!J33</f>
        <v>0</v>
      </c>
      <c r="AW59" s="120">
        <f>'18030-33XT-DM-SO03 - Dílč...'!J34</f>
        <v>0</v>
      </c>
      <c r="AX59" s="120">
        <f>'18030-33XT-DM-SO03 - Dílč...'!J35</f>
        <v>0</v>
      </c>
      <c r="AY59" s="120">
        <f>'18030-33XT-DM-SO03 - Dílč...'!J36</f>
        <v>0</v>
      </c>
      <c r="AZ59" s="120">
        <f>'18030-33XT-DM-SO03 - Dílč...'!F33</f>
        <v>0</v>
      </c>
      <c r="BA59" s="120">
        <f>'18030-33XT-DM-SO03 - Dílč...'!F34</f>
        <v>0</v>
      </c>
      <c r="BB59" s="120">
        <f>'18030-33XT-DM-SO03 - Dílč...'!F35</f>
        <v>0</v>
      </c>
      <c r="BC59" s="120">
        <f>'18030-33XT-DM-SO03 - Dílč...'!F36</f>
        <v>0</v>
      </c>
      <c r="BD59" s="122">
        <f>'18030-33XT-DM-SO03 - Dílč...'!F37</f>
        <v>0</v>
      </c>
      <c r="BT59" s="123" t="s">
        <v>84</v>
      </c>
      <c r="BV59" s="123" t="s">
        <v>78</v>
      </c>
      <c r="BW59" s="123" t="s">
        <v>98</v>
      </c>
      <c r="BX59" s="123" t="s">
        <v>5</v>
      </c>
      <c r="CL59" s="123" t="s">
        <v>19</v>
      </c>
      <c r="CM59" s="123" t="s">
        <v>86</v>
      </c>
    </row>
    <row r="60" spans="1:91" s="6" customFormat="1" ht="54" customHeight="1">
      <c r="A60" s="111" t="s">
        <v>80</v>
      </c>
      <c r="B60" s="112"/>
      <c r="C60" s="113"/>
      <c r="D60" s="114" t="s">
        <v>99</v>
      </c>
      <c r="E60" s="114"/>
      <c r="F60" s="114"/>
      <c r="G60" s="114"/>
      <c r="H60" s="114"/>
      <c r="I60" s="115"/>
      <c r="J60" s="114" t="s">
        <v>100</v>
      </c>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6">
        <f>'18030-33XT-DM-SO03a - Kác...'!J30</f>
        <v>0</v>
      </c>
      <c r="AH60" s="115"/>
      <c r="AI60" s="115"/>
      <c r="AJ60" s="115"/>
      <c r="AK60" s="115"/>
      <c r="AL60" s="115"/>
      <c r="AM60" s="115"/>
      <c r="AN60" s="116">
        <f>SUM(AG60,AT60)</f>
        <v>0</v>
      </c>
      <c r="AO60" s="115"/>
      <c r="AP60" s="115"/>
      <c r="AQ60" s="117" t="s">
        <v>83</v>
      </c>
      <c r="AR60" s="118"/>
      <c r="AS60" s="119">
        <v>0</v>
      </c>
      <c r="AT60" s="120">
        <f>ROUND(SUM(AV60:AW60),2)</f>
        <v>0</v>
      </c>
      <c r="AU60" s="121">
        <f>'18030-33XT-DM-SO03a - Kác...'!P82</f>
        <v>0</v>
      </c>
      <c r="AV60" s="120">
        <f>'18030-33XT-DM-SO03a - Kác...'!J33</f>
        <v>0</v>
      </c>
      <c r="AW60" s="120">
        <f>'18030-33XT-DM-SO03a - Kác...'!J34</f>
        <v>0</v>
      </c>
      <c r="AX60" s="120">
        <f>'18030-33XT-DM-SO03a - Kác...'!J35</f>
        <v>0</v>
      </c>
      <c r="AY60" s="120">
        <f>'18030-33XT-DM-SO03a - Kác...'!J36</f>
        <v>0</v>
      </c>
      <c r="AZ60" s="120">
        <f>'18030-33XT-DM-SO03a - Kác...'!F33</f>
        <v>0</v>
      </c>
      <c r="BA60" s="120">
        <f>'18030-33XT-DM-SO03a - Kác...'!F34</f>
        <v>0</v>
      </c>
      <c r="BB60" s="120">
        <f>'18030-33XT-DM-SO03a - Kác...'!F35</f>
        <v>0</v>
      </c>
      <c r="BC60" s="120">
        <f>'18030-33XT-DM-SO03a - Kác...'!F36</f>
        <v>0</v>
      </c>
      <c r="BD60" s="122">
        <f>'18030-33XT-DM-SO03a - Kác...'!F37</f>
        <v>0</v>
      </c>
      <c r="BT60" s="123" t="s">
        <v>84</v>
      </c>
      <c r="BV60" s="123" t="s">
        <v>78</v>
      </c>
      <c r="BW60" s="123" t="s">
        <v>101</v>
      </c>
      <c r="BX60" s="123" t="s">
        <v>5</v>
      </c>
      <c r="CL60" s="123" t="s">
        <v>19</v>
      </c>
      <c r="CM60" s="123" t="s">
        <v>86</v>
      </c>
    </row>
    <row r="61" spans="1:91" s="6" customFormat="1" ht="54" customHeight="1">
      <c r="A61" s="111" t="s">
        <v>80</v>
      </c>
      <c r="B61" s="112"/>
      <c r="C61" s="113"/>
      <c r="D61" s="114" t="s">
        <v>102</v>
      </c>
      <c r="E61" s="114"/>
      <c r="F61" s="114"/>
      <c r="G61" s="114"/>
      <c r="H61" s="114"/>
      <c r="I61" s="115"/>
      <c r="J61" s="114" t="s">
        <v>103</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6">
        <f>'18030-33XT-DM-SO04 - Dílč...'!J30</f>
        <v>0</v>
      </c>
      <c r="AH61" s="115"/>
      <c r="AI61" s="115"/>
      <c r="AJ61" s="115"/>
      <c r="AK61" s="115"/>
      <c r="AL61" s="115"/>
      <c r="AM61" s="115"/>
      <c r="AN61" s="116">
        <f>SUM(AG61,AT61)</f>
        <v>0</v>
      </c>
      <c r="AO61" s="115"/>
      <c r="AP61" s="115"/>
      <c r="AQ61" s="117" t="s">
        <v>83</v>
      </c>
      <c r="AR61" s="118"/>
      <c r="AS61" s="119">
        <v>0</v>
      </c>
      <c r="AT61" s="120">
        <f>ROUND(SUM(AV61:AW61),2)</f>
        <v>0</v>
      </c>
      <c r="AU61" s="121">
        <f>'18030-33XT-DM-SO04 - Dílč...'!P84</f>
        <v>0</v>
      </c>
      <c r="AV61" s="120">
        <f>'18030-33XT-DM-SO04 - Dílč...'!J33</f>
        <v>0</v>
      </c>
      <c r="AW61" s="120">
        <f>'18030-33XT-DM-SO04 - Dílč...'!J34</f>
        <v>0</v>
      </c>
      <c r="AX61" s="120">
        <f>'18030-33XT-DM-SO04 - Dílč...'!J35</f>
        <v>0</v>
      </c>
      <c r="AY61" s="120">
        <f>'18030-33XT-DM-SO04 - Dílč...'!J36</f>
        <v>0</v>
      </c>
      <c r="AZ61" s="120">
        <f>'18030-33XT-DM-SO04 - Dílč...'!F33</f>
        <v>0</v>
      </c>
      <c r="BA61" s="120">
        <f>'18030-33XT-DM-SO04 - Dílč...'!F34</f>
        <v>0</v>
      </c>
      <c r="BB61" s="120">
        <f>'18030-33XT-DM-SO04 - Dílč...'!F35</f>
        <v>0</v>
      </c>
      <c r="BC61" s="120">
        <f>'18030-33XT-DM-SO04 - Dílč...'!F36</f>
        <v>0</v>
      </c>
      <c r="BD61" s="122">
        <f>'18030-33XT-DM-SO04 - Dílč...'!F37</f>
        <v>0</v>
      </c>
      <c r="BT61" s="123" t="s">
        <v>84</v>
      </c>
      <c r="BV61" s="123" t="s">
        <v>78</v>
      </c>
      <c r="BW61" s="123" t="s">
        <v>104</v>
      </c>
      <c r="BX61" s="123" t="s">
        <v>5</v>
      </c>
      <c r="CL61" s="123" t="s">
        <v>19</v>
      </c>
      <c r="CM61" s="123" t="s">
        <v>86</v>
      </c>
    </row>
    <row r="62" spans="1:91" s="6" customFormat="1" ht="54" customHeight="1">
      <c r="A62" s="111" t="s">
        <v>80</v>
      </c>
      <c r="B62" s="112"/>
      <c r="C62" s="113"/>
      <c r="D62" s="114" t="s">
        <v>105</v>
      </c>
      <c r="E62" s="114"/>
      <c r="F62" s="114"/>
      <c r="G62" s="114"/>
      <c r="H62" s="114"/>
      <c r="I62" s="115"/>
      <c r="J62" s="114" t="s">
        <v>106</v>
      </c>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6">
        <f>'18030-33XT-DM-SO04a - Kác...'!J30</f>
        <v>0</v>
      </c>
      <c r="AH62" s="115"/>
      <c r="AI62" s="115"/>
      <c r="AJ62" s="115"/>
      <c r="AK62" s="115"/>
      <c r="AL62" s="115"/>
      <c r="AM62" s="115"/>
      <c r="AN62" s="116">
        <f>SUM(AG62,AT62)</f>
        <v>0</v>
      </c>
      <c r="AO62" s="115"/>
      <c r="AP62" s="115"/>
      <c r="AQ62" s="117" t="s">
        <v>83</v>
      </c>
      <c r="AR62" s="118"/>
      <c r="AS62" s="119">
        <v>0</v>
      </c>
      <c r="AT62" s="120">
        <f>ROUND(SUM(AV62:AW62),2)</f>
        <v>0</v>
      </c>
      <c r="AU62" s="121">
        <f>'18030-33XT-DM-SO04a - Kác...'!P82</f>
        <v>0</v>
      </c>
      <c r="AV62" s="120">
        <f>'18030-33XT-DM-SO04a - Kác...'!J33</f>
        <v>0</v>
      </c>
      <c r="AW62" s="120">
        <f>'18030-33XT-DM-SO04a - Kác...'!J34</f>
        <v>0</v>
      </c>
      <c r="AX62" s="120">
        <f>'18030-33XT-DM-SO04a - Kác...'!J35</f>
        <v>0</v>
      </c>
      <c r="AY62" s="120">
        <f>'18030-33XT-DM-SO04a - Kác...'!J36</f>
        <v>0</v>
      </c>
      <c r="AZ62" s="120">
        <f>'18030-33XT-DM-SO04a - Kác...'!F33</f>
        <v>0</v>
      </c>
      <c r="BA62" s="120">
        <f>'18030-33XT-DM-SO04a - Kác...'!F34</f>
        <v>0</v>
      </c>
      <c r="BB62" s="120">
        <f>'18030-33XT-DM-SO04a - Kác...'!F35</f>
        <v>0</v>
      </c>
      <c r="BC62" s="120">
        <f>'18030-33XT-DM-SO04a - Kác...'!F36</f>
        <v>0</v>
      </c>
      <c r="BD62" s="122">
        <f>'18030-33XT-DM-SO04a - Kác...'!F37</f>
        <v>0</v>
      </c>
      <c r="BT62" s="123" t="s">
        <v>84</v>
      </c>
      <c r="BV62" s="123" t="s">
        <v>78</v>
      </c>
      <c r="BW62" s="123" t="s">
        <v>107</v>
      </c>
      <c r="BX62" s="123" t="s">
        <v>5</v>
      </c>
      <c r="CL62" s="123" t="s">
        <v>19</v>
      </c>
      <c r="CM62" s="123" t="s">
        <v>86</v>
      </c>
    </row>
    <row r="63" spans="1:91" s="6" customFormat="1" ht="54" customHeight="1">
      <c r="A63" s="111" t="s">
        <v>80</v>
      </c>
      <c r="B63" s="112"/>
      <c r="C63" s="113"/>
      <c r="D63" s="114" t="s">
        <v>108</v>
      </c>
      <c r="E63" s="114"/>
      <c r="F63" s="114"/>
      <c r="G63" s="114"/>
      <c r="H63" s="114"/>
      <c r="I63" s="115"/>
      <c r="J63" s="114" t="s">
        <v>109</v>
      </c>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6">
        <f>'18030-33XT-DM-SO05 - Dílč...'!J30</f>
        <v>0</v>
      </c>
      <c r="AH63" s="115"/>
      <c r="AI63" s="115"/>
      <c r="AJ63" s="115"/>
      <c r="AK63" s="115"/>
      <c r="AL63" s="115"/>
      <c r="AM63" s="115"/>
      <c r="AN63" s="116">
        <f>SUM(AG63,AT63)</f>
        <v>0</v>
      </c>
      <c r="AO63" s="115"/>
      <c r="AP63" s="115"/>
      <c r="AQ63" s="117" t="s">
        <v>83</v>
      </c>
      <c r="AR63" s="118"/>
      <c r="AS63" s="119">
        <v>0</v>
      </c>
      <c r="AT63" s="120">
        <f>ROUND(SUM(AV63:AW63),2)</f>
        <v>0</v>
      </c>
      <c r="AU63" s="121">
        <f>'18030-33XT-DM-SO05 - Dílč...'!P84</f>
        <v>0</v>
      </c>
      <c r="AV63" s="120">
        <f>'18030-33XT-DM-SO05 - Dílč...'!J33</f>
        <v>0</v>
      </c>
      <c r="AW63" s="120">
        <f>'18030-33XT-DM-SO05 - Dílč...'!J34</f>
        <v>0</v>
      </c>
      <c r="AX63" s="120">
        <f>'18030-33XT-DM-SO05 - Dílč...'!J35</f>
        <v>0</v>
      </c>
      <c r="AY63" s="120">
        <f>'18030-33XT-DM-SO05 - Dílč...'!J36</f>
        <v>0</v>
      </c>
      <c r="AZ63" s="120">
        <f>'18030-33XT-DM-SO05 - Dílč...'!F33</f>
        <v>0</v>
      </c>
      <c r="BA63" s="120">
        <f>'18030-33XT-DM-SO05 - Dílč...'!F34</f>
        <v>0</v>
      </c>
      <c r="BB63" s="120">
        <f>'18030-33XT-DM-SO05 - Dílč...'!F35</f>
        <v>0</v>
      </c>
      <c r="BC63" s="120">
        <f>'18030-33XT-DM-SO05 - Dílč...'!F36</f>
        <v>0</v>
      </c>
      <c r="BD63" s="122">
        <f>'18030-33XT-DM-SO05 - Dílč...'!F37</f>
        <v>0</v>
      </c>
      <c r="BT63" s="123" t="s">
        <v>84</v>
      </c>
      <c r="BV63" s="123" t="s">
        <v>78</v>
      </c>
      <c r="BW63" s="123" t="s">
        <v>110</v>
      </c>
      <c r="BX63" s="123" t="s">
        <v>5</v>
      </c>
      <c r="CL63" s="123" t="s">
        <v>19</v>
      </c>
      <c r="CM63" s="123" t="s">
        <v>86</v>
      </c>
    </row>
    <row r="64" spans="1:91" s="6" customFormat="1" ht="54" customHeight="1">
      <c r="A64" s="111" t="s">
        <v>80</v>
      </c>
      <c r="B64" s="112"/>
      <c r="C64" s="113"/>
      <c r="D64" s="114" t="s">
        <v>111</v>
      </c>
      <c r="E64" s="114"/>
      <c r="F64" s="114"/>
      <c r="G64" s="114"/>
      <c r="H64" s="114"/>
      <c r="I64" s="115"/>
      <c r="J64" s="114" t="s">
        <v>112</v>
      </c>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6">
        <f>'18030-33XT-DM-SO05a - Kác...'!J30</f>
        <v>0</v>
      </c>
      <c r="AH64" s="115"/>
      <c r="AI64" s="115"/>
      <c r="AJ64" s="115"/>
      <c r="AK64" s="115"/>
      <c r="AL64" s="115"/>
      <c r="AM64" s="115"/>
      <c r="AN64" s="116">
        <f>SUM(AG64,AT64)</f>
        <v>0</v>
      </c>
      <c r="AO64" s="115"/>
      <c r="AP64" s="115"/>
      <c r="AQ64" s="117" t="s">
        <v>83</v>
      </c>
      <c r="AR64" s="118"/>
      <c r="AS64" s="119">
        <v>0</v>
      </c>
      <c r="AT64" s="120">
        <f>ROUND(SUM(AV64:AW64),2)</f>
        <v>0</v>
      </c>
      <c r="AU64" s="121">
        <f>'18030-33XT-DM-SO05a - Kác...'!P82</f>
        <v>0</v>
      </c>
      <c r="AV64" s="120">
        <f>'18030-33XT-DM-SO05a - Kác...'!J33</f>
        <v>0</v>
      </c>
      <c r="AW64" s="120">
        <f>'18030-33XT-DM-SO05a - Kác...'!J34</f>
        <v>0</v>
      </c>
      <c r="AX64" s="120">
        <f>'18030-33XT-DM-SO05a - Kác...'!J35</f>
        <v>0</v>
      </c>
      <c r="AY64" s="120">
        <f>'18030-33XT-DM-SO05a - Kác...'!J36</f>
        <v>0</v>
      </c>
      <c r="AZ64" s="120">
        <f>'18030-33XT-DM-SO05a - Kác...'!F33</f>
        <v>0</v>
      </c>
      <c r="BA64" s="120">
        <f>'18030-33XT-DM-SO05a - Kác...'!F34</f>
        <v>0</v>
      </c>
      <c r="BB64" s="120">
        <f>'18030-33XT-DM-SO05a - Kác...'!F35</f>
        <v>0</v>
      </c>
      <c r="BC64" s="120">
        <f>'18030-33XT-DM-SO05a - Kác...'!F36</f>
        <v>0</v>
      </c>
      <c r="BD64" s="122">
        <f>'18030-33XT-DM-SO05a - Kác...'!F37</f>
        <v>0</v>
      </c>
      <c r="BT64" s="123" t="s">
        <v>84</v>
      </c>
      <c r="BV64" s="123" t="s">
        <v>78</v>
      </c>
      <c r="BW64" s="123" t="s">
        <v>113</v>
      </c>
      <c r="BX64" s="123" t="s">
        <v>5</v>
      </c>
      <c r="CL64" s="123" t="s">
        <v>19</v>
      </c>
      <c r="CM64" s="123" t="s">
        <v>86</v>
      </c>
    </row>
    <row r="65" spans="1:91" s="6" customFormat="1" ht="27" customHeight="1">
      <c r="A65" s="111" t="s">
        <v>80</v>
      </c>
      <c r="B65" s="112"/>
      <c r="C65" s="113"/>
      <c r="D65" s="114" t="s">
        <v>114</v>
      </c>
      <c r="E65" s="114"/>
      <c r="F65" s="114"/>
      <c r="G65" s="114"/>
      <c r="H65" s="114"/>
      <c r="I65" s="115"/>
      <c r="J65" s="114" t="s">
        <v>115</v>
      </c>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6">
        <f>'18030-VRN - VRN'!J30</f>
        <v>0</v>
      </c>
      <c r="AH65" s="115"/>
      <c r="AI65" s="115"/>
      <c r="AJ65" s="115"/>
      <c r="AK65" s="115"/>
      <c r="AL65" s="115"/>
      <c r="AM65" s="115"/>
      <c r="AN65" s="116">
        <f>SUM(AG65,AT65)</f>
        <v>0</v>
      </c>
      <c r="AO65" s="115"/>
      <c r="AP65" s="115"/>
      <c r="AQ65" s="117" t="s">
        <v>83</v>
      </c>
      <c r="AR65" s="118"/>
      <c r="AS65" s="124">
        <v>0</v>
      </c>
      <c r="AT65" s="125">
        <f>ROUND(SUM(AV65:AW65),2)</f>
        <v>0</v>
      </c>
      <c r="AU65" s="126">
        <f>'18030-VRN - VRN'!P80</f>
        <v>0</v>
      </c>
      <c r="AV65" s="125">
        <f>'18030-VRN - VRN'!J33</f>
        <v>0</v>
      </c>
      <c r="AW65" s="125">
        <f>'18030-VRN - VRN'!J34</f>
        <v>0</v>
      </c>
      <c r="AX65" s="125">
        <f>'18030-VRN - VRN'!J35</f>
        <v>0</v>
      </c>
      <c r="AY65" s="125">
        <f>'18030-VRN - VRN'!J36</f>
        <v>0</v>
      </c>
      <c r="AZ65" s="125">
        <f>'18030-VRN - VRN'!F33</f>
        <v>0</v>
      </c>
      <c r="BA65" s="125">
        <f>'18030-VRN - VRN'!F34</f>
        <v>0</v>
      </c>
      <c r="BB65" s="125">
        <f>'18030-VRN - VRN'!F35</f>
        <v>0</v>
      </c>
      <c r="BC65" s="125">
        <f>'18030-VRN - VRN'!F36</f>
        <v>0</v>
      </c>
      <c r="BD65" s="127">
        <f>'18030-VRN - VRN'!F37</f>
        <v>0</v>
      </c>
      <c r="BT65" s="123" t="s">
        <v>84</v>
      </c>
      <c r="BV65" s="123" t="s">
        <v>78</v>
      </c>
      <c r="BW65" s="123" t="s">
        <v>116</v>
      </c>
      <c r="BX65" s="123" t="s">
        <v>5</v>
      </c>
      <c r="CL65" s="123" t="s">
        <v>19</v>
      </c>
      <c r="CM65" s="123" t="s">
        <v>86</v>
      </c>
    </row>
    <row r="66" spans="2:44" s="1" customFormat="1" ht="30" customHeight="1">
      <c r="B66" s="39"/>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4"/>
    </row>
    <row r="67" spans="2:44" s="1" customFormat="1" ht="6.95" customHeight="1">
      <c r="B67" s="59"/>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44"/>
    </row>
  </sheetData>
  <sheetProtection password="CC35" sheet="1" objects="1" scenarios="1" formatColumns="0" formatRows="0"/>
  <mergeCells count="8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D62:H62"/>
    <mergeCell ref="D55:H55"/>
    <mergeCell ref="D56:H56"/>
    <mergeCell ref="D57:H57"/>
    <mergeCell ref="D58:H58"/>
    <mergeCell ref="D59:H59"/>
    <mergeCell ref="D60:H60"/>
    <mergeCell ref="D61:H61"/>
    <mergeCell ref="D63:H63"/>
    <mergeCell ref="D64:H64"/>
    <mergeCell ref="D65:H65"/>
    <mergeCell ref="AG64:AM64"/>
    <mergeCell ref="AG63:AM63"/>
    <mergeCell ref="AG65:AM65"/>
    <mergeCell ref="C52:G52"/>
    <mergeCell ref="I52:AF52"/>
    <mergeCell ref="J55:AF55"/>
    <mergeCell ref="J56:AF56"/>
    <mergeCell ref="J57:AF57"/>
    <mergeCell ref="J58:AF58"/>
    <mergeCell ref="J59:AF59"/>
    <mergeCell ref="J60:AF60"/>
    <mergeCell ref="J61:AF61"/>
    <mergeCell ref="J62:AF62"/>
    <mergeCell ref="J63:AF63"/>
    <mergeCell ref="J64:AF64"/>
    <mergeCell ref="J65:AF65"/>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s>
  <hyperlinks>
    <hyperlink ref="A55" location="'18030-33XT-DM-SO01 - Dílč...'!C2" display="/"/>
    <hyperlink ref="A56" location="'18030-33XT-DM-SO01a - Kác...'!C2" display="/"/>
    <hyperlink ref="A57" location="'18030-33XT-DM-SO02 - Dílč...'!C2" display="/"/>
    <hyperlink ref="A58" location="'18030-33XT-DM-SO02a - Kác...'!C2" display="/"/>
    <hyperlink ref="A59" location="'18030-33XT-DM-SO03 - Dílč...'!C2" display="/"/>
    <hyperlink ref="A60" location="'18030-33XT-DM-SO03a - Kác...'!C2" display="/"/>
    <hyperlink ref="A61" location="'18030-33XT-DM-SO04 - Dílč...'!C2" display="/"/>
    <hyperlink ref="A62" location="'18030-33XT-DM-SO04a - Kác...'!C2" display="/"/>
    <hyperlink ref="A63" location="'18030-33XT-DM-SO05 - Dílč...'!C2" display="/"/>
    <hyperlink ref="A64" location="'18030-33XT-DM-SO05a - Kác...'!C2" display="/"/>
    <hyperlink ref="A65" location="'18030-VRN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37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1" width="14.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8" t="s">
        <v>110</v>
      </c>
      <c r="AZ2" s="129" t="s">
        <v>117</v>
      </c>
      <c r="BA2" s="129" t="s">
        <v>19</v>
      </c>
      <c r="BB2" s="129" t="s">
        <v>19</v>
      </c>
      <c r="BC2" s="129" t="s">
        <v>385</v>
      </c>
      <c r="BD2" s="129" t="s">
        <v>86</v>
      </c>
    </row>
    <row r="3" spans="2:56" ht="6.95" customHeight="1">
      <c r="B3" s="130"/>
      <c r="C3" s="131"/>
      <c r="D3" s="131"/>
      <c r="E3" s="131"/>
      <c r="F3" s="131"/>
      <c r="G3" s="131"/>
      <c r="H3" s="131"/>
      <c r="I3" s="132"/>
      <c r="J3" s="131"/>
      <c r="K3" s="131"/>
      <c r="L3" s="21"/>
      <c r="AT3" s="18" t="s">
        <v>86</v>
      </c>
      <c r="AZ3" s="129" t="s">
        <v>816</v>
      </c>
      <c r="BA3" s="129" t="s">
        <v>19</v>
      </c>
      <c r="BB3" s="129" t="s">
        <v>19</v>
      </c>
      <c r="BC3" s="129" t="s">
        <v>1018</v>
      </c>
      <c r="BD3" s="129" t="s">
        <v>86</v>
      </c>
    </row>
    <row r="4" spans="2:56" ht="24.95" customHeight="1">
      <c r="B4" s="21"/>
      <c r="D4" s="133" t="s">
        <v>121</v>
      </c>
      <c r="L4" s="21"/>
      <c r="M4" s="134" t="s">
        <v>10</v>
      </c>
      <c r="AT4" s="18" t="s">
        <v>4</v>
      </c>
      <c r="AZ4" s="129" t="s">
        <v>633</v>
      </c>
      <c r="BA4" s="129" t="s">
        <v>19</v>
      </c>
      <c r="BB4" s="129" t="s">
        <v>19</v>
      </c>
      <c r="BC4" s="129" t="s">
        <v>195</v>
      </c>
      <c r="BD4" s="129" t="s">
        <v>86</v>
      </c>
    </row>
    <row r="5" spans="2:56" ht="6.95" customHeight="1">
      <c r="B5" s="21"/>
      <c r="L5" s="21"/>
      <c r="AZ5" s="129" t="s">
        <v>119</v>
      </c>
      <c r="BA5" s="129" t="s">
        <v>19</v>
      </c>
      <c r="BB5" s="129" t="s">
        <v>19</v>
      </c>
      <c r="BC5" s="129" t="s">
        <v>125</v>
      </c>
      <c r="BD5" s="129" t="s">
        <v>86</v>
      </c>
    </row>
    <row r="6" spans="2:56" ht="12" customHeight="1">
      <c r="B6" s="21"/>
      <c r="D6" s="135" t="s">
        <v>16</v>
      </c>
      <c r="L6" s="21"/>
      <c r="AZ6" s="129" t="s">
        <v>122</v>
      </c>
      <c r="BA6" s="129" t="s">
        <v>19</v>
      </c>
      <c r="BB6" s="129" t="s">
        <v>19</v>
      </c>
      <c r="BC6" s="129" t="s">
        <v>86</v>
      </c>
      <c r="BD6" s="129" t="s">
        <v>86</v>
      </c>
    </row>
    <row r="7" spans="2:56" ht="16.5" customHeight="1">
      <c r="B7" s="21"/>
      <c r="E7" s="136" t="str">
        <f>'Rekapitulace stavby'!K6</f>
        <v>Trnávka,Trnava u Zlína, dílčí úpravy toku</v>
      </c>
      <c r="F7" s="135"/>
      <c r="G7" s="135"/>
      <c r="H7" s="135"/>
      <c r="L7" s="21"/>
      <c r="AZ7" s="129" t="s">
        <v>124</v>
      </c>
      <c r="BA7" s="129" t="s">
        <v>19</v>
      </c>
      <c r="BB7" s="129" t="s">
        <v>19</v>
      </c>
      <c r="BC7" s="129" t="s">
        <v>86</v>
      </c>
      <c r="BD7" s="129" t="s">
        <v>86</v>
      </c>
    </row>
    <row r="8" spans="2:56" s="1" customFormat="1" ht="12" customHeight="1">
      <c r="B8" s="44"/>
      <c r="D8" s="135" t="s">
        <v>130</v>
      </c>
      <c r="I8" s="137"/>
      <c r="L8" s="44"/>
      <c r="AZ8" s="129" t="s">
        <v>128</v>
      </c>
      <c r="BA8" s="129" t="s">
        <v>19</v>
      </c>
      <c r="BB8" s="129" t="s">
        <v>19</v>
      </c>
      <c r="BC8" s="129" t="s">
        <v>1019</v>
      </c>
      <c r="BD8" s="129" t="s">
        <v>86</v>
      </c>
    </row>
    <row r="9" spans="2:56" s="1" customFormat="1" ht="36.95" customHeight="1">
      <c r="B9" s="44"/>
      <c r="E9" s="138" t="s">
        <v>1020</v>
      </c>
      <c r="F9" s="1"/>
      <c r="G9" s="1"/>
      <c r="H9" s="1"/>
      <c r="I9" s="137"/>
      <c r="L9" s="44"/>
      <c r="AZ9" s="129" t="s">
        <v>131</v>
      </c>
      <c r="BA9" s="129" t="s">
        <v>19</v>
      </c>
      <c r="BB9" s="129" t="s">
        <v>19</v>
      </c>
      <c r="BC9" s="129" t="s">
        <v>1021</v>
      </c>
      <c r="BD9" s="129" t="s">
        <v>86</v>
      </c>
    </row>
    <row r="10" spans="2:56" s="1" customFormat="1" ht="12">
      <c r="B10" s="44"/>
      <c r="I10" s="137"/>
      <c r="L10" s="44"/>
      <c r="AZ10" s="129" t="s">
        <v>134</v>
      </c>
      <c r="BA10" s="129" t="s">
        <v>19</v>
      </c>
      <c r="BB10" s="129" t="s">
        <v>19</v>
      </c>
      <c r="BC10" s="129" t="s">
        <v>1022</v>
      </c>
      <c r="BD10" s="129" t="s">
        <v>86</v>
      </c>
    </row>
    <row r="11" spans="2:56" s="1" customFormat="1" ht="12" customHeight="1">
      <c r="B11" s="44"/>
      <c r="D11" s="135" t="s">
        <v>18</v>
      </c>
      <c r="F11" s="139" t="s">
        <v>19</v>
      </c>
      <c r="I11" s="140" t="s">
        <v>20</v>
      </c>
      <c r="J11" s="139" t="s">
        <v>19</v>
      </c>
      <c r="L11" s="44"/>
      <c r="AZ11" s="129" t="s">
        <v>138</v>
      </c>
      <c r="BA11" s="129" t="s">
        <v>19</v>
      </c>
      <c r="BB11" s="129" t="s">
        <v>19</v>
      </c>
      <c r="BC11" s="129" t="s">
        <v>1023</v>
      </c>
      <c r="BD11" s="129" t="s">
        <v>86</v>
      </c>
    </row>
    <row r="12" spans="2:56" s="1" customFormat="1" ht="12" customHeight="1">
      <c r="B12" s="44"/>
      <c r="D12" s="135" t="s">
        <v>21</v>
      </c>
      <c r="F12" s="139" t="s">
        <v>22</v>
      </c>
      <c r="I12" s="140" t="s">
        <v>23</v>
      </c>
      <c r="J12" s="141" t="str">
        <f>'Rekapitulace stavby'!AN8</f>
        <v>16. 9. 2019</v>
      </c>
      <c r="L12" s="44"/>
      <c r="AZ12" s="129" t="s">
        <v>140</v>
      </c>
      <c r="BA12" s="129" t="s">
        <v>19</v>
      </c>
      <c r="BB12" s="129" t="s">
        <v>19</v>
      </c>
      <c r="BC12" s="129" t="s">
        <v>1024</v>
      </c>
      <c r="BD12" s="129" t="s">
        <v>86</v>
      </c>
    </row>
    <row r="13" spans="2:56" s="1" customFormat="1" ht="10.8" customHeight="1">
      <c r="B13" s="44"/>
      <c r="I13" s="137"/>
      <c r="L13" s="44"/>
      <c r="AZ13" s="129" t="s">
        <v>142</v>
      </c>
      <c r="BA13" s="129" t="s">
        <v>19</v>
      </c>
      <c r="BB13" s="129" t="s">
        <v>19</v>
      </c>
      <c r="BC13" s="129" t="s">
        <v>1025</v>
      </c>
      <c r="BD13" s="129" t="s">
        <v>86</v>
      </c>
    </row>
    <row r="14" spans="2:56" s="1" customFormat="1" ht="12" customHeight="1">
      <c r="B14" s="44"/>
      <c r="D14" s="135" t="s">
        <v>25</v>
      </c>
      <c r="I14" s="140" t="s">
        <v>26</v>
      </c>
      <c r="J14" s="139" t="s">
        <v>27</v>
      </c>
      <c r="L14" s="44"/>
      <c r="AZ14" s="129" t="s">
        <v>144</v>
      </c>
      <c r="BA14" s="129" t="s">
        <v>19</v>
      </c>
      <c r="BB14" s="129" t="s">
        <v>19</v>
      </c>
      <c r="BC14" s="129" t="s">
        <v>1026</v>
      </c>
      <c r="BD14" s="129" t="s">
        <v>86</v>
      </c>
    </row>
    <row r="15" spans="2:56" s="1" customFormat="1" ht="18" customHeight="1">
      <c r="B15" s="44"/>
      <c r="E15" s="139" t="s">
        <v>28</v>
      </c>
      <c r="I15" s="140" t="s">
        <v>29</v>
      </c>
      <c r="J15" s="139" t="s">
        <v>30</v>
      </c>
      <c r="L15" s="44"/>
      <c r="AZ15" s="129" t="s">
        <v>146</v>
      </c>
      <c r="BA15" s="129" t="s">
        <v>19</v>
      </c>
      <c r="BB15" s="129" t="s">
        <v>19</v>
      </c>
      <c r="BC15" s="129" t="s">
        <v>1027</v>
      </c>
      <c r="BD15" s="129" t="s">
        <v>86</v>
      </c>
    </row>
    <row r="16" spans="2:12" s="1" customFormat="1" ht="6.95" customHeight="1">
      <c r="B16" s="44"/>
      <c r="I16" s="137"/>
      <c r="L16" s="44"/>
    </row>
    <row r="17" spans="2:12" s="1" customFormat="1" ht="12" customHeight="1">
      <c r="B17" s="44"/>
      <c r="D17" s="135" t="s">
        <v>31</v>
      </c>
      <c r="I17" s="140" t="s">
        <v>26</v>
      </c>
      <c r="J17" s="34" t="str">
        <f>'Rekapitulace stavby'!AN13</f>
        <v>Vyplň údaj</v>
      </c>
      <c r="L17" s="44"/>
    </row>
    <row r="18" spans="2:12" s="1" customFormat="1" ht="18" customHeight="1">
      <c r="B18" s="44"/>
      <c r="E18" s="34" t="str">
        <f>'Rekapitulace stavby'!E14</f>
        <v>Vyplň údaj</v>
      </c>
      <c r="F18" s="139"/>
      <c r="G18" s="139"/>
      <c r="H18" s="139"/>
      <c r="I18" s="140" t="s">
        <v>29</v>
      </c>
      <c r="J18" s="34" t="str">
        <f>'Rekapitulace stavby'!AN14</f>
        <v>Vyplň údaj</v>
      </c>
      <c r="L18" s="44"/>
    </row>
    <row r="19" spans="2:12" s="1" customFormat="1" ht="6.95" customHeight="1">
      <c r="B19" s="44"/>
      <c r="I19" s="137"/>
      <c r="L19" s="44"/>
    </row>
    <row r="20" spans="2:12" s="1" customFormat="1" ht="12" customHeight="1">
      <c r="B20" s="44"/>
      <c r="D20" s="135" t="s">
        <v>33</v>
      </c>
      <c r="I20" s="140" t="s">
        <v>26</v>
      </c>
      <c r="J20" s="139" t="s">
        <v>34</v>
      </c>
      <c r="L20" s="44"/>
    </row>
    <row r="21" spans="2:12" s="1" customFormat="1" ht="18" customHeight="1">
      <c r="B21" s="44"/>
      <c r="E21" s="139" t="s">
        <v>35</v>
      </c>
      <c r="I21" s="140" t="s">
        <v>29</v>
      </c>
      <c r="J21" s="139" t="s">
        <v>36</v>
      </c>
      <c r="L21" s="44"/>
    </row>
    <row r="22" spans="2:12" s="1" customFormat="1" ht="6.95" customHeight="1">
      <c r="B22" s="44"/>
      <c r="I22" s="137"/>
      <c r="L22" s="44"/>
    </row>
    <row r="23" spans="2:12" s="1" customFormat="1" ht="12" customHeight="1">
      <c r="B23" s="44"/>
      <c r="D23" s="135" t="s">
        <v>38</v>
      </c>
      <c r="I23" s="140" t="s">
        <v>26</v>
      </c>
      <c r="J23" s="139" t="s">
        <v>19</v>
      </c>
      <c r="L23" s="44"/>
    </row>
    <row r="24" spans="2:12" s="1" customFormat="1" ht="18" customHeight="1">
      <c r="B24" s="44"/>
      <c r="E24" s="139" t="s">
        <v>39</v>
      </c>
      <c r="I24" s="140" t="s">
        <v>29</v>
      </c>
      <c r="J24" s="139" t="s">
        <v>19</v>
      </c>
      <c r="L24" s="44"/>
    </row>
    <row r="25" spans="2:12" s="1" customFormat="1" ht="6.95" customHeight="1">
      <c r="B25" s="44"/>
      <c r="I25" s="137"/>
      <c r="L25" s="44"/>
    </row>
    <row r="26" spans="2:12" s="1" customFormat="1" ht="12" customHeight="1">
      <c r="B26" s="44"/>
      <c r="D26" s="135" t="s">
        <v>40</v>
      </c>
      <c r="I26" s="137"/>
      <c r="L26" s="44"/>
    </row>
    <row r="27" spans="2:12" s="7" customFormat="1" ht="51" customHeight="1">
      <c r="B27" s="142"/>
      <c r="E27" s="143" t="s">
        <v>41</v>
      </c>
      <c r="F27" s="143"/>
      <c r="G27" s="143"/>
      <c r="H27" s="143"/>
      <c r="I27" s="144"/>
      <c r="L27" s="142"/>
    </row>
    <row r="28" spans="2:12" s="1" customFormat="1" ht="6.95" customHeight="1">
      <c r="B28" s="44"/>
      <c r="I28" s="137"/>
      <c r="L28" s="44"/>
    </row>
    <row r="29" spans="2:12" s="1" customFormat="1" ht="6.95" customHeight="1">
      <c r="B29" s="44"/>
      <c r="D29" s="76"/>
      <c r="E29" s="76"/>
      <c r="F29" s="76"/>
      <c r="G29" s="76"/>
      <c r="H29" s="76"/>
      <c r="I29" s="145"/>
      <c r="J29" s="76"/>
      <c r="K29" s="76"/>
      <c r="L29" s="44"/>
    </row>
    <row r="30" spans="2:12" s="1" customFormat="1" ht="25.4" customHeight="1">
      <c r="B30" s="44"/>
      <c r="D30" s="146" t="s">
        <v>42</v>
      </c>
      <c r="I30" s="137"/>
      <c r="J30" s="147">
        <f>ROUND(J84,2)</f>
        <v>0</v>
      </c>
      <c r="L30" s="44"/>
    </row>
    <row r="31" spans="2:12" s="1" customFormat="1" ht="6.95" customHeight="1">
      <c r="B31" s="44"/>
      <c r="D31" s="76"/>
      <c r="E31" s="76"/>
      <c r="F31" s="76"/>
      <c r="G31" s="76"/>
      <c r="H31" s="76"/>
      <c r="I31" s="145"/>
      <c r="J31" s="76"/>
      <c r="K31" s="76"/>
      <c r="L31" s="44"/>
    </row>
    <row r="32" spans="2:12" s="1" customFormat="1" ht="14.4" customHeight="1">
      <c r="B32" s="44"/>
      <c r="F32" s="148" t="s">
        <v>44</v>
      </c>
      <c r="I32" s="149" t="s">
        <v>43</v>
      </c>
      <c r="J32" s="148" t="s">
        <v>45</v>
      </c>
      <c r="L32" s="44"/>
    </row>
    <row r="33" spans="2:12" s="1" customFormat="1" ht="14.4" customHeight="1">
      <c r="B33" s="44"/>
      <c r="D33" s="150" t="s">
        <v>46</v>
      </c>
      <c r="E33" s="135" t="s">
        <v>47</v>
      </c>
      <c r="F33" s="151">
        <f>ROUND((SUM(BE84:BE370)),2)</f>
        <v>0</v>
      </c>
      <c r="I33" s="152">
        <v>0.21</v>
      </c>
      <c r="J33" s="151">
        <f>ROUND(((SUM(BE84:BE370))*I33),2)</f>
        <v>0</v>
      </c>
      <c r="L33" s="44"/>
    </row>
    <row r="34" spans="2:12" s="1" customFormat="1" ht="14.4" customHeight="1">
      <c r="B34" s="44"/>
      <c r="E34" s="135" t="s">
        <v>48</v>
      </c>
      <c r="F34" s="151">
        <f>ROUND((SUM(BF84:BF370)),2)</f>
        <v>0</v>
      </c>
      <c r="I34" s="152">
        <v>0.15</v>
      </c>
      <c r="J34" s="151">
        <f>ROUND(((SUM(BF84:BF370))*I34),2)</f>
        <v>0</v>
      </c>
      <c r="L34" s="44"/>
    </row>
    <row r="35" spans="2:12" s="1" customFormat="1" ht="14.4" customHeight="1" hidden="1">
      <c r="B35" s="44"/>
      <c r="E35" s="135" t="s">
        <v>49</v>
      </c>
      <c r="F35" s="151">
        <f>ROUND((SUM(BG84:BG370)),2)</f>
        <v>0</v>
      </c>
      <c r="I35" s="152">
        <v>0.21</v>
      </c>
      <c r="J35" s="151">
        <f>0</f>
        <v>0</v>
      </c>
      <c r="L35" s="44"/>
    </row>
    <row r="36" spans="2:12" s="1" customFormat="1" ht="14.4" customHeight="1" hidden="1">
      <c r="B36" s="44"/>
      <c r="E36" s="135" t="s">
        <v>50</v>
      </c>
      <c r="F36" s="151">
        <f>ROUND((SUM(BH84:BH370)),2)</f>
        <v>0</v>
      </c>
      <c r="I36" s="152">
        <v>0.15</v>
      </c>
      <c r="J36" s="151">
        <f>0</f>
        <v>0</v>
      </c>
      <c r="L36" s="44"/>
    </row>
    <row r="37" spans="2:12" s="1" customFormat="1" ht="14.4" customHeight="1" hidden="1">
      <c r="B37" s="44"/>
      <c r="E37" s="135" t="s">
        <v>51</v>
      </c>
      <c r="F37" s="151">
        <f>ROUND((SUM(BI84:BI370)),2)</f>
        <v>0</v>
      </c>
      <c r="I37" s="152">
        <v>0</v>
      </c>
      <c r="J37" s="151">
        <f>0</f>
        <v>0</v>
      </c>
      <c r="L37" s="44"/>
    </row>
    <row r="38" spans="2:12" s="1" customFormat="1" ht="6.95" customHeight="1">
      <c r="B38" s="44"/>
      <c r="I38" s="137"/>
      <c r="L38" s="44"/>
    </row>
    <row r="39" spans="2:12" s="1" customFormat="1" ht="25.4" customHeight="1">
      <c r="B39" s="44"/>
      <c r="C39" s="153"/>
      <c r="D39" s="154" t="s">
        <v>52</v>
      </c>
      <c r="E39" s="155"/>
      <c r="F39" s="155"/>
      <c r="G39" s="156" t="s">
        <v>53</v>
      </c>
      <c r="H39" s="157" t="s">
        <v>54</v>
      </c>
      <c r="I39" s="158"/>
      <c r="J39" s="159">
        <f>SUM(J30:J37)</f>
        <v>0</v>
      </c>
      <c r="K39" s="160"/>
      <c r="L39" s="44"/>
    </row>
    <row r="40" spans="2:12" s="1" customFormat="1" ht="14.4" customHeight="1">
      <c r="B40" s="161"/>
      <c r="C40" s="162"/>
      <c r="D40" s="162"/>
      <c r="E40" s="162"/>
      <c r="F40" s="162"/>
      <c r="G40" s="162"/>
      <c r="H40" s="162"/>
      <c r="I40" s="163"/>
      <c r="J40" s="162"/>
      <c r="K40" s="162"/>
      <c r="L40" s="44"/>
    </row>
    <row r="44" spans="2:12" s="1" customFormat="1" ht="6.95" customHeight="1">
      <c r="B44" s="164"/>
      <c r="C44" s="165"/>
      <c r="D44" s="165"/>
      <c r="E44" s="165"/>
      <c r="F44" s="165"/>
      <c r="G44" s="165"/>
      <c r="H44" s="165"/>
      <c r="I44" s="166"/>
      <c r="J44" s="165"/>
      <c r="K44" s="165"/>
      <c r="L44" s="44"/>
    </row>
    <row r="45" spans="2:12" s="1" customFormat="1" ht="24.95" customHeight="1">
      <c r="B45" s="39"/>
      <c r="C45" s="24" t="s">
        <v>148</v>
      </c>
      <c r="D45" s="40"/>
      <c r="E45" s="40"/>
      <c r="F45" s="40"/>
      <c r="G45" s="40"/>
      <c r="H45" s="40"/>
      <c r="I45" s="137"/>
      <c r="J45" s="40"/>
      <c r="K45" s="40"/>
      <c r="L45" s="44"/>
    </row>
    <row r="46" spans="2:12" s="1" customFormat="1" ht="6.95" customHeight="1">
      <c r="B46" s="39"/>
      <c r="C46" s="40"/>
      <c r="D46" s="40"/>
      <c r="E46" s="40"/>
      <c r="F46" s="40"/>
      <c r="G46" s="40"/>
      <c r="H46" s="40"/>
      <c r="I46" s="137"/>
      <c r="J46" s="40"/>
      <c r="K46" s="40"/>
      <c r="L46" s="44"/>
    </row>
    <row r="47" spans="2:12" s="1" customFormat="1" ht="12" customHeight="1">
      <c r="B47" s="39"/>
      <c r="C47" s="33" t="s">
        <v>16</v>
      </c>
      <c r="D47" s="40"/>
      <c r="E47" s="40"/>
      <c r="F47" s="40"/>
      <c r="G47" s="40"/>
      <c r="H47" s="40"/>
      <c r="I47" s="137"/>
      <c r="J47" s="40"/>
      <c r="K47" s="40"/>
      <c r="L47" s="44"/>
    </row>
    <row r="48" spans="2:12" s="1" customFormat="1" ht="16.5" customHeight="1">
      <c r="B48" s="39"/>
      <c r="C48" s="40"/>
      <c r="D48" s="40"/>
      <c r="E48" s="167" t="str">
        <f>E7</f>
        <v>Trnávka,Trnava u Zlína, dílčí úpravy toku</v>
      </c>
      <c r="F48" s="33"/>
      <c r="G48" s="33"/>
      <c r="H48" s="33"/>
      <c r="I48" s="137"/>
      <c r="J48" s="40"/>
      <c r="K48" s="40"/>
      <c r="L48" s="44"/>
    </row>
    <row r="49" spans="2:12" s="1" customFormat="1" ht="12" customHeight="1">
      <c r="B49" s="39"/>
      <c r="C49" s="33" t="s">
        <v>130</v>
      </c>
      <c r="D49" s="40"/>
      <c r="E49" s="40"/>
      <c r="F49" s="40"/>
      <c r="G49" s="40"/>
      <c r="H49" s="40"/>
      <c r="I49" s="137"/>
      <c r="J49" s="40"/>
      <c r="K49" s="40"/>
      <c r="L49" s="44"/>
    </row>
    <row r="50" spans="2:12" s="1" customFormat="1" ht="16.5" customHeight="1">
      <c r="B50" s="39"/>
      <c r="C50" s="40"/>
      <c r="D50" s="40"/>
      <c r="E50" s="69" t="str">
        <f>E9</f>
        <v>18030-33XT-DM-SO05 - Dílčí úpravy toku - SO 05</v>
      </c>
      <c r="F50" s="40"/>
      <c r="G50" s="40"/>
      <c r="H50" s="40"/>
      <c r="I50" s="137"/>
      <c r="J50" s="40"/>
      <c r="K50" s="40"/>
      <c r="L50" s="44"/>
    </row>
    <row r="51" spans="2:12" s="1" customFormat="1" ht="6.95" customHeight="1">
      <c r="B51" s="39"/>
      <c r="C51" s="40"/>
      <c r="D51" s="40"/>
      <c r="E51" s="40"/>
      <c r="F51" s="40"/>
      <c r="G51" s="40"/>
      <c r="H51" s="40"/>
      <c r="I51" s="137"/>
      <c r="J51" s="40"/>
      <c r="K51" s="40"/>
      <c r="L51" s="44"/>
    </row>
    <row r="52" spans="2:12" s="1" customFormat="1" ht="12" customHeight="1">
      <c r="B52" s="39"/>
      <c r="C52" s="33" t="s">
        <v>21</v>
      </c>
      <c r="D52" s="40"/>
      <c r="E52" s="40"/>
      <c r="F52" s="28" t="str">
        <f>F12</f>
        <v>k.ú. Trnava u Zlína</v>
      </c>
      <c r="G52" s="40"/>
      <c r="H52" s="40"/>
      <c r="I52" s="140" t="s">
        <v>23</v>
      </c>
      <c r="J52" s="72" t="str">
        <f>IF(J12="","",J12)</f>
        <v>16. 9. 2019</v>
      </c>
      <c r="K52" s="40"/>
      <c r="L52" s="44"/>
    </row>
    <row r="53" spans="2:12" s="1" customFormat="1" ht="6.95" customHeight="1">
      <c r="B53" s="39"/>
      <c r="C53" s="40"/>
      <c r="D53" s="40"/>
      <c r="E53" s="40"/>
      <c r="F53" s="40"/>
      <c r="G53" s="40"/>
      <c r="H53" s="40"/>
      <c r="I53" s="137"/>
      <c r="J53" s="40"/>
      <c r="K53" s="40"/>
      <c r="L53" s="44"/>
    </row>
    <row r="54" spans="2:12" s="1" customFormat="1" ht="27.9" customHeight="1">
      <c r="B54" s="39"/>
      <c r="C54" s="33" t="s">
        <v>25</v>
      </c>
      <c r="D54" s="40"/>
      <c r="E54" s="40"/>
      <c r="F54" s="28" t="str">
        <f>E15</f>
        <v>Povodí Moravy, s.p.</v>
      </c>
      <c r="G54" s="40"/>
      <c r="H54" s="40"/>
      <c r="I54" s="140" t="s">
        <v>33</v>
      </c>
      <c r="J54" s="37" t="str">
        <f>E21</f>
        <v>Regioprojekt Brno, s.r.o</v>
      </c>
      <c r="K54" s="40"/>
      <c r="L54" s="44"/>
    </row>
    <row r="55" spans="2:12" s="1" customFormat="1" ht="15.15" customHeight="1">
      <c r="B55" s="39"/>
      <c r="C55" s="33" t="s">
        <v>31</v>
      </c>
      <c r="D55" s="40"/>
      <c r="E55" s="40"/>
      <c r="F55" s="28" t="str">
        <f>IF(E18="","",E18)</f>
        <v>Vyplň údaj</v>
      </c>
      <c r="G55" s="40"/>
      <c r="H55" s="40"/>
      <c r="I55" s="140" t="s">
        <v>38</v>
      </c>
      <c r="J55" s="37" t="str">
        <f>E24</f>
        <v>Ing. Michal Doubek</v>
      </c>
      <c r="K55" s="40"/>
      <c r="L55" s="44"/>
    </row>
    <row r="56" spans="2:12" s="1" customFormat="1" ht="10.3" customHeight="1">
      <c r="B56" s="39"/>
      <c r="C56" s="40"/>
      <c r="D56" s="40"/>
      <c r="E56" s="40"/>
      <c r="F56" s="40"/>
      <c r="G56" s="40"/>
      <c r="H56" s="40"/>
      <c r="I56" s="137"/>
      <c r="J56" s="40"/>
      <c r="K56" s="40"/>
      <c r="L56" s="44"/>
    </row>
    <row r="57" spans="2:12" s="1" customFormat="1" ht="29.25" customHeight="1">
      <c r="B57" s="39"/>
      <c r="C57" s="168" t="s">
        <v>149</v>
      </c>
      <c r="D57" s="169"/>
      <c r="E57" s="169"/>
      <c r="F57" s="169"/>
      <c r="G57" s="169"/>
      <c r="H57" s="169"/>
      <c r="I57" s="170"/>
      <c r="J57" s="171" t="s">
        <v>150</v>
      </c>
      <c r="K57" s="169"/>
      <c r="L57" s="44"/>
    </row>
    <row r="58" spans="2:12" s="1" customFormat="1" ht="10.3" customHeight="1">
      <c r="B58" s="39"/>
      <c r="C58" s="40"/>
      <c r="D58" s="40"/>
      <c r="E58" s="40"/>
      <c r="F58" s="40"/>
      <c r="G58" s="40"/>
      <c r="H58" s="40"/>
      <c r="I58" s="137"/>
      <c r="J58" s="40"/>
      <c r="K58" s="40"/>
      <c r="L58" s="44"/>
    </row>
    <row r="59" spans="2:47" s="1" customFormat="1" ht="22.8" customHeight="1">
      <c r="B59" s="39"/>
      <c r="C59" s="172" t="s">
        <v>74</v>
      </c>
      <c r="D59" s="40"/>
      <c r="E59" s="40"/>
      <c r="F59" s="40"/>
      <c r="G59" s="40"/>
      <c r="H59" s="40"/>
      <c r="I59" s="137"/>
      <c r="J59" s="102">
        <f>J84</f>
        <v>0</v>
      </c>
      <c r="K59" s="40"/>
      <c r="L59" s="44"/>
      <c r="AU59" s="18" t="s">
        <v>151</v>
      </c>
    </row>
    <row r="60" spans="2:12" s="8" customFormat="1" ht="24.95" customHeight="1">
      <c r="B60" s="173"/>
      <c r="C60" s="174"/>
      <c r="D60" s="175" t="s">
        <v>152</v>
      </c>
      <c r="E60" s="176"/>
      <c r="F60" s="176"/>
      <c r="G60" s="176"/>
      <c r="H60" s="176"/>
      <c r="I60" s="177"/>
      <c r="J60" s="178">
        <f>J85</f>
        <v>0</v>
      </c>
      <c r="K60" s="174"/>
      <c r="L60" s="179"/>
    </row>
    <row r="61" spans="2:12" s="9" customFormat="1" ht="19.9" customHeight="1">
      <c r="B61" s="180"/>
      <c r="C61" s="181"/>
      <c r="D61" s="182" t="s">
        <v>153</v>
      </c>
      <c r="E61" s="183"/>
      <c r="F61" s="183"/>
      <c r="G61" s="183"/>
      <c r="H61" s="183"/>
      <c r="I61" s="184"/>
      <c r="J61" s="185">
        <f>J86</f>
        <v>0</v>
      </c>
      <c r="K61" s="181"/>
      <c r="L61" s="186"/>
    </row>
    <row r="62" spans="2:12" s="9" customFormat="1" ht="19.9" customHeight="1">
      <c r="B62" s="180"/>
      <c r="C62" s="181"/>
      <c r="D62" s="182" t="s">
        <v>154</v>
      </c>
      <c r="E62" s="183"/>
      <c r="F62" s="183"/>
      <c r="G62" s="183"/>
      <c r="H62" s="183"/>
      <c r="I62" s="184"/>
      <c r="J62" s="185">
        <f>J318</f>
        <v>0</v>
      </c>
      <c r="K62" s="181"/>
      <c r="L62" s="186"/>
    </row>
    <row r="63" spans="2:12" s="9" customFormat="1" ht="19.9" customHeight="1">
      <c r="B63" s="180"/>
      <c r="C63" s="181"/>
      <c r="D63" s="182" t="s">
        <v>155</v>
      </c>
      <c r="E63" s="183"/>
      <c r="F63" s="183"/>
      <c r="G63" s="183"/>
      <c r="H63" s="183"/>
      <c r="I63" s="184"/>
      <c r="J63" s="185">
        <f>J361</f>
        <v>0</v>
      </c>
      <c r="K63" s="181"/>
      <c r="L63" s="186"/>
    </row>
    <row r="64" spans="2:12" s="9" customFormat="1" ht="19.9" customHeight="1">
      <c r="B64" s="180"/>
      <c r="C64" s="181"/>
      <c r="D64" s="182" t="s">
        <v>156</v>
      </c>
      <c r="E64" s="183"/>
      <c r="F64" s="183"/>
      <c r="G64" s="183"/>
      <c r="H64" s="183"/>
      <c r="I64" s="184"/>
      <c r="J64" s="185">
        <f>J367</f>
        <v>0</v>
      </c>
      <c r="K64" s="181"/>
      <c r="L64" s="186"/>
    </row>
    <row r="65" spans="2:12" s="1" customFormat="1" ht="21.8" customHeight="1">
      <c r="B65" s="39"/>
      <c r="C65" s="40"/>
      <c r="D65" s="40"/>
      <c r="E65" s="40"/>
      <c r="F65" s="40"/>
      <c r="G65" s="40"/>
      <c r="H65" s="40"/>
      <c r="I65" s="137"/>
      <c r="J65" s="40"/>
      <c r="K65" s="40"/>
      <c r="L65" s="44"/>
    </row>
    <row r="66" spans="2:12" s="1" customFormat="1" ht="6.95" customHeight="1">
      <c r="B66" s="59"/>
      <c r="C66" s="60"/>
      <c r="D66" s="60"/>
      <c r="E66" s="60"/>
      <c r="F66" s="60"/>
      <c r="G66" s="60"/>
      <c r="H66" s="60"/>
      <c r="I66" s="163"/>
      <c r="J66" s="60"/>
      <c r="K66" s="60"/>
      <c r="L66" s="44"/>
    </row>
    <row r="70" spans="2:12" s="1" customFormat="1" ht="6.95" customHeight="1">
      <c r="B70" s="61"/>
      <c r="C70" s="62"/>
      <c r="D70" s="62"/>
      <c r="E70" s="62"/>
      <c r="F70" s="62"/>
      <c r="G70" s="62"/>
      <c r="H70" s="62"/>
      <c r="I70" s="166"/>
      <c r="J70" s="62"/>
      <c r="K70" s="62"/>
      <c r="L70" s="44"/>
    </row>
    <row r="71" spans="2:12" s="1" customFormat="1" ht="24.95" customHeight="1">
      <c r="B71" s="39"/>
      <c r="C71" s="24" t="s">
        <v>157</v>
      </c>
      <c r="D71" s="40"/>
      <c r="E71" s="40"/>
      <c r="F71" s="40"/>
      <c r="G71" s="40"/>
      <c r="H71" s="40"/>
      <c r="I71" s="137"/>
      <c r="J71" s="40"/>
      <c r="K71" s="40"/>
      <c r="L71" s="44"/>
    </row>
    <row r="72" spans="2:12" s="1" customFormat="1" ht="6.95" customHeight="1">
      <c r="B72" s="39"/>
      <c r="C72" s="40"/>
      <c r="D72" s="40"/>
      <c r="E72" s="40"/>
      <c r="F72" s="40"/>
      <c r="G72" s="40"/>
      <c r="H72" s="40"/>
      <c r="I72" s="137"/>
      <c r="J72" s="40"/>
      <c r="K72" s="40"/>
      <c r="L72" s="44"/>
    </row>
    <row r="73" spans="2:12" s="1" customFormat="1" ht="12" customHeight="1">
      <c r="B73" s="39"/>
      <c r="C73" s="33" t="s">
        <v>16</v>
      </c>
      <c r="D73" s="40"/>
      <c r="E73" s="40"/>
      <c r="F73" s="40"/>
      <c r="G73" s="40"/>
      <c r="H73" s="40"/>
      <c r="I73" s="137"/>
      <c r="J73" s="40"/>
      <c r="K73" s="40"/>
      <c r="L73" s="44"/>
    </row>
    <row r="74" spans="2:12" s="1" customFormat="1" ht="16.5" customHeight="1">
      <c r="B74" s="39"/>
      <c r="C74" s="40"/>
      <c r="D74" s="40"/>
      <c r="E74" s="167" t="str">
        <f>E7</f>
        <v>Trnávka,Trnava u Zlína, dílčí úpravy toku</v>
      </c>
      <c r="F74" s="33"/>
      <c r="G74" s="33"/>
      <c r="H74" s="33"/>
      <c r="I74" s="137"/>
      <c r="J74" s="40"/>
      <c r="K74" s="40"/>
      <c r="L74" s="44"/>
    </row>
    <row r="75" spans="2:12" s="1" customFormat="1" ht="12" customHeight="1">
      <c r="B75" s="39"/>
      <c r="C75" s="33" t="s">
        <v>130</v>
      </c>
      <c r="D75" s="40"/>
      <c r="E75" s="40"/>
      <c r="F75" s="40"/>
      <c r="G75" s="40"/>
      <c r="H75" s="40"/>
      <c r="I75" s="137"/>
      <c r="J75" s="40"/>
      <c r="K75" s="40"/>
      <c r="L75" s="44"/>
    </row>
    <row r="76" spans="2:12" s="1" customFormat="1" ht="16.5" customHeight="1">
      <c r="B76" s="39"/>
      <c r="C76" s="40"/>
      <c r="D76" s="40"/>
      <c r="E76" s="69" t="str">
        <f>E9</f>
        <v>18030-33XT-DM-SO05 - Dílčí úpravy toku - SO 05</v>
      </c>
      <c r="F76" s="40"/>
      <c r="G76" s="40"/>
      <c r="H76" s="40"/>
      <c r="I76" s="137"/>
      <c r="J76" s="40"/>
      <c r="K76" s="40"/>
      <c r="L76" s="44"/>
    </row>
    <row r="77" spans="2:12" s="1" customFormat="1" ht="6.95" customHeight="1">
      <c r="B77" s="39"/>
      <c r="C77" s="40"/>
      <c r="D77" s="40"/>
      <c r="E77" s="40"/>
      <c r="F77" s="40"/>
      <c r="G77" s="40"/>
      <c r="H77" s="40"/>
      <c r="I77" s="137"/>
      <c r="J77" s="40"/>
      <c r="K77" s="40"/>
      <c r="L77" s="44"/>
    </row>
    <row r="78" spans="2:12" s="1" customFormat="1" ht="12" customHeight="1">
      <c r="B78" s="39"/>
      <c r="C78" s="33" t="s">
        <v>21</v>
      </c>
      <c r="D78" s="40"/>
      <c r="E78" s="40"/>
      <c r="F78" s="28" t="str">
        <f>F12</f>
        <v>k.ú. Trnava u Zlína</v>
      </c>
      <c r="G78" s="40"/>
      <c r="H78" s="40"/>
      <c r="I78" s="140" t="s">
        <v>23</v>
      </c>
      <c r="J78" s="72" t="str">
        <f>IF(J12="","",J12)</f>
        <v>16. 9. 2019</v>
      </c>
      <c r="K78" s="40"/>
      <c r="L78" s="44"/>
    </row>
    <row r="79" spans="2:12" s="1" customFormat="1" ht="6.95" customHeight="1">
      <c r="B79" s="39"/>
      <c r="C79" s="40"/>
      <c r="D79" s="40"/>
      <c r="E79" s="40"/>
      <c r="F79" s="40"/>
      <c r="G79" s="40"/>
      <c r="H79" s="40"/>
      <c r="I79" s="137"/>
      <c r="J79" s="40"/>
      <c r="K79" s="40"/>
      <c r="L79" s="44"/>
    </row>
    <row r="80" spans="2:12" s="1" customFormat="1" ht="27.9" customHeight="1">
      <c r="B80" s="39"/>
      <c r="C80" s="33" t="s">
        <v>25</v>
      </c>
      <c r="D80" s="40"/>
      <c r="E80" s="40"/>
      <c r="F80" s="28" t="str">
        <f>E15</f>
        <v>Povodí Moravy, s.p.</v>
      </c>
      <c r="G80" s="40"/>
      <c r="H80" s="40"/>
      <c r="I80" s="140" t="s">
        <v>33</v>
      </c>
      <c r="J80" s="37" t="str">
        <f>E21</f>
        <v>Regioprojekt Brno, s.r.o</v>
      </c>
      <c r="K80" s="40"/>
      <c r="L80" s="44"/>
    </row>
    <row r="81" spans="2:12" s="1" customFormat="1" ht="15.15" customHeight="1">
      <c r="B81" s="39"/>
      <c r="C81" s="33" t="s">
        <v>31</v>
      </c>
      <c r="D81" s="40"/>
      <c r="E81" s="40"/>
      <c r="F81" s="28" t="str">
        <f>IF(E18="","",E18)</f>
        <v>Vyplň údaj</v>
      </c>
      <c r="G81" s="40"/>
      <c r="H81" s="40"/>
      <c r="I81" s="140" t="s">
        <v>38</v>
      </c>
      <c r="J81" s="37" t="str">
        <f>E24</f>
        <v>Ing. Michal Doubek</v>
      </c>
      <c r="K81" s="40"/>
      <c r="L81" s="44"/>
    </row>
    <row r="82" spans="2:12" s="1" customFormat="1" ht="10.3" customHeight="1">
      <c r="B82" s="39"/>
      <c r="C82" s="40"/>
      <c r="D82" s="40"/>
      <c r="E82" s="40"/>
      <c r="F82" s="40"/>
      <c r="G82" s="40"/>
      <c r="H82" s="40"/>
      <c r="I82" s="137"/>
      <c r="J82" s="40"/>
      <c r="K82" s="40"/>
      <c r="L82" s="44"/>
    </row>
    <row r="83" spans="2:21" s="10" customFormat="1" ht="29.25" customHeight="1">
      <c r="B83" s="187"/>
      <c r="C83" s="188" t="s">
        <v>158</v>
      </c>
      <c r="D83" s="189" t="s">
        <v>61</v>
      </c>
      <c r="E83" s="189" t="s">
        <v>57</v>
      </c>
      <c r="F83" s="189" t="s">
        <v>58</v>
      </c>
      <c r="G83" s="189" t="s">
        <v>159</v>
      </c>
      <c r="H83" s="189" t="s">
        <v>160</v>
      </c>
      <c r="I83" s="190" t="s">
        <v>161</v>
      </c>
      <c r="J83" s="189" t="s">
        <v>150</v>
      </c>
      <c r="K83" s="191" t="s">
        <v>162</v>
      </c>
      <c r="L83" s="192"/>
      <c r="M83" s="92" t="s">
        <v>19</v>
      </c>
      <c r="N83" s="93" t="s">
        <v>46</v>
      </c>
      <c r="O83" s="93" t="s">
        <v>163</v>
      </c>
      <c r="P83" s="93" t="s">
        <v>164</v>
      </c>
      <c r="Q83" s="93" t="s">
        <v>165</v>
      </c>
      <c r="R83" s="93" t="s">
        <v>166</v>
      </c>
      <c r="S83" s="93" t="s">
        <v>167</v>
      </c>
      <c r="T83" s="93" t="s">
        <v>168</v>
      </c>
      <c r="U83" s="94" t="s">
        <v>169</v>
      </c>
    </row>
    <row r="84" spans="2:63" s="1" customFormat="1" ht="22.8" customHeight="1">
      <c r="B84" s="39"/>
      <c r="C84" s="99" t="s">
        <v>170</v>
      </c>
      <c r="D84" s="40"/>
      <c r="E84" s="40"/>
      <c r="F84" s="40"/>
      <c r="G84" s="40"/>
      <c r="H84" s="40"/>
      <c r="I84" s="137"/>
      <c r="J84" s="193">
        <f>BK84</f>
        <v>0</v>
      </c>
      <c r="K84" s="40"/>
      <c r="L84" s="44"/>
      <c r="M84" s="95"/>
      <c r="N84" s="96"/>
      <c r="O84" s="96"/>
      <c r="P84" s="194">
        <f>P85</f>
        <v>0</v>
      </c>
      <c r="Q84" s="96"/>
      <c r="R84" s="194">
        <f>R85</f>
        <v>151.020333</v>
      </c>
      <c r="S84" s="96"/>
      <c r="T84" s="194">
        <f>T85</f>
        <v>0</v>
      </c>
      <c r="U84" s="97"/>
      <c r="AT84" s="18" t="s">
        <v>75</v>
      </c>
      <c r="AU84" s="18" t="s">
        <v>151</v>
      </c>
      <c r="BK84" s="195">
        <f>BK85</f>
        <v>0</v>
      </c>
    </row>
    <row r="85" spans="2:63" s="11" customFormat="1" ht="25.9" customHeight="1">
      <c r="B85" s="196"/>
      <c r="C85" s="197"/>
      <c r="D85" s="198" t="s">
        <v>75</v>
      </c>
      <c r="E85" s="199" t="s">
        <v>171</v>
      </c>
      <c r="F85" s="199" t="s">
        <v>172</v>
      </c>
      <c r="G85" s="197"/>
      <c r="H85" s="197"/>
      <c r="I85" s="200"/>
      <c r="J85" s="201">
        <f>BK85</f>
        <v>0</v>
      </c>
      <c r="K85" s="197"/>
      <c r="L85" s="202"/>
      <c r="M85" s="203"/>
      <c r="N85" s="204"/>
      <c r="O85" s="204"/>
      <c r="P85" s="205">
        <f>P86+P318+P361+P367</f>
        <v>0</v>
      </c>
      <c r="Q85" s="204"/>
      <c r="R85" s="205">
        <f>R86+R318+R361+R367</f>
        <v>151.020333</v>
      </c>
      <c r="S85" s="204"/>
      <c r="T85" s="205">
        <f>T86+T318+T361+T367</f>
        <v>0</v>
      </c>
      <c r="U85" s="206"/>
      <c r="AR85" s="207" t="s">
        <v>84</v>
      </c>
      <c r="AT85" s="208" t="s">
        <v>75</v>
      </c>
      <c r="AU85" s="208" t="s">
        <v>76</v>
      </c>
      <c r="AY85" s="207" t="s">
        <v>173</v>
      </c>
      <c r="BK85" s="209">
        <f>BK86+BK318+BK361+BK367</f>
        <v>0</v>
      </c>
    </row>
    <row r="86" spans="2:63" s="11" customFormat="1" ht="22.8" customHeight="1">
      <c r="B86" s="196"/>
      <c r="C86" s="197"/>
      <c r="D86" s="198" t="s">
        <v>75</v>
      </c>
      <c r="E86" s="210" t="s">
        <v>84</v>
      </c>
      <c r="F86" s="210" t="s">
        <v>174</v>
      </c>
      <c r="G86" s="197"/>
      <c r="H86" s="197"/>
      <c r="I86" s="200"/>
      <c r="J86" s="211">
        <f>BK86</f>
        <v>0</v>
      </c>
      <c r="K86" s="197"/>
      <c r="L86" s="202"/>
      <c r="M86" s="203"/>
      <c r="N86" s="204"/>
      <c r="O86" s="204"/>
      <c r="P86" s="205">
        <f>SUM(P87:P317)</f>
        <v>0</v>
      </c>
      <c r="Q86" s="204"/>
      <c r="R86" s="205">
        <f>SUM(R87:R317)</f>
        <v>0.001773</v>
      </c>
      <c r="S86" s="204"/>
      <c r="T86" s="205">
        <f>SUM(T87:T317)</f>
        <v>0</v>
      </c>
      <c r="U86" s="206"/>
      <c r="AR86" s="207" t="s">
        <v>84</v>
      </c>
      <c r="AT86" s="208" t="s">
        <v>75</v>
      </c>
      <c r="AU86" s="208" t="s">
        <v>84</v>
      </c>
      <c r="AY86" s="207" t="s">
        <v>173</v>
      </c>
      <c r="BK86" s="209">
        <f>SUM(BK87:BK317)</f>
        <v>0</v>
      </c>
    </row>
    <row r="87" spans="2:65" s="1" customFormat="1" ht="16.5" customHeight="1">
      <c r="B87" s="39"/>
      <c r="C87" s="212" t="s">
        <v>84</v>
      </c>
      <c r="D87" s="212" t="s">
        <v>175</v>
      </c>
      <c r="E87" s="213" t="s">
        <v>176</v>
      </c>
      <c r="F87" s="214" t="s">
        <v>177</v>
      </c>
      <c r="G87" s="215" t="s">
        <v>178</v>
      </c>
      <c r="H87" s="216">
        <v>0.008</v>
      </c>
      <c r="I87" s="217"/>
      <c r="J87" s="218">
        <f>ROUND(I87*H87,2)</f>
        <v>0</v>
      </c>
      <c r="K87" s="214" t="s">
        <v>179</v>
      </c>
      <c r="L87" s="44"/>
      <c r="M87" s="219" t="s">
        <v>19</v>
      </c>
      <c r="N87" s="220" t="s">
        <v>47</v>
      </c>
      <c r="O87" s="84"/>
      <c r="P87" s="221">
        <f>O87*H87</f>
        <v>0</v>
      </c>
      <c r="Q87" s="221">
        <v>0</v>
      </c>
      <c r="R87" s="221">
        <f>Q87*H87</f>
        <v>0</v>
      </c>
      <c r="S87" s="221">
        <v>0</v>
      </c>
      <c r="T87" s="221">
        <f>S87*H87</f>
        <v>0</v>
      </c>
      <c r="U87" s="222" t="s">
        <v>19</v>
      </c>
      <c r="AR87" s="223" t="s">
        <v>127</v>
      </c>
      <c r="AT87" s="223" t="s">
        <v>175</v>
      </c>
      <c r="AU87" s="223" t="s">
        <v>86</v>
      </c>
      <c r="AY87" s="18" t="s">
        <v>173</v>
      </c>
      <c r="BE87" s="224">
        <f>IF(N87="základní",J87,0)</f>
        <v>0</v>
      </c>
      <c r="BF87" s="224">
        <f>IF(N87="snížená",J87,0)</f>
        <v>0</v>
      </c>
      <c r="BG87" s="224">
        <f>IF(N87="zákl. přenesená",J87,0)</f>
        <v>0</v>
      </c>
      <c r="BH87" s="224">
        <f>IF(N87="sníž. přenesená",J87,0)</f>
        <v>0</v>
      </c>
      <c r="BI87" s="224">
        <f>IF(N87="nulová",J87,0)</f>
        <v>0</v>
      </c>
      <c r="BJ87" s="18" t="s">
        <v>84</v>
      </c>
      <c r="BK87" s="224">
        <f>ROUND(I87*H87,2)</f>
        <v>0</v>
      </c>
      <c r="BL87" s="18" t="s">
        <v>127</v>
      </c>
      <c r="BM87" s="223" t="s">
        <v>1028</v>
      </c>
    </row>
    <row r="88" spans="2:47" s="1" customFormat="1" ht="12">
      <c r="B88" s="39"/>
      <c r="C88" s="40"/>
      <c r="D88" s="225" t="s">
        <v>181</v>
      </c>
      <c r="E88" s="40"/>
      <c r="F88" s="226" t="s">
        <v>182</v>
      </c>
      <c r="G88" s="40"/>
      <c r="H88" s="40"/>
      <c r="I88" s="137"/>
      <c r="J88" s="40"/>
      <c r="K88" s="40"/>
      <c r="L88" s="44"/>
      <c r="M88" s="227"/>
      <c r="N88" s="84"/>
      <c r="O88" s="84"/>
      <c r="P88" s="84"/>
      <c r="Q88" s="84"/>
      <c r="R88" s="84"/>
      <c r="S88" s="84"/>
      <c r="T88" s="84"/>
      <c r="U88" s="85"/>
      <c r="AT88" s="18" t="s">
        <v>181</v>
      </c>
      <c r="AU88" s="18" t="s">
        <v>86</v>
      </c>
    </row>
    <row r="89" spans="2:47" s="1" customFormat="1" ht="12">
      <c r="B89" s="39"/>
      <c r="C89" s="40"/>
      <c r="D89" s="225" t="s">
        <v>183</v>
      </c>
      <c r="E89" s="40"/>
      <c r="F89" s="228" t="s">
        <v>184</v>
      </c>
      <c r="G89" s="40"/>
      <c r="H89" s="40"/>
      <c r="I89" s="137"/>
      <c r="J89" s="40"/>
      <c r="K89" s="40"/>
      <c r="L89" s="44"/>
      <c r="M89" s="227"/>
      <c r="N89" s="84"/>
      <c r="O89" s="84"/>
      <c r="P89" s="84"/>
      <c r="Q89" s="84"/>
      <c r="R89" s="84"/>
      <c r="S89" s="84"/>
      <c r="T89" s="84"/>
      <c r="U89" s="85"/>
      <c r="AT89" s="18" t="s">
        <v>183</v>
      </c>
      <c r="AU89" s="18" t="s">
        <v>86</v>
      </c>
    </row>
    <row r="90" spans="2:51" s="12" customFormat="1" ht="12">
      <c r="B90" s="229"/>
      <c r="C90" s="230"/>
      <c r="D90" s="225" t="s">
        <v>185</v>
      </c>
      <c r="E90" s="231" t="s">
        <v>19</v>
      </c>
      <c r="F90" s="232" t="s">
        <v>1029</v>
      </c>
      <c r="G90" s="230"/>
      <c r="H90" s="233">
        <v>0.008</v>
      </c>
      <c r="I90" s="234"/>
      <c r="J90" s="230"/>
      <c r="K90" s="230"/>
      <c r="L90" s="235"/>
      <c r="M90" s="236"/>
      <c r="N90" s="237"/>
      <c r="O90" s="237"/>
      <c r="P90" s="237"/>
      <c r="Q90" s="237"/>
      <c r="R90" s="237"/>
      <c r="S90" s="237"/>
      <c r="T90" s="237"/>
      <c r="U90" s="238"/>
      <c r="AT90" s="239" t="s">
        <v>185</v>
      </c>
      <c r="AU90" s="239" t="s">
        <v>86</v>
      </c>
      <c r="AV90" s="12" t="s">
        <v>86</v>
      </c>
      <c r="AW90" s="12" t="s">
        <v>37</v>
      </c>
      <c r="AX90" s="12" t="s">
        <v>76</v>
      </c>
      <c r="AY90" s="239" t="s">
        <v>173</v>
      </c>
    </row>
    <row r="91" spans="2:51" s="13" customFormat="1" ht="12">
      <c r="B91" s="240"/>
      <c r="C91" s="241"/>
      <c r="D91" s="225" t="s">
        <v>185</v>
      </c>
      <c r="E91" s="242" t="s">
        <v>140</v>
      </c>
      <c r="F91" s="243" t="s">
        <v>187</v>
      </c>
      <c r="G91" s="241"/>
      <c r="H91" s="244">
        <v>0.008</v>
      </c>
      <c r="I91" s="245"/>
      <c r="J91" s="241"/>
      <c r="K91" s="241"/>
      <c r="L91" s="246"/>
      <c r="M91" s="247"/>
      <c r="N91" s="248"/>
      <c r="O91" s="248"/>
      <c r="P91" s="248"/>
      <c r="Q91" s="248"/>
      <c r="R91" s="248"/>
      <c r="S91" s="248"/>
      <c r="T91" s="248"/>
      <c r="U91" s="249"/>
      <c r="AT91" s="250" t="s">
        <v>185</v>
      </c>
      <c r="AU91" s="250" t="s">
        <v>86</v>
      </c>
      <c r="AV91" s="13" t="s">
        <v>127</v>
      </c>
      <c r="AW91" s="13" t="s">
        <v>37</v>
      </c>
      <c r="AX91" s="13" t="s">
        <v>84</v>
      </c>
      <c r="AY91" s="250" t="s">
        <v>173</v>
      </c>
    </row>
    <row r="92" spans="2:65" s="1" customFormat="1" ht="16.5" customHeight="1">
      <c r="B92" s="39"/>
      <c r="C92" s="212" t="s">
        <v>86</v>
      </c>
      <c r="D92" s="212" t="s">
        <v>175</v>
      </c>
      <c r="E92" s="213" t="s">
        <v>188</v>
      </c>
      <c r="F92" s="214" t="s">
        <v>189</v>
      </c>
      <c r="G92" s="215" t="s">
        <v>190</v>
      </c>
      <c r="H92" s="216">
        <v>5</v>
      </c>
      <c r="I92" s="217"/>
      <c r="J92" s="218">
        <f>ROUND(I92*H92,2)</f>
        <v>0</v>
      </c>
      <c r="K92" s="214" t="s">
        <v>179</v>
      </c>
      <c r="L92" s="44"/>
      <c r="M92" s="219" t="s">
        <v>19</v>
      </c>
      <c r="N92" s="220" t="s">
        <v>47</v>
      </c>
      <c r="O92" s="84"/>
      <c r="P92" s="221">
        <f>O92*H92</f>
        <v>0</v>
      </c>
      <c r="Q92" s="221">
        <v>5E-05</v>
      </c>
      <c r="R92" s="221">
        <f>Q92*H92</f>
        <v>0.00025</v>
      </c>
      <c r="S92" s="221">
        <v>0</v>
      </c>
      <c r="T92" s="221">
        <f>S92*H92</f>
        <v>0</v>
      </c>
      <c r="U92" s="222" t="s">
        <v>19</v>
      </c>
      <c r="AR92" s="223" t="s">
        <v>127</v>
      </c>
      <c r="AT92" s="223" t="s">
        <v>175</v>
      </c>
      <c r="AU92" s="223" t="s">
        <v>86</v>
      </c>
      <c r="AY92" s="18" t="s">
        <v>173</v>
      </c>
      <c r="BE92" s="224">
        <f>IF(N92="základní",J92,0)</f>
        <v>0</v>
      </c>
      <c r="BF92" s="224">
        <f>IF(N92="snížená",J92,0)</f>
        <v>0</v>
      </c>
      <c r="BG92" s="224">
        <f>IF(N92="zákl. přenesená",J92,0)</f>
        <v>0</v>
      </c>
      <c r="BH92" s="224">
        <f>IF(N92="sníž. přenesená",J92,0)</f>
        <v>0</v>
      </c>
      <c r="BI92" s="224">
        <f>IF(N92="nulová",J92,0)</f>
        <v>0</v>
      </c>
      <c r="BJ92" s="18" t="s">
        <v>84</v>
      </c>
      <c r="BK92" s="224">
        <f>ROUND(I92*H92,2)</f>
        <v>0</v>
      </c>
      <c r="BL92" s="18" t="s">
        <v>127</v>
      </c>
      <c r="BM92" s="223" t="s">
        <v>191</v>
      </c>
    </row>
    <row r="93" spans="2:47" s="1" customFormat="1" ht="12">
      <c r="B93" s="39"/>
      <c r="C93" s="40"/>
      <c r="D93" s="225" t="s">
        <v>181</v>
      </c>
      <c r="E93" s="40"/>
      <c r="F93" s="226" t="s">
        <v>192</v>
      </c>
      <c r="G93" s="40"/>
      <c r="H93" s="40"/>
      <c r="I93" s="137"/>
      <c r="J93" s="40"/>
      <c r="K93" s="40"/>
      <c r="L93" s="44"/>
      <c r="M93" s="227"/>
      <c r="N93" s="84"/>
      <c r="O93" s="84"/>
      <c r="P93" s="84"/>
      <c r="Q93" s="84"/>
      <c r="R93" s="84"/>
      <c r="S93" s="84"/>
      <c r="T93" s="84"/>
      <c r="U93" s="85"/>
      <c r="AT93" s="18" t="s">
        <v>181</v>
      </c>
      <c r="AU93" s="18" t="s">
        <v>86</v>
      </c>
    </row>
    <row r="94" spans="2:47" s="1" customFormat="1" ht="12">
      <c r="B94" s="39"/>
      <c r="C94" s="40"/>
      <c r="D94" s="225" t="s">
        <v>183</v>
      </c>
      <c r="E94" s="40"/>
      <c r="F94" s="228" t="s">
        <v>193</v>
      </c>
      <c r="G94" s="40"/>
      <c r="H94" s="40"/>
      <c r="I94" s="137"/>
      <c r="J94" s="40"/>
      <c r="K94" s="40"/>
      <c r="L94" s="44"/>
      <c r="M94" s="227"/>
      <c r="N94" s="84"/>
      <c r="O94" s="84"/>
      <c r="P94" s="84"/>
      <c r="Q94" s="84"/>
      <c r="R94" s="84"/>
      <c r="S94" s="84"/>
      <c r="T94" s="84"/>
      <c r="U94" s="85"/>
      <c r="AT94" s="18" t="s">
        <v>183</v>
      </c>
      <c r="AU94" s="18" t="s">
        <v>86</v>
      </c>
    </row>
    <row r="95" spans="2:51" s="12" customFormat="1" ht="12">
      <c r="B95" s="229"/>
      <c r="C95" s="230"/>
      <c r="D95" s="225" t="s">
        <v>185</v>
      </c>
      <c r="E95" s="231" t="s">
        <v>19</v>
      </c>
      <c r="F95" s="232" t="s">
        <v>1030</v>
      </c>
      <c r="G95" s="230"/>
      <c r="H95" s="233">
        <v>5</v>
      </c>
      <c r="I95" s="234"/>
      <c r="J95" s="230"/>
      <c r="K95" s="230"/>
      <c r="L95" s="235"/>
      <c r="M95" s="236"/>
      <c r="N95" s="237"/>
      <c r="O95" s="237"/>
      <c r="P95" s="237"/>
      <c r="Q95" s="237"/>
      <c r="R95" s="237"/>
      <c r="S95" s="237"/>
      <c r="T95" s="237"/>
      <c r="U95" s="238"/>
      <c r="AT95" s="239" t="s">
        <v>185</v>
      </c>
      <c r="AU95" s="239" t="s">
        <v>86</v>
      </c>
      <c r="AV95" s="12" t="s">
        <v>86</v>
      </c>
      <c r="AW95" s="12" t="s">
        <v>37</v>
      </c>
      <c r="AX95" s="12" t="s">
        <v>76</v>
      </c>
      <c r="AY95" s="239" t="s">
        <v>173</v>
      </c>
    </row>
    <row r="96" spans="2:51" s="13" customFormat="1" ht="12">
      <c r="B96" s="240"/>
      <c r="C96" s="241"/>
      <c r="D96" s="225" t="s">
        <v>185</v>
      </c>
      <c r="E96" s="242" t="s">
        <v>119</v>
      </c>
      <c r="F96" s="243" t="s">
        <v>187</v>
      </c>
      <c r="G96" s="241"/>
      <c r="H96" s="244">
        <v>5</v>
      </c>
      <c r="I96" s="245"/>
      <c r="J96" s="241"/>
      <c r="K96" s="241"/>
      <c r="L96" s="246"/>
      <c r="M96" s="247"/>
      <c r="N96" s="248"/>
      <c r="O96" s="248"/>
      <c r="P96" s="248"/>
      <c r="Q96" s="248"/>
      <c r="R96" s="248"/>
      <c r="S96" s="248"/>
      <c r="T96" s="248"/>
      <c r="U96" s="249"/>
      <c r="AT96" s="250" t="s">
        <v>185</v>
      </c>
      <c r="AU96" s="250" t="s">
        <v>86</v>
      </c>
      <c r="AV96" s="13" t="s">
        <v>127</v>
      </c>
      <c r="AW96" s="13" t="s">
        <v>37</v>
      </c>
      <c r="AX96" s="13" t="s">
        <v>84</v>
      </c>
      <c r="AY96" s="250" t="s">
        <v>173</v>
      </c>
    </row>
    <row r="97" spans="2:65" s="1" customFormat="1" ht="16.5" customHeight="1">
      <c r="B97" s="39"/>
      <c r="C97" s="212" t="s">
        <v>195</v>
      </c>
      <c r="D97" s="212" t="s">
        <v>175</v>
      </c>
      <c r="E97" s="213" t="s">
        <v>196</v>
      </c>
      <c r="F97" s="214" t="s">
        <v>197</v>
      </c>
      <c r="G97" s="215" t="s">
        <v>190</v>
      </c>
      <c r="H97" s="216">
        <v>2</v>
      </c>
      <c r="I97" s="217"/>
      <c r="J97" s="218">
        <f>ROUND(I97*H97,2)</f>
        <v>0</v>
      </c>
      <c r="K97" s="214" t="s">
        <v>179</v>
      </c>
      <c r="L97" s="44"/>
      <c r="M97" s="219" t="s">
        <v>19</v>
      </c>
      <c r="N97" s="220" t="s">
        <v>47</v>
      </c>
      <c r="O97" s="84"/>
      <c r="P97" s="221">
        <f>O97*H97</f>
        <v>0</v>
      </c>
      <c r="Q97" s="221">
        <v>5E-05</v>
      </c>
      <c r="R97" s="221">
        <f>Q97*H97</f>
        <v>0.0001</v>
      </c>
      <c r="S97" s="221">
        <v>0</v>
      </c>
      <c r="T97" s="221">
        <f>S97*H97</f>
        <v>0</v>
      </c>
      <c r="U97" s="222" t="s">
        <v>19</v>
      </c>
      <c r="AR97" s="223" t="s">
        <v>127</v>
      </c>
      <c r="AT97" s="223" t="s">
        <v>175</v>
      </c>
      <c r="AU97" s="223" t="s">
        <v>86</v>
      </c>
      <c r="AY97" s="18" t="s">
        <v>173</v>
      </c>
      <c r="BE97" s="224">
        <f>IF(N97="základní",J97,0)</f>
        <v>0</v>
      </c>
      <c r="BF97" s="224">
        <f>IF(N97="snížená",J97,0)</f>
        <v>0</v>
      </c>
      <c r="BG97" s="224">
        <f>IF(N97="zákl. přenesená",J97,0)</f>
        <v>0</v>
      </c>
      <c r="BH97" s="224">
        <f>IF(N97="sníž. přenesená",J97,0)</f>
        <v>0</v>
      </c>
      <c r="BI97" s="224">
        <f>IF(N97="nulová",J97,0)</f>
        <v>0</v>
      </c>
      <c r="BJ97" s="18" t="s">
        <v>84</v>
      </c>
      <c r="BK97" s="224">
        <f>ROUND(I97*H97,2)</f>
        <v>0</v>
      </c>
      <c r="BL97" s="18" t="s">
        <v>127</v>
      </c>
      <c r="BM97" s="223" t="s">
        <v>198</v>
      </c>
    </row>
    <row r="98" spans="2:47" s="1" customFormat="1" ht="12">
      <c r="B98" s="39"/>
      <c r="C98" s="40"/>
      <c r="D98" s="225" t="s">
        <v>181</v>
      </c>
      <c r="E98" s="40"/>
      <c r="F98" s="226" t="s">
        <v>199</v>
      </c>
      <c r="G98" s="40"/>
      <c r="H98" s="40"/>
      <c r="I98" s="137"/>
      <c r="J98" s="40"/>
      <c r="K98" s="40"/>
      <c r="L98" s="44"/>
      <c r="M98" s="227"/>
      <c r="N98" s="84"/>
      <c r="O98" s="84"/>
      <c r="P98" s="84"/>
      <c r="Q98" s="84"/>
      <c r="R98" s="84"/>
      <c r="S98" s="84"/>
      <c r="T98" s="84"/>
      <c r="U98" s="85"/>
      <c r="AT98" s="18" t="s">
        <v>181</v>
      </c>
      <c r="AU98" s="18" t="s">
        <v>86</v>
      </c>
    </row>
    <row r="99" spans="2:47" s="1" customFormat="1" ht="12">
      <c r="B99" s="39"/>
      <c r="C99" s="40"/>
      <c r="D99" s="225" t="s">
        <v>183</v>
      </c>
      <c r="E99" s="40"/>
      <c r="F99" s="228" t="s">
        <v>193</v>
      </c>
      <c r="G99" s="40"/>
      <c r="H99" s="40"/>
      <c r="I99" s="137"/>
      <c r="J99" s="40"/>
      <c r="K99" s="40"/>
      <c r="L99" s="44"/>
      <c r="M99" s="227"/>
      <c r="N99" s="84"/>
      <c r="O99" s="84"/>
      <c r="P99" s="84"/>
      <c r="Q99" s="84"/>
      <c r="R99" s="84"/>
      <c r="S99" s="84"/>
      <c r="T99" s="84"/>
      <c r="U99" s="85"/>
      <c r="AT99" s="18" t="s">
        <v>183</v>
      </c>
      <c r="AU99" s="18" t="s">
        <v>86</v>
      </c>
    </row>
    <row r="100" spans="2:51" s="12" customFormat="1" ht="12">
      <c r="B100" s="229"/>
      <c r="C100" s="230"/>
      <c r="D100" s="225" t="s">
        <v>185</v>
      </c>
      <c r="E100" s="231" t="s">
        <v>19</v>
      </c>
      <c r="F100" s="232" t="s">
        <v>1031</v>
      </c>
      <c r="G100" s="230"/>
      <c r="H100" s="233">
        <v>2</v>
      </c>
      <c r="I100" s="234"/>
      <c r="J100" s="230"/>
      <c r="K100" s="230"/>
      <c r="L100" s="235"/>
      <c r="M100" s="236"/>
      <c r="N100" s="237"/>
      <c r="O100" s="237"/>
      <c r="P100" s="237"/>
      <c r="Q100" s="237"/>
      <c r="R100" s="237"/>
      <c r="S100" s="237"/>
      <c r="T100" s="237"/>
      <c r="U100" s="238"/>
      <c r="AT100" s="239" t="s">
        <v>185</v>
      </c>
      <c r="AU100" s="239" t="s">
        <v>86</v>
      </c>
      <c r="AV100" s="12" t="s">
        <v>86</v>
      </c>
      <c r="AW100" s="12" t="s">
        <v>37</v>
      </c>
      <c r="AX100" s="12" t="s">
        <v>76</v>
      </c>
      <c r="AY100" s="239" t="s">
        <v>173</v>
      </c>
    </row>
    <row r="101" spans="2:51" s="13" customFormat="1" ht="12">
      <c r="B101" s="240"/>
      <c r="C101" s="241"/>
      <c r="D101" s="225" t="s">
        <v>185</v>
      </c>
      <c r="E101" s="242" t="s">
        <v>122</v>
      </c>
      <c r="F101" s="243" t="s">
        <v>187</v>
      </c>
      <c r="G101" s="241"/>
      <c r="H101" s="244">
        <v>2</v>
      </c>
      <c r="I101" s="245"/>
      <c r="J101" s="241"/>
      <c r="K101" s="241"/>
      <c r="L101" s="246"/>
      <c r="M101" s="247"/>
      <c r="N101" s="248"/>
      <c r="O101" s="248"/>
      <c r="P101" s="248"/>
      <c r="Q101" s="248"/>
      <c r="R101" s="248"/>
      <c r="S101" s="248"/>
      <c r="T101" s="248"/>
      <c r="U101" s="249"/>
      <c r="AT101" s="250" t="s">
        <v>185</v>
      </c>
      <c r="AU101" s="250" t="s">
        <v>86</v>
      </c>
      <c r="AV101" s="13" t="s">
        <v>127</v>
      </c>
      <c r="AW101" s="13" t="s">
        <v>37</v>
      </c>
      <c r="AX101" s="13" t="s">
        <v>84</v>
      </c>
      <c r="AY101" s="250" t="s">
        <v>173</v>
      </c>
    </row>
    <row r="102" spans="2:65" s="1" customFormat="1" ht="16.5" customHeight="1">
      <c r="B102" s="39"/>
      <c r="C102" s="212" t="s">
        <v>127</v>
      </c>
      <c r="D102" s="212" t="s">
        <v>175</v>
      </c>
      <c r="E102" s="213" t="s">
        <v>201</v>
      </c>
      <c r="F102" s="214" t="s">
        <v>202</v>
      </c>
      <c r="G102" s="215" t="s">
        <v>190</v>
      </c>
      <c r="H102" s="216">
        <v>2</v>
      </c>
      <c r="I102" s="217"/>
      <c r="J102" s="218">
        <f>ROUND(I102*H102,2)</f>
        <v>0</v>
      </c>
      <c r="K102" s="214" t="s">
        <v>179</v>
      </c>
      <c r="L102" s="44"/>
      <c r="M102" s="219" t="s">
        <v>19</v>
      </c>
      <c r="N102" s="220" t="s">
        <v>47</v>
      </c>
      <c r="O102" s="84"/>
      <c r="P102" s="221">
        <f>O102*H102</f>
        <v>0</v>
      </c>
      <c r="Q102" s="221">
        <v>9E-05</v>
      </c>
      <c r="R102" s="221">
        <f>Q102*H102</f>
        <v>0.00018</v>
      </c>
      <c r="S102" s="221">
        <v>0</v>
      </c>
      <c r="T102" s="221">
        <f>S102*H102</f>
        <v>0</v>
      </c>
      <c r="U102" s="222" t="s">
        <v>19</v>
      </c>
      <c r="AR102" s="223" t="s">
        <v>127</v>
      </c>
      <c r="AT102" s="223" t="s">
        <v>175</v>
      </c>
      <c r="AU102" s="223" t="s">
        <v>86</v>
      </c>
      <c r="AY102" s="18" t="s">
        <v>173</v>
      </c>
      <c r="BE102" s="224">
        <f>IF(N102="základní",J102,0)</f>
        <v>0</v>
      </c>
      <c r="BF102" s="224">
        <f>IF(N102="snížená",J102,0)</f>
        <v>0</v>
      </c>
      <c r="BG102" s="224">
        <f>IF(N102="zákl. přenesená",J102,0)</f>
        <v>0</v>
      </c>
      <c r="BH102" s="224">
        <f>IF(N102="sníž. přenesená",J102,0)</f>
        <v>0</v>
      </c>
      <c r="BI102" s="224">
        <f>IF(N102="nulová",J102,0)</f>
        <v>0</v>
      </c>
      <c r="BJ102" s="18" t="s">
        <v>84</v>
      </c>
      <c r="BK102" s="224">
        <f>ROUND(I102*H102,2)</f>
        <v>0</v>
      </c>
      <c r="BL102" s="18" t="s">
        <v>127</v>
      </c>
      <c r="BM102" s="223" t="s">
        <v>203</v>
      </c>
    </row>
    <row r="103" spans="2:47" s="1" customFormat="1" ht="12">
      <c r="B103" s="39"/>
      <c r="C103" s="40"/>
      <c r="D103" s="225" t="s">
        <v>181</v>
      </c>
      <c r="E103" s="40"/>
      <c r="F103" s="226" t="s">
        <v>204</v>
      </c>
      <c r="G103" s="40"/>
      <c r="H103" s="40"/>
      <c r="I103" s="137"/>
      <c r="J103" s="40"/>
      <c r="K103" s="40"/>
      <c r="L103" s="44"/>
      <c r="M103" s="227"/>
      <c r="N103" s="84"/>
      <c r="O103" s="84"/>
      <c r="P103" s="84"/>
      <c r="Q103" s="84"/>
      <c r="R103" s="84"/>
      <c r="S103" s="84"/>
      <c r="T103" s="84"/>
      <c r="U103" s="85"/>
      <c r="AT103" s="18" t="s">
        <v>181</v>
      </c>
      <c r="AU103" s="18" t="s">
        <v>86</v>
      </c>
    </row>
    <row r="104" spans="2:47" s="1" customFormat="1" ht="12">
      <c r="B104" s="39"/>
      <c r="C104" s="40"/>
      <c r="D104" s="225" t="s">
        <v>183</v>
      </c>
      <c r="E104" s="40"/>
      <c r="F104" s="228" t="s">
        <v>193</v>
      </c>
      <c r="G104" s="40"/>
      <c r="H104" s="40"/>
      <c r="I104" s="137"/>
      <c r="J104" s="40"/>
      <c r="K104" s="40"/>
      <c r="L104" s="44"/>
      <c r="M104" s="227"/>
      <c r="N104" s="84"/>
      <c r="O104" s="84"/>
      <c r="P104" s="84"/>
      <c r="Q104" s="84"/>
      <c r="R104" s="84"/>
      <c r="S104" s="84"/>
      <c r="T104" s="84"/>
      <c r="U104" s="85"/>
      <c r="AT104" s="18" t="s">
        <v>183</v>
      </c>
      <c r="AU104" s="18" t="s">
        <v>86</v>
      </c>
    </row>
    <row r="105" spans="2:51" s="12" customFormat="1" ht="12">
      <c r="B105" s="229"/>
      <c r="C105" s="230"/>
      <c r="D105" s="225" t="s">
        <v>185</v>
      </c>
      <c r="E105" s="231" t="s">
        <v>19</v>
      </c>
      <c r="F105" s="232" t="s">
        <v>1032</v>
      </c>
      <c r="G105" s="230"/>
      <c r="H105" s="233">
        <v>2</v>
      </c>
      <c r="I105" s="234"/>
      <c r="J105" s="230"/>
      <c r="K105" s="230"/>
      <c r="L105" s="235"/>
      <c r="M105" s="236"/>
      <c r="N105" s="237"/>
      <c r="O105" s="237"/>
      <c r="P105" s="237"/>
      <c r="Q105" s="237"/>
      <c r="R105" s="237"/>
      <c r="S105" s="237"/>
      <c r="T105" s="237"/>
      <c r="U105" s="238"/>
      <c r="AT105" s="239" t="s">
        <v>185</v>
      </c>
      <c r="AU105" s="239" t="s">
        <v>86</v>
      </c>
      <c r="AV105" s="12" t="s">
        <v>86</v>
      </c>
      <c r="AW105" s="12" t="s">
        <v>37</v>
      </c>
      <c r="AX105" s="12" t="s">
        <v>76</v>
      </c>
      <c r="AY105" s="239" t="s">
        <v>173</v>
      </c>
    </row>
    <row r="106" spans="2:51" s="13" customFormat="1" ht="12">
      <c r="B106" s="240"/>
      <c r="C106" s="241"/>
      <c r="D106" s="225" t="s">
        <v>185</v>
      </c>
      <c r="E106" s="242" t="s">
        <v>124</v>
      </c>
      <c r="F106" s="243" t="s">
        <v>187</v>
      </c>
      <c r="G106" s="241"/>
      <c r="H106" s="244">
        <v>2</v>
      </c>
      <c r="I106" s="245"/>
      <c r="J106" s="241"/>
      <c r="K106" s="241"/>
      <c r="L106" s="246"/>
      <c r="M106" s="247"/>
      <c r="N106" s="248"/>
      <c r="O106" s="248"/>
      <c r="P106" s="248"/>
      <c r="Q106" s="248"/>
      <c r="R106" s="248"/>
      <c r="S106" s="248"/>
      <c r="T106" s="248"/>
      <c r="U106" s="249"/>
      <c r="AT106" s="250" t="s">
        <v>185</v>
      </c>
      <c r="AU106" s="250" t="s">
        <v>86</v>
      </c>
      <c r="AV106" s="13" t="s">
        <v>127</v>
      </c>
      <c r="AW106" s="13" t="s">
        <v>37</v>
      </c>
      <c r="AX106" s="13" t="s">
        <v>84</v>
      </c>
      <c r="AY106" s="250" t="s">
        <v>173</v>
      </c>
    </row>
    <row r="107" spans="2:65" s="1" customFormat="1" ht="16.5" customHeight="1">
      <c r="B107" s="39"/>
      <c r="C107" s="212" t="s">
        <v>125</v>
      </c>
      <c r="D107" s="212" t="s">
        <v>175</v>
      </c>
      <c r="E107" s="213" t="s">
        <v>648</v>
      </c>
      <c r="F107" s="214" t="s">
        <v>649</v>
      </c>
      <c r="G107" s="215" t="s">
        <v>190</v>
      </c>
      <c r="H107" s="216">
        <v>3</v>
      </c>
      <c r="I107" s="217"/>
      <c r="J107" s="218">
        <f>ROUND(I107*H107,2)</f>
        <v>0</v>
      </c>
      <c r="K107" s="214" t="s">
        <v>179</v>
      </c>
      <c r="L107" s="44"/>
      <c r="M107" s="219" t="s">
        <v>19</v>
      </c>
      <c r="N107" s="220" t="s">
        <v>47</v>
      </c>
      <c r="O107" s="84"/>
      <c r="P107" s="221">
        <f>O107*H107</f>
        <v>0</v>
      </c>
      <c r="Q107" s="221">
        <v>9E-05</v>
      </c>
      <c r="R107" s="221">
        <f>Q107*H107</f>
        <v>0.00027</v>
      </c>
      <c r="S107" s="221">
        <v>0</v>
      </c>
      <c r="T107" s="221">
        <f>S107*H107</f>
        <v>0</v>
      </c>
      <c r="U107" s="222" t="s">
        <v>19</v>
      </c>
      <c r="AR107" s="223" t="s">
        <v>127</v>
      </c>
      <c r="AT107" s="223" t="s">
        <v>175</v>
      </c>
      <c r="AU107" s="223" t="s">
        <v>86</v>
      </c>
      <c r="AY107" s="18" t="s">
        <v>173</v>
      </c>
      <c r="BE107" s="224">
        <f>IF(N107="základní",J107,0)</f>
        <v>0</v>
      </c>
      <c r="BF107" s="224">
        <f>IF(N107="snížená",J107,0)</f>
        <v>0</v>
      </c>
      <c r="BG107" s="224">
        <f>IF(N107="zákl. přenesená",J107,0)</f>
        <v>0</v>
      </c>
      <c r="BH107" s="224">
        <f>IF(N107="sníž. přenesená",J107,0)</f>
        <v>0</v>
      </c>
      <c r="BI107" s="224">
        <f>IF(N107="nulová",J107,0)</f>
        <v>0</v>
      </c>
      <c r="BJ107" s="18" t="s">
        <v>84</v>
      </c>
      <c r="BK107" s="224">
        <f>ROUND(I107*H107,2)</f>
        <v>0</v>
      </c>
      <c r="BL107" s="18" t="s">
        <v>127</v>
      </c>
      <c r="BM107" s="223" t="s">
        <v>650</v>
      </c>
    </row>
    <row r="108" spans="2:47" s="1" customFormat="1" ht="12">
      <c r="B108" s="39"/>
      <c r="C108" s="40"/>
      <c r="D108" s="225" t="s">
        <v>181</v>
      </c>
      <c r="E108" s="40"/>
      <c r="F108" s="226" t="s">
        <v>651</v>
      </c>
      <c r="G108" s="40"/>
      <c r="H108" s="40"/>
      <c r="I108" s="137"/>
      <c r="J108" s="40"/>
      <c r="K108" s="40"/>
      <c r="L108" s="44"/>
      <c r="M108" s="227"/>
      <c r="N108" s="84"/>
      <c r="O108" s="84"/>
      <c r="P108" s="84"/>
      <c r="Q108" s="84"/>
      <c r="R108" s="84"/>
      <c r="S108" s="84"/>
      <c r="T108" s="84"/>
      <c r="U108" s="85"/>
      <c r="AT108" s="18" t="s">
        <v>181</v>
      </c>
      <c r="AU108" s="18" t="s">
        <v>86</v>
      </c>
    </row>
    <row r="109" spans="2:47" s="1" customFormat="1" ht="12">
      <c r="B109" s="39"/>
      <c r="C109" s="40"/>
      <c r="D109" s="225" t="s">
        <v>183</v>
      </c>
      <c r="E109" s="40"/>
      <c r="F109" s="228" t="s">
        <v>193</v>
      </c>
      <c r="G109" s="40"/>
      <c r="H109" s="40"/>
      <c r="I109" s="137"/>
      <c r="J109" s="40"/>
      <c r="K109" s="40"/>
      <c r="L109" s="44"/>
      <c r="M109" s="227"/>
      <c r="N109" s="84"/>
      <c r="O109" s="84"/>
      <c r="P109" s="84"/>
      <c r="Q109" s="84"/>
      <c r="R109" s="84"/>
      <c r="S109" s="84"/>
      <c r="T109" s="84"/>
      <c r="U109" s="85"/>
      <c r="AT109" s="18" t="s">
        <v>183</v>
      </c>
      <c r="AU109" s="18" t="s">
        <v>86</v>
      </c>
    </row>
    <row r="110" spans="2:51" s="12" customFormat="1" ht="12">
      <c r="B110" s="229"/>
      <c r="C110" s="230"/>
      <c r="D110" s="225" t="s">
        <v>185</v>
      </c>
      <c r="E110" s="231" t="s">
        <v>19</v>
      </c>
      <c r="F110" s="232" t="s">
        <v>1033</v>
      </c>
      <c r="G110" s="230"/>
      <c r="H110" s="233">
        <v>3</v>
      </c>
      <c r="I110" s="234"/>
      <c r="J110" s="230"/>
      <c r="K110" s="230"/>
      <c r="L110" s="235"/>
      <c r="M110" s="236"/>
      <c r="N110" s="237"/>
      <c r="O110" s="237"/>
      <c r="P110" s="237"/>
      <c r="Q110" s="237"/>
      <c r="R110" s="237"/>
      <c r="S110" s="237"/>
      <c r="T110" s="237"/>
      <c r="U110" s="238"/>
      <c r="AT110" s="239" t="s">
        <v>185</v>
      </c>
      <c r="AU110" s="239" t="s">
        <v>86</v>
      </c>
      <c r="AV110" s="12" t="s">
        <v>86</v>
      </c>
      <c r="AW110" s="12" t="s">
        <v>37</v>
      </c>
      <c r="AX110" s="12" t="s">
        <v>76</v>
      </c>
      <c r="AY110" s="239" t="s">
        <v>173</v>
      </c>
    </row>
    <row r="111" spans="2:51" s="13" customFormat="1" ht="12">
      <c r="B111" s="240"/>
      <c r="C111" s="241"/>
      <c r="D111" s="225" t="s">
        <v>185</v>
      </c>
      <c r="E111" s="242" t="s">
        <v>633</v>
      </c>
      <c r="F111" s="243" t="s">
        <v>187</v>
      </c>
      <c r="G111" s="241"/>
      <c r="H111" s="244">
        <v>3</v>
      </c>
      <c r="I111" s="245"/>
      <c r="J111" s="241"/>
      <c r="K111" s="241"/>
      <c r="L111" s="246"/>
      <c r="M111" s="247"/>
      <c r="N111" s="248"/>
      <c r="O111" s="248"/>
      <c r="P111" s="248"/>
      <c r="Q111" s="248"/>
      <c r="R111" s="248"/>
      <c r="S111" s="248"/>
      <c r="T111" s="248"/>
      <c r="U111" s="249"/>
      <c r="AT111" s="250" t="s">
        <v>185</v>
      </c>
      <c r="AU111" s="250" t="s">
        <v>86</v>
      </c>
      <c r="AV111" s="13" t="s">
        <v>127</v>
      </c>
      <c r="AW111" s="13" t="s">
        <v>37</v>
      </c>
      <c r="AX111" s="13" t="s">
        <v>84</v>
      </c>
      <c r="AY111" s="250" t="s">
        <v>173</v>
      </c>
    </row>
    <row r="112" spans="2:65" s="1" customFormat="1" ht="16.5" customHeight="1">
      <c r="B112" s="39"/>
      <c r="C112" s="212" t="s">
        <v>211</v>
      </c>
      <c r="D112" s="212" t="s">
        <v>175</v>
      </c>
      <c r="E112" s="213" t="s">
        <v>227</v>
      </c>
      <c r="F112" s="214" t="s">
        <v>228</v>
      </c>
      <c r="G112" s="215" t="s">
        <v>214</v>
      </c>
      <c r="H112" s="216">
        <v>56.25</v>
      </c>
      <c r="I112" s="217"/>
      <c r="J112" s="218">
        <f>ROUND(I112*H112,2)</f>
        <v>0</v>
      </c>
      <c r="K112" s="214" t="s">
        <v>179</v>
      </c>
      <c r="L112" s="44"/>
      <c r="M112" s="219" t="s">
        <v>19</v>
      </c>
      <c r="N112" s="220" t="s">
        <v>47</v>
      </c>
      <c r="O112" s="84"/>
      <c r="P112" s="221">
        <f>O112*H112</f>
        <v>0</v>
      </c>
      <c r="Q112" s="221">
        <v>0</v>
      </c>
      <c r="R112" s="221">
        <f>Q112*H112</f>
        <v>0</v>
      </c>
      <c r="S112" s="221">
        <v>0</v>
      </c>
      <c r="T112" s="221">
        <f>S112*H112</f>
        <v>0</v>
      </c>
      <c r="U112" s="222" t="s">
        <v>19</v>
      </c>
      <c r="AR112" s="223" t="s">
        <v>127</v>
      </c>
      <c r="AT112" s="223" t="s">
        <v>175</v>
      </c>
      <c r="AU112" s="223" t="s">
        <v>86</v>
      </c>
      <c r="AY112" s="18" t="s">
        <v>173</v>
      </c>
      <c r="BE112" s="224">
        <f>IF(N112="základní",J112,0)</f>
        <v>0</v>
      </c>
      <c r="BF112" s="224">
        <f>IF(N112="snížená",J112,0)</f>
        <v>0</v>
      </c>
      <c r="BG112" s="224">
        <f>IF(N112="zákl. přenesená",J112,0)</f>
        <v>0</v>
      </c>
      <c r="BH112" s="224">
        <f>IF(N112="sníž. přenesená",J112,0)</f>
        <v>0</v>
      </c>
      <c r="BI112" s="224">
        <f>IF(N112="nulová",J112,0)</f>
        <v>0</v>
      </c>
      <c r="BJ112" s="18" t="s">
        <v>84</v>
      </c>
      <c r="BK112" s="224">
        <f>ROUND(I112*H112,2)</f>
        <v>0</v>
      </c>
      <c r="BL112" s="18" t="s">
        <v>127</v>
      </c>
      <c r="BM112" s="223" t="s">
        <v>229</v>
      </c>
    </row>
    <row r="113" spans="2:47" s="1" customFormat="1" ht="12">
      <c r="B113" s="39"/>
      <c r="C113" s="40"/>
      <c r="D113" s="225" t="s">
        <v>181</v>
      </c>
      <c r="E113" s="40"/>
      <c r="F113" s="226" t="s">
        <v>230</v>
      </c>
      <c r="G113" s="40"/>
      <c r="H113" s="40"/>
      <c r="I113" s="137"/>
      <c r="J113" s="40"/>
      <c r="K113" s="40"/>
      <c r="L113" s="44"/>
      <c r="M113" s="227"/>
      <c r="N113" s="84"/>
      <c r="O113" s="84"/>
      <c r="P113" s="84"/>
      <c r="Q113" s="84"/>
      <c r="R113" s="84"/>
      <c r="S113" s="84"/>
      <c r="T113" s="84"/>
      <c r="U113" s="85"/>
      <c r="AT113" s="18" t="s">
        <v>181</v>
      </c>
      <c r="AU113" s="18" t="s">
        <v>86</v>
      </c>
    </row>
    <row r="114" spans="2:47" s="1" customFormat="1" ht="12">
      <c r="B114" s="39"/>
      <c r="C114" s="40"/>
      <c r="D114" s="225" t="s">
        <v>183</v>
      </c>
      <c r="E114" s="40"/>
      <c r="F114" s="228" t="s">
        <v>231</v>
      </c>
      <c r="G114" s="40"/>
      <c r="H114" s="40"/>
      <c r="I114" s="137"/>
      <c r="J114" s="40"/>
      <c r="K114" s="40"/>
      <c r="L114" s="44"/>
      <c r="M114" s="227"/>
      <c r="N114" s="84"/>
      <c r="O114" s="84"/>
      <c r="P114" s="84"/>
      <c r="Q114" s="84"/>
      <c r="R114" s="84"/>
      <c r="S114" s="84"/>
      <c r="T114" s="84"/>
      <c r="U114" s="85"/>
      <c r="AT114" s="18" t="s">
        <v>183</v>
      </c>
      <c r="AU114" s="18" t="s">
        <v>86</v>
      </c>
    </row>
    <row r="115" spans="2:51" s="12" customFormat="1" ht="12">
      <c r="B115" s="229"/>
      <c r="C115" s="230"/>
      <c r="D115" s="225" t="s">
        <v>185</v>
      </c>
      <c r="E115" s="231" t="s">
        <v>19</v>
      </c>
      <c r="F115" s="232" t="s">
        <v>1034</v>
      </c>
      <c r="G115" s="230"/>
      <c r="H115" s="233">
        <v>112.5</v>
      </c>
      <c r="I115" s="234"/>
      <c r="J115" s="230"/>
      <c r="K115" s="230"/>
      <c r="L115" s="235"/>
      <c r="M115" s="236"/>
      <c r="N115" s="237"/>
      <c r="O115" s="237"/>
      <c r="P115" s="237"/>
      <c r="Q115" s="237"/>
      <c r="R115" s="237"/>
      <c r="S115" s="237"/>
      <c r="T115" s="237"/>
      <c r="U115" s="238"/>
      <c r="AT115" s="239" t="s">
        <v>185</v>
      </c>
      <c r="AU115" s="239" t="s">
        <v>86</v>
      </c>
      <c r="AV115" s="12" t="s">
        <v>86</v>
      </c>
      <c r="AW115" s="12" t="s">
        <v>37</v>
      </c>
      <c r="AX115" s="12" t="s">
        <v>76</v>
      </c>
      <c r="AY115" s="239" t="s">
        <v>173</v>
      </c>
    </row>
    <row r="116" spans="2:51" s="13" customFormat="1" ht="12">
      <c r="B116" s="240"/>
      <c r="C116" s="241"/>
      <c r="D116" s="225" t="s">
        <v>185</v>
      </c>
      <c r="E116" s="242" t="s">
        <v>144</v>
      </c>
      <c r="F116" s="243" t="s">
        <v>187</v>
      </c>
      <c r="G116" s="241"/>
      <c r="H116" s="244">
        <v>112.5</v>
      </c>
      <c r="I116" s="245"/>
      <c r="J116" s="241"/>
      <c r="K116" s="241"/>
      <c r="L116" s="246"/>
      <c r="M116" s="247"/>
      <c r="N116" s="248"/>
      <c r="O116" s="248"/>
      <c r="P116" s="248"/>
      <c r="Q116" s="248"/>
      <c r="R116" s="248"/>
      <c r="S116" s="248"/>
      <c r="T116" s="248"/>
      <c r="U116" s="249"/>
      <c r="AT116" s="250" t="s">
        <v>185</v>
      </c>
      <c r="AU116" s="250" t="s">
        <v>86</v>
      </c>
      <c r="AV116" s="13" t="s">
        <v>127</v>
      </c>
      <c r="AW116" s="13" t="s">
        <v>37</v>
      </c>
      <c r="AX116" s="13" t="s">
        <v>76</v>
      </c>
      <c r="AY116" s="250" t="s">
        <v>173</v>
      </c>
    </row>
    <row r="117" spans="2:51" s="12" customFormat="1" ht="12">
      <c r="B117" s="229"/>
      <c r="C117" s="230"/>
      <c r="D117" s="225" t="s">
        <v>185</v>
      </c>
      <c r="E117" s="231" t="s">
        <v>19</v>
      </c>
      <c r="F117" s="232" t="s">
        <v>235</v>
      </c>
      <c r="G117" s="230"/>
      <c r="H117" s="233">
        <v>56.25</v>
      </c>
      <c r="I117" s="234"/>
      <c r="J117" s="230"/>
      <c r="K117" s="230"/>
      <c r="L117" s="235"/>
      <c r="M117" s="236"/>
      <c r="N117" s="237"/>
      <c r="O117" s="237"/>
      <c r="P117" s="237"/>
      <c r="Q117" s="237"/>
      <c r="R117" s="237"/>
      <c r="S117" s="237"/>
      <c r="T117" s="237"/>
      <c r="U117" s="238"/>
      <c r="AT117" s="239" t="s">
        <v>185</v>
      </c>
      <c r="AU117" s="239" t="s">
        <v>86</v>
      </c>
      <c r="AV117" s="12" t="s">
        <v>86</v>
      </c>
      <c r="AW117" s="12" t="s">
        <v>37</v>
      </c>
      <c r="AX117" s="12" t="s">
        <v>76</v>
      </c>
      <c r="AY117" s="239" t="s">
        <v>173</v>
      </c>
    </row>
    <row r="118" spans="2:51" s="13" customFormat="1" ht="12">
      <c r="B118" s="240"/>
      <c r="C118" s="241"/>
      <c r="D118" s="225" t="s">
        <v>185</v>
      </c>
      <c r="E118" s="242" t="s">
        <v>19</v>
      </c>
      <c r="F118" s="243" t="s">
        <v>187</v>
      </c>
      <c r="G118" s="241"/>
      <c r="H118" s="244">
        <v>56.25</v>
      </c>
      <c r="I118" s="245"/>
      <c r="J118" s="241"/>
      <c r="K118" s="241"/>
      <c r="L118" s="246"/>
      <c r="M118" s="247"/>
      <c r="N118" s="248"/>
      <c r="O118" s="248"/>
      <c r="P118" s="248"/>
      <c r="Q118" s="248"/>
      <c r="R118" s="248"/>
      <c r="S118" s="248"/>
      <c r="T118" s="248"/>
      <c r="U118" s="249"/>
      <c r="AT118" s="250" t="s">
        <v>185</v>
      </c>
      <c r="AU118" s="250" t="s">
        <v>86</v>
      </c>
      <c r="AV118" s="13" t="s">
        <v>127</v>
      </c>
      <c r="AW118" s="13" t="s">
        <v>37</v>
      </c>
      <c r="AX118" s="13" t="s">
        <v>84</v>
      </c>
      <c r="AY118" s="250" t="s">
        <v>173</v>
      </c>
    </row>
    <row r="119" spans="2:65" s="1" customFormat="1" ht="16.5" customHeight="1">
      <c r="B119" s="39"/>
      <c r="C119" s="212" t="s">
        <v>220</v>
      </c>
      <c r="D119" s="212" t="s">
        <v>175</v>
      </c>
      <c r="E119" s="213" t="s">
        <v>237</v>
      </c>
      <c r="F119" s="214" t="s">
        <v>238</v>
      </c>
      <c r="G119" s="215" t="s">
        <v>214</v>
      </c>
      <c r="H119" s="216">
        <v>16.875</v>
      </c>
      <c r="I119" s="217"/>
      <c r="J119" s="218">
        <f>ROUND(I119*H119,2)</f>
        <v>0</v>
      </c>
      <c r="K119" s="214" t="s">
        <v>179</v>
      </c>
      <c r="L119" s="44"/>
      <c r="M119" s="219" t="s">
        <v>19</v>
      </c>
      <c r="N119" s="220" t="s">
        <v>47</v>
      </c>
      <c r="O119" s="84"/>
      <c r="P119" s="221">
        <f>O119*H119</f>
        <v>0</v>
      </c>
      <c r="Q119" s="221">
        <v>0</v>
      </c>
      <c r="R119" s="221">
        <f>Q119*H119</f>
        <v>0</v>
      </c>
      <c r="S119" s="221">
        <v>0</v>
      </c>
      <c r="T119" s="221">
        <f>S119*H119</f>
        <v>0</v>
      </c>
      <c r="U119" s="222" t="s">
        <v>19</v>
      </c>
      <c r="AR119" s="223" t="s">
        <v>127</v>
      </c>
      <c r="AT119" s="223" t="s">
        <v>175</v>
      </c>
      <c r="AU119" s="223" t="s">
        <v>86</v>
      </c>
      <c r="AY119" s="18" t="s">
        <v>173</v>
      </c>
      <c r="BE119" s="224">
        <f>IF(N119="základní",J119,0)</f>
        <v>0</v>
      </c>
      <c r="BF119" s="224">
        <f>IF(N119="snížená",J119,0)</f>
        <v>0</v>
      </c>
      <c r="BG119" s="224">
        <f>IF(N119="zákl. přenesená",J119,0)</f>
        <v>0</v>
      </c>
      <c r="BH119" s="224">
        <f>IF(N119="sníž. přenesená",J119,0)</f>
        <v>0</v>
      </c>
      <c r="BI119" s="224">
        <f>IF(N119="nulová",J119,0)</f>
        <v>0</v>
      </c>
      <c r="BJ119" s="18" t="s">
        <v>84</v>
      </c>
      <c r="BK119" s="224">
        <f>ROUND(I119*H119,2)</f>
        <v>0</v>
      </c>
      <c r="BL119" s="18" t="s">
        <v>127</v>
      </c>
      <c r="BM119" s="223" t="s">
        <v>239</v>
      </c>
    </row>
    <row r="120" spans="2:47" s="1" customFormat="1" ht="12">
      <c r="B120" s="39"/>
      <c r="C120" s="40"/>
      <c r="D120" s="225" t="s">
        <v>181</v>
      </c>
      <c r="E120" s="40"/>
      <c r="F120" s="226" t="s">
        <v>240</v>
      </c>
      <c r="G120" s="40"/>
      <c r="H120" s="40"/>
      <c r="I120" s="137"/>
      <c r="J120" s="40"/>
      <c r="K120" s="40"/>
      <c r="L120" s="44"/>
      <c r="M120" s="227"/>
      <c r="N120" s="84"/>
      <c r="O120" s="84"/>
      <c r="P120" s="84"/>
      <c r="Q120" s="84"/>
      <c r="R120" s="84"/>
      <c r="S120" s="84"/>
      <c r="T120" s="84"/>
      <c r="U120" s="85"/>
      <c r="AT120" s="18" t="s">
        <v>181</v>
      </c>
      <c r="AU120" s="18" t="s">
        <v>86</v>
      </c>
    </row>
    <row r="121" spans="2:47" s="1" customFormat="1" ht="12">
      <c r="B121" s="39"/>
      <c r="C121" s="40"/>
      <c r="D121" s="225" t="s">
        <v>183</v>
      </c>
      <c r="E121" s="40"/>
      <c r="F121" s="228" t="s">
        <v>231</v>
      </c>
      <c r="G121" s="40"/>
      <c r="H121" s="40"/>
      <c r="I121" s="137"/>
      <c r="J121" s="40"/>
      <c r="K121" s="40"/>
      <c r="L121" s="44"/>
      <c r="M121" s="227"/>
      <c r="N121" s="84"/>
      <c r="O121" s="84"/>
      <c r="P121" s="84"/>
      <c r="Q121" s="84"/>
      <c r="R121" s="84"/>
      <c r="S121" s="84"/>
      <c r="T121" s="84"/>
      <c r="U121" s="85"/>
      <c r="AT121" s="18" t="s">
        <v>183</v>
      </c>
      <c r="AU121" s="18" t="s">
        <v>86</v>
      </c>
    </row>
    <row r="122" spans="2:51" s="12" customFormat="1" ht="12">
      <c r="B122" s="229"/>
      <c r="C122" s="230"/>
      <c r="D122" s="225" t="s">
        <v>185</v>
      </c>
      <c r="E122" s="231" t="s">
        <v>19</v>
      </c>
      <c r="F122" s="232" t="s">
        <v>241</v>
      </c>
      <c r="G122" s="230"/>
      <c r="H122" s="233">
        <v>16.875</v>
      </c>
      <c r="I122" s="234"/>
      <c r="J122" s="230"/>
      <c r="K122" s="230"/>
      <c r="L122" s="235"/>
      <c r="M122" s="236"/>
      <c r="N122" s="237"/>
      <c r="O122" s="237"/>
      <c r="P122" s="237"/>
      <c r="Q122" s="237"/>
      <c r="R122" s="237"/>
      <c r="S122" s="237"/>
      <c r="T122" s="237"/>
      <c r="U122" s="238"/>
      <c r="AT122" s="239" t="s">
        <v>185</v>
      </c>
      <c r="AU122" s="239" t="s">
        <v>86</v>
      </c>
      <c r="AV122" s="12" t="s">
        <v>86</v>
      </c>
      <c r="AW122" s="12" t="s">
        <v>37</v>
      </c>
      <c r="AX122" s="12" t="s">
        <v>76</v>
      </c>
      <c r="AY122" s="239" t="s">
        <v>173</v>
      </c>
    </row>
    <row r="123" spans="2:51" s="13" customFormat="1" ht="12">
      <c r="B123" s="240"/>
      <c r="C123" s="241"/>
      <c r="D123" s="225" t="s">
        <v>185</v>
      </c>
      <c r="E123" s="242" t="s">
        <v>19</v>
      </c>
      <c r="F123" s="243" t="s">
        <v>187</v>
      </c>
      <c r="G123" s="241"/>
      <c r="H123" s="244">
        <v>16.875</v>
      </c>
      <c r="I123" s="245"/>
      <c r="J123" s="241"/>
      <c r="K123" s="241"/>
      <c r="L123" s="246"/>
      <c r="M123" s="247"/>
      <c r="N123" s="248"/>
      <c r="O123" s="248"/>
      <c r="P123" s="248"/>
      <c r="Q123" s="248"/>
      <c r="R123" s="248"/>
      <c r="S123" s="248"/>
      <c r="T123" s="248"/>
      <c r="U123" s="249"/>
      <c r="AT123" s="250" t="s">
        <v>185</v>
      </c>
      <c r="AU123" s="250" t="s">
        <v>86</v>
      </c>
      <c r="AV123" s="13" t="s">
        <v>127</v>
      </c>
      <c r="AW123" s="13" t="s">
        <v>37</v>
      </c>
      <c r="AX123" s="13" t="s">
        <v>84</v>
      </c>
      <c r="AY123" s="250" t="s">
        <v>173</v>
      </c>
    </row>
    <row r="124" spans="2:65" s="1" customFormat="1" ht="16.5" customHeight="1">
      <c r="B124" s="39"/>
      <c r="C124" s="212" t="s">
        <v>226</v>
      </c>
      <c r="D124" s="212" t="s">
        <v>175</v>
      </c>
      <c r="E124" s="213" t="s">
        <v>243</v>
      </c>
      <c r="F124" s="214" t="s">
        <v>244</v>
      </c>
      <c r="G124" s="215" t="s">
        <v>214</v>
      </c>
      <c r="H124" s="216">
        <v>5.625</v>
      </c>
      <c r="I124" s="217"/>
      <c r="J124" s="218">
        <f>ROUND(I124*H124,2)</f>
        <v>0</v>
      </c>
      <c r="K124" s="214" t="s">
        <v>179</v>
      </c>
      <c r="L124" s="44"/>
      <c r="M124" s="219" t="s">
        <v>19</v>
      </c>
      <c r="N124" s="220" t="s">
        <v>47</v>
      </c>
      <c r="O124" s="84"/>
      <c r="P124" s="221">
        <f>O124*H124</f>
        <v>0</v>
      </c>
      <c r="Q124" s="221">
        <v>0</v>
      </c>
      <c r="R124" s="221">
        <f>Q124*H124</f>
        <v>0</v>
      </c>
      <c r="S124" s="221">
        <v>0</v>
      </c>
      <c r="T124" s="221">
        <f>S124*H124</f>
        <v>0</v>
      </c>
      <c r="U124" s="222" t="s">
        <v>19</v>
      </c>
      <c r="AR124" s="223" t="s">
        <v>127</v>
      </c>
      <c r="AT124" s="223" t="s">
        <v>175</v>
      </c>
      <c r="AU124" s="223" t="s">
        <v>86</v>
      </c>
      <c r="AY124" s="18" t="s">
        <v>173</v>
      </c>
      <c r="BE124" s="224">
        <f>IF(N124="základní",J124,0)</f>
        <v>0</v>
      </c>
      <c r="BF124" s="224">
        <f>IF(N124="snížená",J124,0)</f>
        <v>0</v>
      </c>
      <c r="BG124" s="224">
        <f>IF(N124="zákl. přenesená",J124,0)</f>
        <v>0</v>
      </c>
      <c r="BH124" s="224">
        <f>IF(N124="sníž. přenesená",J124,0)</f>
        <v>0</v>
      </c>
      <c r="BI124" s="224">
        <f>IF(N124="nulová",J124,0)</f>
        <v>0</v>
      </c>
      <c r="BJ124" s="18" t="s">
        <v>84</v>
      </c>
      <c r="BK124" s="224">
        <f>ROUND(I124*H124,2)</f>
        <v>0</v>
      </c>
      <c r="BL124" s="18" t="s">
        <v>127</v>
      </c>
      <c r="BM124" s="223" t="s">
        <v>245</v>
      </c>
    </row>
    <row r="125" spans="2:47" s="1" customFormat="1" ht="12">
      <c r="B125" s="39"/>
      <c r="C125" s="40"/>
      <c r="D125" s="225" t="s">
        <v>181</v>
      </c>
      <c r="E125" s="40"/>
      <c r="F125" s="226" t="s">
        <v>246</v>
      </c>
      <c r="G125" s="40"/>
      <c r="H125" s="40"/>
      <c r="I125" s="137"/>
      <c r="J125" s="40"/>
      <c r="K125" s="40"/>
      <c r="L125" s="44"/>
      <c r="M125" s="227"/>
      <c r="N125" s="84"/>
      <c r="O125" s="84"/>
      <c r="P125" s="84"/>
      <c r="Q125" s="84"/>
      <c r="R125" s="84"/>
      <c r="S125" s="84"/>
      <c r="T125" s="84"/>
      <c r="U125" s="85"/>
      <c r="AT125" s="18" t="s">
        <v>181</v>
      </c>
      <c r="AU125" s="18" t="s">
        <v>86</v>
      </c>
    </row>
    <row r="126" spans="2:47" s="1" customFormat="1" ht="12">
      <c r="B126" s="39"/>
      <c r="C126" s="40"/>
      <c r="D126" s="225" t="s">
        <v>183</v>
      </c>
      <c r="E126" s="40"/>
      <c r="F126" s="228" t="s">
        <v>231</v>
      </c>
      <c r="G126" s="40"/>
      <c r="H126" s="40"/>
      <c r="I126" s="137"/>
      <c r="J126" s="40"/>
      <c r="K126" s="40"/>
      <c r="L126" s="44"/>
      <c r="M126" s="227"/>
      <c r="N126" s="84"/>
      <c r="O126" s="84"/>
      <c r="P126" s="84"/>
      <c r="Q126" s="84"/>
      <c r="R126" s="84"/>
      <c r="S126" s="84"/>
      <c r="T126" s="84"/>
      <c r="U126" s="85"/>
      <c r="AT126" s="18" t="s">
        <v>183</v>
      </c>
      <c r="AU126" s="18" t="s">
        <v>86</v>
      </c>
    </row>
    <row r="127" spans="2:51" s="12" customFormat="1" ht="12">
      <c r="B127" s="229"/>
      <c r="C127" s="230"/>
      <c r="D127" s="225" t="s">
        <v>185</v>
      </c>
      <c r="E127" s="231" t="s">
        <v>19</v>
      </c>
      <c r="F127" s="232" t="s">
        <v>247</v>
      </c>
      <c r="G127" s="230"/>
      <c r="H127" s="233">
        <v>5.625</v>
      </c>
      <c r="I127" s="234"/>
      <c r="J127" s="230"/>
      <c r="K127" s="230"/>
      <c r="L127" s="235"/>
      <c r="M127" s="236"/>
      <c r="N127" s="237"/>
      <c r="O127" s="237"/>
      <c r="P127" s="237"/>
      <c r="Q127" s="237"/>
      <c r="R127" s="237"/>
      <c r="S127" s="237"/>
      <c r="T127" s="237"/>
      <c r="U127" s="238"/>
      <c r="AT127" s="239" t="s">
        <v>185</v>
      </c>
      <c r="AU127" s="239" t="s">
        <v>86</v>
      </c>
      <c r="AV127" s="12" t="s">
        <v>86</v>
      </c>
      <c r="AW127" s="12" t="s">
        <v>37</v>
      </c>
      <c r="AX127" s="12" t="s">
        <v>76</v>
      </c>
      <c r="AY127" s="239" t="s">
        <v>173</v>
      </c>
    </row>
    <row r="128" spans="2:51" s="13" customFormat="1" ht="12">
      <c r="B128" s="240"/>
      <c r="C128" s="241"/>
      <c r="D128" s="225" t="s">
        <v>185</v>
      </c>
      <c r="E128" s="242" t="s">
        <v>19</v>
      </c>
      <c r="F128" s="243" t="s">
        <v>187</v>
      </c>
      <c r="G128" s="241"/>
      <c r="H128" s="244">
        <v>5.625</v>
      </c>
      <c r="I128" s="245"/>
      <c r="J128" s="241"/>
      <c r="K128" s="241"/>
      <c r="L128" s="246"/>
      <c r="M128" s="247"/>
      <c r="N128" s="248"/>
      <c r="O128" s="248"/>
      <c r="P128" s="248"/>
      <c r="Q128" s="248"/>
      <c r="R128" s="248"/>
      <c r="S128" s="248"/>
      <c r="T128" s="248"/>
      <c r="U128" s="249"/>
      <c r="AT128" s="250" t="s">
        <v>185</v>
      </c>
      <c r="AU128" s="250" t="s">
        <v>86</v>
      </c>
      <c r="AV128" s="13" t="s">
        <v>127</v>
      </c>
      <c r="AW128" s="13" t="s">
        <v>37</v>
      </c>
      <c r="AX128" s="13" t="s">
        <v>84</v>
      </c>
      <c r="AY128" s="250" t="s">
        <v>173</v>
      </c>
    </row>
    <row r="129" spans="2:65" s="1" customFormat="1" ht="16.5" customHeight="1">
      <c r="B129" s="39"/>
      <c r="C129" s="212" t="s">
        <v>236</v>
      </c>
      <c r="D129" s="212" t="s">
        <v>175</v>
      </c>
      <c r="E129" s="213" t="s">
        <v>249</v>
      </c>
      <c r="F129" s="214" t="s">
        <v>250</v>
      </c>
      <c r="G129" s="215" t="s">
        <v>214</v>
      </c>
      <c r="H129" s="216">
        <v>50.625</v>
      </c>
      <c r="I129" s="217"/>
      <c r="J129" s="218">
        <f>ROUND(I129*H129,2)</f>
        <v>0</v>
      </c>
      <c r="K129" s="214" t="s">
        <v>179</v>
      </c>
      <c r="L129" s="44"/>
      <c r="M129" s="219" t="s">
        <v>19</v>
      </c>
      <c r="N129" s="220" t="s">
        <v>47</v>
      </c>
      <c r="O129" s="84"/>
      <c r="P129" s="221">
        <f>O129*H129</f>
        <v>0</v>
      </c>
      <c r="Q129" s="221">
        <v>0</v>
      </c>
      <c r="R129" s="221">
        <f>Q129*H129</f>
        <v>0</v>
      </c>
      <c r="S129" s="221">
        <v>0</v>
      </c>
      <c r="T129" s="221">
        <f>S129*H129</f>
        <v>0</v>
      </c>
      <c r="U129" s="222" t="s">
        <v>19</v>
      </c>
      <c r="AR129" s="223" t="s">
        <v>127</v>
      </c>
      <c r="AT129" s="223" t="s">
        <v>175</v>
      </c>
      <c r="AU129" s="223" t="s">
        <v>86</v>
      </c>
      <c r="AY129" s="18" t="s">
        <v>173</v>
      </c>
      <c r="BE129" s="224">
        <f>IF(N129="základní",J129,0)</f>
        <v>0</v>
      </c>
      <c r="BF129" s="224">
        <f>IF(N129="snížená",J129,0)</f>
        <v>0</v>
      </c>
      <c r="BG129" s="224">
        <f>IF(N129="zákl. přenesená",J129,0)</f>
        <v>0</v>
      </c>
      <c r="BH129" s="224">
        <f>IF(N129="sníž. přenesená",J129,0)</f>
        <v>0</v>
      </c>
      <c r="BI129" s="224">
        <f>IF(N129="nulová",J129,0)</f>
        <v>0</v>
      </c>
      <c r="BJ129" s="18" t="s">
        <v>84</v>
      </c>
      <c r="BK129" s="224">
        <f>ROUND(I129*H129,2)</f>
        <v>0</v>
      </c>
      <c r="BL129" s="18" t="s">
        <v>127</v>
      </c>
      <c r="BM129" s="223" t="s">
        <v>251</v>
      </c>
    </row>
    <row r="130" spans="2:47" s="1" customFormat="1" ht="12">
      <c r="B130" s="39"/>
      <c r="C130" s="40"/>
      <c r="D130" s="225" t="s">
        <v>181</v>
      </c>
      <c r="E130" s="40"/>
      <c r="F130" s="226" t="s">
        <v>252</v>
      </c>
      <c r="G130" s="40"/>
      <c r="H130" s="40"/>
      <c r="I130" s="137"/>
      <c r="J130" s="40"/>
      <c r="K130" s="40"/>
      <c r="L130" s="44"/>
      <c r="M130" s="227"/>
      <c r="N130" s="84"/>
      <c r="O130" s="84"/>
      <c r="P130" s="84"/>
      <c r="Q130" s="84"/>
      <c r="R130" s="84"/>
      <c r="S130" s="84"/>
      <c r="T130" s="84"/>
      <c r="U130" s="85"/>
      <c r="AT130" s="18" t="s">
        <v>181</v>
      </c>
      <c r="AU130" s="18" t="s">
        <v>86</v>
      </c>
    </row>
    <row r="131" spans="2:47" s="1" customFormat="1" ht="12">
      <c r="B131" s="39"/>
      <c r="C131" s="40"/>
      <c r="D131" s="225" t="s">
        <v>183</v>
      </c>
      <c r="E131" s="40"/>
      <c r="F131" s="228" t="s">
        <v>231</v>
      </c>
      <c r="G131" s="40"/>
      <c r="H131" s="40"/>
      <c r="I131" s="137"/>
      <c r="J131" s="40"/>
      <c r="K131" s="40"/>
      <c r="L131" s="44"/>
      <c r="M131" s="227"/>
      <c r="N131" s="84"/>
      <c r="O131" s="84"/>
      <c r="P131" s="84"/>
      <c r="Q131" s="84"/>
      <c r="R131" s="84"/>
      <c r="S131" s="84"/>
      <c r="T131" s="84"/>
      <c r="U131" s="85"/>
      <c r="AT131" s="18" t="s">
        <v>183</v>
      </c>
      <c r="AU131" s="18" t="s">
        <v>86</v>
      </c>
    </row>
    <row r="132" spans="2:51" s="12" customFormat="1" ht="12">
      <c r="B132" s="229"/>
      <c r="C132" s="230"/>
      <c r="D132" s="225" t="s">
        <v>185</v>
      </c>
      <c r="E132" s="231" t="s">
        <v>19</v>
      </c>
      <c r="F132" s="232" t="s">
        <v>838</v>
      </c>
      <c r="G132" s="230"/>
      <c r="H132" s="233">
        <v>50.625</v>
      </c>
      <c r="I132" s="234"/>
      <c r="J132" s="230"/>
      <c r="K132" s="230"/>
      <c r="L132" s="235"/>
      <c r="M132" s="236"/>
      <c r="N132" s="237"/>
      <c r="O132" s="237"/>
      <c r="P132" s="237"/>
      <c r="Q132" s="237"/>
      <c r="R132" s="237"/>
      <c r="S132" s="237"/>
      <c r="T132" s="237"/>
      <c r="U132" s="238"/>
      <c r="AT132" s="239" t="s">
        <v>185</v>
      </c>
      <c r="AU132" s="239" t="s">
        <v>86</v>
      </c>
      <c r="AV132" s="12" t="s">
        <v>86</v>
      </c>
      <c r="AW132" s="12" t="s">
        <v>37</v>
      </c>
      <c r="AX132" s="12" t="s">
        <v>76</v>
      </c>
      <c r="AY132" s="239" t="s">
        <v>173</v>
      </c>
    </row>
    <row r="133" spans="2:51" s="13" customFormat="1" ht="12">
      <c r="B133" s="240"/>
      <c r="C133" s="241"/>
      <c r="D133" s="225" t="s">
        <v>185</v>
      </c>
      <c r="E133" s="242" t="s">
        <v>19</v>
      </c>
      <c r="F133" s="243" t="s">
        <v>187</v>
      </c>
      <c r="G133" s="241"/>
      <c r="H133" s="244">
        <v>50.625</v>
      </c>
      <c r="I133" s="245"/>
      <c r="J133" s="241"/>
      <c r="K133" s="241"/>
      <c r="L133" s="246"/>
      <c r="M133" s="247"/>
      <c r="N133" s="248"/>
      <c r="O133" s="248"/>
      <c r="P133" s="248"/>
      <c r="Q133" s="248"/>
      <c r="R133" s="248"/>
      <c r="S133" s="248"/>
      <c r="T133" s="248"/>
      <c r="U133" s="249"/>
      <c r="AT133" s="250" t="s">
        <v>185</v>
      </c>
      <c r="AU133" s="250" t="s">
        <v>86</v>
      </c>
      <c r="AV133" s="13" t="s">
        <v>127</v>
      </c>
      <c r="AW133" s="13" t="s">
        <v>37</v>
      </c>
      <c r="AX133" s="13" t="s">
        <v>84</v>
      </c>
      <c r="AY133" s="250" t="s">
        <v>173</v>
      </c>
    </row>
    <row r="134" spans="2:65" s="1" customFormat="1" ht="16.5" customHeight="1">
      <c r="B134" s="39"/>
      <c r="C134" s="212" t="s">
        <v>242</v>
      </c>
      <c r="D134" s="212" t="s">
        <v>175</v>
      </c>
      <c r="E134" s="213" t="s">
        <v>255</v>
      </c>
      <c r="F134" s="214" t="s">
        <v>256</v>
      </c>
      <c r="G134" s="215" t="s">
        <v>214</v>
      </c>
      <c r="H134" s="216">
        <v>15.188</v>
      </c>
      <c r="I134" s="217"/>
      <c r="J134" s="218">
        <f>ROUND(I134*H134,2)</f>
        <v>0</v>
      </c>
      <c r="K134" s="214" t="s">
        <v>179</v>
      </c>
      <c r="L134" s="44"/>
      <c r="M134" s="219" t="s">
        <v>19</v>
      </c>
      <c r="N134" s="220" t="s">
        <v>47</v>
      </c>
      <c r="O134" s="84"/>
      <c r="P134" s="221">
        <f>O134*H134</f>
        <v>0</v>
      </c>
      <c r="Q134" s="221">
        <v>0</v>
      </c>
      <c r="R134" s="221">
        <f>Q134*H134</f>
        <v>0</v>
      </c>
      <c r="S134" s="221">
        <v>0</v>
      </c>
      <c r="T134" s="221">
        <f>S134*H134</f>
        <v>0</v>
      </c>
      <c r="U134" s="222" t="s">
        <v>19</v>
      </c>
      <c r="AR134" s="223" t="s">
        <v>127</v>
      </c>
      <c r="AT134" s="223" t="s">
        <v>175</v>
      </c>
      <c r="AU134" s="223" t="s">
        <v>86</v>
      </c>
      <c r="AY134" s="18" t="s">
        <v>173</v>
      </c>
      <c r="BE134" s="224">
        <f>IF(N134="základní",J134,0)</f>
        <v>0</v>
      </c>
      <c r="BF134" s="224">
        <f>IF(N134="snížená",J134,0)</f>
        <v>0</v>
      </c>
      <c r="BG134" s="224">
        <f>IF(N134="zákl. přenesená",J134,0)</f>
        <v>0</v>
      </c>
      <c r="BH134" s="224">
        <f>IF(N134="sníž. přenesená",J134,0)</f>
        <v>0</v>
      </c>
      <c r="BI134" s="224">
        <f>IF(N134="nulová",J134,0)</f>
        <v>0</v>
      </c>
      <c r="BJ134" s="18" t="s">
        <v>84</v>
      </c>
      <c r="BK134" s="224">
        <f>ROUND(I134*H134,2)</f>
        <v>0</v>
      </c>
      <c r="BL134" s="18" t="s">
        <v>127</v>
      </c>
      <c r="BM134" s="223" t="s">
        <v>257</v>
      </c>
    </row>
    <row r="135" spans="2:47" s="1" customFormat="1" ht="12">
      <c r="B135" s="39"/>
      <c r="C135" s="40"/>
      <c r="D135" s="225" t="s">
        <v>181</v>
      </c>
      <c r="E135" s="40"/>
      <c r="F135" s="226" t="s">
        <v>258</v>
      </c>
      <c r="G135" s="40"/>
      <c r="H135" s="40"/>
      <c r="I135" s="137"/>
      <c r="J135" s="40"/>
      <c r="K135" s="40"/>
      <c r="L135" s="44"/>
      <c r="M135" s="227"/>
      <c r="N135" s="84"/>
      <c r="O135" s="84"/>
      <c r="P135" s="84"/>
      <c r="Q135" s="84"/>
      <c r="R135" s="84"/>
      <c r="S135" s="84"/>
      <c r="T135" s="84"/>
      <c r="U135" s="85"/>
      <c r="AT135" s="18" t="s">
        <v>181</v>
      </c>
      <c r="AU135" s="18" t="s">
        <v>86</v>
      </c>
    </row>
    <row r="136" spans="2:47" s="1" customFormat="1" ht="12">
      <c r="B136" s="39"/>
      <c r="C136" s="40"/>
      <c r="D136" s="225" t="s">
        <v>183</v>
      </c>
      <c r="E136" s="40"/>
      <c r="F136" s="228" t="s">
        <v>231</v>
      </c>
      <c r="G136" s="40"/>
      <c r="H136" s="40"/>
      <c r="I136" s="137"/>
      <c r="J136" s="40"/>
      <c r="K136" s="40"/>
      <c r="L136" s="44"/>
      <c r="M136" s="227"/>
      <c r="N136" s="84"/>
      <c r="O136" s="84"/>
      <c r="P136" s="84"/>
      <c r="Q136" s="84"/>
      <c r="R136" s="84"/>
      <c r="S136" s="84"/>
      <c r="T136" s="84"/>
      <c r="U136" s="85"/>
      <c r="AT136" s="18" t="s">
        <v>183</v>
      </c>
      <c r="AU136" s="18" t="s">
        <v>86</v>
      </c>
    </row>
    <row r="137" spans="2:51" s="12" customFormat="1" ht="12">
      <c r="B137" s="229"/>
      <c r="C137" s="230"/>
      <c r="D137" s="225" t="s">
        <v>185</v>
      </c>
      <c r="E137" s="231" t="s">
        <v>19</v>
      </c>
      <c r="F137" s="232" t="s">
        <v>839</v>
      </c>
      <c r="G137" s="230"/>
      <c r="H137" s="233">
        <v>15.188</v>
      </c>
      <c r="I137" s="234"/>
      <c r="J137" s="230"/>
      <c r="K137" s="230"/>
      <c r="L137" s="235"/>
      <c r="M137" s="236"/>
      <c r="N137" s="237"/>
      <c r="O137" s="237"/>
      <c r="P137" s="237"/>
      <c r="Q137" s="237"/>
      <c r="R137" s="237"/>
      <c r="S137" s="237"/>
      <c r="T137" s="237"/>
      <c r="U137" s="238"/>
      <c r="AT137" s="239" t="s">
        <v>185</v>
      </c>
      <c r="AU137" s="239" t="s">
        <v>86</v>
      </c>
      <c r="AV137" s="12" t="s">
        <v>86</v>
      </c>
      <c r="AW137" s="12" t="s">
        <v>37</v>
      </c>
      <c r="AX137" s="12" t="s">
        <v>76</v>
      </c>
      <c r="AY137" s="239" t="s">
        <v>173</v>
      </c>
    </row>
    <row r="138" spans="2:51" s="13" customFormat="1" ht="12">
      <c r="B138" s="240"/>
      <c r="C138" s="241"/>
      <c r="D138" s="225" t="s">
        <v>185</v>
      </c>
      <c r="E138" s="242" t="s">
        <v>19</v>
      </c>
      <c r="F138" s="243" t="s">
        <v>187</v>
      </c>
      <c r="G138" s="241"/>
      <c r="H138" s="244">
        <v>15.188</v>
      </c>
      <c r="I138" s="245"/>
      <c r="J138" s="241"/>
      <c r="K138" s="241"/>
      <c r="L138" s="246"/>
      <c r="M138" s="247"/>
      <c r="N138" s="248"/>
      <c r="O138" s="248"/>
      <c r="P138" s="248"/>
      <c r="Q138" s="248"/>
      <c r="R138" s="248"/>
      <c r="S138" s="248"/>
      <c r="T138" s="248"/>
      <c r="U138" s="249"/>
      <c r="AT138" s="250" t="s">
        <v>185</v>
      </c>
      <c r="AU138" s="250" t="s">
        <v>86</v>
      </c>
      <c r="AV138" s="13" t="s">
        <v>127</v>
      </c>
      <c r="AW138" s="13" t="s">
        <v>37</v>
      </c>
      <c r="AX138" s="13" t="s">
        <v>84</v>
      </c>
      <c r="AY138" s="250" t="s">
        <v>173</v>
      </c>
    </row>
    <row r="139" spans="2:65" s="1" customFormat="1" ht="16.5" customHeight="1">
      <c r="B139" s="39"/>
      <c r="C139" s="212" t="s">
        <v>248</v>
      </c>
      <c r="D139" s="212" t="s">
        <v>175</v>
      </c>
      <c r="E139" s="213" t="s">
        <v>260</v>
      </c>
      <c r="F139" s="214" t="s">
        <v>261</v>
      </c>
      <c r="G139" s="215" t="s">
        <v>214</v>
      </c>
      <c r="H139" s="216">
        <v>5.063</v>
      </c>
      <c r="I139" s="217"/>
      <c r="J139" s="218">
        <f>ROUND(I139*H139,2)</f>
        <v>0</v>
      </c>
      <c r="K139" s="214" t="s">
        <v>179</v>
      </c>
      <c r="L139" s="44"/>
      <c r="M139" s="219" t="s">
        <v>19</v>
      </c>
      <c r="N139" s="220" t="s">
        <v>47</v>
      </c>
      <c r="O139" s="84"/>
      <c r="P139" s="221">
        <f>O139*H139</f>
        <v>0</v>
      </c>
      <c r="Q139" s="221">
        <v>0</v>
      </c>
      <c r="R139" s="221">
        <f>Q139*H139</f>
        <v>0</v>
      </c>
      <c r="S139" s="221">
        <v>0</v>
      </c>
      <c r="T139" s="221">
        <f>S139*H139</f>
        <v>0</v>
      </c>
      <c r="U139" s="222" t="s">
        <v>19</v>
      </c>
      <c r="AR139" s="223" t="s">
        <v>127</v>
      </c>
      <c r="AT139" s="223" t="s">
        <v>175</v>
      </c>
      <c r="AU139" s="223" t="s">
        <v>86</v>
      </c>
      <c r="AY139" s="18" t="s">
        <v>173</v>
      </c>
      <c r="BE139" s="224">
        <f>IF(N139="základní",J139,0)</f>
        <v>0</v>
      </c>
      <c r="BF139" s="224">
        <f>IF(N139="snížená",J139,0)</f>
        <v>0</v>
      </c>
      <c r="BG139" s="224">
        <f>IF(N139="zákl. přenesená",J139,0)</f>
        <v>0</v>
      </c>
      <c r="BH139" s="224">
        <f>IF(N139="sníž. přenesená",J139,0)</f>
        <v>0</v>
      </c>
      <c r="BI139" s="224">
        <f>IF(N139="nulová",J139,0)</f>
        <v>0</v>
      </c>
      <c r="BJ139" s="18" t="s">
        <v>84</v>
      </c>
      <c r="BK139" s="224">
        <f>ROUND(I139*H139,2)</f>
        <v>0</v>
      </c>
      <c r="BL139" s="18" t="s">
        <v>127</v>
      </c>
      <c r="BM139" s="223" t="s">
        <v>262</v>
      </c>
    </row>
    <row r="140" spans="2:47" s="1" customFormat="1" ht="12">
      <c r="B140" s="39"/>
      <c r="C140" s="40"/>
      <c r="D140" s="225" t="s">
        <v>181</v>
      </c>
      <c r="E140" s="40"/>
      <c r="F140" s="226" t="s">
        <v>263</v>
      </c>
      <c r="G140" s="40"/>
      <c r="H140" s="40"/>
      <c r="I140" s="137"/>
      <c r="J140" s="40"/>
      <c r="K140" s="40"/>
      <c r="L140" s="44"/>
      <c r="M140" s="227"/>
      <c r="N140" s="84"/>
      <c r="O140" s="84"/>
      <c r="P140" s="84"/>
      <c r="Q140" s="84"/>
      <c r="R140" s="84"/>
      <c r="S140" s="84"/>
      <c r="T140" s="84"/>
      <c r="U140" s="85"/>
      <c r="AT140" s="18" t="s">
        <v>181</v>
      </c>
      <c r="AU140" s="18" t="s">
        <v>86</v>
      </c>
    </row>
    <row r="141" spans="2:47" s="1" customFormat="1" ht="12">
      <c r="B141" s="39"/>
      <c r="C141" s="40"/>
      <c r="D141" s="225" t="s">
        <v>183</v>
      </c>
      <c r="E141" s="40"/>
      <c r="F141" s="228" t="s">
        <v>231</v>
      </c>
      <c r="G141" s="40"/>
      <c r="H141" s="40"/>
      <c r="I141" s="137"/>
      <c r="J141" s="40"/>
      <c r="K141" s="40"/>
      <c r="L141" s="44"/>
      <c r="M141" s="227"/>
      <c r="N141" s="84"/>
      <c r="O141" s="84"/>
      <c r="P141" s="84"/>
      <c r="Q141" s="84"/>
      <c r="R141" s="84"/>
      <c r="S141" s="84"/>
      <c r="T141" s="84"/>
      <c r="U141" s="85"/>
      <c r="AT141" s="18" t="s">
        <v>183</v>
      </c>
      <c r="AU141" s="18" t="s">
        <v>86</v>
      </c>
    </row>
    <row r="142" spans="2:51" s="12" customFormat="1" ht="12">
      <c r="B142" s="229"/>
      <c r="C142" s="230"/>
      <c r="D142" s="225" t="s">
        <v>185</v>
      </c>
      <c r="E142" s="231" t="s">
        <v>19</v>
      </c>
      <c r="F142" s="232" t="s">
        <v>1035</v>
      </c>
      <c r="G142" s="230"/>
      <c r="H142" s="233">
        <v>5.063</v>
      </c>
      <c r="I142" s="234"/>
      <c r="J142" s="230"/>
      <c r="K142" s="230"/>
      <c r="L142" s="235"/>
      <c r="M142" s="236"/>
      <c r="N142" s="237"/>
      <c r="O142" s="237"/>
      <c r="P142" s="237"/>
      <c r="Q142" s="237"/>
      <c r="R142" s="237"/>
      <c r="S142" s="237"/>
      <c r="T142" s="237"/>
      <c r="U142" s="238"/>
      <c r="AT142" s="239" t="s">
        <v>185</v>
      </c>
      <c r="AU142" s="239" t="s">
        <v>86</v>
      </c>
      <c r="AV142" s="12" t="s">
        <v>86</v>
      </c>
      <c r="AW142" s="12" t="s">
        <v>37</v>
      </c>
      <c r="AX142" s="12" t="s">
        <v>76</v>
      </c>
      <c r="AY142" s="239" t="s">
        <v>173</v>
      </c>
    </row>
    <row r="143" spans="2:51" s="13" customFormat="1" ht="12">
      <c r="B143" s="240"/>
      <c r="C143" s="241"/>
      <c r="D143" s="225" t="s">
        <v>185</v>
      </c>
      <c r="E143" s="242" t="s">
        <v>19</v>
      </c>
      <c r="F143" s="243" t="s">
        <v>187</v>
      </c>
      <c r="G143" s="241"/>
      <c r="H143" s="244">
        <v>5.063</v>
      </c>
      <c r="I143" s="245"/>
      <c r="J143" s="241"/>
      <c r="K143" s="241"/>
      <c r="L143" s="246"/>
      <c r="M143" s="247"/>
      <c r="N143" s="248"/>
      <c r="O143" s="248"/>
      <c r="P143" s="248"/>
      <c r="Q143" s="248"/>
      <c r="R143" s="248"/>
      <c r="S143" s="248"/>
      <c r="T143" s="248"/>
      <c r="U143" s="249"/>
      <c r="AT143" s="250" t="s">
        <v>185</v>
      </c>
      <c r="AU143" s="250" t="s">
        <v>86</v>
      </c>
      <c r="AV143" s="13" t="s">
        <v>127</v>
      </c>
      <c r="AW143" s="13" t="s">
        <v>37</v>
      </c>
      <c r="AX143" s="13" t="s">
        <v>84</v>
      </c>
      <c r="AY143" s="250" t="s">
        <v>173</v>
      </c>
    </row>
    <row r="144" spans="2:65" s="1" customFormat="1" ht="16.5" customHeight="1">
      <c r="B144" s="39"/>
      <c r="C144" s="212" t="s">
        <v>254</v>
      </c>
      <c r="D144" s="212" t="s">
        <v>175</v>
      </c>
      <c r="E144" s="213" t="s">
        <v>265</v>
      </c>
      <c r="F144" s="214" t="s">
        <v>266</v>
      </c>
      <c r="G144" s="215" t="s">
        <v>214</v>
      </c>
      <c r="H144" s="216">
        <v>5.265</v>
      </c>
      <c r="I144" s="217"/>
      <c r="J144" s="218">
        <f>ROUND(I144*H144,2)</f>
        <v>0</v>
      </c>
      <c r="K144" s="214" t="s">
        <v>179</v>
      </c>
      <c r="L144" s="44"/>
      <c r="M144" s="219" t="s">
        <v>19</v>
      </c>
      <c r="N144" s="220" t="s">
        <v>47</v>
      </c>
      <c r="O144" s="84"/>
      <c r="P144" s="221">
        <f>O144*H144</f>
        <v>0</v>
      </c>
      <c r="Q144" s="221">
        <v>0</v>
      </c>
      <c r="R144" s="221">
        <f>Q144*H144</f>
        <v>0</v>
      </c>
      <c r="S144" s="221">
        <v>0</v>
      </c>
      <c r="T144" s="221">
        <f>S144*H144</f>
        <v>0</v>
      </c>
      <c r="U144" s="222" t="s">
        <v>19</v>
      </c>
      <c r="AR144" s="223" t="s">
        <v>127</v>
      </c>
      <c r="AT144" s="223" t="s">
        <v>175</v>
      </c>
      <c r="AU144" s="223" t="s">
        <v>86</v>
      </c>
      <c r="AY144" s="18" t="s">
        <v>173</v>
      </c>
      <c r="BE144" s="224">
        <f>IF(N144="základní",J144,0)</f>
        <v>0</v>
      </c>
      <c r="BF144" s="224">
        <f>IF(N144="snížená",J144,0)</f>
        <v>0</v>
      </c>
      <c r="BG144" s="224">
        <f>IF(N144="zákl. přenesená",J144,0)</f>
        <v>0</v>
      </c>
      <c r="BH144" s="224">
        <f>IF(N144="sníž. přenesená",J144,0)</f>
        <v>0</v>
      </c>
      <c r="BI144" s="224">
        <f>IF(N144="nulová",J144,0)</f>
        <v>0</v>
      </c>
      <c r="BJ144" s="18" t="s">
        <v>84</v>
      </c>
      <c r="BK144" s="224">
        <f>ROUND(I144*H144,2)</f>
        <v>0</v>
      </c>
      <c r="BL144" s="18" t="s">
        <v>127</v>
      </c>
      <c r="BM144" s="223" t="s">
        <v>267</v>
      </c>
    </row>
    <row r="145" spans="2:47" s="1" customFormat="1" ht="12">
      <c r="B145" s="39"/>
      <c r="C145" s="40"/>
      <c r="D145" s="225" t="s">
        <v>181</v>
      </c>
      <c r="E145" s="40"/>
      <c r="F145" s="226" t="s">
        <v>268</v>
      </c>
      <c r="G145" s="40"/>
      <c r="H145" s="40"/>
      <c r="I145" s="137"/>
      <c r="J145" s="40"/>
      <c r="K145" s="40"/>
      <c r="L145" s="44"/>
      <c r="M145" s="227"/>
      <c r="N145" s="84"/>
      <c r="O145" s="84"/>
      <c r="P145" s="84"/>
      <c r="Q145" s="84"/>
      <c r="R145" s="84"/>
      <c r="S145" s="84"/>
      <c r="T145" s="84"/>
      <c r="U145" s="85"/>
      <c r="AT145" s="18" t="s">
        <v>181</v>
      </c>
      <c r="AU145" s="18" t="s">
        <v>86</v>
      </c>
    </row>
    <row r="146" spans="2:47" s="1" customFormat="1" ht="12">
      <c r="B146" s="39"/>
      <c r="C146" s="40"/>
      <c r="D146" s="225" t="s">
        <v>183</v>
      </c>
      <c r="E146" s="40"/>
      <c r="F146" s="228" t="s">
        <v>269</v>
      </c>
      <c r="G146" s="40"/>
      <c r="H146" s="40"/>
      <c r="I146" s="137"/>
      <c r="J146" s="40"/>
      <c r="K146" s="40"/>
      <c r="L146" s="44"/>
      <c r="M146" s="227"/>
      <c r="N146" s="84"/>
      <c r="O146" s="84"/>
      <c r="P146" s="84"/>
      <c r="Q146" s="84"/>
      <c r="R146" s="84"/>
      <c r="S146" s="84"/>
      <c r="T146" s="84"/>
      <c r="U146" s="85"/>
      <c r="AT146" s="18" t="s">
        <v>183</v>
      </c>
      <c r="AU146" s="18" t="s">
        <v>86</v>
      </c>
    </row>
    <row r="147" spans="2:51" s="14" customFormat="1" ht="12">
      <c r="B147" s="251"/>
      <c r="C147" s="252"/>
      <c r="D147" s="225" t="s">
        <v>185</v>
      </c>
      <c r="E147" s="253" t="s">
        <v>19</v>
      </c>
      <c r="F147" s="254" t="s">
        <v>270</v>
      </c>
      <c r="G147" s="252"/>
      <c r="H147" s="253" t="s">
        <v>19</v>
      </c>
      <c r="I147" s="255"/>
      <c r="J147" s="252"/>
      <c r="K147" s="252"/>
      <c r="L147" s="256"/>
      <c r="M147" s="257"/>
      <c r="N147" s="258"/>
      <c r="O147" s="258"/>
      <c r="P147" s="258"/>
      <c r="Q147" s="258"/>
      <c r="R147" s="258"/>
      <c r="S147" s="258"/>
      <c r="T147" s="258"/>
      <c r="U147" s="259"/>
      <c r="AT147" s="260" t="s">
        <v>185</v>
      </c>
      <c r="AU147" s="260" t="s">
        <v>86</v>
      </c>
      <c r="AV147" s="14" t="s">
        <v>84</v>
      </c>
      <c r="AW147" s="14" t="s">
        <v>37</v>
      </c>
      <c r="AX147" s="14" t="s">
        <v>76</v>
      </c>
      <c r="AY147" s="260" t="s">
        <v>173</v>
      </c>
    </row>
    <row r="148" spans="2:51" s="14" customFormat="1" ht="12">
      <c r="B148" s="251"/>
      <c r="C148" s="252"/>
      <c r="D148" s="225" t="s">
        <v>185</v>
      </c>
      <c r="E148" s="253" t="s">
        <v>19</v>
      </c>
      <c r="F148" s="254" t="s">
        <v>271</v>
      </c>
      <c r="G148" s="252"/>
      <c r="H148" s="253" t="s">
        <v>19</v>
      </c>
      <c r="I148" s="255"/>
      <c r="J148" s="252"/>
      <c r="K148" s="252"/>
      <c r="L148" s="256"/>
      <c r="M148" s="257"/>
      <c r="N148" s="258"/>
      <c r="O148" s="258"/>
      <c r="P148" s="258"/>
      <c r="Q148" s="258"/>
      <c r="R148" s="258"/>
      <c r="S148" s="258"/>
      <c r="T148" s="258"/>
      <c r="U148" s="259"/>
      <c r="AT148" s="260" t="s">
        <v>185</v>
      </c>
      <c r="AU148" s="260" t="s">
        <v>86</v>
      </c>
      <c r="AV148" s="14" t="s">
        <v>84</v>
      </c>
      <c r="AW148" s="14" t="s">
        <v>37</v>
      </c>
      <c r="AX148" s="14" t="s">
        <v>76</v>
      </c>
      <c r="AY148" s="260" t="s">
        <v>173</v>
      </c>
    </row>
    <row r="149" spans="2:51" s="12" customFormat="1" ht="12">
      <c r="B149" s="229"/>
      <c r="C149" s="230"/>
      <c r="D149" s="225" t="s">
        <v>185</v>
      </c>
      <c r="E149" s="231" t="s">
        <v>19</v>
      </c>
      <c r="F149" s="232" t="s">
        <v>1036</v>
      </c>
      <c r="G149" s="230"/>
      <c r="H149" s="233">
        <v>2.28</v>
      </c>
      <c r="I149" s="234"/>
      <c r="J149" s="230"/>
      <c r="K149" s="230"/>
      <c r="L149" s="235"/>
      <c r="M149" s="236"/>
      <c r="N149" s="237"/>
      <c r="O149" s="237"/>
      <c r="P149" s="237"/>
      <c r="Q149" s="237"/>
      <c r="R149" s="237"/>
      <c r="S149" s="237"/>
      <c r="T149" s="237"/>
      <c r="U149" s="238"/>
      <c r="AT149" s="239" t="s">
        <v>185</v>
      </c>
      <c r="AU149" s="239" t="s">
        <v>86</v>
      </c>
      <c r="AV149" s="12" t="s">
        <v>86</v>
      </c>
      <c r="AW149" s="12" t="s">
        <v>37</v>
      </c>
      <c r="AX149" s="12" t="s">
        <v>76</v>
      </c>
      <c r="AY149" s="239" t="s">
        <v>173</v>
      </c>
    </row>
    <row r="150" spans="2:51" s="12" customFormat="1" ht="12">
      <c r="B150" s="229"/>
      <c r="C150" s="230"/>
      <c r="D150" s="225" t="s">
        <v>185</v>
      </c>
      <c r="E150" s="231" t="s">
        <v>19</v>
      </c>
      <c r="F150" s="232" t="s">
        <v>1037</v>
      </c>
      <c r="G150" s="230"/>
      <c r="H150" s="233">
        <v>1.68</v>
      </c>
      <c r="I150" s="234"/>
      <c r="J150" s="230"/>
      <c r="K150" s="230"/>
      <c r="L150" s="235"/>
      <c r="M150" s="236"/>
      <c r="N150" s="237"/>
      <c r="O150" s="237"/>
      <c r="P150" s="237"/>
      <c r="Q150" s="237"/>
      <c r="R150" s="237"/>
      <c r="S150" s="237"/>
      <c r="T150" s="237"/>
      <c r="U150" s="238"/>
      <c r="AT150" s="239" t="s">
        <v>185</v>
      </c>
      <c r="AU150" s="239" t="s">
        <v>86</v>
      </c>
      <c r="AV150" s="12" t="s">
        <v>86</v>
      </c>
      <c r="AW150" s="12" t="s">
        <v>37</v>
      </c>
      <c r="AX150" s="12" t="s">
        <v>76</v>
      </c>
      <c r="AY150" s="239" t="s">
        <v>173</v>
      </c>
    </row>
    <row r="151" spans="2:51" s="12" customFormat="1" ht="12">
      <c r="B151" s="229"/>
      <c r="C151" s="230"/>
      <c r="D151" s="225" t="s">
        <v>185</v>
      </c>
      <c r="E151" s="231" t="s">
        <v>19</v>
      </c>
      <c r="F151" s="232" t="s">
        <v>1038</v>
      </c>
      <c r="G151" s="230"/>
      <c r="H151" s="233">
        <v>1.56</v>
      </c>
      <c r="I151" s="234"/>
      <c r="J151" s="230"/>
      <c r="K151" s="230"/>
      <c r="L151" s="235"/>
      <c r="M151" s="236"/>
      <c r="N151" s="237"/>
      <c r="O151" s="237"/>
      <c r="P151" s="237"/>
      <c r="Q151" s="237"/>
      <c r="R151" s="237"/>
      <c r="S151" s="237"/>
      <c r="T151" s="237"/>
      <c r="U151" s="238"/>
      <c r="AT151" s="239" t="s">
        <v>185</v>
      </c>
      <c r="AU151" s="239" t="s">
        <v>86</v>
      </c>
      <c r="AV151" s="12" t="s">
        <v>86</v>
      </c>
      <c r="AW151" s="12" t="s">
        <v>37</v>
      </c>
      <c r="AX151" s="12" t="s">
        <v>76</v>
      </c>
      <c r="AY151" s="239" t="s">
        <v>173</v>
      </c>
    </row>
    <row r="152" spans="2:51" s="15" customFormat="1" ht="12">
      <c r="B152" s="261"/>
      <c r="C152" s="262"/>
      <c r="D152" s="225" t="s">
        <v>185</v>
      </c>
      <c r="E152" s="263" t="s">
        <v>134</v>
      </c>
      <c r="F152" s="264" t="s">
        <v>276</v>
      </c>
      <c r="G152" s="262"/>
      <c r="H152" s="265">
        <v>5.52</v>
      </c>
      <c r="I152" s="266"/>
      <c r="J152" s="262"/>
      <c r="K152" s="262"/>
      <c r="L152" s="267"/>
      <c r="M152" s="268"/>
      <c r="N152" s="269"/>
      <c r="O152" s="269"/>
      <c r="P152" s="269"/>
      <c r="Q152" s="269"/>
      <c r="R152" s="269"/>
      <c r="S152" s="269"/>
      <c r="T152" s="269"/>
      <c r="U152" s="270"/>
      <c r="AT152" s="271" t="s">
        <v>185</v>
      </c>
      <c r="AU152" s="271" t="s">
        <v>86</v>
      </c>
      <c r="AV152" s="15" t="s">
        <v>195</v>
      </c>
      <c r="AW152" s="15" t="s">
        <v>37</v>
      </c>
      <c r="AX152" s="15" t="s">
        <v>76</v>
      </c>
      <c r="AY152" s="271" t="s">
        <v>173</v>
      </c>
    </row>
    <row r="153" spans="2:51" s="14" customFormat="1" ht="12">
      <c r="B153" s="251"/>
      <c r="C153" s="252"/>
      <c r="D153" s="225" t="s">
        <v>185</v>
      </c>
      <c r="E153" s="253" t="s">
        <v>19</v>
      </c>
      <c r="F153" s="254" t="s">
        <v>277</v>
      </c>
      <c r="G153" s="252"/>
      <c r="H153" s="253" t="s">
        <v>19</v>
      </c>
      <c r="I153" s="255"/>
      <c r="J153" s="252"/>
      <c r="K153" s="252"/>
      <c r="L153" s="256"/>
      <c r="M153" s="257"/>
      <c r="N153" s="258"/>
      <c r="O153" s="258"/>
      <c r="P153" s="258"/>
      <c r="Q153" s="258"/>
      <c r="R153" s="258"/>
      <c r="S153" s="258"/>
      <c r="T153" s="258"/>
      <c r="U153" s="259"/>
      <c r="AT153" s="260" t="s">
        <v>185</v>
      </c>
      <c r="AU153" s="260" t="s">
        <v>86</v>
      </c>
      <c r="AV153" s="14" t="s">
        <v>84</v>
      </c>
      <c r="AW153" s="14" t="s">
        <v>37</v>
      </c>
      <c r="AX153" s="14" t="s">
        <v>76</v>
      </c>
      <c r="AY153" s="260" t="s">
        <v>173</v>
      </c>
    </row>
    <row r="154" spans="2:51" s="12" customFormat="1" ht="12">
      <c r="B154" s="229"/>
      <c r="C154" s="230"/>
      <c r="D154" s="225" t="s">
        <v>185</v>
      </c>
      <c r="E154" s="231" t="s">
        <v>19</v>
      </c>
      <c r="F154" s="232" t="s">
        <v>1039</v>
      </c>
      <c r="G154" s="230"/>
      <c r="H154" s="233">
        <v>0.99</v>
      </c>
      <c r="I154" s="234"/>
      <c r="J154" s="230"/>
      <c r="K154" s="230"/>
      <c r="L154" s="235"/>
      <c r="M154" s="236"/>
      <c r="N154" s="237"/>
      <c r="O154" s="237"/>
      <c r="P154" s="237"/>
      <c r="Q154" s="237"/>
      <c r="R154" s="237"/>
      <c r="S154" s="237"/>
      <c r="T154" s="237"/>
      <c r="U154" s="238"/>
      <c r="AT154" s="239" t="s">
        <v>185</v>
      </c>
      <c r="AU154" s="239" t="s">
        <v>86</v>
      </c>
      <c r="AV154" s="12" t="s">
        <v>86</v>
      </c>
      <c r="AW154" s="12" t="s">
        <v>37</v>
      </c>
      <c r="AX154" s="12" t="s">
        <v>76</v>
      </c>
      <c r="AY154" s="239" t="s">
        <v>173</v>
      </c>
    </row>
    <row r="155" spans="2:51" s="12" customFormat="1" ht="12">
      <c r="B155" s="229"/>
      <c r="C155" s="230"/>
      <c r="D155" s="225" t="s">
        <v>185</v>
      </c>
      <c r="E155" s="231" t="s">
        <v>19</v>
      </c>
      <c r="F155" s="232" t="s">
        <v>1040</v>
      </c>
      <c r="G155" s="230"/>
      <c r="H155" s="233">
        <v>1.98</v>
      </c>
      <c r="I155" s="234"/>
      <c r="J155" s="230"/>
      <c r="K155" s="230"/>
      <c r="L155" s="235"/>
      <c r="M155" s="236"/>
      <c r="N155" s="237"/>
      <c r="O155" s="237"/>
      <c r="P155" s="237"/>
      <c r="Q155" s="237"/>
      <c r="R155" s="237"/>
      <c r="S155" s="237"/>
      <c r="T155" s="237"/>
      <c r="U155" s="238"/>
      <c r="AT155" s="239" t="s">
        <v>185</v>
      </c>
      <c r="AU155" s="239" t="s">
        <v>86</v>
      </c>
      <c r="AV155" s="12" t="s">
        <v>86</v>
      </c>
      <c r="AW155" s="12" t="s">
        <v>37</v>
      </c>
      <c r="AX155" s="12" t="s">
        <v>76</v>
      </c>
      <c r="AY155" s="239" t="s">
        <v>173</v>
      </c>
    </row>
    <row r="156" spans="2:51" s="12" customFormat="1" ht="12">
      <c r="B156" s="229"/>
      <c r="C156" s="230"/>
      <c r="D156" s="225" t="s">
        <v>185</v>
      </c>
      <c r="E156" s="231" t="s">
        <v>19</v>
      </c>
      <c r="F156" s="232" t="s">
        <v>1041</v>
      </c>
      <c r="G156" s="230"/>
      <c r="H156" s="233">
        <v>2.04</v>
      </c>
      <c r="I156" s="234"/>
      <c r="J156" s="230"/>
      <c r="K156" s="230"/>
      <c r="L156" s="235"/>
      <c r="M156" s="236"/>
      <c r="N156" s="237"/>
      <c r="O156" s="237"/>
      <c r="P156" s="237"/>
      <c r="Q156" s="237"/>
      <c r="R156" s="237"/>
      <c r="S156" s="237"/>
      <c r="T156" s="237"/>
      <c r="U156" s="238"/>
      <c r="AT156" s="239" t="s">
        <v>185</v>
      </c>
      <c r="AU156" s="239" t="s">
        <v>86</v>
      </c>
      <c r="AV156" s="12" t="s">
        <v>86</v>
      </c>
      <c r="AW156" s="12" t="s">
        <v>37</v>
      </c>
      <c r="AX156" s="12" t="s">
        <v>76</v>
      </c>
      <c r="AY156" s="239" t="s">
        <v>173</v>
      </c>
    </row>
    <row r="157" spans="2:51" s="15" customFormat="1" ht="12">
      <c r="B157" s="261"/>
      <c r="C157" s="262"/>
      <c r="D157" s="225" t="s">
        <v>185</v>
      </c>
      <c r="E157" s="263" t="s">
        <v>282</v>
      </c>
      <c r="F157" s="264" t="s">
        <v>276</v>
      </c>
      <c r="G157" s="262"/>
      <c r="H157" s="265">
        <v>5.01</v>
      </c>
      <c r="I157" s="266"/>
      <c r="J157" s="262"/>
      <c r="K157" s="262"/>
      <c r="L157" s="267"/>
      <c r="M157" s="268"/>
      <c r="N157" s="269"/>
      <c r="O157" s="269"/>
      <c r="P157" s="269"/>
      <c r="Q157" s="269"/>
      <c r="R157" s="269"/>
      <c r="S157" s="269"/>
      <c r="T157" s="269"/>
      <c r="U157" s="270"/>
      <c r="AT157" s="271" t="s">
        <v>185</v>
      </c>
      <c r="AU157" s="271" t="s">
        <v>86</v>
      </c>
      <c r="AV157" s="15" t="s">
        <v>195</v>
      </c>
      <c r="AW157" s="15" t="s">
        <v>37</v>
      </c>
      <c r="AX157" s="15" t="s">
        <v>76</v>
      </c>
      <c r="AY157" s="271" t="s">
        <v>173</v>
      </c>
    </row>
    <row r="158" spans="2:51" s="13" customFormat="1" ht="12">
      <c r="B158" s="240"/>
      <c r="C158" s="241"/>
      <c r="D158" s="225" t="s">
        <v>185</v>
      </c>
      <c r="E158" s="242" t="s">
        <v>131</v>
      </c>
      <c r="F158" s="243" t="s">
        <v>187</v>
      </c>
      <c r="G158" s="241"/>
      <c r="H158" s="244">
        <v>10.53</v>
      </c>
      <c r="I158" s="245"/>
      <c r="J158" s="241"/>
      <c r="K158" s="241"/>
      <c r="L158" s="246"/>
      <c r="M158" s="247"/>
      <c r="N158" s="248"/>
      <c r="O158" s="248"/>
      <c r="P158" s="248"/>
      <c r="Q158" s="248"/>
      <c r="R158" s="248"/>
      <c r="S158" s="248"/>
      <c r="T158" s="248"/>
      <c r="U158" s="249"/>
      <c r="AT158" s="250" t="s">
        <v>185</v>
      </c>
      <c r="AU158" s="250" t="s">
        <v>86</v>
      </c>
      <c r="AV158" s="13" t="s">
        <v>127</v>
      </c>
      <c r="AW158" s="13" t="s">
        <v>37</v>
      </c>
      <c r="AX158" s="13" t="s">
        <v>76</v>
      </c>
      <c r="AY158" s="250" t="s">
        <v>173</v>
      </c>
    </row>
    <row r="159" spans="2:51" s="12" customFormat="1" ht="12">
      <c r="B159" s="229"/>
      <c r="C159" s="230"/>
      <c r="D159" s="225" t="s">
        <v>185</v>
      </c>
      <c r="E159" s="231" t="s">
        <v>19</v>
      </c>
      <c r="F159" s="232" t="s">
        <v>283</v>
      </c>
      <c r="G159" s="230"/>
      <c r="H159" s="233">
        <v>5.265</v>
      </c>
      <c r="I159" s="234"/>
      <c r="J159" s="230"/>
      <c r="K159" s="230"/>
      <c r="L159" s="235"/>
      <c r="M159" s="236"/>
      <c r="N159" s="237"/>
      <c r="O159" s="237"/>
      <c r="P159" s="237"/>
      <c r="Q159" s="237"/>
      <c r="R159" s="237"/>
      <c r="S159" s="237"/>
      <c r="T159" s="237"/>
      <c r="U159" s="238"/>
      <c r="AT159" s="239" t="s">
        <v>185</v>
      </c>
      <c r="AU159" s="239" t="s">
        <v>86</v>
      </c>
      <c r="AV159" s="12" t="s">
        <v>86</v>
      </c>
      <c r="AW159" s="12" t="s">
        <v>37</v>
      </c>
      <c r="AX159" s="12" t="s">
        <v>76</v>
      </c>
      <c r="AY159" s="239" t="s">
        <v>173</v>
      </c>
    </row>
    <row r="160" spans="2:51" s="13" customFormat="1" ht="12">
      <c r="B160" s="240"/>
      <c r="C160" s="241"/>
      <c r="D160" s="225" t="s">
        <v>185</v>
      </c>
      <c r="E160" s="242" t="s">
        <v>19</v>
      </c>
      <c r="F160" s="243" t="s">
        <v>187</v>
      </c>
      <c r="G160" s="241"/>
      <c r="H160" s="244">
        <v>5.265</v>
      </c>
      <c r="I160" s="245"/>
      <c r="J160" s="241"/>
      <c r="K160" s="241"/>
      <c r="L160" s="246"/>
      <c r="M160" s="247"/>
      <c r="N160" s="248"/>
      <c r="O160" s="248"/>
      <c r="P160" s="248"/>
      <c r="Q160" s="248"/>
      <c r="R160" s="248"/>
      <c r="S160" s="248"/>
      <c r="T160" s="248"/>
      <c r="U160" s="249"/>
      <c r="AT160" s="250" t="s">
        <v>185</v>
      </c>
      <c r="AU160" s="250" t="s">
        <v>86</v>
      </c>
      <c r="AV160" s="13" t="s">
        <v>127</v>
      </c>
      <c r="AW160" s="13" t="s">
        <v>37</v>
      </c>
      <c r="AX160" s="13" t="s">
        <v>84</v>
      </c>
      <c r="AY160" s="250" t="s">
        <v>173</v>
      </c>
    </row>
    <row r="161" spans="2:65" s="1" customFormat="1" ht="16.5" customHeight="1">
      <c r="B161" s="39"/>
      <c r="C161" s="212" t="s">
        <v>259</v>
      </c>
      <c r="D161" s="212" t="s">
        <v>175</v>
      </c>
      <c r="E161" s="213" t="s">
        <v>284</v>
      </c>
      <c r="F161" s="214" t="s">
        <v>285</v>
      </c>
      <c r="G161" s="215" t="s">
        <v>214</v>
      </c>
      <c r="H161" s="216">
        <v>1.58</v>
      </c>
      <c r="I161" s="217"/>
      <c r="J161" s="218">
        <f>ROUND(I161*H161,2)</f>
        <v>0</v>
      </c>
      <c r="K161" s="214" t="s">
        <v>179</v>
      </c>
      <c r="L161" s="44"/>
      <c r="M161" s="219" t="s">
        <v>19</v>
      </c>
      <c r="N161" s="220" t="s">
        <v>47</v>
      </c>
      <c r="O161" s="84"/>
      <c r="P161" s="221">
        <f>O161*H161</f>
        <v>0</v>
      </c>
      <c r="Q161" s="221">
        <v>0</v>
      </c>
      <c r="R161" s="221">
        <f>Q161*H161</f>
        <v>0</v>
      </c>
      <c r="S161" s="221">
        <v>0</v>
      </c>
      <c r="T161" s="221">
        <f>S161*H161</f>
        <v>0</v>
      </c>
      <c r="U161" s="222" t="s">
        <v>19</v>
      </c>
      <c r="AR161" s="223" t="s">
        <v>127</v>
      </c>
      <c r="AT161" s="223" t="s">
        <v>175</v>
      </c>
      <c r="AU161" s="223" t="s">
        <v>86</v>
      </c>
      <c r="AY161" s="18" t="s">
        <v>173</v>
      </c>
      <c r="BE161" s="224">
        <f>IF(N161="základní",J161,0)</f>
        <v>0</v>
      </c>
      <c r="BF161" s="224">
        <f>IF(N161="snížená",J161,0)</f>
        <v>0</v>
      </c>
      <c r="BG161" s="224">
        <f>IF(N161="zákl. přenesená",J161,0)</f>
        <v>0</v>
      </c>
      <c r="BH161" s="224">
        <f>IF(N161="sníž. přenesená",J161,0)</f>
        <v>0</v>
      </c>
      <c r="BI161" s="224">
        <f>IF(N161="nulová",J161,0)</f>
        <v>0</v>
      </c>
      <c r="BJ161" s="18" t="s">
        <v>84</v>
      </c>
      <c r="BK161" s="224">
        <f>ROUND(I161*H161,2)</f>
        <v>0</v>
      </c>
      <c r="BL161" s="18" t="s">
        <v>127</v>
      </c>
      <c r="BM161" s="223" t="s">
        <v>286</v>
      </c>
    </row>
    <row r="162" spans="2:47" s="1" customFormat="1" ht="12">
      <c r="B162" s="39"/>
      <c r="C162" s="40"/>
      <c r="D162" s="225" t="s">
        <v>181</v>
      </c>
      <c r="E162" s="40"/>
      <c r="F162" s="226" t="s">
        <v>287</v>
      </c>
      <c r="G162" s="40"/>
      <c r="H162" s="40"/>
      <c r="I162" s="137"/>
      <c r="J162" s="40"/>
      <c r="K162" s="40"/>
      <c r="L162" s="44"/>
      <c r="M162" s="227"/>
      <c r="N162" s="84"/>
      <c r="O162" s="84"/>
      <c r="P162" s="84"/>
      <c r="Q162" s="84"/>
      <c r="R162" s="84"/>
      <c r="S162" s="84"/>
      <c r="T162" s="84"/>
      <c r="U162" s="85"/>
      <c r="AT162" s="18" t="s">
        <v>181</v>
      </c>
      <c r="AU162" s="18" t="s">
        <v>86</v>
      </c>
    </row>
    <row r="163" spans="2:47" s="1" customFormat="1" ht="12">
      <c r="B163" s="39"/>
      <c r="C163" s="40"/>
      <c r="D163" s="225" t="s">
        <v>183</v>
      </c>
      <c r="E163" s="40"/>
      <c r="F163" s="228" t="s">
        <v>269</v>
      </c>
      <c r="G163" s="40"/>
      <c r="H163" s="40"/>
      <c r="I163" s="137"/>
      <c r="J163" s="40"/>
      <c r="K163" s="40"/>
      <c r="L163" s="44"/>
      <c r="M163" s="227"/>
      <c r="N163" s="84"/>
      <c r="O163" s="84"/>
      <c r="P163" s="84"/>
      <c r="Q163" s="84"/>
      <c r="R163" s="84"/>
      <c r="S163" s="84"/>
      <c r="T163" s="84"/>
      <c r="U163" s="85"/>
      <c r="AT163" s="18" t="s">
        <v>183</v>
      </c>
      <c r="AU163" s="18" t="s">
        <v>86</v>
      </c>
    </row>
    <row r="164" spans="2:51" s="12" customFormat="1" ht="12">
      <c r="B164" s="229"/>
      <c r="C164" s="230"/>
      <c r="D164" s="225" t="s">
        <v>185</v>
      </c>
      <c r="E164" s="231" t="s">
        <v>19</v>
      </c>
      <c r="F164" s="232" t="s">
        <v>288</v>
      </c>
      <c r="G164" s="230"/>
      <c r="H164" s="233">
        <v>1.58</v>
      </c>
      <c r="I164" s="234"/>
      <c r="J164" s="230"/>
      <c r="K164" s="230"/>
      <c r="L164" s="235"/>
      <c r="M164" s="236"/>
      <c r="N164" s="237"/>
      <c r="O164" s="237"/>
      <c r="P164" s="237"/>
      <c r="Q164" s="237"/>
      <c r="R164" s="237"/>
      <c r="S164" s="237"/>
      <c r="T164" s="237"/>
      <c r="U164" s="238"/>
      <c r="AT164" s="239" t="s">
        <v>185</v>
      </c>
      <c r="AU164" s="239" t="s">
        <v>86</v>
      </c>
      <c r="AV164" s="12" t="s">
        <v>86</v>
      </c>
      <c r="AW164" s="12" t="s">
        <v>37</v>
      </c>
      <c r="AX164" s="12" t="s">
        <v>76</v>
      </c>
      <c r="AY164" s="239" t="s">
        <v>173</v>
      </c>
    </row>
    <row r="165" spans="2:51" s="13" customFormat="1" ht="12">
      <c r="B165" s="240"/>
      <c r="C165" s="241"/>
      <c r="D165" s="225" t="s">
        <v>185</v>
      </c>
      <c r="E165" s="242" t="s">
        <v>19</v>
      </c>
      <c r="F165" s="243" t="s">
        <v>187</v>
      </c>
      <c r="G165" s="241"/>
      <c r="H165" s="244">
        <v>1.58</v>
      </c>
      <c r="I165" s="245"/>
      <c r="J165" s="241"/>
      <c r="K165" s="241"/>
      <c r="L165" s="246"/>
      <c r="M165" s="247"/>
      <c r="N165" s="248"/>
      <c r="O165" s="248"/>
      <c r="P165" s="248"/>
      <c r="Q165" s="248"/>
      <c r="R165" s="248"/>
      <c r="S165" s="248"/>
      <c r="T165" s="248"/>
      <c r="U165" s="249"/>
      <c r="AT165" s="250" t="s">
        <v>185</v>
      </c>
      <c r="AU165" s="250" t="s">
        <v>86</v>
      </c>
      <c r="AV165" s="13" t="s">
        <v>127</v>
      </c>
      <c r="AW165" s="13" t="s">
        <v>37</v>
      </c>
      <c r="AX165" s="13" t="s">
        <v>84</v>
      </c>
      <c r="AY165" s="250" t="s">
        <v>173</v>
      </c>
    </row>
    <row r="166" spans="2:65" s="1" customFormat="1" ht="16.5" customHeight="1">
      <c r="B166" s="39"/>
      <c r="C166" s="212" t="s">
        <v>264</v>
      </c>
      <c r="D166" s="212" t="s">
        <v>175</v>
      </c>
      <c r="E166" s="213" t="s">
        <v>290</v>
      </c>
      <c r="F166" s="214" t="s">
        <v>291</v>
      </c>
      <c r="G166" s="215" t="s">
        <v>214</v>
      </c>
      <c r="H166" s="216">
        <v>2.76</v>
      </c>
      <c r="I166" s="217"/>
      <c r="J166" s="218">
        <f>ROUND(I166*H166,2)</f>
        <v>0</v>
      </c>
      <c r="K166" s="214" t="s">
        <v>179</v>
      </c>
      <c r="L166" s="44"/>
      <c r="M166" s="219" t="s">
        <v>19</v>
      </c>
      <c r="N166" s="220" t="s">
        <v>47</v>
      </c>
      <c r="O166" s="84"/>
      <c r="P166" s="221">
        <f>O166*H166</f>
        <v>0</v>
      </c>
      <c r="Q166" s="221">
        <v>0</v>
      </c>
      <c r="R166" s="221">
        <f>Q166*H166</f>
        <v>0</v>
      </c>
      <c r="S166" s="221">
        <v>0</v>
      </c>
      <c r="T166" s="221">
        <f>S166*H166</f>
        <v>0</v>
      </c>
      <c r="U166" s="222" t="s">
        <v>19</v>
      </c>
      <c r="AR166" s="223" t="s">
        <v>127</v>
      </c>
      <c r="AT166" s="223" t="s">
        <v>175</v>
      </c>
      <c r="AU166" s="223" t="s">
        <v>86</v>
      </c>
      <c r="AY166" s="18" t="s">
        <v>173</v>
      </c>
      <c r="BE166" s="224">
        <f>IF(N166="základní",J166,0)</f>
        <v>0</v>
      </c>
      <c r="BF166" s="224">
        <f>IF(N166="snížená",J166,0)</f>
        <v>0</v>
      </c>
      <c r="BG166" s="224">
        <f>IF(N166="zákl. přenesená",J166,0)</f>
        <v>0</v>
      </c>
      <c r="BH166" s="224">
        <f>IF(N166="sníž. přenesená",J166,0)</f>
        <v>0</v>
      </c>
      <c r="BI166" s="224">
        <f>IF(N166="nulová",J166,0)</f>
        <v>0</v>
      </c>
      <c r="BJ166" s="18" t="s">
        <v>84</v>
      </c>
      <c r="BK166" s="224">
        <f>ROUND(I166*H166,2)</f>
        <v>0</v>
      </c>
      <c r="BL166" s="18" t="s">
        <v>127</v>
      </c>
      <c r="BM166" s="223" t="s">
        <v>292</v>
      </c>
    </row>
    <row r="167" spans="2:47" s="1" customFormat="1" ht="12">
      <c r="B167" s="39"/>
      <c r="C167" s="40"/>
      <c r="D167" s="225" t="s">
        <v>181</v>
      </c>
      <c r="E167" s="40"/>
      <c r="F167" s="226" t="s">
        <v>293</v>
      </c>
      <c r="G167" s="40"/>
      <c r="H167" s="40"/>
      <c r="I167" s="137"/>
      <c r="J167" s="40"/>
      <c r="K167" s="40"/>
      <c r="L167" s="44"/>
      <c r="M167" s="227"/>
      <c r="N167" s="84"/>
      <c r="O167" s="84"/>
      <c r="P167" s="84"/>
      <c r="Q167" s="84"/>
      <c r="R167" s="84"/>
      <c r="S167" s="84"/>
      <c r="T167" s="84"/>
      <c r="U167" s="85"/>
      <c r="AT167" s="18" t="s">
        <v>181</v>
      </c>
      <c r="AU167" s="18" t="s">
        <v>86</v>
      </c>
    </row>
    <row r="168" spans="2:47" s="1" customFormat="1" ht="12">
      <c r="B168" s="39"/>
      <c r="C168" s="40"/>
      <c r="D168" s="225" t="s">
        <v>183</v>
      </c>
      <c r="E168" s="40"/>
      <c r="F168" s="228" t="s">
        <v>269</v>
      </c>
      <c r="G168" s="40"/>
      <c r="H168" s="40"/>
      <c r="I168" s="137"/>
      <c r="J168" s="40"/>
      <c r="K168" s="40"/>
      <c r="L168" s="44"/>
      <c r="M168" s="227"/>
      <c r="N168" s="84"/>
      <c r="O168" s="84"/>
      <c r="P168" s="84"/>
      <c r="Q168" s="84"/>
      <c r="R168" s="84"/>
      <c r="S168" s="84"/>
      <c r="T168" s="84"/>
      <c r="U168" s="85"/>
      <c r="AT168" s="18" t="s">
        <v>183</v>
      </c>
      <c r="AU168" s="18" t="s">
        <v>86</v>
      </c>
    </row>
    <row r="169" spans="2:51" s="12" customFormat="1" ht="12">
      <c r="B169" s="229"/>
      <c r="C169" s="230"/>
      <c r="D169" s="225" t="s">
        <v>185</v>
      </c>
      <c r="E169" s="231" t="s">
        <v>19</v>
      </c>
      <c r="F169" s="232" t="s">
        <v>294</v>
      </c>
      <c r="G169" s="230"/>
      <c r="H169" s="233">
        <v>2.76</v>
      </c>
      <c r="I169" s="234"/>
      <c r="J169" s="230"/>
      <c r="K169" s="230"/>
      <c r="L169" s="235"/>
      <c r="M169" s="236"/>
      <c r="N169" s="237"/>
      <c r="O169" s="237"/>
      <c r="P169" s="237"/>
      <c r="Q169" s="237"/>
      <c r="R169" s="237"/>
      <c r="S169" s="237"/>
      <c r="T169" s="237"/>
      <c r="U169" s="238"/>
      <c r="AT169" s="239" t="s">
        <v>185</v>
      </c>
      <c r="AU169" s="239" t="s">
        <v>86</v>
      </c>
      <c r="AV169" s="12" t="s">
        <v>86</v>
      </c>
      <c r="AW169" s="12" t="s">
        <v>37</v>
      </c>
      <c r="AX169" s="12" t="s">
        <v>76</v>
      </c>
      <c r="AY169" s="239" t="s">
        <v>173</v>
      </c>
    </row>
    <row r="170" spans="2:51" s="13" customFormat="1" ht="12">
      <c r="B170" s="240"/>
      <c r="C170" s="241"/>
      <c r="D170" s="225" t="s">
        <v>185</v>
      </c>
      <c r="E170" s="242" t="s">
        <v>19</v>
      </c>
      <c r="F170" s="243" t="s">
        <v>187</v>
      </c>
      <c r="G170" s="241"/>
      <c r="H170" s="244">
        <v>2.76</v>
      </c>
      <c r="I170" s="245"/>
      <c r="J170" s="241"/>
      <c r="K170" s="241"/>
      <c r="L170" s="246"/>
      <c r="M170" s="247"/>
      <c r="N170" s="248"/>
      <c r="O170" s="248"/>
      <c r="P170" s="248"/>
      <c r="Q170" s="248"/>
      <c r="R170" s="248"/>
      <c r="S170" s="248"/>
      <c r="T170" s="248"/>
      <c r="U170" s="249"/>
      <c r="AT170" s="250" t="s">
        <v>185</v>
      </c>
      <c r="AU170" s="250" t="s">
        <v>86</v>
      </c>
      <c r="AV170" s="13" t="s">
        <v>127</v>
      </c>
      <c r="AW170" s="13" t="s">
        <v>37</v>
      </c>
      <c r="AX170" s="13" t="s">
        <v>84</v>
      </c>
      <c r="AY170" s="250" t="s">
        <v>173</v>
      </c>
    </row>
    <row r="171" spans="2:65" s="1" customFormat="1" ht="16.5" customHeight="1">
      <c r="B171" s="39"/>
      <c r="C171" s="212" t="s">
        <v>8</v>
      </c>
      <c r="D171" s="212" t="s">
        <v>175</v>
      </c>
      <c r="E171" s="213" t="s">
        <v>296</v>
      </c>
      <c r="F171" s="214" t="s">
        <v>297</v>
      </c>
      <c r="G171" s="215" t="s">
        <v>214</v>
      </c>
      <c r="H171" s="216">
        <v>5.265</v>
      </c>
      <c r="I171" s="217"/>
      <c r="J171" s="218">
        <f>ROUND(I171*H171,2)</f>
        <v>0</v>
      </c>
      <c r="K171" s="214" t="s">
        <v>179</v>
      </c>
      <c r="L171" s="44"/>
      <c r="M171" s="219" t="s">
        <v>19</v>
      </c>
      <c r="N171" s="220" t="s">
        <v>47</v>
      </c>
      <c r="O171" s="84"/>
      <c r="P171" s="221">
        <f>O171*H171</f>
        <v>0</v>
      </c>
      <c r="Q171" s="221">
        <v>0</v>
      </c>
      <c r="R171" s="221">
        <f>Q171*H171</f>
        <v>0</v>
      </c>
      <c r="S171" s="221">
        <v>0</v>
      </c>
      <c r="T171" s="221">
        <f>S171*H171</f>
        <v>0</v>
      </c>
      <c r="U171" s="222" t="s">
        <v>19</v>
      </c>
      <c r="AR171" s="223" t="s">
        <v>127</v>
      </c>
      <c r="AT171" s="223" t="s">
        <v>175</v>
      </c>
      <c r="AU171" s="223" t="s">
        <v>86</v>
      </c>
      <c r="AY171" s="18" t="s">
        <v>173</v>
      </c>
      <c r="BE171" s="224">
        <f>IF(N171="základní",J171,0)</f>
        <v>0</v>
      </c>
      <c r="BF171" s="224">
        <f>IF(N171="snížená",J171,0)</f>
        <v>0</v>
      </c>
      <c r="BG171" s="224">
        <f>IF(N171="zákl. přenesená",J171,0)</f>
        <v>0</v>
      </c>
      <c r="BH171" s="224">
        <f>IF(N171="sníž. přenesená",J171,0)</f>
        <v>0</v>
      </c>
      <c r="BI171" s="224">
        <f>IF(N171="nulová",J171,0)</f>
        <v>0</v>
      </c>
      <c r="BJ171" s="18" t="s">
        <v>84</v>
      </c>
      <c r="BK171" s="224">
        <f>ROUND(I171*H171,2)</f>
        <v>0</v>
      </c>
      <c r="BL171" s="18" t="s">
        <v>127</v>
      </c>
      <c r="BM171" s="223" t="s">
        <v>298</v>
      </c>
    </row>
    <row r="172" spans="2:47" s="1" customFormat="1" ht="12">
      <c r="B172" s="39"/>
      <c r="C172" s="40"/>
      <c r="D172" s="225" t="s">
        <v>181</v>
      </c>
      <c r="E172" s="40"/>
      <c r="F172" s="226" t="s">
        <v>299</v>
      </c>
      <c r="G172" s="40"/>
      <c r="H172" s="40"/>
      <c r="I172" s="137"/>
      <c r="J172" s="40"/>
      <c r="K172" s="40"/>
      <c r="L172" s="44"/>
      <c r="M172" s="227"/>
      <c r="N172" s="84"/>
      <c r="O172" s="84"/>
      <c r="P172" s="84"/>
      <c r="Q172" s="84"/>
      <c r="R172" s="84"/>
      <c r="S172" s="84"/>
      <c r="T172" s="84"/>
      <c r="U172" s="85"/>
      <c r="AT172" s="18" t="s">
        <v>181</v>
      </c>
      <c r="AU172" s="18" t="s">
        <v>86</v>
      </c>
    </row>
    <row r="173" spans="2:47" s="1" customFormat="1" ht="12">
      <c r="B173" s="39"/>
      <c r="C173" s="40"/>
      <c r="D173" s="225" t="s">
        <v>183</v>
      </c>
      <c r="E173" s="40"/>
      <c r="F173" s="228" t="s">
        <v>269</v>
      </c>
      <c r="G173" s="40"/>
      <c r="H173" s="40"/>
      <c r="I173" s="137"/>
      <c r="J173" s="40"/>
      <c r="K173" s="40"/>
      <c r="L173" s="44"/>
      <c r="M173" s="227"/>
      <c r="N173" s="84"/>
      <c r="O173" s="84"/>
      <c r="P173" s="84"/>
      <c r="Q173" s="84"/>
      <c r="R173" s="84"/>
      <c r="S173" s="84"/>
      <c r="T173" s="84"/>
      <c r="U173" s="85"/>
      <c r="AT173" s="18" t="s">
        <v>183</v>
      </c>
      <c r="AU173" s="18" t="s">
        <v>86</v>
      </c>
    </row>
    <row r="174" spans="2:51" s="12" customFormat="1" ht="12">
      <c r="B174" s="229"/>
      <c r="C174" s="230"/>
      <c r="D174" s="225" t="s">
        <v>185</v>
      </c>
      <c r="E174" s="231" t="s">
        <v>19</v>
      </c>
      <c r="F174" s="232" t="s">
        <v>300</v>
      </c>
      <c r="G174" s="230"/>
      <c r="H174" s="233">
        <v>5.265</v>
      </c>
      <c r="I174" s="234"/>
      <c r="J174" s="230"/>
      <c r="K174" s="230"/>
      <c r="L174" s="235"/>
      <c r="M174" s="236"/>
      <c r="N174" s="237"/>
      <c r="O174" s="237"/>
      <c r="P174" s="237"/>
      <c r="Q174" s="237"/>
      <c r="R174" s="237"/>
      <c r="S174" s="237"/>
      <c r="T174" s="237"/>
      <c r="U174" s="238"/>
      <c r="AT174" s="239" t="s">
        <v>185</v>
      </c>
      <c r="AU174" s="239" t="s">
        <v>86</v>
      </c>
      <c r="AV174" s="12" t="s">
        <v>86</v>
      </c>
      <c r="AW174" s="12" t="s">
        <v>37</v>
      </c>
      <c r="AX174" s="12" t="s">
        <v>76</v>
      </c>
      <c r="AY174" s="239" t="s">
        <v>173</v>
      </c>
    </row>
    <row r="175" spans="2:51" s="13" customFormat="1" ht="12">
      <c r="B175" s="240"/>
      <c r="C175" s="241"/>
      <c r="D175" s="225" t="s">
        <v>185</v>
      </c>
      <c r="E175" s="242" t="s">
        <v>19</v>
      </c>
      <c r="F175" s="243" t="s">
        <v>187</v>
      </c>
      <c r="G175" s="241"/>
      <c r="H175" s="244">
        <v>5.265</v>
      </c>
      <c r="I175" s="245"/>
      <c r="J175" s="241"/>
      <c r="K175" s="241"/>
      <c r="L175" s="246"/>
      <c r="M175" s="247"/>
      <c r="N175" s="248"/>
      <c r="O175" s="248"/>
      <c r="P175" s="248"/>
      <c r="Q175" s="248"/>
      <c r="R175" s="248"/>
      <c r="S175" s="248"/>
      <c r="T175" s="248"/>
      <c r="U175" s="249"/>
      <c r="AT175" s="250" t="s">
        <v>185</v>
      </c>
      <c r="AU175" s="250" t="s">
        <v>86</v>
      </c>
      <c r="AV175" s="13" t="s">
        <v>127</v>
      </c>
      <c r="AW175" s="13" t="s">
        <v>37</v>
      </c>
      <c r="AX175" s="13" t="s">
        <v>84</v>
      </c>
      <c r="AY175" s="250" t="s">
        <v>173</v>
      </c>
    </row>
    <row r="176" spans="2:65" s="1" customFormat="1" ht="16.5" customHeight="1">
      <c r="B176" s="39"/>
      <c r="C176" s="212" t="s">
        <v>289</v>
      </c>
      <c r="D176" s="212" t="s">
        <v>175</v>
      </c>
      <c r="E176" s="213" t="s">
        <v>302</v>
      </c>
      <c r="F176" s="214" t="s">
        <v>303</v>
      </c>
      <c r="G176" s="215" t="s">
        <v>214</v>
      </c>
      <c r="H176" s="216">
        <v>1.58</v>
      </c>
      <c r="I176" s="217"/>
      <c r="J176" s="218">
        <f>ROUND(I176*H176,2)</f>
        <v>0</v>
      </c>
      <c r="K176" s="214" t="s">
        <v>179</v>
      </c>
      <c r="L176" s="44"/>
      <c r="M176" s="219" t="s">
        <v>19</v>
      </c>
      <c r="N176" s="220" t="s">
        <v>47</v>
      </c>
      <c r="O176" s="84"/>
      <c r="P176" s="221">
        <f>O176*H176</f>
        <v>0</v>
      </c>
      <c r="Q176" s="221">
        <v>0</v>
      </c>
      <c r="R176" s="221">
        <f>Q176*H176</f>
        <v>0</v>
      </c>
      <c r="S176" s="221">
        <v>0</v>
      </c>
      <c r="T176" s="221">
        <f>S176*H176</f>
        <v>0</v>
      </c>
      <c r="U176" s="222" t="s">
        <v>19</v>
      </c>
      <c r="AR176" s="223" t="s">
        <v>127</v>
      </c>
      <c r="AT176" s="223" t="s">
        <v>175</v>
      </c>
      <c r="AU176" s="223" t="s">
        <v>86</v>
      </c>
      <c r="AY176" s="18" t="s">
        <v>173</v>
      </c>
      <c r="BE176" s="224">
        <f>IF(N176="základní",J176,0)</f>
        <v>0</v>
      </c>
      <c r="BF176" s="224">
        <f>IF(N176="snížená",J176,0)</f>
        <v>0</v>
      </c>
      <c r="BG176" s="224">
        <f>IF(N176="zákl. přenesená",J176,0)</f>
        <v>0</v>
      </c>
      <c r="BH176" s="224">
        <f>IF(N176="sníž. přenesená",J176,0)</f>
        <v>0</v>
      </c>
      <c r="BI176" s="224">
        <f>IF(N176="nulová",J176,0)</f>
        <v>0</v>
      </c>
      <c r="BJ176" s="18" t="s">
        <v>84</v>
      </c>
      <c r="BK176" s="224">
        <f>ROUND(I176*H176,2)</f>
        <v>0</v>
      </c>
      <c r="BL176" s="18" t="s">
        <v>127</v>
      </c>
      <c r="BM176" s="223" t="s">
        <v>304</v>
      </c>
    </row>
    <row r="177" spans="2:47" s="1" customFormat="1" ht="12">
      <c r="B177" s="39"/>
      <c r="C177" s="40"/>
      <c r="D177" s="225" t="s">
        <v>181</v>
      </c>
      <c r="E177" s="40"/>
      <c r="F177" s="226" t="s">
        <v>305</v>
      </c>
      <c r="G177" s="40"/>
      <c r="H177" s="40"/>
      <c r="I177" s="137"/>
      <c r="J177" s="40"/>
      <c r="K177" s="40"/>
      <c r="L177" s="44"/>
      <c r="M177" s="227"/>
      <c r="N177" s="84"/>
      <c r="O177" s="84"/>
      <c r="P177" s="84"/>
      <c r="Q177" s="84"/>
      <c r="R177" s="84"/>
      <c r="S177" s="84"/>
      <c r="T177" s="84"/>
      <c r="U177" s="85"/>
      <c r="AT177" s="18" t="s">
        <v>181</v>
      </c>
      <c r="AU177" s="18" t="s">
        <v>86</v>
      </c>
    </row>
    <row r="178" spans="2:47" s="1" customFormat="1" ht="12">
      <c r="B178" s="39"/>
      <c r="C178" s="40"/>
      <c r="D178" s="225" t="s">
        <v>183</v>
      </c>
      <c r="E178" s="40"/>
      <c r="F178" s="228" t="s">
        <v>269</v>
      </c>
      <c r="G178" s="40"/>
      <c r="H178" s="40"/>
      <c r="I178" s="137"/>
      <c r="J178" s="40"/>
      <c r="K178" s="40"/>
      <c r="L178" s="44"/>
      <c r="M178" s="227"/>
      <c r="N178" s="84"/>
      <c r="O178" s="84"/>
      <c r="P178" s="84"/>
      <c r="Q178" s="84"/>
      <c r="R178" s="84"/>
      <c r="S178" s="84"/>
      <c r="T178" s="84"/>
      <c r="U178" s="85"/>
      <c r="AT178" s="18" t="s">
        <v>183</v>
      </c>
      <c r="AU178" s="18" t="s">
        <v>86</v>
      </c>
    </row>
    <row r="179" spans="2:51" s="12" customFormat="1" ht="12">
      <c r="B179" s="229"/>
      <c r="C179" s="230"/>
      <c r="D179" s="225" t="s">
        <v>185</v>
      </c>
      <c r="E179" s="231" t="s">
        <v>19</v>
      </c>
      <c r="F179" s="232" t="s">
        <v>288</v>
      </c>
      <c r="G179" s="230"/>
      <c r="H179" s="233">
        <v>1.58</v>
      </c>
      <c r="I179" s="234"/>
      <c r="J179" s="230"/>
      <c r="K179" s="230"/>
      <c r="L179" s="235"/>
      <c r="M179" s="236"/>
      <c r="N179" s="237"/>
      <c r="O179" s="237"/>
      <c r="P179" s="237"/>
      <c r="Q179" s="237"/>
      <c r="R179" s="237"/>
      <c r="S179" s="237"/>
      <c r="T179" s="237"/>
      <c r="U179" s="238"/>
      <c r="AT179" s="239" t="s">
        <v>185</v>
      </c>
      <c r="AU179" s="239" t="s">
        <v>86</v>
      </c>
      <c r="AV179" s="12" t="s">
        <v>86</v>
      </c>
      <c r="AW179" s="12" t="s">
        <v>37</v>
      </c>
      <c r="AX179" s="12" t="s">
        <v>76</v>
      </c>
      <c r="AY179" s="239" t="s">
        <v>173</v>
      </c>
    </row>
    <row r="180" spans="2:51" s="13" customFormat="1" ht="12">
      <c r="B180" s="240"/>
      <c r="C180" s="241"/>
      <c r="D180" s="225" t="s">
        <v>185</v>
      </c>
      <c r="E180" s="242" t="s">
        <v>19</v>
      </c>
      <c r="F180" s="243" t="s">
        <v>187</v>
      </c>
      <c r="G180" s="241"/>
      <c r="H180" s="244">
        <v>1.58</v>
      </c>
      <c r="I180" s="245"/>
      <c r="J180" s="241"/>
      <c r="K180" s="241"/>
      <c r="L180" s="246"/>
      <c r="M180" s="247"/>
      <c r="N180" s="248"/>
      <c r="O180" s="248"/>
      <c r="P180" s="248"/>
      <c r="Q180" s="248"/>
      <c r="R180" s="248"/>
      <c r="S180" s="248"/>
      <c r="T180" s="248"/>
      <c r="U180" s="249"/>
      <c r="AT180" s="250" t="s">
        <v>185</v>
      </c>
      <c r="AU180" s="250" t="s">
        <v>86</v>
      </c>
      <c r="AV180" s="13" t="s">
        <v>127</v>
      </c>
      <c r="AW180" s="13" t="s">
        <v>37</v>
      </c>
      <c r="AX180" s="13" t="s">
        <v>84</v>
      </c>
      <c r="AY180" s="250" t="s">
        <v>173</v>
      </c>
    </row>
    <row r="181" spans="2:65" s="1" customFormat="1" ht="16.5" customHeight="1">
      <c r="B181" s="39"/>
      <c r="C181" s="212" t="s">
        <v>295</v>
      </c>
      <c r="D181" s="212" t="s">
        <v>175</v>
      </c>
      <c r="E181" s="213" t="s">
        <v>306</v>
      </c>
      <c r="F181" s="214" t="s">
        <v>307</v>
      </c>
      <c r="G181" s="215" t="s">
        <v>214</v>
      </c>
      <c r="H181" s="216">
        <v>2.76</v>
      </c>
      <c r="I181" s="217"/>
      <c r="J181" s="218">
        <f>ROUND(I181*H181,2)</f>
        <v>0</v>
      </c>
      <c r="K181" s="214" t="s">
        <v>179</v>
      </c>
      <c r="L181" s="44"/>
      <c r="M181" s="219" t="s">
        <v>19</v>
      </c>
      <c r="N181" s="220" t="s">
        <v>47</v>
      </c>
      <c r="O181" s="84"/>
      <c r="P181" s="221">
        <f>O181*H181</f>
        <v>0</v>
      </c>
      <c r="Q181" s="221">
        <v>0</v>
      </c>
      <c r="R181" s="221">
        <f>Q181*H181</f>
        <v>0</v>
      </c>
      <c r="S181" s="221">
        <v>0</v>
      </c>
      <c r="T181" s="221">
        <f>S181*H181</f>
        <v>0</v>
      </c>
      <c r="U181" s="222" t="s">
        <v>19</v>
      </c>
      <c r="AR181" s="223" t="s">
        <v>127</v>
      </c>
      <c r="AT181" s="223" t="s">
        <v>175</v>
      </c>
      <c r="AU181" s="223" t="s">
        <v>86</v>
      </c>
      <c r="AY181" s="18" t="s">
        <v>173</v>
      </c>
      <c r="BE181" s="224">
        <f>IF(N181="základní",J181,0)</f>
        <v>0</v>
      </c>
      <c r="BF181" s="224">
        <f>IF(N181="snížená",J181,0)</f>
        <v>0</v>
      </c>
      <c r="BG181" s="224">
        <f>IF(N181="zákl. přenesená",J181,0)</f>
        <v>0</v>
      </c>
      <c r="BH181" s="224">
        <f>IF(N181="sníž. přenesená",J181,0)</f>
        <v>0</v>
      </c>
      <c r="BI181" s="224">
        <f>IF(N181="nulová",J181,0)</f>
        <v>0</v>
      </c>
      <c r="BJ181" s="18" t="s">
        <v>84</v>
      </c>
      <c r="BK181" s="224">
        <f>ROUND(I181*H181,2)</f>
        <v>0</v>
      </c>
      <c r="BL181" s="18" t="s">
        <v>127</v>
      </c>
      <c r="BM181" s="223" t="s">
        <v>308</v>
      </c>
    </row>
    <row r="182" spans="2:47" s="1" customFormat="1" ht="12">
      <c r="B182" s="39"/>
      <c r="C182" s="40"/>
      <c r="D182" s="225" t="s">
        <v>181</v>
      </c>
      <c r="E182" s="40"/>
      <c r="F182" s="226" t="s">
        <v>309</v>
      </c>
      <c r="G182" s="40"/>
      <c r="H182" s="40"/>
      <c r="I182" s="137"/>
      <c r="J182" s="40"/>
      <c r="K182" s="40"/>
      <c r="L182" s="44"/>
      <c r="M182" s="227"/>
      <c r="N182" s="84"/>
      <c r="O182" s="84"/>
      <c r="P182" s="84"/>
      <c r="Q182" s="84"/>
      <c r="R182" s="84"/>
      <c r="S182" s="84"/>
      <c r="T182" s="84"/>
      <c r="U182" s="85"/>
      <c r="AT182" s="18" t="s">
        <v>181</v>
      </c>
      <c r="AU182" s="18" t="s">
        <v>86</v>
      </c>
    </row>
    <row r="183" spans="2:47" s="1" customFormat="1" ht="12">
      <c r="B183" s="39"/>
      <c r="C183" s="40"/>
      <c r="D183" s="225" t="s">
        <v>183</v>
      </c>
      <c r="E183" s="40"/>
      <c r="F183" s="228" t="s">
        <v>269</v>
      </c>
      <c r="G183" s="40"/>
      <c r="H183" s="40"/>
      <c r="I183" s="137"/>
      <c r="J183" s="40"/>
      <c r="K183" s="40"/>
      <c r="L183" s="44"/>
      <c r="M183" s="227"/>
      <c r="N183" s="84"/>
      <c r="O183" s="84"/>
      <c r="P183" s="84"/>
      <c r="Q183" s="84"/>
      <c r="R183" s="84"/>
      <c r="S183" s="84"/>
      <c r="T183" s="84"/>
      <c r="U183" s="85"/>
      <c r="AT183" s="18" t="s">
        <v>183</v>
      </c>
      <c r="AU183" s="18" t="s">
        <v>86</v>
      </c>
    </row>
    <row r="184" spans="2:51" s="12" customFormat="1" ht="12">
      <c r="B184" s="229"/>
      <c r="C184" s="230"/>
      <c r="D184" s="225" t="s">
        <v>185</v>
      </c>
      <c r="E184" s="231" t="s">
        <v>19</v>
      </c>
      <c r="F184" s="232" t="s">
        <v>294</v>
      </c>
      <c r="G184" s="230"/>
      <c r="H184" s="233">
        <v>2.76</v>
      </c>
      <c r="I184" s="234"/>
      <c r="J184" s="230"/>
      <c r="K184" s="230"/>
      <c r="L184" s="235"/>
      <c r="M184" s="236"/>
      <c r="N184" s="237"/>
      <c r="O184" s="237"/>
      <c r="P184" s="237"/>
      <c r="Q184" s="237"/>
      <c r="R184" s="237"/>
      <c r="S184" s="237"/>
      <c r="T184" s="237"/>
      <c r="U184" s="238"/>
      <c r="AT184" s="239" t="s">
        <v>185</v>
      </c>
      <c r="AU184" s="239" t="s">
        <v>86</v>
      </c>
      <c r="AV184" s="12" t="s">
        <v>86</v>
      </c>
      <c r="AW184" s="12" t="s">
        <v>37</v>
      </c>
      <c r="AX184" s="12" t="s">
        <v>76</v>
      </c>
      <c r="AY184" s="239" t="s">
        <v>173</v>
      </c>
    </row>
    <row r="185" spans="2:51" s="13" customFormat="1" ht="12">
      <c r="B185" s="240"/>
      <c r="C185" s="241"/>
      <c r="D185" s="225" t="s">
        <v>185</v>
      </c>
      <c r="E185" s="242" t="s">
        <v>19</v>
      </c>
      <c r="F185" s="243" t="s">
        <v>187</v>
      </c>
      <c r="G185" s="241"/>
      <c r="H185" s="244">
        <v>2.76</v>
      </c>
      <c r="I185" s="245"/>
      <c r="J185" s="241"/>
      <c r="K185" s="241"/>
      <c r="L185" s="246"/>
      <c r="M185" s="247"/>
      <c r="N185" s="248"/>
      <c r="O185" s="248"/>
      <c r="P185" s="248"/>
      <c r="Q185" s="248"/>
      <c r="R185" s="248"/>
      <c r="S185" s="248"/>
      <c r="T185" s="248"/>
      <c r="U185" s="249"/>
      <c r="AT185" s="250" t="s">
        <v>185</v>
      </c>
      <c r="AU185" s="250" t="s">
        <v>86</v>
      </c>
      <c r="AV185" s="13" t="s">
        <v>127</v>
      </c>
      <c r="AW185" s="13" t="s">
        <v>37</v>
      </c>
      <c r="AX185" s="13" t="s">
        <v>84</v>
      </c>
      <c r="AY185" s="250" t="s">
        <v>173</v>
      </c>
    </row>
    <row r="186" spans="2:65" s="1" customFormat="1" ht="16.5" customHeight="1">
      <c r="B186" s="39"/>
      <c r="C186" s="212" t="s">
        <v>301</v>
      </c>
      <c r="D186" s="212" t="s">
        <v>175</v>
      </c>
      <c r="E186" s="213" t="s">
        <v>845</v>
      </c>
      <c r="F186" s="214" t="s">
        <v>846</v>
      </c>
      <c r="G186" s="215" t="s">
        <v>214</v>
      </c>
      <c r="H186" s="216">
        <v>5.625</v>
      </c>
      <c r="I186" s="217"/>
      <c r="J186" s="218">
        <f>ROUND(I186*H186,2)</f>
        <v>0</v>
      </c>
      <c r="K186" s="214" t="s">
        <v>179</v>
      </c>
      <c r="L186" s="44"/>
      <c r="M186" s="219" t="s">
        <v>19</v>
      </c>
      <c r="N186" s="220" t="s">
        <v>47</v>
      </c>
      <c r="O186" s="84"/>
      <c r="P186" s="221">
        <f>O186*H186</f>
        <v>0</v>
      </c>
      <c r="Q186" s="221">
        <v>0</v>
      </c>
      <c r="R186" s="221">
        <f>Q186*H186</f>
        <v>0</v>
      </c>
      <c r="S186" s="221">
        <v>0</v>
      </c>
      <c r="T186" s="221">
        <f>S186*H186</f>
        <v>0</v>
      </c>
      <c r="U186" s="222" t="s">
        <v>19</v>
      </c>
      <c r="AR186" s="223" t="s">
        <v>127</v>
      </c>
      <c r="AT186" s="223" t="s">
        <v>175</v>
      </c>
      <c r="AU186" s="223" t="s">
        <v>86</v>
      </c>
      <c r="AY186" s="18" t="s">
        <v>173</v>
      </c>
      <c r="BE186" s="224">
        <f>IF(N186="základní",J186,0)</f>
        <v>0</v>
      </c>
      <c r="BF186" s="224">
        <f>IF(N186="snížená",J186,0)</f>
        <v>0</v>
      </c>
      <c r="BG186" s="224">
        <f>IF(N186="zákl. přenesená",J186,0)</f>
        <v>0</v>
      </c>
      <c r="BH186" s="224">
        <f>IF(N186="sníž. přenesená",J186,0)</f>
        <v>0</v>
      </c>
      <c r="BI186" s="224">
        <f>IF(N186="nulová",J186,0)</f>
        <v>0</v>
      </c>
      <c r="BJ186" s="18" t="s">
        <v>84</v>
      </c>
      <c r="BK186" s="224">
        <f>ROUND(I186*H186,2)</f>
        <v>0</v>
      </c>
      <c r="BL186" s="18" t="s">
        <v>127</v>
      </c>
      <c r="BM186" s="223" t="s">
        <v>1042</v>
      </c>
    </row>
    <row r="187" spans="2:47" s="1" customFormat="1" ht="12">
      <c r="B187" s="39"/>
      <c r="C187" s="40"/>
      <c r="D187" s="225" t="s">
        <v>181</v>
      </c>
      <c r="E187" s="40"/>
      <c r="F187" s="226" t="s">
        <v>848</v>
      </c>
      <c r="G187" s="40"/>
      <c r="H187" s="40"/>
      <c r="I187" s="137"/>
      <c r="J187" s="40"/>
      <c r="K187" s="40"/>
      <c r="L187" s="44"/>
      <c r="M187" s="227"/>
      <c r="N187" s="84"/>
      <c r="O187" s="84"/>
      <c r="P187" s="84"/>
      <c r="Q187" s="84"/>
      <c r="R187" s="84"/>
      <c r="S187" s="84"/>
      <c r="T187" s="84"/>
      <c r="U187" s="85"/>
      <c r="AT187" s="18" t="s">
        <v>181</v>
      </c>
      <c r="AU187" s="18" t="s">
        <v>86</v>
      </c>
    </row>
    <row r="188" spans="2:47" s="1" customFormat="1" ht="12">
      <c r="B188" s="39"/>
      <c r="C188" s="40"/>
      <c r="D188" s="225" t="s">
        <v>183</v>
      </c>
      <c r="E188" s="40"/>
      <c r="F188" s="228" t="s">
        <v>849</v>
      </c>
      <c r="G188" s="40"/>
      <c r="H188" s="40"/>
      <c r="I188" s="137"/>
      <c r="J188" s="40"/>
      <c r="K188" s="40"/>
      <c r="L188" s="44"/>
      <c r="M188" s="227"/>
      <c r="N188" s="84"/>
      <c r="O188" s="84"/>
      <c r="P188" s="84"/>
      <c r="Q188" s="84"/>
      <c r="R188" s="84"/>
      <c r="S188" s="84"/>
      <c r="T188" s="84"/>
      <c r="U188" s="85"/>
      <c r="AT188" s="18" t="s">
        <v>183</v>
      </c>
      <c r="AU188" s="18" t="s">
        <v>86</v>
      </c>
    </row>
    <row r="189" spans="2:51" s="12" customFormat="1" ht="12">
      <c r="B189" s="229"/>
      <c r="C189" s="230"/>
      <c r="D189" s="225" t="s">
        <v>185</v>
      </c>
      <c r="E189" s="231" t="s">
        <v>19</v>
      </c>
      <c r="F189" s="232" t="s">
        <v>850</v>
      </c>
      <c r="G189" s="230"/>
      <c r="H189" s="233">
        <v>5.625</v>
      </c>
      <c r="I189" s="234"/>
      <c r="J189" s="230"/>
      <c r="K189" s="230"/>
      <c r="L189" s="235"/>
      <c r="M189" s="236"/>
      <c r="N189" s="237"/>
      <c r="O189" s="237"/>
      <c r="P189" s="237"/>
      <c r="Q189" s="237"/>
      <c r="R189" s="237"/>
      <c r="S189" s="237"/>
      <c r="T189" s="237"/>
      <c r="U189" s="238"/>
      <c r="AT189" s="239" t="s">
        <v>185</v>
      </c>
      <c r="AU189" s="239" t="s">
        <v>86</v>
      </c>
      <c r="AV189" s="12" t="s">
        <v>86</v>
      </c>
      <c r="AW189" s="12" t="s">
        <v>37</v>
      </c>
      <c r="AX189" s="12" t="s">
        <v>76</v>
      </c>
      <c r="AY189" s="239" t="s">
        <v>173</v>
      </c>
    </row>
    <row r="190" spans="2:51" s="13" customFormat="1" ht="12">
      <c r="B190" s="240"/>
      <c r="C190" s="241"/>
      <c r="D190" s="225" t="s">
        <v>185</v>
      </c>
      <c r="E190" s="242" t="s">
        <v>19</v>
      </c>
      <c r="F190" s="243" t="s">
        <v>187</v>
      </c>
      <c r="G190" s="241"/>
      <c r="H190" s="244">
        <v>5.625</v>
      </c>
      <c r="I190" s="245"/>
      <c r="J190" s="241"/>
      <c r="K190" s="241"/>
      <c r="L190" s="246"/>
      <c r="M190" s="247"/>
      <c r="N190" s="248"/>
      <c r="O190" s="248"/>
      <c r="P190" s="248"/>
      <c r="Q190" s="248"/>
      <c r="R190" s="248"/>
      <c r="S190" s="248"/>
      <c r="T190" s="248"/>
      <c r="U190" s="249"/>
      <c r="AT190" s="250" t="s">
        <v>185</v>
      </c>
      <c r="AU190" s="250" t="s">
        <v>86</v>
      </c>
      <c r="AV190" s="13" t="s">
        <v>127</v>
      </c>
      <c r="AW190" s="13" t="s">
        <v>37</v>
      </c>
      <c r="AX190" s="13" t="s">
        <v>84</v>
      </c>
      <c r="AY190" s="250" t="s">
        <v>173</v>
      </c>
    </row>
    <row r="191" spans="2:65" s="1" customFormat="1" ht="16.5" customHeight="1">
      <c r="B191" s="39"/>
      <c r="C191" s="212" t="s">
        <v>123</v>
      </c>
      <c r="D191" s="212" t="s">
        <v>175</v>
      </c>
      <c r="E191" s="213" t="s">
        <v>965</v>
      </c>
      <c r="F191" s="214" t="s">
        <v>966</v>
      </c>
      <c r="G191" s="215" t="s">
        <v>214</v>
      </c>
      <c r="H191" s="216">
        <v>77.13</v>
      </c>
      <c r="I191" s="217"/>
      <c r="J191" s="218">
        <f>ROUND(I191*H191,2)</f>
        <v>0</v>
      </c>
      <c r="K191" s="214" t="s">
        <v>179</v>
      </c>
      <c r="L191" s="44"/>
      <c r="M191" s="219" t="s">
        <v>19</v>
      </c>
      <c r="N191" s="220" t="s">
        <v>47</v>
      </c>
      <c r="O191" s="84"/>
      <c r="P191" s="221">
        <f>O191*H191</f>
        <v>0</v>
      </c>
      <c r="Q191" s="221">
        <v>0</v>
      </c>
      <c r="R191" s="221">
        <f>Q191*H191</f>
        <v>0</v>
      </c>
      <c r="S191" s="221">
        <v>0</v>
      </c>
      <c r="T191" s="221">
        <f>S191*H191</f>
        <v>0</v>
      </c>
      <c r="U191" s="222" t="s">
        <v>19</v>
      </c>
      <c r="AR191" s="223" t="s">
        <v>127</v>
      </c>
      <c r="AT191" s="223" t="s">
        <v>175</v>
      </c>
      <c r="AU191" s="223" t="s">
        <v>86</v>
      </c>
      <c r="AY191" s="18" t="s">
        <v>173</v>
      </c>
      <c r="BE191" s="224">
        <f>IF(N191="základní",J191,0)</f>
        <v>0</v>
      </c>
      <c r="BF191" s="224">
        <f>IF(N191="snížená",J191,0)</f>
        <v>0</v>
      </c>
      <c r="BG191" s="224">
        <f>IF(N191="zákl. přenesená",J191,0)</f>
        <v>0</v>
      </c>
      <c r="BH191" s="224">
        <f>IF(N191="sníž. přenesená",J191,0)</f>
        <v>0</v>
      </c>
      <c r="BI191" s="224">
        <f>IF(N191="nulová",J191,0)</f>
        <v>0</v>
      </c>
      <c r="BJ191" s="18" t="s">
        <v>84</v>
      </c>
      <c r="BK191" s="224">
        <f>ROUND(I191*H191,2)</f>
        <v>0</v>
      </c>
      <c r="BL191" s="18" t="s">
        <v>127</v>
      </c>
      <c r="BM191" s="223" t="s">
        <v>1043</v>
      </c>
    </row>
    <row r="192" spans="2:47" s="1" customFormat="1" ht="12">
      <c r="B192" s="39"/>
      <c r="C192" s="40"/>
      <c r="D192" s="225" t="s">
        <v>181</v>
      </c>
      <c r="E192" s="40"/>
      <c r="F192" s="226" t="s">
        <v>968</v>
      </c>
      <c r="G192" s="40"/>
      <c r="H192" s="40"/>
      <c r="I192" s="137"/>
      <c r="J192" s="40"/>
      <c r="K192" s="40"/>
      <c r="L192" s="44"/>
      <c r="M192" s="227"/>
      <c r="N192" s="84"/>
      <c r="O192" s="84"/>
      <c r="P192" s="84"/>
      <c r="Q192" s="84"/>
      <c r="R192" s="84"/>
      <c r="S192" s="84"/>
      <c r="T192" s="84"/>
      <c r="U192" s="85"/>
      <c r="AT192" s="18" t="s">
        <v>181</v>
      </c>
      <c r="AU192" s="18" t="s">
        <v>86</v>
      </c>
    </row>
    <row r="193" spans="2:47" s="1" customFormat="1" ht="12">
      <c r="B193" s="39"/>
      <c r="C193" s="40"/>
      <c r="D193" s="225" t="s">
        <v>183</v>
      </c>
      <c r="E193" s="40"/>
      <c r="F193" s="228" t="s">
        <v>681</v>
      </c>
      <c r="G193" s="40"/>
      <c r="H193" s="40"/>
      <c r="I193" s="137"/>
      <c r="J193" s="40"/>
      <c r="K193" s="40"/>
      <c r="L193" s="44"/>
      <c r="M193" s="227"/>
      <c r="N193" s="84"/>
      <c r="O193" s="84"/>
      <c r="P193" s="84"/>
      <c r="Q193" s="84"/>
      <c r="R193" s="84"/>
      <c r="S193" s="84"/>
      <c r="T193" s="84"/>
      <c r="U193" s="85"/>
      <c r="AT193" s="18" t="s">
        <v>183</v>
      </c>
      <c r="AU193" s="18" t="s">
        <v>86</v>
      </c>
    </row>
    <row r="194" spans="2:51" s="12" customFormat="1" ht="12">
      <c r="B194" s="229"/>
      <c r="C194" s="230"/>
      <c r="D194" s="225" t="s">
        <v>185</v>
      </c>
      <c r="E194" s="231" t="s">
        <v>19</v>
      </c>
      <c r="F194" s="232" t="s">
        <v>816</v>
      </c>
      <c r="G194" s="230"/>
      <c r="H194" s="233">
        <v>77.13</v>
      </c>
      <c r="I194" s="234"/>
      <c r="J194" s="230"/>
      <c r="K194" s="230"/>
      <c r="L194" s="235"/>
      <c r="M194" s="236"/>
      <c r="N194" s="237"/>
      <c r="O194" s="237"/>
      <c r="P194" s="237"/>
      <c r="Q194" s="237"/>
      <c r="R194" s="237"/>
      <c r="S194" s="237"/>
      <c r="T194" s="237"/>
      <c r="U194" s="238"/>
      <c r="AT194" s="239" t="s">
        <v>185</v>
      </c>
      <c r="AU194" s="239" t="s">
        <v>86</v>
      </c>
      <c r="AV194" s="12" t="s">
        <v>86</v>
      </c>
      <c r="AW194" s="12" t="s">
        <v>37</v>
      </c>
      <c r="AX194" s="12" t="s">
        <v>76</v>
      </c>
      <c r="AY194" s="239" t="s">
        <v>173</v>
      </c>
    </row>
    <row r="195" spans="2:51" s="13" customFormat="1" ht="12">
      <c r="B195" s="240"/>
      <c r="C195" s="241"/>
      <c r="D195" s="225" t="s">
        <v>185</v>
      </c>
      <c r="E195" s="242" t="s">
        <v>19</v>
      </c>
      <c r="F195" s="243" t="s">
        <v>187</v>
      </c>
      <c r="G195" s="241"/>
      <c r="H195" s="244">
        <v>77.13</v>
      </c>
      <c r="I195" s="245"/>
      <c r="J195" s="241"/>
      <c r="K195" s="241"/>
      <c r="L195" s="246"/>
      <c r="M195" s="247"/>
      <c r="N195" s="248"/>
      <c r="O195" s="248"/>
      <c r="P195" s="248"/>
      <c r="Q195" s="248"/>
      <c r="R195" s="248"/>
      <c r="S195" s="248"/>
      <c r="T195" s="248"/>
      <c r="U195" s="249"/>
      <c r="AT195" s="250" t="s">
        <v>185</v>
      </c>
      <c r="AU195" s="250" t="s">
        <v>86</v>
      </c>
      <c r="AV195" s="13" t="s">
        <v>127</v>
      </c>
      <c r="AW195" s="13" t="s">
        <v>37</v>
      </c>
      <c r="AX195" s="13" t="s">
        <v>84</v>
      </c>
      <c r="AY195" s="250" t="s">
        <v>173</v>
      </c>
    </row>
    <row r="196" spans="2:65" s="1" customFormat="1" ht="16.5" customHeight="1">
      <c r="B196" s="39"/>
      <c r="C196" s="212" t="s">
        <v>310</v>
      </c>
      <c r="D196" s="212" t="s">
        <v>175</v>
      </c>
      <c r="E196" s="213" t="s">
        <v>328</v>
      </c>
      <c r="F196" s="214" t="s">
        <v>329</v>
      </c>
      <c r="G196" s="215" t="s">
        <v>190</v>
      </c>
      <c r="H196" s="216">
        <v>5</v>
      </c>
      <c r="I196" s="217"/>
      <c r="J196" s="218">
        <f>ROUND(I196*H196,2)</f>
        <v>0</v>
      </c>
      <c r="K196" s="214" t="s">
        <v>179</v>
      </c>
      <c r="L196" s="44"/>
      <c r="M196" s="219" t="s">
        <v>19</v>
      </c>
      <c r="N196" s="220" t="s">
        <v>47</v>
      </c>
      <c r="O196" s="84"/>
      <c r="P196" s="221">
        <f>O196*H196</f>
        <v>0</v>
      </c>
      <c r="Q196" s="221">
        <v>0</v>
      </c>
      <c r="R196" s="221">
        <f>Q196*H196</f>
        <v>0</v>
      </c>
      <c r="S196" s="221">
        <v>0</v>
      </c>
      <c r="T196" s="221">
        <f>S196*H196</f>
        <v>0</v>
      </c>
      <c r="U196" s="222" t="s">
        <v>19</v>
      </c>
      <c r="AR196" s="223" t="s">
        <v>127</v>
      </c>
      <c r="AT196" s="223" t="s">
        <v>175</v>
      </c>
      <c r="AU196" s="223" t="s">
        <v>86</v>
      </c>
      <c r="AY196" s="18" t="s">
        <v>173</v>
      </c>
      <c r="BE196" s="224">
        <f>IF(N196="základní",J196,0)</f>
        <v>0</v>
      </c>
      <c r="BF196" s="224">
        <f>IF(N196="snížená",J196,0)</f>
        <v>0</v>
      </c>
      <c r="BG196" s="224">
        <f>IF(N196="zákl. přenesená",J196,0)</f>
        <v>0</v>
      </c>
      <c r="BH196" s="224">
        <f>IF(N196="sníž. přenesená",J196,0)</f>
        <v>0</v>
      </c>
      <c r="BI196" s="224">
        <f>IF(N196="nulová",J196,0)</f>
        <v>0</v>
      </c>
      <c r="BJ196" s="18" t="s">
        <v>84</v>
      </c>
      <c r="BK196" s="224">
        <f>ROUND(I196*H196,2)</f>
        <v>0</v>
      </c>
      <c r="BL196" s="18" t="s">
        <v>127</v>
      </c>
      <c r="BM196" s="223" t="s">
        <v>330</v>
      </c>
    </row>
    <row r="197" spans="2:47" s="1" customFormat="1" ht="12">
      <c r="B197" s="39"/>
      <c r="C197" s="40"/>
      <c r="D197" s="225" t="s">
        <v>181</v>
      </c>
      <c r="E197" s="40"/>
      <c r="F197" s="226" t="s">
        <v>331</v>
      </c>
      <c r="G197" s="40"/>
      <c r="H197" s="40"/>
      <c r="I197" s="137"/>
      <c r="J197" s="40"/>
      <c r="K197" s="40"/>
      <c r="L197" s="44"/>
      <c r="M197" s="227"/>
      <c r="N197" s="84"/>
      <c r="O197" s="84"/>
      <c r="P197" s="84"/>
      <c r="Q197" s="84"/>
      <c r="R197" s="84"/>
      <c r="S197" s="84"/>
      <c r="T197" s="84"/>
      <c r="U197" s="85"/>
      <c r="AT197" s="18" t="s">
        <v>181</v>
      </c>
      <c r="AU197" s="18" t="s">
        <v>86</v>
      </c>
    </row>
    <row r="198" spans="2:47" s="1" customFormat="1" ht="12">
      <c r="B198" s="39"/>
      <c r="C198" s="40"/>
      <c r="D198" s="225" t="s">
        <v>183</v>
      </c>
      <c r="E198" s="40"/>
      <c r="F198" s="228" t="s">
        <v>332</v>
      </c>
      <c r="G198" s="40"/>
      <c r="H198" s="40"/>
      <c r="I198" s="137"/>
      <c r="J198" s="40"/>
      <c r="K198" s="40"/>
      <c r="L198" s="44"/>
      <c r="M198" s="227"/>
      <c r="N198" s="84"/>
      <c r="O198" s="84"/>
      <c r="P198" s="84"/>
      <c r="Q198" s="84"/>
      <c r="R198" s="84"/>
      <c r="S198" s="84"/>
      <c r="T198" s="84"/>
      <c r="U198" s="85"/>
      <c r="AT198" s="18" t="s">
        <v>183</v>
      </c>
      <c r="AU198" s="18" t="s">
        <v>86</v>
      </c>
    </row>
    <row r="199" spans="2:51" s="12" customFormat="1" ht="12">
      <c r="B199" s="229"/>
      <c r="C199" s="230"/>
      <c r="D199" s="225" t="s">
        <v>185</v>
      </c>
      <c r="E199" s="231" t="s">
        <v>19</v>
      </c>
      <c r="F199" s="232" t="s">
        <v>119</v>
      </c>
      <c r="G199" s="230"/>
      <c r="H199" s="233">
        <v>5</v>
      </c>
      <c r="I199" s="234"/>
      <c r="J199" s="230"/>
      <c r="K199" s="230"/>
      <c r="L199" s="235"/>
      <c r="M199" s="236"/>
      <c r="N199" s="237"/>
      <c r="O199" s="237"/>
      <c r="P199" s="237"/>
      <c r="Q199" s="237"/>
      <c r="R199" s="237"/>
      <c r="S199" s="237"/>
      <c r="T199" s="237"/>
      <c r="U199" s="238"/>
      <c r="AT199" s="239" t="s">
        <v>185</v>
      </c>
      <c r="AU199" s="239" t="s">
        <v>86</v>
      </c>
      <c r="AV199" s="12" t="s">
        <v>86</v>
      </c>
      <c r="AW199" s="12" t="s">
        <v>37</v>
      </c>
      <c r="AX199" s="12" t="s">
        <v>76</v>
      </c>
      <c r="AY199" s="239" t="s">
        <v>173</v>
      </c>
    </row>
    <row r="200" spans="2:51" s="13" customFormat="1" ht="12">
      <c r="B200" s="240"/>
      <c r="C200" s="241"/>
      <c r="D200" s="225" t="s">
        <v>185</v>
      </c>
      <c r="E200" s="242" t="s">
        <v>19</v>
      </c>
      <c r="F200" s="243" t="s">
        <v>187</v>
      </c>
      <c r="G200" s="241"/>
      <c r="H200" s="244">
        <v>5</v>
      </c>
      <c r="I200" s="245"/>
      <c r="J200" s="241"/>
      <c r="K200" s="241"/>
      <c r="L200" s="246"/>
      <c r="M200" s="247"/>
      <c r="N200" s="248"/>
      <c r="O200" s="248"/>
      <c r="P200" s="248"/>
      <c r="Q200" s="248"/>
      <c r="R200" s="248"/>
      <c r="S200" s="248"/>
      <c r="T200" s="248"/>
      <c r="U200" s="249"/>
      <c r="AT200" s="250" t="s">
        <v>185</v>
      </c>
      <c r="AU200" s="250" t="s">
        <v>86</v>
      </c>
      <c r="AV200" s="13" t="s">
        <v>127</v>
      </c>
      <c r="AW200" s="13" t="s">
        <v>37</v>
      </c>
      <c r="AX200" s="13" t="s">
        <v>84</v>
      </c>
      <c r="AY200" s="250" t="s">
        <v>173</v>
      </c>
    </row>
    <row r="201" spans="2:65" s="1" customFormat="1" ht="16.5" customHeight="1">
      <c r="B201" s="39"/>
      <c r="C201" s="212" t="s">
        <v>7</v>
      </c>
      <c r="D201" s="212" t="s">
        <v>175</v>
      </c>
      <c r="E201" s="213" t="s">
        <v>334</v>
      </c>
      <c r="F201" s="214" t="s">
        <v>335</v>
      </c>
      <c r="G201" s="215" t="s">
        <v>190</v>
      </c>
      <c r="H201" s="216">
        <v>2</v>
      </c>
      <c r="I201" s="217"/>
      <c r="J201" s="218">
        <f>ROUND(I201*H201,2)</f>
        <v>0</v>
      </c>
      <c r="K201" s="214" t="s">
        <v>179</v>
      </c>
      <c r="L201" s="44"/>
      <c r="M201" s="219" t="s">
        <v>19</v>
      </c>
      <c r="N201" s="220" t="s">
        <v>47</v>
      </c>
      <c r="O201" s="84"/>
      <c r="P201" s="221">
        <f>O201*H201</f>
        <v>0</v>
      </c>
      <c r="Q201" s="221">
        <v>0</v>
      </c>
      <c r="R201" s="221">
        <f>Q201*H201</f>
        <v>0</v>
      </c>
      <c r="S201" s="221">
        <v>0</v>
      </c>
      <c r="T201" s="221">
        <f>S201*H201</f>
        <v>0</v>
      </c>
      <c r="U201" s="222" t="s">
        <v>19</v>
      </c>
      <c r="AR201" s="223" t="s">
        <v>127</v>
      </c>
      <c r="AT201" s="223" t="s">
        <v>175</v>
      </c>
      <c r="AU201" s="223" t="s">
        <v>86</v>
      </c>
      <c r="AY201" s="18" t="s">
        <v>173</v>
      </c>
      <c r="BE201" s="224">
        <f>IF(N201="základní",J201,0)</f>
        <v>0</v>
      </c>
      <c r="BF201" s="224">
        <f>IF(N201="snížená",J201,0)</f>
        <v>0</v>
      </c>
      <c r="BG201" s="224">
        <f>IF(N201="zákl. přenesená",J201,0)</f>
        <v>0</v>
      </c>
      <c r="BH201" s="224">
        <f>IF(N201="sníž. přenesená",J201,0)</f>
        <v>0</v>
      </c>
      <c r="BI201" s="224">
        <f>IF(N201="nulová",J201,0)</f>
        <v>0</v>
      </c>
      <c r="BJ201" s="18" t="s">
        <v>84</v>
      </c>
      <c r="BK201" s="224">
        <f>ROUND(I201*H201,2)</f>
        <v>0</v>
      </c>
      <c r="BL201" s="18" t="s">
        <v>127</v>
      </c>
      <c r="BM201" s="223" t="s">
        <v>336</v>
      </c>
    </row>
    <row r="202" spans="2:47" s="1" customFormat="1" ht="12">
      <c r="B202" s="39"/>
      <c r="C202" s="40"/>
      <c r="D202" s="225" t="s">
        <v>181</v>
      </c>
      <c r="E202" s="40"/>
      <c r="F202" s="226" t="s">
        <v>337</v>
      </c>
      <c r="G202" s="40"/>
      <c r="H202" s="40"/>
      <c r="I202" s="137"/>
      <c r="J202" s="40"/>
      <c r="K202" s="40"/>
      <c r="L202" s="44"/>
      <c r="M202" s="227"/>
      <c r="N202" s="84"/>
      <c r="O202" s="84"/>
      <c r="P202" s="84"/>
      <c r="Q202" s="84"/>
      <c r="R202" s="84"/>
      <c r="S202" s="84"/>
      <c r="T202" s="84"/>
      <c r="U202" s="85"/>
      <c r="AT202" s="18" t="s">
        <v>181</v>
      </c>
      <c r="AU202" s="18" t="s">
        <v>86</v>
      </c>
    </row>
    <row r="203" spans="2:47" s="1" customFormat="1" ht="12">
      <c r="B203" s="39"/>
      <c r="C203" s="40"/>
      <c r="D203" s="225" t="s">
        <v>183</v>
      </c>
      <c r="E203" s="40"/>
      <c r="F203" s="228" t="s">
        <v>332</v>
      </c>
      <c r="G203" s="40"/>
      <c r="H203" s="40"/>
      <c r="I203" s="137"/>
      <c r="J203" s="40"/>
      <c r="K203" s="40"/>
      <c r="L203" s="44"/>
      <c r="M203" s="227"/>
      <c r="N203" s="84"/>
      <c r="O203" s="84"/>
      <c r="P203" s="84"/>
      <c r="Q203" s="84"/>
      <c r="R203" s="84"/>
      <c r="S203" s="84"/>
      <c r="T203" s="84"/>
      <c r="U203" s="85"/>
      <c r="AT203" s="18" t="s">
        <v>183</v>
      </c>
      <c r="AU203" s="18" t="s">
        <v>86</v>
      </c>
    </row>
    <row r="204" spans="2:51" s="12" customFormat="1" ht="12">
      <c r="B204" s="229"/>
      <c r="C204" s="230"/>
      <c r="D204" s="225" t="s">
        <v>185</v>
      </c>
      <c r="E204" s="231" t="s">
        <v>19</v>
      </c>
      <c r="F204" s="232" t="s">
        <v>122</v>
      </c>
      <c r="G204" s="230"/>
      <c r="H204" s="233">
        <v>2</v>
      </c>
      <c r="I204" s="234"/>
      <c r="J204" s="230"/>
      <c r="K204" s="230"/>
      <c r="L204" s="235"/>
      <c r="M204" s="236"/>
      <c r="N204" s="237"/>
      <c r="O204" s="237"/>
      <c r="P204" s="237"/>
      <c r="Q204" s="237"/>
      <c r="R204" s="237"/>
      <c r="S204" s="237"/>
      <c r="T204" s="237"/>
      <c r="U204" s="238"/>
      <c r="AT204" s="239" t="s">
        <v>185</v>
      </c>
      <c r="AU204" s="239" t="s">
        <v>86</v>
      </c>
      <c r="AV204" s="12" t="s">
        <v>86</v>
      </c>
      <c r="AW204" s="12" t="s">
        <v>37</v>
      </c>
      <c r="AX204" s="12" t="s">
        <v>76</v>
      </c>
      <c r="AY204" s="239" t="s">
        <v>173</v>
      </c>
    </row>
    <row r="205" spans="2:51" s="13" customFormat="1" ht="12">
      <c r="B205" s="240"/>
      <c r="C205" s="241"/>
      <c r="D205" s="225" t="s">
        <v>185</v>
      </c>
      <c r="E205" s="242" t="s">
        <v>19</v>
      </c>
      <c r="F205" s="243" t="s">
        <v>187</v>
      </c>
      <c r="G205" s="241"/>
      <c r="H205" s="244">
        <v>2</v>
      </c>
      <c r="I205" s="245"/>
      <c r="J205" s="241"/>
      <c r="K205" s="241"/>
      <c r="L205" s="246"/>
      <c r="M205" s="247"/>
      <c r="N205" s="248"/>
      <c r="O205" s="248"/>
      <c r="P205" s="248"/>
      <c r="Q205" s="248"/>
      <c r="R205" s="248"/>
      <c r="S205" s="248"/>
      <c r="T205" s="248"/>
      <c r="U205" s="249"/>
      <c r="AT205" s="250" t="s">
        <v>185</v>
      </c>
      <c r="AU205" s="250" t="s">
        <v>86</v>
      </c>
      <c r="AV205" s="13" t="s">
        <v>127</v>
      </c>
      <c r="AW205" s="13" t="s">
        <v>37</v>
      </c>
      <c r="AX205" s="13" t="s">
        <v>84</v>
      </c>
      <c r="AY205" s="250" t="s">
        <v>173</v>
      </c>
    </row>
    <row r="206" spans="2:65" s="1" customFormat="1" ht="16.5" customHeight="1">
      <c r="B206" s="39"/>
      <c r="C206" s="212" t="s">
        <v>321</v>
      </c>
      <c r="D206" s="212" t="s">
        <v>175</v>
      </c>
      <c r="E206" s="213" t="s">
        <v>339</v>
      </c>
      <c r="F206" s="214" t="s">
        <v>340</v>
      </c>
      <c r="G206" s="215" t="s">
        <v>190</v>
      </c>
      <c r="H206" s="216">
        <v>2</v>
      </c>
      <c r="I206" s="217"/>
      <c r="J206" s="218">
        <f>ROUND(I206*H206,2)</f>
        <v>0</v>
      </c>
      <c r="K206" s="214" t="s">
        <v>179</v>
      </c>
      <c r="L206" s="44"/>
      <c r="M206" s="219" t="s">
        <v>19</v>
      </c>
      <c r="N206" s="220" t="s">
        <v>47</v>
      </c>
      <c r="O206" s="84"/>
      <c r="P206" s="221">
        <f>O206*H206</f>
        <v>0</v>
      </c>
      <c r="Q206" s="221">
        <v>0</v>
      </c>
      <c r="R206" s="221">
        <f>Q206*H206</f>
        <v>0</v>
      </c>
      <c r="S206" s="221">
        <v>0</v>
      </c>
      <c r="T206" s="221">
        <f>S206*H206</f>
        <v>0</v>
      </c>
      <c r="U206" s="222" t="s">
        <v>19</v>
      </c>
      <c r="AR206" s="223" t="s">
        <v>127</v>
      </c>
      <c r="AT206" s="223" t="s">
        <v>175</v>
      </c>
      <c r="AU206" s="223" t="s">
        <v>86</v>
      </c>
      <c r="AY206" s="18" t="s">
        <v>173</v>
      </c>
      <c r="BE206" s="224">
        <f>IF(N206="základní",J206,0)</f>
        <v>0</v>
      </c>
      <c r="BF206" s="224">
        <f>IF(N206="snížená",J206,0)</f>
        <v>0</v>
      </c>
      <c r="BG206" s="224">
        <f>IF(N206="zákl. přenesená",J206,0)</f>
        <v>0</v>
      </c>
      <c r="BH206" s="224">
        <f>IF(N206="sníž. přenesená",J206,0)</f>
        <v>0</v>
      </c>
      <c r="BI206" s="224">
        <f>IF(N206="nulová",J206,0)</f>
        <v>0</v>
      </c>
      <c r="BJ206" s="18" t="s">
        <v>84</v>
      </c>
      <c r="BK206" s="224">
        <f>ROUND(I206*H206,2)</f>
        <v>0</v>
      </c>
      <c r="BL206" s="18" t="s">
        <v>127</v>
      </c>
      <c r="BM206" s="223" t="s">
        <v>341</v>
      </c>
    </row>
    <row r="207" spans="2:47" s="1" customFormat="1" ht="12">
      <c r="B207" s="39"/>
      <c r="C207" s="40"/>
      <c r="D207" s="225" t="s">
        <v>181</v>
      </c>
      <c r="E207" s="40"/>
      <c r="F207" s="226" t="s">
        <v>342</v>
      </c>
      <c r="G207" s="40"/>
      <c r="H207" s="40"/>
      <c r="I207" s="137"/>
      <c r="J207" s="40"/>
      <c r="K207" s="40"/>
      <c r="L207" s="44"/>
      <c r="M207" s="227"/>
      <c r="N207" s="84"/>
      <c r="O207" s="84"/>
      <c r="P207" s="84"/>
      <c r="Q207" s="84"/>
      <c r="R207" s="84"/>
      <c r="S207" s="84"/>
      <c r="T207" s="84"/>
      <c r="U207" s="85"/>
      <c r="AT207" s="18" t="s">
        <v>181</v>
      </c>
      <c r="AU207" s="18" t="s">
        <v>86</v>
      </c>
    </row>
    <row r="208" spans="2:47" s="1" customFormat="1" ht="12">
      <c r="B208" s="39"/>
      <c r="C208" s="40"/>
      <c r="D208" s="225" t="s">
        <v>183</v>
      </c>
      <c r="E208" s="40"/>
      <c r="F208" s="228" t="s">
        <v>332</v>
      </c>
      <c r="G208" s="40"/>
      <c r="H208" s="40"/>
      <c r="I208" s="137"/>
      <c r="J208" s="40"/>
      <c r="K208" s="40"/>
      <c r="L208" s="44"/>
      <c r="M208" s="227"/>
      <c r="N208" s="84"/>
      <c r="O208" s="84"/>
      <c r="P208" s="84"/>
      <c r="Q208" s="84"/>
      <c r="R208" s="84"/>
      <c r="S208" s="84"/>
      <c r="T208" s="84"/>
      <c r="U208" s="85"/>
      <c r="AT208" s="18" t="s">
        <v>183</v>
      </c>
      <c r="AU208" s="18" t="s">
        <v>86</v>
      </c>
    </row>
    <row r="209" spans="2:51" s="12" customFormat="1" ht="12">
      <c r="B209" s="229"/>
      <c r="C209" s="230"/>
      <c r="D209" s="225" t="s">
        <v>185</v>
      </c>
      <c r="E209" s="231" t="s">
        <v>19</v>
      </c>
      <c r="F209" s="232" t="s">
        <v>124</v>
      </c>
      <c r="G209" s="230"/>
      <c r="H209" s="233">
        <v>2</v>
      </c>
      <c r="I209" s="234"/>
      <c r="J209" s="230"/>
      <c r="K209" s="230"/>
      <c r="L209" s="235"/>
      <c r="M209" s="236"/>
      <c r="N209" s="237"/>
      <c r="O209" s="237"/>
      <c r="P209" s="237"/>
      <c r="Q209" s="237"/>
      <c r="R209" s="237"/>
      <c r="S209" s="237"/>
      <c r="T209" s="237"/>
      <c r="U209" s="238"/>
      <c r="AT209" s="239" t="s">
        <v>185</v>
      </c>
      <c r="AU209" s="239" t="s">
        <v>86</v>
      </c>
      <c r="AV209" s="12" t="s">
        <v>86</v>
      </c>
      <c r="AW209" s="12" t="s">
        <v>37</v>
      </c>
      <c r="AX209" s="12" t="s">
        <v>76</v>
      </c>
      <c r="AY209" s="239" t="s">
        <v>173</v>
      </c>
    </row>
    <row r="210" spans="2:51" s="13" customFormat="1" ht="12">
      <c r="B210" s="240"/>
      <c r="C210" s="241"/>
      <c r="D210" s="225" t="s">
        <v>185</v>
      </c>
      <c r="E210" s="242" t="s">
        <v>19</v>
      </c>
      <c r="F210" s="243" t="s">
        <v>187</v>
      </c>
      <c r="G210" s="241"/>
      <c r="H210" s="244">
        <v>2</v>
      </c>
      <c r="I210" s="245"/>
      <c r="J210" s="241"/>
      <c r="K210" s="241"/>
      <c r="L210" s="246"/>
      <c r="M210" s="247"/>
      <c r="N210" s="248"/>
      <c r="O210" s="248"/>
      <c r="P210" s="248"/>
      <c r="Q210" s="248"/>
      <c r="R210" s="248"/>
      <c r="S210" s="248"/>
      <c r="T210" s="248"/>
      <c r="U210" s="249"/>
      <c r="AT210" s="250" t="s">
        <v>185</v>
      </c>
      <c r="AU210" s="250" t="s">
        <v>86</v>
      </c>
      <c r="AV210" s="13" t="s">
        <v>127</v>
      </c>
      <c r="AW210" s="13" t="s">
        <v>37</v>
      </c>
      <c r="AX210" s="13" t="s">
        <v>84</v>
      </c>
      <c r="AY210" s="250" t="s">
        <v>173</v>
      </c>
    </row>
    <row r="211" spans="2:65" s="1" customFormat="1" ht="16.5" customHeight="1">
      <c r="B211" s="39"/>
      <c r="C211" s="212" t="s">
        <v>327</v>
      </c>
      <c r="D211" s="212" t="s">
        <v>175</v>
      </c>
      <c r="E211" s="213" t="s">
        <v>867</v>
      </c>
      <c r="F211" s="214" t="s">
        <v>868</v>
      </c>
      <c r="G211" s="215" t="s">
        <v>406</v>
      </c>
      <c r="H211" s="216">
        <v>138.834</v>
      </c>
      <c r="I211" s="217"/>
      <c r="J211" s="218">
        <f>ROUND(I211*H211,2)</f>
        <v>0</v>
      </c>
      <c r="K211" s="214" t="s">
        <v>179</v>
      </c>
      <c r="L211" s="44"/>
      <c r="M211" s="219" t="s">
        <v>19</v>
      </c>
      <c r="N211" s="220" t="s">
        <v>47</v>
      </c>
      <c r="O211" s="84"/>
      <c r="P211" s="221">
        <f>O211*H211</f>
        <v>0</v>
      </c>
      <c r="Q211" s="221">
        <v>0</v>
      </c>
      <c r="R211" s="221">
        <f>Q211*H211</f>
        <v>0</v>
      </c>
      <c r="S211" s="221">
        <v>0</v>
      </c>
      <c r="T211" s="221">
        <f>S211*H211</f>
        <v>0</v>
      </c>
      <c r="U211" s="222" t="s">
        <v>19</v>
      </c>
      <c r="AR211" s="223" t="s">
        <v>127</v>
      </c>
      <c r="AT211" s="223" t="s">
        <v>175</v>
      </c>
      <c r="AU211" s="223" t="s">
        <v>86</v>
      </c>
      <c r="AY211" s="18" t="s">
        <v>173</v>
      </c>
      <c r="BE211" s="224">
        <f>IF(N211="základní",J211,0)</f>
        <v>0</v>
      </c>
      <c r="BF211" s="224">
        <f>IF(N211="snížená",J211,0)</f>
        <v>0</v>
      </c>
      <c r="BG211" s="224">
        <f>IF(N211="zákl. přenesená",J211,0)</f>
        <v>0</v>
      </c>
      <c r="BH211" s="224">
        <f>IF(N211="sníž. přenesená",J211,0)</f>
        <v>0</v>
      </c>
      <c r="BI211" s="224">
        <f>IF(N211="nulová",J211,0)</f>
        <v>0</v>
      </c>
      <c r="BJ211" s="18" t="s">
        <v>84</v>
      </c>
      <c r="BK211" s="224">
        <f>ROUND(I211*H211,2)</f>
        <v>0</v>
      </c>
      <c r="BL211" s="18" t="s">
        <v>127</v>
      </c>
      <c r="BM211" s="223" t="s">
        <v>1044</v>
      </c>
    </row>
    <row r="212" spans="2:47" s="1" customFormat="1" ht="12">
      <c r="B212" s="39"/>
      <c r="C212" s="40"/>
      <c r="D212" s="225" t="s">
        <v>181</v>
      </c>
      <c r="E212" s="40"/>
      <c r="F212" s="226" t="s">
        <v>870</v>
      </c>
      <c r="G212" s="40"/>
      <c r="H212" s="40"/>
      <c r="I212" s="137"/>
      <c r="J212" s="40"/>
      <c r="K212" s="40"/>
      <c r="L212" s="44"/>
      <c r="M212" s="227"/>
      <c r="N212" s="84"/>
      <c r="O212" s="84"/>
      <c r="P212" s="84"/>
      <c r="Q212" s="84"/>
      <c r="R212" s="84"/>
      <c r="S212" s="84"/>
      <c r="T212" s="84"/>
      <c r="U212" s="85"/>
      <c r="AT212" s="18" t="s">
        <v>181</v>
      </c>
      <c r="AU212" s="18" t="s">
        <v>86</v>
      </c>
    </row>
    <row r="213" spans="2:47" s="1" customFormat="1" ht="12">
      <c r="B213" s="39"/>
      <c r="C213" s="40"/>
      <c r="D213" s="225" t="s">
        <v>183</v>
      </c>
      <c r="E213" s="40"/>
      <c r="F213" s="228" t="s">
        <v>871</v>
      </c>
      <c r="G213" s="40"/>
      <c r="H213" s="40"/>
      <c r="I213" s="137"/>
      <c r="J213" s="40"/>
      <c r="K213" s="40"/>
      <c r="L213" s="44"/>
      <c r="M213" s="227"/>
      <c r="N213" s="84"/>
      <c r="O213" s="84"/>
      <c r="P213" s="84"/>
      <c r="Q213" s="84"/>
      <c r="R213" s="84"/>
      <c r="S213" s="84"/>
      <c r="T213" s="84"/>
      <c r="U213" s="85"/>
      <c r="AT213" s="18" t="s">
        <v>183</v>
      </c>
      <c r="AU213" s="18" t="s">
        <v>86</v>
      </c>
    </row>
    <row r="214" spans="2:47" s="1" customFormat="1" ht="12">
      <c r="B214" s="39"/>
      <c r="C214" s="40"/>
      <c r="D214" s="225" t="s">
        <v>409</v>
      </c>
      <c r="E214" s="40"/>
      <c r="F214" s="228" t="s">
        <v>872</v>
      </c>
      <c r="G214" s="40"/>
      <c r="H214" s="40"/>
      <c r="I214" s="137"/>
      <c r="J214" s="40"/>
      <c r="K214" s="40"/>
      <c r="L214" s="44"/>
      <c r="M214" s="227"/>
      <c r="N214" s="84"/>
      <c r="O214" s="84"/>
      <c r="P214" s="84"/>
      <c r="Q214" s="84"/>
      <c r="R214" s="84"/>
      <c r="S214" s="84"/>
      <c r="T214" s="84"/>
      <c r="U214" s="85"/>
      <c r="AT214" s="18" t="s">
        <v>409</v>
      </c>
      <c r="AU214" s="18" t="s">
        <v>86</v>
      </c>
    </row>
    <row r="215" spans="2:51" s="12" customFormat="1" ht="12">
      <c r="B215" s="229"/>
      <c r="C215" s="230"/>
      <c r="D215" s="225" t="s">
        <v>185</v>
      </c>
      <c r="E215" s="231" t="s">
        <v>19</v>
      </c>
      <c r="F215" s="232" t="s">
        <v>873</v>
      </c>
      <c r="G215" s="230"/>
      <c r="H215" s="233">
        <v>138.834</v>
      </c>
      <c r="I215" s="234"/>
      <c r="J215" s="230"/>
      <c r="K215" s="230"/>
      <c r="L215" s="235"/>
      <c r="M215" s="236"/>
      <c r="N215" s="237"/>
      <c r="O215" s="237"/>
      <c r="P215" s="237"/>
      <c r="Q215" s="237"/>
      <c r="R215" s="237"/>
      <c r="S215" s="237"/>
      <c r="T215" s="237"/>
      <c r="U215" s="238"/>
      <c r="AT215" s="239" t="s">
        <v>185</v>
      </c>
      <c r="AU215" s="239" t="s">
        <v>86</v>
      </c>
      <c r="AV215" s="12" t="s">
        <v>86</v>
      </c>
      <c r="AW215" s="12" t="s">
        <v>37</v>
      </c>
      <c r="AX215" s="12" t="s">
        <v>76</v>
      </c>
      <c r="AY215" s="239" t="s">
        <v>173</v>
      </c>
    </row>
    <row r="216" spans="2:51" s="13" customFormat="1" ht="12">
      <c r="B216" s="240"/>
      <c r="C216" s="241"/>
      <c r="D216" s="225" t="s">
        <v>185</v>
      </c>
      <c r="E216" s="242" t="s">
        <v>19</v>
      </c>
      <c r="F216" s="243" t="s">
        <v>187</v>
      </c>
      <c r="G216" s="241"/>
      <c r="H216" s="244">
        <v>138.834</v>
      </c>
      <c r="I216" s="245"/>
      <c r="J216" s="241"/>
      <c r="K216" s="241"/>
      <c r="L216" s="246"/>
      <c r="M216" s="247"/>
      <c r="N216" s="248"/>
      <c r="O216" s="248"/>
      <c r="P216" s="248"/>
      <c r="Q216" s="248"/>
      <c r="R216" s="248"/>
      <c r="S216" s="248"/>
      <c r="T216" s="248"/>
      <c r="U216" s="249"/>
      <c r="AT216" s="250" t="s">
        <v>185</v>
      </c>
      <c r="AU216" s="250" t="s">
        <v>86</v>
      </c>
      <c r="AV216" s="13" t="s">
        <v>127</v>
      </c>
      <c r="AW216" s="13" t="s">
        <v>37</v>
      </c>
      <c r="AX216" s="13" t="s">
        <v>84</v>
      </c>
      <c r="AY216" s="250" t="s">
        <v>173</v>
      </c>
    </row>
    <row r="217" spans="2:65" s="1" customFormat="1" ht="16.5" customHeight="1">
      <c r="B217" s="39"/>
      <c r="C217" s="212" t="s">
        <v>333</v>
      </c>
      <c r="D217" s="212" t="s">
        <v>175</v>
      </c>
      <c r="E217" s="213" t="s">
        <v>349</v>
      </c>
      <c r="F217" s="214" t="s">
        <v>350</v>
      </c>
      <c r="G217" s="215" t="s">
        <v>178</v>
      </c>
      <c r="H217" s="216">
        <v>0.008</v>
      </c>
      <c r="I217" s="217"/>
      <c r="J217" s="218">
        <f>ROUND(I217*H217,2)</f>
        <v>0</v>
      </c>
      <c r="K217" s="214" t="s">
        <v>179</v>
      </c>
      <c r="L217" s="44"/>
      <c r="M217" s="219" t="s">
        <v>19</v>
      </c>
      <c r="N217" s="220" t="s">
        <v>47</v>
      </c>
      <c r="O217" s="84"/>
      <c r="P217" s="221">
        <f>O217*H217</f>
        <v>0</v>
      </c>
      <c r="Q217" s="221">
        <v>0</v>
      </c>
      <c r="R217" s="221">
        <f>Q217*H217</f>
        <v>0</v>
      </c>
      <c r="S217" s="221">
        <v>0</v>
      </c>
      <c r="T217" s="221">
        <f>S217*H217</f>
        <v>0</v>
      </c>
      <c r="U217" s="222" t="s">
        <v>19</v>
      </c>
      <c r="AR217" s="223" t="s">
        <v>127</v>
      </c>
      <c r="AT217" s="223" t="s">
        <v>175</v>
      </c>
      <c r="AU217" s="223" t="s">
        <v>86</v>
      </c>
      <c r="AY217" s="18" t="s">
        <v>173</v>
      </c>
      <c r="BE217" s="224">
        <f>IF(N217="základní",J217,0)</f>
        <v>0</v>
      </c>
      <c r="BF217" s="224">
        <f>IF(N217="snížená",J217,0)</f>
        <v>0</v>
      </c>
      <c r="BG217" s="224">
        <f>IF(N217="zákl. přenesená",J217,0)</f>
        <v>0</v>
      </c>
      <c r="BH217" s="224">
        <f>IF(N217="sníž. přenesená",J217,0)</f>
        <v>0</v>
      </c>
      <c r="BI217" s="224">
        <f>IF(N217="nulová",J217,0)</f>
        <v>0</v>
      </c>
      <c r="BJ217" s="18" t="s">
        <v>84</v>
      </c>
      <c r="BK217" s="224">
        <f>ROUND(I217*H217,2)</f>
        <v>0</v>
      </c>
      <c r="BL217" s="18" t="s">
        <v>127</v>
      </c>
      <c r="BM217" s="223" t="s">
        <v>1045</v>
      </c>
    </row>
    <row r="218" spans="2:47" s="1" customFormat="1" ht="12">
      <c r="B218" s="39"/>
      <c r="C218" s="40"/>
      <c r="D218" s="225" t="s">
        <v>181</v>
      </c>
      <c r="E218" s="40"/>
      <c r="F218" s="226" t="s">
        <v>352</v>
      </c>
      <c r="G218" s="40"/>
      <c r="H218" s="40"/>
      <c r="I218" s="137"/>
      <c r="J218" s="40"/>
      <c r="K218" s="40"/>
      <c r="L218" s="44"/>
      <c r="M218" s="227"/>
      <c r="N218" s="84"/>
      <c r="O218" s="84"/>
      <c r="P218" s="84"/>
      <c r="Q218" s="84"/>
      <c r="R218" s="84"/>
      <c r="S218" s="84"/>
      <c r="T218" s="84"/>
      <c r="U218" s="85"/>
      <c r="AT218" s="18" t="s">
        <v>181</v>
      </c>
      <c r="AU218" s="18" t="s">
        <v>86</v>
      </c>
    </row>
    <row r="219" spans="2:47" s="1" customFormat="1" ht="12">
      <c r="B219" s="39"/>
      <c r="C219" s="40"/>
      <c r="D219" s="225" t="s">
        <v>183</v>
      </c>
      <c r="E219" s="40"/>
      <c r="F219" s="228" t="s">
        <v>353</v>
      </c>
      <c r="G219" s="40"/>
      <c r="H219" s="40"/>
      <c r="I219" s="137"/>
      <c r="J219" s="40"/>
      <c r="K219" s="40"/>
      <c r="L219" s="44"/>
      <c r="M219" s="227"/>
      <c r="N219" s="84"/>
      <c r="O219" s="84"/>
      <c r="P219" s="84"/>
      <c r="Q219" s="84"/>
      <c r="R219" s="84"/>
      <c r="S219" s="84"/>
      <c r="T219" s="84"/>
      <c r="U219" s="85"/>
      <c r="AT219" s="18" t="s">
        <v>183</v>
      </c>
      <c r="AU219" s="18" t="s">
        <v>86</v>
      </c>
    </row>
    <row r="220" spans="2:51" s="12" customFormat="1" ht="12">
      <c r="B220" s="229"/>
      <c r="C220" s="230"/>
      <c r="D220" s="225" t="s">
        <v>185</v>
      </c>
      <c r="E220" s="231" t="s">
        <v>19</v>
      </c>
      <c r="F220" s="232" t="s">
        <v>140</v>
      </c>
      <c r="G220" s="230"/>
      <c r="H220" s="233">
        <v>0.008</v>
      </c>
      <c r="I220" s="234"/>
      <c r="J220" s="230"/>
      <c r="K220" s="230"/>
      <c r="L220" s="235"/>
      <c r="M220" s="236"/>
      <c r="N220" s="237"/>
      <c r="O220" s="237"/>
      <c r="P220" s="237"/>
      <c r="Q220" s="237"/>
      <c r="R220" s="237"/>
      <c r="S220" s="237"/>
      <c r="T220" s="237"/>
      <c r="U220" s="238"/>
      <c r="AT220" s="239" t="s">
        <v>185</v>
      </c>
      <c r="AU220" s="239" t="s">
        <v>86</v>
      </c>
      <c r="AV220" s="12" t="s">
        <v>86</v>
      </c>
      <c r="AW220" s="12" t="s">
        <v>37</v>
      </c>
      <c r="AX220" s="12" t="s">
        <v>76</v>
      </c>
      <c r="AY220" s="239" t="s">
        <v>173</v>
      </c>
    </row>
    <row r="221" spans="2:51" s="13" customFormat="1" ht="12">
      <c r="B221" s="240"/>
      <c r="C221" s="241"/>
      <c r="D221" s="225" t="s">
        <v>185</v>
      </c>
      <c r="E221" s="242" t="s">
        <v>19</v>
      </c>
      <c r="F221" s="243" t="s">
        <v>187</v>
      </c>
      <c r="G221" s="241"/>
      <c r="H221" s="244">
        <v>0.008</v>
      </c>
      <c r="I221" s="245"/>
      <c r="J221" s="241"/>
      <c r="K221" s="241"/>
      <c r="L221" s="246"/>
      <c r="M221" s="247"/>
      <c r="N221" s="248"/>
      <c r="O221" s="248"/>
      <c r="P221" s="248"/>
      <c r="Q221" s="248"/>
      <c r="R221" s="248"/>
      <c r="S221" s="248"/>
      <c r="T221" s="248"/>
      <c r="U221" s="249"/>
      <c r="AT221" s="250" t="s">
        <v>185</v>
      </c>
      <c r="AU221" s="250" t="s">
        <v>86</v>
      </c>
      <c r="AV221" s="13" t="s">
        <v>127</v>
      </c>
      <c r="AW221" s="13" t="s">
        <v>37</v>
      </c>
      <c r="AX221" s="13" t="s">
        <v>84</v>
      </c>
      <c r="AY221" s="250" t="s">
        <v>173</v>
      </c>
    </row>
    <row r="222" spans="2:65" s="1" customFormat="1" ht="16.5" customHeight="1">
      <c r="B222" s="39"/>
      <c r="C222" s="212" t="s">
        <v>338</v>
      </c>
      <c r="D222" s="212" t="s">
        <v>175</v>
      </c>
      <c r="E222" s="213" t="s">
        <v>697</v>
      </c>
      <c r="F222" s="214" t="s">
        <v>698</v>
      </c>
      <c r="G222" s="215" t="s">
        <v>190</v>
      </c>
      <c r="H222" s="216">
        <v>3</v>
      </c>
      <c r="I222" s="217"/>
      <c r="J222" s="218">
        <f>ROUND(I222*H222,2)</f>
        <v>0</v>
      </c>
      <c r="K222" s="214" t="s">
        <v>19</v>
      </c>
      <c r="L222" s="44"/>
      <c r="M222" s="219" t="s">
        <v>19</v>
      </c>
      <c r="N222" s="220" t="s">
        <v>47</v>
      </c>
      <c r="O222" s="84"/>
      <c r="P222" s="221">
        <f>O222*H222</f>
        <v>0</v>
      </c>
      <c r="Q222" s="221">
        <v>0</v>
      </c>
      <c r="R222" s="221">
        <f>Q222*H222</f>
        <v>0</v>
      </c>
      <c r="S222" s="221">
        <v>0</v>
      </c>
      <c r="T222" s="221">
        <f>S222*H222</f>
        <v>0</v>
      </c>
      <c r="U222" s="222" t="s">
        <v>19</v>
      </c>
      <c r="AR222" s="223" t="s">
        <v>127</v>
      </c>
      <c r="AT222" s="223" t="s">
        <v>175</v>
      </c>
      <c r="AU222" s="223" t="s">
        <v>86</v>
      </c>
      <c r="AY222" s="18" t="s">
        <v>173</v>
      </c>
      <c r="BE222" s="224">
        <f>IF(N222="základní",J222,0)</f>
        <v>0</v>
      </c>
      <c r="BF222" s="224">
        <f>IF(N222="snížená",J222,0)</f>
        <v>0</v>
      </c>
      <c r="BG222" s="224">
        <f>IF(N222="zákl. přenesená",J222,0)</f>
        <v>0</v>
      </c>
      <c r="BH222" s="224">
        <f>IF(N222="sníž. přenesená",J222,0)</f>
        <v>0</v>
      </c>
      <c r="BI222" s="224">
        <f>IF(N222="nulová",J222,0)</f>
        <v>0</v>
      </c>
      <c r="BJ222" s="18" t="s">
        <v>84</v>
      </c>
      <c r="BK222" s="224">
        <f>ROUND(I222*H222,2)</f>
        <v>0</v>
      </c>
      <c r="BL222" s="18" t="s">
        <v>127</v>
      </c>
      <c r="BM222" s="223" t="s">
        <v>699</v>
      </c>
    </row>
    <row r="223" spans="2:47" s="1" customFormat="1" ht="12">
      <c r="B223" s="39"/>
      <c r="C223" s="40"/>
      <c r="D223" s="225" t="s">
        <v>181</v>
      </c>
      <c r="E223" s="40"/>
      <c r="F223" s="226" t="s">
        <v>700</v>
      </c>
      <c r="G223" s="40"/>
      <c r="H223" s="40"/>
      <c r="I223" s="137"/>
      <c r="J223" s="40"/>
      <c r="K223" s="40"/>
      <c r="L223" s="44"/>
      <c r="M223" s="227"/>
      <c r="N223" s="84"/>
      <c r="O223" s="84"/>
      <c r="P223" s="84"/>
      <c r="Q223" s="84"/>
      <c r="R223" s="84"/>
      <c r="S223" s="84"/>
      <c r="T223" s="84"/>
      <c r="U223" s="85"/>
      <c r="AT223" s="18" t="s">
        <v>181</v>
      </c>
      <c r="AU223" s="18" t="s">
        <v>86</v>
      </c>
    </row>
    <row r="224" spans="2:47" s="1" customFormat="1" ht="12">
      <c r="B224" s="39"/>
      <c r="C224" s="40"/>
      <c r="D224" s="225" t="s">
        <v>183</v>
      </c>
      <c r="E224" s="40"/>
      <c r="F224" s="228" t="s">
        <v>332</v>
      </c>
      <c r="G224" s="40"/>
      <c r="H224" s="40"/>
      <c r="I224" s="137"/>
      <c r="J224" s="40"/>
      <c r="K224" s="40"/>
      <c r="L224" s="44"/>
      <c r="M224" s="227"/>
      <c r="N224" s="84"/>
      <c r="O224" s="84"/>
      <c r="P224" s="84"/>
      <c r="Q224" s="84"/>
      <c r="R224" s="84"/>
      <c r="S224" s="84"/>
      <c r="T224" s="84"/>
      <c r="U224" s="85"/>
      <c r="AT224" s="18" t="s">
        <v>183</v>
      </c>
      <c r="AU224" s="18" t="s">
        <v>86</v>
      </c>
    </row>
    <row r="225" spans="2:47" s="1" customFormat="1" ht="12">
      <c r="B225" s="39"/>
      <c r="C225" s="40"/>
      <c r="D225" s="225" t="s">
        <v>409</v>
      </c>
      <c r="E225" s="40"/>
      <c r="F225" s="228" t="s">
        <v>701</v>
      </c>
      <c r="G225" s="40"/>
      <c r="H225" s="40"/>
      <c r="I225" s="137"/>
      <c r="J225" s="40"/>
      <c r="K225" s="40"/>
      <c r="L225" s="44"/>
      <c r="M225" s="227"/>
      <c r="N225" s="84"/>
      <c r="O225" s="84"/>
      <c r="P225" s="84"/>
      <c r="Q225" s="84"/>
      <c r="R225" s="84"/>
      <c r="S225" s="84"/>
      <c r="T225" s="84"/>
      <c r="U225" s="85"/>
      <c r="AT225" s="18" t="s">
        <v>409</v>
      </c>
      <c r="AU225" s="18" t="s">
        <v>86</v>
      </c>
    </row>
    <row r="226" spans="2:51" s="12" customFormat="1" ht="12">
      <c r="B226" s="229"/>
      <c r="C226" s="230"/>
      <c r="D226" s="225" t="s">
        <v>185</v>
      </c>
      <c r="E226" s="231" t="s">
        <v>19</v>
      </c>
      <c r="F226" s="232" t="s">
        <v>633</v>
      </c>
      <c r="G226" s="230"/>
      <c r="H226" s="233">
        <v>3</v>
      </c>
      <c r="I226" s="234"/>
      <c r="J226" s="230"/>
      <c r="K226" s="230"/>
      <c r="L226" s="235"/>
      <c r="M226" s="236"/>
      <c r="N226" s="237"/>
      <c r="O226" s="237"/>
      <c r="P226" s="237"/>
      <c r="Q226" s="237"/>
      <c r="R226" s="237"/>
      <c r="S226" s="237"/>
      <c r="T226" s="237"/>
      <c r="U226" s="238"/>
      <c r="AT226" s="239" t="s">
        <v>185</v>
      </c>
      <c r="AU226" s="239" t="s">
        <v>86</v>
      </c>
      <c r="AV226" s="12" t="s">
        <v>86</v>
      </c>
      <c r="AW226" s="12" t="s">
        <v>37</v>
      </c>
      <c r="AX226" s="12" t="s">
        <v>76</v>
      </c>
      <c r="AY226" s="239" t="s">
        <v>173</v>
      </c>
    </row>
    <row r="227" spans="2:51" s="13" customFormat="1" ht="12">
      <c r="B227" s="240"/>
      <c r="C227" s="241"/>
      <c r="D227" s="225" t="s">
        <v>185</v>
      </c>
      <c r="E227" s="242" t="s">
        <v>19</v>
      </c>
      <c r="F227" s="243" t="s">
        <v>187</v>
      </c>
      <c r="G227" s="241"/>
      <c r="H227" s="244">
        <v>3</v>
      </c>
      <c r="I227" s="245"/>
      <c r="J227" s="241"/>
      <c r="K227" s="241"/>
      <c r="L227" s="246"/>
      <c r="M227" s="247"/>
      <c r="N227" s="248"/>
      <c r="O227" s="248"/>
      <c r="P227" s="248"/>
      <c r="Q227" s="248"/>
      <c r="R227" s="248"/>
      <c r="S227" s="248"/>
      <c r="T227" s="248"/>
      <c r="U227" s="249"/>
      <c r="AT227" s="250" t="s">
        <v>185</v>
      </c>
      <c r="AU227" s="250" t="s">
        <v>86</v>
      </c>
      <c r="AV227" s="13" t="s">
        <v>127</v>
      </c>
      <c r="AW227" s="13" t="s">
        <v>37</v>
      </c>
      <c r="AX227" s="13" t="s">
        <v>84</v>
      </c>
      <c r="AY227" s="250" t="s">
        <v>173</v>
      </c>
    </row>
    <row r="228" spans="2:65" s="1" customFormat="1" ht="16.5" customHeight="1">
      <c r="B228" s="39"/>
      <c r="C228" s="212" t="s">
        <v>343</v>
      </c>
      <c r="D228" s="212" t="s">
        <v>175</v>
      </c>
      <c r="E228" s="213" t="s">
        <v>355</v>
      </c>
      <c r="F228" s="214" t="s">
        <v>356</v>
      </c>
      <c r="G228" s="215" t="s">
        <v>357</v>
      </c>
      <c r="H228" s="216">
        <v>34.9</v>
      </c>
      <c r="I228" s="217"/>
      <c r="J228" s="218">
        <f>ROUND(I228*H228,2)</f>
        <v>0</v>
      </c>
      <c r="K228" s="214" t="s">
        <v>179</v>
      </c>
      <c r="L228" s="44"/>
      <c r="M228" s="219" t="s">
        <v>19</v>
      </c>
      <c r="N228" s="220" t="s">
        <v>47</v>
      </c>
      <c r="O228" s="84"/>
      <c r="P228" s="221">
        <f>O228*H228</f>
        <v>0</v>
      </c>
      <c r="Q228" s="221">
        <v>0</v>
      </c>
      <c r="R228" s="221">
        <f>Q228*H228</f>
        <v>0</v>
      </c>
      <c r="S228" s="221">
        <v>0</v>
      </c>
      <c r="T228" s="221">
        <f>S228*H228</f>
        <v>0</v>
      </c>
      <c r="U228" s="222" t="s">
        <v>19</v>
      </c>
      <c r="AR228" s="223" t="s">
        <v>127</v>
      </c>
      <c r="AT228" s="223" t="s">
        <v>175</v>
      </c>
      <c r="AU228" s="223" t="s">
        <v>86</v>
      </c>
      <c r="AY228" s="18" t="s">
        <v>173</v>
      </c>
      <c r="BE228" s="224">
        <f>IF(N228="základní",J228,0)</f>
        <v>0</v>
      </c>
      <c r="BF228" s="224">
        <f>IF(N228="snížená",J228,0)</f>
        <v>0</v>
      </c>
      <c r="BG228" s="224">
        <f>IF(N228="zákl. přenesená",J228,0)</f>
        <v>0</v>
      </c>
      <c r="BH228" s="224">
        <f>IF(N228="sníž. přenesená",J228,0)</f>
        <v>0</v>
      </c>
      <c r="BI228" s="224">
        <f>IF(N228="nulová",J228,0)</f>
        <v>0</v>
      </c>
      <c r="BJ228" s="18" t="s">
        <v>84</v>
      </c>
      <c r="BK228" s="224">
        <f>ROUND(I228*H228,2)</f>
        <v>0</v>
      </c>
      <c r="BL228" s="18" t="s">
        <v>127</v>
      </c>
      <c r="BM228" s="223" t="s">
        <v>358</v>
      </c>
    </row>
    <row r="229" spans="2:47" s="1" customFormat="1" ht="12">
      <c r="B229" s="39"/>
      <c r="C229" s="40"/>
      <c r="D229" s="225" t="s">
        <v>181</v>
      </c>
      <c r="E229" s="40"/>
      <c r="F229" s="226" t="s">
        <v>359</v>
      </c>
      <c r="G229" s="40"/>
      <c r="H229" s="40"/>
      <c r="I229" s="137"/>
      <c r="J229" s="40"/>
      <c r="K229" s="40"/>
      <c r="L229" s="44"/>
      <c r="M229" s="227"/>
      <c r="N229" s="84"/>
      <c r="O229" s="84"/>
      <c r="P229" s="84"/>
      <c r="Q229" s="84"/>
      <c r="R229" s="84"/>
      <c r="S229" s="84"/>
      <c r="T229" s="84"/>
      <c r="U229" s="85"/>
      <c r="AT229" s="18" t="s">
        <v>181</v>
      </c>
      <c r="AU229" s="18" t="s">
        <v>86</v>
      </c>
    </row>
    <row r="230" spans="2:47" s="1" customFormat="1" ht="12">
      <c r="B230" s="39"/>
      <c r="C230" s="40"/>
      <c r="D230" s="225" t="s">
        <v>183</v>
      </c>
      <c r="E230" s="40"/>
      <c r="F230" s="228" t="s">
        <v>360</v>
      </c>
      <c r="G230" s="40"/>
      <c r="H230" s="40"/>
      <c r="I230" s="137"/>
      <c r="J230" s="40"/>
      <c r="K230" s="40"/>
      <c r="L230" s="44"/>
      <c r="M230" s="227"/>
      <c r="N230" s="84"/>
      <c r="O230" s="84"/>
      <c r="P230" s="84"/>
      <c r="Q230" s="84"/>
      <c r="R230" s="84"/>
      <c r="S230" s="84"/>
      <c r="T230" s="84"/>
      <c r="U230" s="85"/>
      <c r="AT230" s="18" t="s">
        <v>183</v>
      </c>
      <c r="AU230" s="18" t="s">
        <v>86</v>
      </c>
    </row>
    <row r="231" spans="2:51" s="12" customFormat="1" ht="12">
      <c r="B231" s="229"/>
      <c r="C231" s="230"/>
      <c r="D231" s="225" t="s">
        <v>185</v>
      </c>
      <c r="E231" s="231" t="s">
        <v>19</v>
      </c>
      <c r="F231" s="232" t="s">
        <v>142</v>
      </c>
      <c r="G231" s="230"/>
      <c r="H231" s="233">
        <v>34.9</v>
      </c>
      <c r="I231" s="234"/>
      <c r="J231" s="230"/>
      <c r="K231" s="230"/>
      <c r="L231" s="235"/>
      <c r="M231" s="236"/>
      <c r="N231" s="237"/>
      <c r="O231" s="237"/>
      <c r="P231" s="237"/>
      <c r="Q231" s="237"/>
      <c r="R231" s="237"/>
      <c r="S231" s="237"/>
      <c r="T231" s="237"/>
      <c r="U231" s="238"/>
      <c r="AT231" s="239" t="s">
        <v>185</v>
      </c>
      <c r="AU231" s="239" t="s">
        <v>86</v>
      </c>
      <c r="AV231" s="12" t="s">
        <v>86</v>
      </c>
      <c r="AW231" s="12" t="s">
        <v>37</v>
      </c>
      <c r="AX231" s="12" t="s">
        <v>76</v>
      </c>
      <c r="AY231" s="239" t="s">
        <v>173</v>
      </c>
    </row>
    <row r="232" spans="2:51" s="13" customFormat="1" ht="12">
      <c r="B232" s="240"/>
      <c r="C232" s="241"/>
      <c r="D232" s="225" t="s">
        <v>185</v>
      </c>
      <c r="E232" s="242" t="s">
        <v>19</v>
      </c>
      <c r="F232" s="243" t="s">
        <v>187</v>
      </c>
      <c r="G232" s="241"/>
      <c r="H232" s="244">
        <v>34.9</v>
      </c>
      <c r="I232" s="245"/>
      <c r="J232" s="241"/>
      <c r="K232" s="241"/>
      <c r="L232" s="246"/>
      <c r="M232" s="247"/>
      <c r="N232" s="248"/>
      <c r="O232" s="248"/>
      <c r="P232" s="248"/>
      <c r="Q232" s="248"/>
      <c r="R232" s="248"/>
      <c r="S232" s="248"/>
      <c r="T232" s="248"/>
      <c r="U232" s="249"/>
      <c r="AT232" s="250" t="s">
        <v>185</v>
      </c>
      <c r="AU232" s="250" t="s">
        <v>86</v>
      </c>
      <c r="AV232" s="13" t="s">
        <v>127</v>
      </c>
      <c r="AW232" s="13" t="s">
        <v>37</v>
      </c>
      <c r="AX232" s="13" t="s">
        <v>84</v>
      </c>
      <c r="AY232" s="250" t="s">
        <v>173</v>
      </c>
    </row>
    <row r="233" spans="2:65" s="1" customFormat="1" ht="16.5" customHeight="1">
      <c r="B233" s="39"/>
      <c r="C233" s="272" t="s">
        <v>348</v>
      </c>
      <c r="D233" s="272" t="s">
        <v>362</v>
      </c>
      <c r="E233" s="273" t="s">
        <v>363</v>
      </c>
      <c r="F233" s="274" t="s">
        <v>364</v>
      </c>
      <c r="G233" s="275" t="s">
        <v>365</v>
      </c>
      <c r="H233" s="276">
        <v>0.523</v>
      </c>
      <c r="I233" s="277"/>
      <c r="J233" s="278">
        <f>ROUND(I233*H233,2)</f>
        <v>0</v>
      </c>
      <c r="K233" s="274" t="s">
        <v>179</v>
      </c>
      <c r="L233" s="279"/>
      <c r="M233" s="280" t="s">
        <v>19</v>
      </c>
      <c r="N233" s="281" t="s">
        <v>47</v>
      </c>
      <c r="O233" s="84"/>
      <c r="P233" s="221">
        <f>O233*H233</f>
        <v>0</v>
      </c>
      <c r="Q233" s="221">
        <v>0.001</v>
      </c>
      <c r="R233" s="221">
        <f>Q233*H233</f>
        <v>0.000523</v>
      </c>
      <c r="S233" s="221">
        <v>0</v>
      </c>
      <c r="T233" s="221">
        <f>S233*H233</f>
        <v>0</v>
      </c>
      <c r="U233" s="222" t="s">
        <v>19</v>
      </c>
      <c r="AR233" s="223" t="s">
        <v>226</v>
      </c>
      <c r="AT233" s="223" t="s">
        <v>362</v>
      </c>
      <c r="AU233" s="223" t="s">
        <v>86</v>
      </c>
      <c r="AY233" s="18" t="s">
        <v>173</v>
      </c>
      <c r="BE233" s="224">
        <f>IF(N233="základní",J233,0)</f>
        <v>0</v>
      </c>
      <c r="BF233" s="224">
        <f>IF(N233="snížená",J233,0)</f>
        <v>0</v>
      </c>
      <c r="BG233" s="224">
        <f>IF(N233="zákl. přenesená",J233,0)</f>
        <v>0</v>
      </c>
      <c r="BH233" s="224">
        <f>IF(N233="sníž. přenesená",J233,0)</f>
        <v>0</v>
      </c>
      <c r="BI233" s="224">
        <f>IF(N233="nulová",J233,0)</f>
        <v>0</v>
      </c>
      <c r="BJ233" s="18" t="s">
        <v>84</v>
      </c>
      <c r="BK233" s="224">
        <f>ROUND(I233*H233,2)</f>
        <v>0</v>
      </c>
      <c r="BL233" s="18" t="s">
        <v>127</v>
      </c>
      <c r="BM233" s="223" t="s">
        <v>366</v>
      </c>
    </row>
    <row r="234" spans="2:47" s="1" customFormat="1" ht="12">
      <c r="B234" s="39"/>
      <c r="C234" s="40"/>
      <c r="D234" s="225" t="s">
        <v>181</v>
      </c>
      <c r="E234" s="40"/>
      <c r="F234" s="226" t="s">
        <v>364</v>
      </c>
      <c r="G234" s="40"/>
      <c r="H234" s="40"/>
      <c r="I234" s="137"/>
      <c r="J234" s="40"/>
      <c r="K234" s="40"/>
      <c r="L234" s="44"/>
      <c r="M234" s="227"/>
      <c r="N234" s="84"/>
      <c r="O234" s="84"/>
      <c r="P234" s="84"/>
      <c r="Q234" s="84"/>
      <c r="R234" s="84"/>
      <c r="S234" s="84"/>
      <c r="T234" s="84"/>
      <c r="U234" s="85"/>
      <c r="AT234" s="18" t="s">
        <v>181</v>
      </c>
      <c r="AU234" s="18" t="s">
        <v>86</v>
      </c>
    </row>
    <row r="235" spans="2:51" s="12" customFormat="1" ht="12">
      <c r="B235" s="229"/>
      <c r="C235" s="230"/>
      <c r="D235" s="225" t="s">
        <v>185</v>
      </c>
      <c r="E235" s="230"/>
      <c r="F235" s="232" t="s">
        <v>1046</v>
      </c>
      <c r="G235" s="230"/>
      <c r="H235" s="233">
        <v>0.523</v>
      </c>
      <c r="I235" s="234"/>
      <c r="J235" s="230"/>
      <c r="K235" s="230"/>
      <c r="L235" s="235"/>
      <c r="M235" s="236"/>
      <c r="N235" s="237"/>
      <c r="O235" s="237"/>
      <c r="P235" s="237"/>
      <c r="Q235" s="237"/>
      <c r="R235" s="237"/>
      <c r="S235" s="237"/>
      <c r="T235" s="237"/>
      <c r="U235" s="238"/>
      <c r="AT235" s="239" t="s">
        <v>185</v>
      </c>
      <c r="AU235" s="239" t="s">
        <v>86</v>
      </c>
      <c r="AV235" s="12" t="s">
        <v>86</v>
      </c>
      <c r="AW235" s="12" t="s">
        <v>4</v>
      </c>
      <c r="AX235" s="12" t="s">
        <v>84</v>
      </c>
      <c r="AY235" s="239" t="s">
        <v>173</v>
      </c>
    </row>
    <row r="236" spans="2:65" s="1" customFormat="1" ht="16.5" customHeight="1">
      <c r="B236" s="39"/>
      <c r="C236" s="212" t="s">
        <v>354</v>
      </c>
      <c r="D236" s="212" t="s">
        <v>175</v>
      </c>
      <c r="E236" s="213" t="s">
        <v>369</v>
      </c>
      <c r="F236" s="214" t="s">
        <v>370</v>
      </c>
      <c r="G236" s="215" t="s">
        <v>357</v>
      </c>
      <c r="H236" s="216">
        <v>30</v>
      </c>
      <c r="I236" s="217"/>
      <c r="J236" s="218">
        <f>ROUND(I236*H236,2)</f>
        <v>0</v>
      </c>
      <c r="K236" s="214" t="s">
        <v>179</v>
      </c>
      <c r="L236" s="44"/>
      <c r="M236" s="219" t="s">
        <v>19</v>
      </c>
      <c r="N236" s="220" t="s">
        <v>47</v>
      </c>
      <c r="O236" s="84"/>
      <c r="P236" s="221">
        <f>O236*H236</f>
        <v>0</v>
      </c>
      <c r="Q236" s="221">
        <v>0</v>
      </c>
      <c r="R236" s="221">
        <f>Q236*H236</f>
        <v>0</v>
      </c>
      <c r="S236" s="221">
        <v>0</v>
      </c>
      <c r="T236" s="221">
        <f>S236*H236</f>
        <v>0</v>
      </c>
      <c r="U236" s="222" t="s">
        <v>19</v>
      </c>
      <c r="AR236" s="223" t="s">
        <v>127</v>
      </c>
      <c r="AT236" s="223" t="s">
        <v>175</v>
      </c>
      <c r="AU236" s="223" t="s">
        <v>86</v>
      </c>
      <c r="AY236" s="18" t="s">
        <v>173</v>
      </c>
      <c r="BE236" s="224">
        <f>IF(N236="základní",J236,0)</f>
        <v>0</v>
      </c>
      <c r="BF236" s="224">
        <f>IF(N236="snížená",J236,0)</f>
        <v>0</v>
      </c>
      <c r="BG236" s="224">
        <f>IF(N236="zákl. přenesená",J236,0)</f>
        <v>0</v>
      </c>
      <c r="BH236" s="224">
        <f>IF(N236="sníž. přenesená",J236,0)</f>
        <v>0</v>
      </c>
      <c r="BI236" s="224">
        <f>IF(N236="nulová",J236,0)</f>
        <v>0</v>
      </c>
      <c r="BJ236" s="18" t="s">
        <v>84</v>
      </c>
      <c r="BK236" s="224">
        <f>ROUND(I236*H236,2)</f>
        <v>0</v>
      </c>
      <c r="BL236" s="18" t="s">
        <v>127</v>
      </c>
      <c r="BM236" s="223" t="s">
        <v>371</v>
      </c>
    </row>
    <row r="237" spans="2:47" s="1" customFormat="1" ht="12">
      <c r="B237" s="39"/>
      <c r="C237" s="40"/>
      <c r="D237" s="225" t="s">
        <v>181</v>
      </c>
      <c r="E237" s="40"/>
      <c r="F237" s="226" t="s">
        <v>372</v>
      </c>
      <c r="G237" s="40"/>
      <c r="H237" s="40"/>
      <c r="I237" s="137"/>
      <c r="J237" s="40"/>
      <c r="K237" s="40"/>
      <c r="L237" s="44"/>
      <c r="M237" s="227"/>
      <c r="N237" s="84"/>
      <c r="O237" s="84"/>
      <c r="P237" s="84"/>
      <c r="Q237" s="84"/>
      <c r="R237" s="84"/>
      <c r="S237" s="84"/>
      <c r="T237" s="84"/>
      <c r="U237" s="85"/>
      <c r="AT237" s="18" t="s">
        <v>181</v>
      </c>
      <c r="AU237" s="18" t="s">
        <v>86</v>
      </c>
    </row>
    <row r="238" spans="2:47" s="1" customFormat="1" ht="12">
      <c r="B238" s="39"/>
      <c r="C238" s="40"/>
      <c r="D238" s="225" t="s">
        <v>183</v>
      </c>
      <c r="E238" s="40"/>
      <c r="F238" s="228" t="s">
        <v>360</v>
      </c>
      <c r="G238" s="40"/>
      <c r="H238" s="40"/>
      <c r="I238" s="137"/>
      <c r="J238" s="40"/>
      <c r="K238" s="40"/>
      <c r="L238" s="44"/>
      <c r="M238" s="227"/>
      <c r="N238" s="84"/>
      <c r="O238" s="84"/>
      <c r="P238" s="84"/>
      <c r="Q238" s="84"/>
      <c r="R238" s="84"/>
      <c r="S238" s="84"/>
      <c r="T238" s="84"/>
      <c r="U238" s="85"/>
      <c r="AT238" s="18" t="s">
        <v>183</v>
      </c>
      <c r="AU238" s="18" t="s">
        <v>86</v>
      </c>
    </row>
    <row r="239" spans="2:51" s="12" customFormat="1" ht="12">
      <c r="B239" s="229"/>
      <c r="C239" s="230"/>
      <c r="D239" s="225" t="s">
        <v>185</v>
      </c>
      <c r="E239" s="231" t="s">
        <v>19</v>
      </c>
      <c r="F239" s="232" t="s">
        <v>1047</v>
      </c>
      <c r="G239" s="230"/>
      <c r="H239" s="233">
        <v>30</v>
      </c>
      <c r="I239" s="234"/>
      <c r="J239" s="230"/>
      <c r="K239" s="230"/>
      <c r="L239" s="235"/>
      <c r="M239" s="236"/>
      <c r="N239" s="237"/>
      <c r="O239" s="237"/>
      <c r="P239" s="237"/>
      <c r="Q239" s="237"/>
      <c r="R239" s="237"/>
      <c r="S239" s="237"/>
      <c r="T239" s="237"/>
      <c r="U239" s="238"/>
      <c r="AT239" s="239" t="s">
        <v>185</v>
      </c>
      <c r="AU239" s="239" t="s">
        <v>86</v>
      </c>
      <c r="AV239" s="12" t="s">
        <v>86</v>
      </c>
      <c r="AW239" s="12" t="s">
        <v>37</v>
      </c>
      <c r="AX239" s="12" t="s">
        <v>76</v>
      </c>
      <c r="AY239" s="239" t="s">
        <v>173</v>
      </c>
    </row>
    <row r="240" spans="2:51" s="13" customFormat="1" ht="12">
      <c r="B240" s="240"/>
      <c r="C240" s="241"/>
      <c r="D240" s="225" t="s">
        <v>185</v>
      </c>
      <c r="E240" s="242" t="s">
        <v>19</v>
      </c>
      <c r="F240" s="243" t="s">
        <v>187</v>
      </c>
      <c r="G240" s="241"/>
      <c r="H240" s="244">
        <v>30</v>
      </c>
      <c r="I240" s="245"/>
      <c r="J240" s="241"/>
      <c r="K240" s="241"/>
      <c r="L240" s="246"/>
      <c r="M240" s="247"/>
      <c r="N240" s="248"/>
      <c r="O240" s="248"/>
      <c r="P240" s="248"/>
      <c r="Q240" s="248"/>
      <c r="R240" s="248"/>
      <c r="S240" s="248"/>
      <c r="T240" s="248"/>
      <c r="U240" s="249"/>
      <c r="AT240" s="250" t="s">
        <v>185</v>
      </c>
      <c r="AU240" s="250" t="s">
        <v>86</v>
      </c>
      <c r="AV240" s="13" t="s">
        <v>127</v>
      </c>
      <c r="AW240" s="13" t="s">
        <v>37</v>
      </c>
      <c r="AX240" s="13" t="s">
        <v>84</v>
      </c>
      <c r="AY240" s="250" t="s">
        <v>173</v>
      </c>
    </row>
    <row r="241" spans="2:65" s="1" customFormat="1" ht="16.5" customHeight="1">
      <c r="B241" s="39"/>
      <c r="C241" s="272" t="s">
        <v>361</v>
      </c>
      <c r="D241" s="272" t="s">
        <v>362</v>
      </c>
      <c r="E241" s="273" t="s">
        <v>375</v>
      </c>
      <c r="F241" s="274" t="s">
        <v>376</v>
      </c>
      <c r="G241" s="275" t="s">
        <v>365</v>
      </c>
      <c r="H241" s="276">
        <v>0.45</v>
      </c>
      <c r="I241" s="277"/>
      <c r="J241" s="278">
        <f>ROUND(I241*H241,2)</f>
        <v>0</v>
      </c>
      <c r="K241" s="274" t="s">
        <v>179</v>
      </c>
      <c r="L241" s="279"/>
      <c r="M241" s="280" t="s">
        <v>19</v>
      </c>
      <c r="N241" s="281" t="s">
        <v>47</v>
      </c>
      <c r="O241" s="84"/>
      <c r="P241" s="221">
        <f>O241*H241</f>
        <v>0</v>
      </c>
      <c r="Q241" s="221">
        <v>0.001</v>
      </c>
      <c r="R241" s="221">
        <f>Q241*H241</f>
        <v>0.00045000000000000004</v>
      </c>
      <c r="S241" s="221">
        <v>0</v>
      </c>
      <c r="T241" s="221">
        <f>S241*H241</f>
        <v>0</v>
      </c>
      <c r="U241" s="222" t="s">
        <v>19</v>
      </c>
      <c r="AR241" s="223" t="s">
        <v>226</v>
      </c>
      <c r="AT241" s="223" t="s">
        <v>362</v>
      </c>
      <c r="AU241" s="223" t="s">
        <v>86</v>
      </c>
      <c r="AY241" s="18" t="s">
        <v>173</v>
      </c>
      <c r="BE241" s="224">
        <f>IF(N241="základní",J241,0)</f>
        <v>0</v>
      </c>
      <c r="BF241" s="224">
        <f>IF(N241="snížená",J241,0)</f>
        <v>0</v>
      </c>
      <c r="BG241" s="224">
        <f>IF(N241="zákl. přenesená",J241,0)</f>
        <v>0</v>
      </c>
      <c r="BH241" s="224">
        <f>IF(N241="sníž. přenesená",J241,0)</f>
        <v>0</v>
      </c>
      <c r="BI241" s="224">
        <f>IF(N241="nulová",J241,0)</f>
        <v>0</v>
      </c>
      <c r="BJ241" s="18" t="s">
        <v>84</v>
      </c>
      <c r="BK241" s="224">
        <f>ROUND(I241*H241,2)</f>
        <v>0</v>
      </c>
      <c r="BL241" s="18" t="s">
        <v>127</v>
      </c>
      <c r="BM241" s="223" t="s">
        <v>377</v>
      </c>
    </row>
    <row r="242" spans="2:47" s="1" customFormat="1" ht="12">
      <c r="B242" s="39"/>
      <c r="C242" s="40"/>
      <c r="D242" s="225" t="s">
        <v>181</v>
      </c>
      <c r="E242" s="40"/>
      <c r="F242" s="226" t="s">
        <v>376</v>
      </c>
      <c r="G242" s="40"/>
      <c r="H242" s="40"/>
      <c r="I242" s="137"/>
      <c r="J242" s="40"/>
      <c r="K242" s="40"/>
      <c r="L242" s="44"/>
      <c r="M242" s="227"/>
      <c r="N242" s="84"/>
      <c r="O242" s="84"/>
      <c r="P242" s="84"/>
      <c r="Q242" s="84"/>
      <c r="R242" s="84"/>
      <c r="S242" s="84"/>
      <c r="T242" s="84"/>
      <c r="U242" s="85"/>
      <c r="AT242" s="18" t="s">
        <v>181</v>
      </c>
      <c r="AU242" s="18" t="s">
        <v>86</v>
      </c>
    </row>
    <row r="243" spans="2:51" s="12" customFormat="1" ht="12">
      <c r="B243" s="229"/>
      <c r="C243" s="230"/>
      <c r="D243" s="225" t="s">
        <v>185</v>
      </c>
      <c r="E243" s="230"/>
      <c r="F243" s="232" t="s">
        <v>1048</v>
      </c>
      <c r="G243" s="230"/>
      <c r="H243" s="233">
        <v>0.45</v>
      </c>
      <c r="I243" s="234"/>
      <c r="J243" s="230"/>
      <c r="K243" s="230"/>
      <c r="L243" s="235"/>
      <c r="M243" s="236"/>
      <c r="N243" s="237"/>
      <c r="O243" s="237"/>
      <c r="P243" s="237"/>
      <c r="Q243" s="237"/>
      <c r="R243" s="237"/>
      <c r="S243" s="237"/>
      <c r="T243" s="237"/>
      <c r="U243" s="238"/>
      <c r="AT243" s="239" t="s">
        <v>185</v>
      </c>
      <c r="AU243" s="239" t="s">
        <v>86</v>
      </c>
      <c r="AV243" s="12" t="s">
        <v>86</v>
      </c>
      <c r="AW243" s="12" t="s">
        <v>4</v>
      </c>
      <c r="AX243" s="12" t="s">
        <v>84</v>
      </c>
      <c r="AY243" s="239" t="s">
        <v>173</v>
      </c>
    </row>
    <row r="244" spans="2:65" s="1" customFormat="1" ht="16.5" customHeight="1">
      <c r="B244" s="39"/>
      <c r="C244" s="212" t="s">
        <v>368</v>
      </c>
      <c r="D244" s="212" t="s">
        <v>175</v>
      </c>
      <c r="E244" s="213" t="s">
        <v>380</v>
      </c>
      <c r="F244" s="214" t="s">
        <v>381</v>
      </c>
      <c r="G244" s="215" t="s">
        <v>190</v>
      </c>
      <c r="H244" s="216">
        <v>20</v>
      </c>
      <c r="I244" s="217"/>
      <c r="J244" s="218">
        <f>ROUND(I244*H244,2)</f>
        <v>0</v>
      </c>
      <c r="K244" s="214" t="s">
        <v>179</v>
      </c>
      <c r="L244" s="44"/>
      <c r="M244" s="219" t="s">
        <v>19</v>
      </c>
      <c r="N244" s="220" t="s">
        <v>47</v>
      </c>
      <c r="O244" s="84"/>
      <c r="P244" s="221">
        <f>O244*H244</f>
        <v>0</v>
      </c>
      <c r="Q244" s="221">
        <v>0</v>
      </c>
      <c r="R244" s="221">
        <f>Q244*H244</f>
        <v>0</v>
      </c>
      <c r="S244" s="221">
        <v>0</v>
      </c>
      <c r="T244" s="221">
        <f>S244*H244</f>
        <v>0</v>
      </c>
      <c r="U244" s="222" t="s">
        <v>19</v>
      </c>
      <c r="AR244" s="223" t="s">
        <v>127</v>
      </c>
      <c r="AT244" s="223" t="s">
        <v>175</v>
      </c>
      <c r="AU244" s="223" t="s">
        <v>86</v>
      </c>
      <c r="AY244" s="18" t="s">
        <v>173</v>
      </c>
      <c r="BE244" s="224">
        <f>IF(N244="základní",J244,0)</f>
        <v>0</v>
      </c>
      <c r="BF244" s="224">
        <f>IF(N244="snížená",J244,0)</f>
        <v>0</v>
      </c>
      <c r="BG244" s="224">
        <f>IF(N244="zákl. přenesená",J244,0)</f>
        <v>0</v>
      </c>
      <c r="BH244" s="224">
        <f>IF(N244="sníž. přenesená",J244,0)</f>
        <v>0</v>
      </c>
      <c r="BI244" s="224">
        <f>IF(N244="nulová",J244,0)</f>
        <v>0</v>
      </c>
      <c r="BJ244" s="18" t="s">
        <v>84</v>
      </c>
      <c r="BK244" s="224">
        <f>ROUND(I244*H244,2)</f>
        <v>0</v>
      </c>
      <c r="BL244" s="18" t="s">
        <v>127</v>
      </c>
      <c r="BM244" s="223" t="s">
        <v>382</v>
      </c>
    </row>
    <row r="245" spans="2:47" s="1" customFormat="1" ht="12">
      <c r="B245" s="39"/>
      <c r="C245" s="40"/>
      <c r="D245" s="225" t="s">
        <v>181</v>
      </c>
      <c r="E245" s="40"/>
      <c r="F245" s="226" t="s">
        <v>383</v>
      </c>
      <c r="G245" s="40"/>
      <c r="H245" s="40"/>
      <c r="I245" s="137"/>
      <c r="J245" s="40"/>
      <c r="K245" s="40"/>
      <c r="L245" s="44"/>
      <c r="M245" s="227"/>
      <c r="N245" s="84"/>
      <c r="O245" s="84"/>
      <c r="P245" s="84"/>
      <c r="Q245" s="84"/>
      <c r="R245" s="84"/>
      <c r="S245" s="84"/>
      <c r="T245" s="84"/>
      <c r="U245" s="85"/>
      <c r="AT245" s="18" t="s">
        <v>181</v>
      </c>
      <c r="AU245" s="18" t="s">
        <v>86</v>
      </c>
    </row>
    <row r="246" spans="2:47" s="1" customFormat="1" ht="12">
      <c r="B246" s="39"/>
      <c r="C246" s="40"/>
      <c r="D246" s="225" t="s">
        <v>183</v>
      </c>
      <c r="E246" s="40"/>
      <c r="F246" s="228" t="s">
        <v>332</v>
      </c>
      <c r="G246" s="40"/>
      <c r="H246" s="40"/>
      <c r="I246" s="137"/>
      <c r="J246" s="40"/>
      <c r="K246" s="40"/>
      <c r="L246" s="44"/>
      <c r="M246" s="227"/>
      <c r="N246" s="84"/>
      <c r="O246" s="84"/>
      <c r="P246" s="84"/>
      <c r="Q246" s="84"/>
      <c r="R246" s="84"/>
      <c r="S246" s="84"/>
      <c r="T246" s="84"/>
      <c r="U246" s="85"/>
      <c r="AT246" s="18" t="s">
        <v>183</v>
      </c>
      <c r="AU246" s="18" t="s">
        <v>86</v>
      </c>
    </row>
    <row r="247" spans="2:51" s="12" customFormat="1" ht="12">
      <c r="B247" s="229"/>
      <c r="C247" s="230"/>
      <c r="D247" s="225" t="s">
        <v>185</v>
      </c>
      <c r="E247" s="231" t="s">
        <v>19</v>
      </c>
      <c r="F247" s="232" t="s">
        <v>384</v>
      </c>
      <c r="G247" s="230"/>
      <c r="H247" s="233">
        <v>20</v>
      </c>
      <c r="I247" s="234"/>
      <c r="J247" s="230"/>
      <c r="K247" s="230"/>
      <c r="L247" s="235"/>
      <c r="M247" s="236"/>
      <c r="N247" s="237"/>
      <c r="O247" s="237"/>
      <c r="P247" s="237"/>
      <c r="Q247" s="237"/>
      <c r="R247" s="237"/>
      <c r="S247" s="237"/>
      <c r="T247" s="237"/>
      <c r="U247" s="238"/>
      <c r="AT247" s="239" t="s">
        <v>185</v>
      </c>
      <c r="AU247" s="239" t="s">
        <v>86</v>
      </c>
      <c r="AV247" s="12" t="s">
        <v>86</v>
      </c>
      <c r="AW247" s="12" t="s">
        <v>37</v>
      </c>
      <c r="AX247" s="12" t="s">
        <v>76</v>
      </c>
      <c r="AY247" s="239" t="s">
        <v>173</v>
      </c>
    </row>
    <row r="248" spans="2:51" s="13" customFormat="1" ht="12">
      <c r="B248" s="240"/>
      <c r="C248" s="241"/>
      <c r="D248" s="225" t="s">
        <v>185</v>
      </c>
      <c r="E248" s="242" t="s">
        <v>19</v>
      </c>
      <c r="F248" s="243" t="s">
        <v>187</v>
      </c>
      <c r="G248" s="241"/>
      <c r="H248" s="244">
        <v>20</v>
      </c>
      <c r="I248" s="245"/>
      <c r="J248" s="241"/>
      <c r="K248" s="241"/>
      <c r="L248" s="246"/>
      <c r="M248" s="247"/>
      <c r="N248" s="248"/>
      <c r="O248" s="248"/>
      <c r="P248" s="248"/>
      <c r="Q248" s="248"/>
      <c r="R248" s="248"/>
      <c r="S248" s="248"/>
      <c r="T248" s="248"/>
      <c r="U248" s="249"/>
      <c r="AT248" s="250" t="s">
        <v>185</v>
      </c>
      <c r="AU248" s="250" t="s">
        <v>86</v>
      </c>
      <c r="AV248" s="13" t="s">
        <v>127</v>
      </c>
      <c r="AW248" s="13" t="s">
        <v>37</v>
      </c>
      <c r="AX248" s="13" t="s">
        <v>84</v>
      </c>
      <c r="AY248" s="250" t="s">
        <v>173</v>
      </c>
    </row>
    <row r="249" spans="2:65" s="1" customFormat="1" ht="16.5" customHeight="1">
      <c r="B249" s="39"/>
      <c r="C249" s="212" t="s">
        <v>374</v>
      </c>
      <c r="D249" s="212" t="s">
        <v>175</v>
      </c>
      <c r="E249" s="213" t="s">
        <v>386</v>
      </c>
      <c r="F249" s="214" t="s">
        <v>387</v>
      </c>
      <c r="G249" s="215" t="s">
        <v>190</v>
      </c>
      <c r="H249" s="216">
        <v>8</v>
      </c>
      <c r="I249" s="217"/>
      <c r="J249" s="218">
        <f>ROUND(I249*H249,2)</f>
        <v>0</v>
      </c>
      <c r="K249" s="214" t="s">
        <v>179</v>
      </c>
      <c r="L249" s="44"/>
      <c r="M249" s="219" t="s">
        <v>19</v>
      </c>
      <c r="N249" s="220" t="s">
        <v>47</v>
      </c>
      <c r="O249" s="84"/>
      <c r="P249" s="221">
        <f>O249*H249</f>
        <v>0</v>
      </c>
      <c r="Q249" s="221">
        <v>0</v>
      </c>
      <c r="R249" s="221">
        <f>Q249*H249</f>
        <v>0</v>
      </c>
      <c r="S249" s="221">
        <v>0</v>
      </c>
      <c r="T249" s="221">
        <f>S249*H249</f>
        <v>0</v>
      </c>
      <c r="U249" s="222" t="s">
        <v>19</v>
      </c>
      <c r="AR249" s="223" t="s">
        <v>127</v>
      </c>
      <c r="AT249" s="223" t="s">
        <v>175</v>
      </c>
      <c r="AU249" s="223" t="s">
        <v>86</v>
      </c>
      <c r="AY249" s="18" t="s">
        <v>173</v>
      </c>
      <c r="BE249" s="224">
        <f>IF(N249="základní",J249,0)</f>
        <v>0</v>
      </c>
      <c r="BF249" s="224">
        <f>IF(N249="snížená",J249,0)</f>
        <v>0</v>
      </c>
      <c r="BG249" s="224">
        <f>IF(N249="zákl. přenesená",J249,0)</f>
        <v>0</v>
      </c>
      <c r="BH249" s="224">
        <f>IF(N249="sníž. přenesená",J249,0)</f>
        <v>0</v>
      </c>
      <c r="BI249" s="224">
        <f>IF(N249="nulová",J249,0)</f>
        <v>0</v>
      </c>
      <c r="BJ249" s="18" t="s">
        <v>84</v>
      </c>
      <c r="BK249" s="224">
        <f>ROUND(I249*H249,2)</f>
        <v>0</v>
      </c>
      <c r="BL249" s="18" t="s">
        <v>127</v>
      </c>
      <c r="BM249" s="223" t="s">
        <v>388</v>
      </c>
    </row>
    <row r="250" spans="2:47" s="1" customFormat="1" ht="12">
      <c r="B250" s="39"/>
      <c r="C250" s="40"/>
      <c r="D250" s="225" t="s">
        <v>181</v>
      </c>
      <c r="E250" s="40"/>
      <c r="F250" s="226" t="s">
        <v>389</v>
      </c>
      <c r="G250" s="40"/>
      <c r="H250" s="40"/>
      <c r="I250" s="137"/>
      <c r="J250" s="40"/>
      <c r="K250" s="40"/>
      <c r="L250" s="44"/>
      <c r="M250" s="227"/>
      <c r="N250" s="84"/>
      <c r="O250" s="84"/>
      <c r="P250" s="84"/>
      <c r="Q250" s="84"/>
      <c r="R250" s="84"/>
      <c r="S250" s="84"/>
      <c r="T250" s="84"/>
      <c r="U250" s="85"/>
      <c r="AT250" s="18" t="s">
        <v>181</v>
      </c>
      <c r="AU250" s="18" t="s">
        <v>86</v>
      </c>
    </row>
    <row r="251" spans="2:47" s="1" customFormat="1" ht="12">
      <c r="B251" s="39"/>
      <c r="C251" s="40"/>
      <c r="D251" s="225" t="s">
        <v>183</v>
      </c>
      <c r="E251" s="40"/>
      <c r="F251" s="228" t="s">
        <v>332</v>
      </c>
      <c r="G251" s="40"/>
      <c r="H251" s="40"/>
      <c r="I251" s="137"/>
      <c r="J251" s="40"/>
      <c r="K251" s="40"/>
      <c r="L251" s="44"/>
      <c r="M251" s="227"/>
      <c r="N251" s="84"/>
      <c r="O251" s="84"/>
      <c r="P251" s="84"/>
      <c r="Q251" s="84"/>
      <c r="R251" s="84"/>
      <c r="S251" s="84"/>
      <c r="T251" s="84"/>
      <c r="U251" s="85"/>
      <c r="AT251" s="18" t="s">
        <v>183</v>
      </c>
      <c r="AU251" s="18" t="s">
        <v>86</v>
      </c>
    </row>
    <row r="252" spans="2:51" s="12" customFormat="1" ht="12">
      <c r="B252" s="229"/>
      <c r="C252" s="230"/>
      <c r="D252" s="225" t="s">
        <v>185</v>
      </c>
      <c r="E252" s="231" t="s">
        <v>19</v>
      </c>
      <c r="F252" s="232" t="s">
        <v>390</v>
      </c>
      <c r="G252" s="230"/>
      <c r="H252" s="233">
        <v>8</v>
      </c>
      <c r="I252" s="234"/>
      <c r="J252" s="230"/>
      <c r="K252" s="230"/>
      <c r="L252" s="235"/>
      <c r="M252" s="236"/>
      <c r="N252" s="237"/>
      <c r="O252" s="237"/>
      <c r="P252" s="237"/>
      <c r="Q252" s="237"/>
      <c r="R252" s="237"/>
      <c r="S252" s="237"/>
      <c r="T252" s="237"/>
      <c r="U252" s="238"/>
      <c r="AT252" s="239" t="s">
        <v>185</v>
      </c>
      <c r="AU252" s="239" t="s">
        <v>86</v>
      </c>
      <c r="AV252" s="12" t="s">
        <v>86</v>
      </c>
      <c r="AW252" s="12" t="s">
        <v>37</v>
      </c>
      <c r="AX252" s="12" t="s">
        <v>76</v>
      </c>
      <c r="AY252" s="239" t="s">
        <v>173</v>
      </c>
    </row>
    <row r="253" spans="2:51" s="13" customFormat="1" ht="12">
      <c r="B253" s="240"/>
      <c r="C253" s="241"/>
      <c r="D253" s="225" t="s">
        <v>185</v>
      </c>
      <c r="E253" s="242" t="s">
        <v>19</v>
      </c>
      <c r="F253" s="243" t="s">
        <v>187</v>
      </c>
      <c r="G253" s="241"/>
      <c r="H253" s="244">
        <v>8</v>
      </c>
      <c r="I253" s="245"/>
      <c r="J253" s="241"/>
      <c r="K253" s="241"/>
      <c r="L253" s="246"/>
      <c r="M253" s="247"/>
      <c r="N253" s="248"/>
      <c r="O253" s="248"/>
      <c r="P253" s="248"/>
      <c r="Q253" s="248"/>
      <c r="R253" s="248"/>
      <c r="S253" s="248"/>
      <c r="T253" s="248"/>
      <c r="U253" s="249"/>
      <c r="AT253" s="250" t="s">
        <v>185</v>
      </c>
      <c r="AU253" s="250" t="s">
        <v>86</v>
      </c>
      <c r="AV253" s="13" t="s">
        <v>127</v>
      </c>
      <c r="AW253" s="13" t="s">
        <v>37</v>
      </c>
      <c r="AX253" s="13" t="s">
        <v>84</v>
      </c>
      <c r="AY253" s="250" t="s">
        <v>173</v>
      </c>
    </row>
    <row r="254" spans="2:65" s="1" customFormat="1" ht="16.5" customHeight="1">
      <c r="B254" s="39"/>
      <c r="C254" s="212" t="s">
        <v>379</v>
      </c>
      <c r="D254" s="212" t="s">
        <v>175</v>
      </c>
      <c r="E254" s="213" t="s">
        <v>392</v>
      </c>
      <c r="F254" s="214" t="s">
        <v>393</v>
      </c>
      <c r="G254" s="215" t="s">
        <v>190</v>
      </c>
      <c r="H254" s="216">
        <v>8</v>
      </c>
      <c r="I254" s="217"/>
      <c r="J254" s="218">
        <f>ROUND(I254*H254,2)</f>
        <v>0</v>
      </c>
      <c r="K254" s="214" t="s">
        <v>179</v>
      </c>
      <c r="L254" s="44"/>
      <c r="M254" s="219" t="s">
        <v>19</v>
      </c>
      <c r="N254" s="220" t="s">
        <v>47</v>
      </c>
      <c r="O254" s="84"/>
      <c r="P254" s="221">
        <f>O254*H254</f>
        <v>0</v>
      </c>
      <c r="Q254" s="221">
        <v>0</v>
      </c>
      <c r="R254" s="221">
        <f>Q254*H254</f>
        <v>0</v>
      </c>
      <c r="S254" s="221">
        <v>0</v>
      </c>
      <c r="T254" s="221">
        <f>S254*H254</f>
        <v>0</v>
      </c>
      <c r="U254" s="222" t="s">
        <v>19</v>
      </c>
      <c r="AR254" s="223" t="s">
        <v>127</v>
      </c>
      <c r="AT254" s="223" t="s">
        <v>175</v>
      </c>
      <c r="AU254" s="223" t="s">
        <v>86</v>
      </c>
      <c r="AY254" s="18" t="s">
        <v>173</v>
      </c>
      <c r="BE254" s="224">
        <f>IF(N254="základní",J254,0)</f>
        <v>0</v>
      </c>
      <c r="BF254" s="224">
        <f>IF(N254="snížená",J254,0)</f>
        <v>0</v>
      </c>
      <c r="BG254" s="224">
        <f>IF(N254="zákl. přenesená",J254,0)</f>
        <v>0</v>
      </c>
      <c r="BH254" s="224">
        <f>IF(N254="sníž. přenesená",J254,0)</f>
        <v>0</v>
      </c>
      <c r="BI254" s="224">
        <f>IF(N254="nulová",J254,0)</f>
        <v>0</v>
      </c>
      <c r="BJ254" s="18" t="s">
        <v>84</v>
      </c>
      <c r="BK254" s="224">
        <f>ROUND(I254*H254,2)</f>
        <v>0</v>
      </c>
      <c r="BL254" s="18" t="s">
        <v>127</v>
      </c>
      <c r="BM254" s="223" t="s">
        <v>394</v>
      </c>
    </row>
    <row r="255" spans="2:47" s="1" customFormat="1" ht="12">
      <c r="B255" s="39"/>
      <c r="C255" s="40"/>
      <c r="D255" s="225" t="s">
        <v>181</v>
      </c>
      <c r="E255" s="40"/>
      <c r="F255" s="226" t="s">
        <v>395</v>
      </c>
      <c r="G255" s="40"/>
      <c r="H255" s="40"/>
      <c r="I255" s="137"/>
      <c r="J255" s="40"/>
      <c r="K255" s="40"/>
      <c r="L255" s="44"/>
      <c r="M255" s="227"/>
      <c r="N255" s="84"/>
      <c r="O255" s="84"/>
      <c r="P255" s="84"/>
      <c r="Q255" s="84"/>
      <c r="R255" s="84"/>
      <c r="S255" s="84"/>
      <c r="T255" s="84"/>
      <c r="U255" s="85"/>
      <c r="AT255" s="18" t="s">
        <v>181</v>
      </c>
      <c r="AU255" s="18" t="s">
        <v>86</v>
      </c>
    </row>
    <row r="256" spans="2:47" s="1" customFormat="1" ht="12">
      <c r="B256" s="39"/>
      <c r="C256" s="40"/>
      <c r="D256" s="225" t="s">
        <v>183</v>
      </c>
      <c r="E256" s="40"/>
      <c r="F256" s="228" t="s">
        <v>332</v>
      </c>
      <c r="G256" s="40"/>
      <c r="H256" s="40"/>
      <c r="I256" s="137"/>
      <c r="J256" s="40"/>
      <c r="K256" s="40"/>
      <c r="L256" s="44"/>
      <c r="M256" s="227"/>
      <c r="N256" s="84"/>
      <c r="O256" s="84"/>
      <c r="P256" s="84"/>
      <c r="Q256" s="84"/>
      <c r="R256" s="84"/>
      <c r="S256" s="84"/>
      <c r="T256" s="84"/>
      <c r="U256" s="85"/>
      <c r="AT256" s="18" t="s">
        <v>183</v>
      </c>
      <c r="AU256" s="18" t="s">
        <v>86</v>
      </c>
    </row>
    <row r="257" spans="2:51" s="12" customFormat="1" ht="12">
      <c r="B257" s="229"/>
      <c r="C257" s="230"/>
      <c r="D257" s="225" t="s">
        <v>185</v>
      </c>
      <c r="E257" s="231" t="s">
        <v>19</v>
      </c>
      <c r="F257" s="232" t="s">
        <v>396</v>
      </c>
      <c r="G257" s="230"/>
      <c r="H257" s="233">
        <v>8</v>
      </c>
      <c r="I257" s="234"/>
      <c r="J257" s="230"/>
      <c r="K257" s="230"/>
      <c r="L257" s="235"/>
      <c r="M257" s="236"/>
      <c r="N257" s="237"/>
      <c r="O257" s="237"/>
      <c r="P257" s="237"/>
      <c r="Q257" s="237"/>
      <c r="R257" s="237"/>
      <c r="S257" s="237"/>
      <c r="T257" s="237"/>
      <c r="U257" s="238"/>
      <c r="AT257" s="239" t="s">
        <v>185</v>
      </c>
      <c r="AU257" s="239" t="s">
        <v>86</v>
      </c>
      <c r="AV257" s="12" t="s">
        <v>86</v>
      </c>
      <c r="AW257" s="12" t="s">
        <v>37</v>
      </c>
      <c r="AX257" s="12" t="s">
        <v>76</v>
      </c>
      <c r="AY257" s="239" t="s">
        <v>173</v>
      </c>
    </row>
    <row r="258" spans="2:51" s="13" customFormat="1" ht="12">
      <c r="B258" s="240"/>
      <c r="C258" s="241"/>
      <c r="D258" s="225" t="s">
        <v>185</v>
      </c>
      <c r="E258" s="242" t="s">
        <v>19</v>
      </c>
      <c r="F258" s="243" t="s">
        <v>187</v>
      </c>
      <c r="G258" s="241"/>
      <c r="H258" s="244">
        <v>8</v>
      </c>
      <c r="I258" s="245"/>
      <c r="J258" s="241"/>
      <c r="K258" s="241"/>
      <c r="L258" s="246"/>
      <c r="M258" s="247"/>
      <c r="N258" s="248"/>
      <c r="O258" s="248"/>
      <c r="P258" s="248"/>
      <c r="Q258" s="248"/>
      <c r="R258" s="248"/>
      <c r="S258" s="248"/>
      <c r="T258" s="248"/>
      <c r="U258" s="249"/>
      <c r="AT258" s="250" t="s">
        <v>185</v>
      </c>
      <c r="AU258" s="250" t="s">
        <v>86</v>
      </c>
      <c r="AV258" s="13" t="s">
        <v>127</v>
      </c>
      <c r="AW258" s="13" t="s">
        <v>37</v>
      </c>
      <c r="AX258" s="13" t="s">
        <v>84</v>
      </c>
      <c r="AY258" s="250" t="s">
        <v>173</v>
      </c>
    </row>
    <row r="259" spans="2:65" s="1" customFormat="1" ht="16.5" customHeight="1">
      <c r="B259" s="39"/>
      <c r="C259" s="212" t="s">
        <v>385</v>
      </c>
      <c r="D259" s="212" t="s">
        <v>175</v>
      </c>
      <c r="E259" s="213" t="s">
        <v>705</v>
      </c>
      <c r="F259" s="214" t="s">
        <v>706</v>
      </c>
      <c r="G259" s="215" t="s">
        <v>190</v>
      </c>
      <c r="H259" s="216">
        <v>12</v>
      </c>
      <c r="I259" s="217"/>
      <c r="J259" s="218">
        <f>ROUND(I259*H259,2)</f>
        <v>0</v>
      </c>
      <c r="K259" s="214" t="s">
        <v>19</v>
      </c>
      <c r="L259" s="44"/>
      <c r="M259" s="219" t="s">
        <v>19</v>
      </c>
      <c r="N259" s="220" t="s">
        <v>47</v>
      </c>
      <c r="O259" s="84"/>
      <c r="P259" s="221">
        <f>O259*H259</f>
        <v>0</v>
      </c>
      <c r="Q259" s="221">
        <v>0</v>
      </c>
      <c r="R259" s="221">
        <f>Q259*H259</f>
        <v>0</v>
      </c>
      <c r="S259" s="221">
        <v>0</v>
      </c>
      <c r="T259" s="221">
        <f>S259*H259</f>
        <v>0</v>
      </c>
      <c r="U259" s="222" t="s">
        <v>19</v>
      </c>
      <c r="AR259" s="223" t="s">
        <v>127</v>
      </c>
      <c r="AT259" s="223" t="s">
        <v>175</v>
      </c>
      <c r="AU259" s="223" t="s">
        <v>86</v>
      </c>
      <c r="AY259" s="18" t="s">
        <v>173</v>
      </c>
      <c r="BE259" s="224">
        <f>IF(N259="základní",J259,0)</f>
        <v>0</v>
      </c>
      <c r="BF259" s="224">
        <f>IF(N259="snížená",J259,0)</f>
        <v>0</v>
      </c>
      <c r="BG259" s="224">
        <f>IF(N259="zákl. přenesená",J259,0)</f>
        <v>0</v>
      </c>
      <c r="BH259" s="224">
        <f>IF(N259="sníž. přenesená",J259,0)</f>
        <v>0</v>
      </c>
      <c r="BI259" s="224">
        <f>IF(N259="nulová",J259,0)</f>
        <v>0</v>
      </c>
      <c r="BJ259" s="18" t="s">
        <v>84</v>
      </c>
      <c r="BK259" s="224">
        <f>ROUND(I259*H259,2)</f>
        <v>0</v>
      </c>
      <c r="BL259" s="18" t="s">
        <v>127</v>
      </c>
      <c r="BM259" s="223" t="s">
        <v>707</v>
      </c>
    </row>
    <row r="260" spans="2:47" s="1" customFormat="1" ht="12">
      <c r="B260" s="39"/>
      <c r="C260" s="40"/>
      <c r="D260" s="225" t="s">
        <v>181</v>
      </c>
      <c r="E260" s="40"/>
      <c r="F260" s="226" t="s">
        <v>708</v>
      </c>
      <c r="G260" s="40"/>
      <c r="H260" s="40"/>
      <c r="I260" s="137"/>
      <c r="J260" s="40"/>
      <c r="K260" s="40"/>
      <c r="L260" s="44"/>
      <c r="M260" s="227"/>
      <c r="N260" s="84"/>
      <c r="O260" s="84"/>
      <c r="P260" s="84"/>
      <c r="Q260" s="84"/>
      <c r="R260" s="84"/>
      <c r="S260" s="84"/>
      <c r="T260" s="84"/>
      <c r="U260" s="85"/>
      <c r="AT260" s="18" t="s">
        <v>181</v>
      </c>
      <c r="AU260" s="18" t="s">
        <v>86</v>
      </c>
    </row>
    <row r="261" spans="2:47" s="1" customFormat="1" ht="12">
      <c r="B261" s="39"/>
      <c r="C261" s="40"/>
      <c r="D261" s="225" t="s">
        <v>183</v>
      </c>
      <c r="E261" s="40"/>
      <c r="F261" s="228" t="s">
        <v>332</v>
      </c>
      <c r="G261" s="40"/>
      <c r="H261" s="40"/>
      <c r="I261" s="137"/>
      <c r="J261" s="40"/>
      <c r="K261" s="40"/>
      <c r="L261" s="44"/>
      <c r="M261" s="227"/>
      <c r="N261" s="84"/>
      <c r="O261" s="84"/>
      <c r="P261" s="84"/>
      <c r="Q261" s="84"/>
      <c r="R261" s="84"/>
      <c r="S261" s="84"/>
      <c r="T261" s="84"/>
      <c r="U261" s="85"/>
      <c r="AT261" s="18" t="s">
        <v>183</v>
      </c>
      <c r="AU261" s="18" t="s">
        <v>86</v>
      </c>
    </row>
    <row r="262" spans="2:47" s="1" customFormat="1" ht="12">
      <c r="B262" s="39"/>
      <c r="C262" s="40"/>
      <c r="D262" s="225" t="s">
        <v>409</v>
      </c>
      <c r="E262" s="40"/>
      <c r="F262" s="228" t="s">
        <v>709</v>
      </c>
      <c r="G262" s="40"/>
      <c r="H262" s="40"/>
      <c r="I262" s="137"/>
      <c r="J262" s="40"/>
      <c r="K262" s="40"/>
      <c r="L262" s="44"/>
      <c r="M262" s="227"/>
      <c r="N262" s="84"/>
      <c r="O262" s="84"/>
      <c r="P262" s="84"/>
      <c r="Q262" s="84"/>
      <c r="R262" s="84"/>
      <c r="S262" s="84"/>
      <c r="T262" s="84"/>
      <c r="U262" s="85"/>
      <c r="AT262" s="18" t="s">
        <v>409</v>
      </c>
      <c r="AU262" s="18" t="s">
        <v>86</v>
      </c>
    </row>
    <row r="263" spans="2:51" s="12" customFormat="1" ht="12">
      <c r="B263" s="229"/>
      <c r="C263" s="230"/>
      <c r="D263" s="225" t="s">
        <v>185</v>
      </c>
      <c r="E263" s="231" t="s">
        <v>19</v>
      </c>
      <c r="F263" s="232" t="s">
        <v>710</v>
      </c>
      <c r="G263" s="230"/>
      <c r="H263" s="233">
        <v>12</v>
      </c>
      <c r="I263" s="234"/>
      <c r="J263" s="230"/>
      <c r="K263" s="230"/>
      <c r="L263" s="235"/>
      <c r="M263" s="236"/>
      <c r="N263" s="237"/>
      <c r="O263" s="237"/>
      <c r="P263" s="237"/>
      <c r="Q263" s="237"/>
      <c r="R263" s="237"/>
      <c r="S263" s="237"/>
      <c r="T263" s="237"/>
      <c r="U263" s="238"/>
      <c r="AT263" s="239" t="s">
        <v>185</v>
      </c>
      <c r="AU263" s="239" t="s">
        <v>86</v>
      </c>
      <c r="AV263" s="12" t="s">
        <v>86</v>
      </c>
      <c r="AW263" s="12" t="s">
        <v>37</v>
      </c>
      <c r="AX263" s="12" t="s">
        <v>76</v>
      </c>
      <c r="AY263" s="239" t="s">
        <v>173</v>
      </c>
    </row>
    <row r="264" spans="2:51" s="13" customFormat="1" ht="12">
      <c r="B264" s="240"/>
      <c r="C264" s="241"/>
      <c r="D264" s="225" t="s">
        <v>185</v>
      </c>
      <c r="E264" s="242" t="s">
        <v>19</v>
      </c>
      <c r="F264" s="243" t="s">
        <v>187</v>
      </c>
      <c r="G264" s="241"/>
      <c r="H264" s="244">
        <v>12</v>
      </c>
      <c r="I264" s="245"/>
      <c r="J264" s="241"/>
      <c r="K264" s="241"/>
      <c r="L264" s="246"/>
      <c r="M264" s="247"/>
      <c r="N264" s="248"/>
      <c r="O264" s="248"/>
      <c r="P264" s="248"/>
      <c r="Q264" s="248"/>
      <c r="R264" s="248"/>
      <c r="S264" s="248"/>
      <c r="T264" s="248"/>
      <c r="U264" s="249"/>
      <c r="AT264" s="250" t="s">
        <v>185</v>
      </c>
      <c r="AU264" s="250" t="s">
        <v>86</v>
      </c>
      <c r="AV264" s="13" t="s">
        <v>127</v>
      </c>
      <c r="AW264" s="13" t="s">
        <v>37</v>
      </c>
      <c r="AX264" s="13" t="s">
        <v>84</v>
      </c>
      <c r="AY264" s="250" t="s">
        <v>173</v>
      </c>
    </row>
    <row r="265" spans="2:65" s="1" customFormat="1" ht="24" customHeight="1">
      <c r="B265" s="39"/>
      <c r="C265" s="212" t="s">
        <v>391</v>
      </c>
      <c r="D265" s="212" t="s">
        <v>175</v>
      </c>
      <c r="E265" s="213" t="s">
        <v>404</v>
      </c>
      <c r="F265" s="214" t="s">
        <v>405</v>
      </c>
      <c r="G265" s="215" t="s">
        <v>406</v>
      </c>
      <c r="H265" s="216">
        <v>7.869</v>
      </c>
      <c r="I265" s="217"/>
      <c r="J265" s="218">
        <f>ROUND(I265*H265,2)</f>
        <v>0</v>
      </c>
      <c r="K265" s="214" t="s">
        <v>19</v>
      </c>
      <c r="L265" s="44"/>
      <c r="M265" s="219" t="s">
        <v>19</v>
      </c>
      <c r="N265" s="220" t="s">
        <v>47</v>
      </c>
      <c r="O265" s="84"/>
      <c r="P265" s="221">
        <f>O265*H265</f>
        <v>0</v>
      </c>
      <c r="Q265" s="221">
        <v>0</v>
      </c>
      <c r="R265" s="221">
        <f>Q265*H265</f>
        <v>0</v>
      </c>
      <c r="S265" s="221">
        <v>0</v>
      </c>
      <c r="T265" s="221">
        <f>S265*H265</f>
        <v>0</v>
      </c>
      <c r="U265" s="222" t="s">
        <v>19</v>
      </c>
      <c r="AR265" s="223" t="s">
        <v>127</v>
      </c>
      <c r="AT265" s="223" t="s">
        <v>175</v>
      </c>
      <c r="AU265" s="223" t="s">
        <v>86</v>
      </c>
      <c r="AY265" s="18" t="s">
        <v>173</v>
      </c>
      <c r="BE265" s="224">
        <f>IF(N265="základní",J265,0)</f>
        <v>0</v>
      </c>
      <c r="BF265" s="224">
        <f>IF(N265="snížená",J265,0)</f>
        <v>0</v>
      </c>
      <c r="BG265" s="224">
        <f>IF(N265="zákl. přenesená",J265,0)</f>
        <v>0</v>
      </c>
      <c r="BH265" s="224">
        <f>IF(N265="sníž. přenesená",J265,0)</f>
        <v>0</v>
      </c>
      <c r="BI265" s="224">
        <f>IF(N265="nulová",J265,0)</f>
        <v>0</v>
      </c>
      <c r="BJ265" s="18" t="s">
        <v>84</v>
      </c>
      <c r="BK265" s="224">
        <f>ROUND(I265*H265,2)</f>
        <v>0</v>
      </c>
      <c r="BL265" s="18" t="s">
        <v>127</v>
      </c>
      <c r="BM265" s="223" t="s">
        <v>407</v>
      </c>
    </row>
    <row r="266" spans="2:47" s="1" customFormat="1" ht="12">
      <c r="B266" s="39"/>
      <c r="C266" s="40"/>
      <c r="D266" s="225" t="s">
        <v>181</v>
      </c>
      <c r="E266" s="40"/>
      <c r="F266" s="226" t="s">
        <v>408</v>
      </c>
      <c r="G266" s="40"/>
      <c r="H266" s="40"/>
      <c r="I266" s="137"/>
      <c r="J266" s="40"/>
      <c r="K266" s="40"/>
      <c r="L266" s="44"/>
      <c r="M266" s="227"/>
      <c r="N266" s="84"/>
      <c r="O266" s="84"/>
      <c r="P266" s="84"/>
      <c r="Q266" s="84"/>
      <c r="R266" s="84"/>
      <c r="S266" s="84"/>
      <c r="T266" s="84"/>
      <c r="U266" s="85"/>
      <c r="AT266" s="18" t="s">
        <v>181</v>
      </c>
      <c r="AU266" s="18" t="s">
        <v>86</v>
      </c>
    </row>
    <row r="267" spans="2:47" s="1" customFormat="1" ht="12">
      <c r="B267" s="39"/>
      <c r="C267" s="40"/>
      <c r="D267" s="225" t="s">
        <v>409</v>
      </c>
      <c r="E267" s="40"/>
      <c r="F267" s="228" t="s">
        <v>410</v>
      </c>
      <c r="G267" s="40"/>
      <c r="H267" s="40"/>
      <c r="I267" s="137"/>
      <c r="J267" s="40"/>
      <c r="K267" s="40"/>
      <c r="L267" s="44"/>
      <c r="M267" s="227"/>
      <c r="N267" s="84"/>
      <c r="O267" s="84"/>
      <c r="P267" s="84"/>
      <c r="Q267" s="84"/>
      <c r="R267" s="84"/>
      <c r="S267" s="84"/>
      <c r="T267" s="84"/>
      <c r="U267" s="85"/>
      <c r="AT267" s="18" t="s">
        <v>409</v>
      </c>
      <c r="AU267" s="18" t="s">
        <v>86</v>
      </c>
    </row>
    <row r="268" spans="2:51" s="14" customFormat="1" ht="12">
      <c r="B268" s="251"/>
      <c r="C268" s="252"/>
      <c r="D268" s="225" t="s">
        <v>185</v>
      </c>
      <c r="E268" s="253" t="s">
        <v>19</v>
      </c>
      <c r="F268" s="254" t="s">
        <v>411</v>
      </c>
      <c r="G268" s="252"/>
      <c r="H268" s="253" t="s">
        <v>19</v>
      </c>
      <c r="I268" s="255"/>
      <c r="J268" s="252"/>
      <c r="K268" s="252"/>
      <c r="L268" s="256"/>
      <c r="M268" s="257"/>
      <c r="N268" s="258"/>
      <c r="O268" s="258"/>
      <c r="P268" s="258"/>
      <c r="Q268" s="258"/>
      <c r="R268" s="258"/>
      <c r="S268" s="258"/>
      <c r="T268" s="258"/>
      <c r="U268" s="259"/>
      <c r="AT268" s="260" t="s">
        <v>185</v>
      </c>
      <c r="AU268" s="260" t="s">
        <v>86</v>
      </c>
      <c r="AV268" s="14" t="s">
        <v>84</v>
      </c>
      <c r="AW268" s="14" t="s">
        <v>37</v>
      </c>
      <c r="AX268" s="14" t="s">
        <v>76</v>
      </c>
      <c r="AY268" s="260" t="s">
        <v>173</v>
      </c>
    </row>
    <row r="269" spans="2:51" s="12" customFormat="1" ht="12">
      <c r="B269" s="229"/>
      <c r="C269" s="230"/>
      <c r="D269" s="225" t="s">
        <v>185</v>
      </c>
      <c r="E269" s="231" t="s">
        <v>19</v>
      </c>
      <c r="F269" s="232" t="s">
        <v>412</v>
      </c>
      <c r="G269" s="230"/>
      <c r="H269" s="233">
        <v>0.168</v>
      </c>
      <c r="I269" s="234"/>
      <c r="J269" s="230"/>
      <c r="K269" s="230"/>
      <c r="L269" s="235"/>
      <c r="M269" s="236"/>
      <c r="N269" s="237"/>
      <c r="O269" s="237"/>
      <c r="P269" s="237"/>
      <c r="Q269" s="237"/>
      <c r="R269" s="237"/>
      <c r="S269" s="237"/>
      <c r="T269" s="237"/>
      <c r="U269" s="238"/>
      <c r="AT269" s="239" t="s">
        <v>185</v>
      </c>
      <c r="AU269" s="239" t="s">
        <v>86</v>
      </c>
      <c r="AV269" s="12" t="s">
        <v>86</v>
      </c>
      <c r="AW269" s="12" t="s">
        <v>37</v>
      </c>
      <c r="AX269" s="12" t="s">
        <v>76</v>
      </c>
      <c r="AY269" s="239" t="s">
        <v>173</v>
      </c>
    </row>
    <row r="270" spans="2:51" s="12" customFormat="1" ht="12">
      <c r="B270" s="229"/>
      <c r="C270" s="230"/>
      <c r="D270" s="225" t="s">
        <v>185</v>
      </c>
      <c r="E270" s="231" t="s">
        <v>19</v>
      </c>
      <c r="F270" s="232" t="s">
        <v>413</v>
      </c>
      <c r="G270" s="230"/>
      <c r="H270" s="233">
        <v>0.336</v>
      </c>
      <c r="I270" s="234"/>
      <c r="J270" s="230"/>
      <c r="K270" s="230"/>
      <c r="L270" s="235"/>
      <c r="M270" s="236"/>
      <c r="N270" s="237"/>
      <c r="O270" s="237"/>
      <c r="P270" s="237"/>
      <c r="Q270" s="237"/>
      <c r="R270" s="237"/>
      <c r="S270" s="237"/>
      <c r="T270" s="237"/>
      <c r="U270" s="238"/>
      <c r="AT270" s="239" t="s">
        <v>185</v>
      </c>
      <c r="AU270" s="239" t="s">
        <v>86</v>
      </c>
      <c r="AV270" s="12" t="s">
        <v>86</v>
      </c>
      <c r="AW270" s="12" t="s">
        <v>37</v>
      </c>
      <c r="AX270" s="12" t="s">
        <v>76</v>
      </c>
      <c r="AY270" s="239" t="s">
        <v>173</v>
      </c>
    </row>
    <row r="271" spans="2:51" s="12" customFormat="1" ht="12">
      <c r="B271" s="229"/>
      <c r="C271" s="230"/>
      <c r="D271" s="225" t="s">
        <v>185</v>
      </c>
      <c r="E271" s="231" t="s">
        <v>19</v>
      </c>
      <c r="F271" s="232" t="s">
        <v>414</v>
      </c>
      <c r="G271" s="230"/>
      <c r="H271" s="233">
        <v>1.059</v>
      </c>
      <c r="I271" s="234"/>
      <c r="J271" s="230"/>
      <c r="K271" s="230"/>
      <c r="L271" s="235"/>
      <c r="M271" s="236"/>
      <c r="N271" s="237"/>
      <c r="O271" s="237"/>
      <c r="P271" s="237"/>
      <c r="Q271" s="237"/>
      <c r="R271" s="237"/>
      <c r="S271" s="237"/>
      <c r="T271" s="237"/>
      <c r="U271" s="238"/>
      <c r="AT271" s="239" t="s">
        <v>185</v>
      </c>
      <c r="AU271" s="239" t="s">
        <v>86</v>
      </c>
      <c r="AV271" s="12" t="s">
        <v>86</v>
      </c>
      <c r="AW271" s="12" t="s">
        <v>37</v>
      </c>
      <c r="AX271" s="12" t="s">
        <v>76</v>
      </c>
      <c r="AY271" s="239" t="s">
        <v>173</v>
      </c>
    </row>
    <row r="272" spans="2:51" s="12" customFormat="1" ht="12">
      <c r="B272" s="229"/>
      <c r="C272" s="230"/>
      <c r="D272" s="225" t="s">
        <v>185</v>
      </c>
      <c r="E272" s="231" t="s">
        <v>19</v>
      </c>
      <c r="F272" s="232" t="s">
        <v>711</v>
      </c>
      <c r="G272" s="230"/>
      <c r="H272" s="233">
        <v>6.306</v>
      </c>
      <c r="I272" s="234"/>
      <c r="J272" s="230"/>
      <c r="K272" s="230"/>
      <c r="L272" s="235"/>
      <c r="M272" s="236"/>
      <c r="N272" s="237"/>
      <c r="O272" s="237"/>
      <c r="P272" s="237"/>
      <c r="Q272" s="237"/>
      <c r="R272" s="237"/>
      <c r="S272" s="237"/>
      <c r="T272" s="237"/>
      <c r="U272" s="238"/>
      <c r="AT272" s="239" t="s">
        <v>185</v>
      </c>
      <c r="AU272" s="239" t="s">
        <v>86</v>
      </c>
      <c r="AV272" s="12" t="s">
        <v>86</v>
      </c>
      <c r="AW272" s="12" t="s">
        <v>37</v>
      </c>
      <c r="AX272" s="12" t="s">
        <v>76</v>
      </c>
      <c r="AY272" s="239" t="s">
        <v>173</v>
      </c>
    </row>
    <row r="273" spans="2:51" s="13" customFormat="1" ht="12">
      <c r="B273" s="240"/>
      <c r="C273" s="241"/>
      <c r="D273" s="225" t="s">
        <v>185</v>
      </c>
      <c r="E273" s="242" t="s">
        <v>19</v>
      </c>
      <c r="F273" s="243" t="s">
        <v>187</v>
      </c>
      <c r="G273" s="241"/>
      <c r="H273" s="244">
        <v>7.869</v>
      </c>
      <c r="I273" s="245"/>
      <c r="J273" s="241"/>
      <c r="K273" s="241"/>
      <c r="L273" s="246"/>
      <c r="M273" s="247"/>
      <c r="N273" s="248"/>
      <c r="O273" s="248"/>
      <c r="P273" s="248"/>
      <c r="Q273" s="248"/>
      <c r="R273" s="248"/>
      <c r="S273" s="248"/>
      <c r="T273" s="248"/>
      <c r="U273" s="249"/>
      <c r="AT273" s="250" t="s">
        <v>185</v>
      </c>
      <c r="AU273" s="250" t="s">
        <v>86</v>
      </c>
      <c r="AV273" s="13" t="s">
        <v>127</v>
      </c>
      <c r="AW273" s="13" t="s">
        <v>37</v>
      </c>
      <c r="AX273" s="13" t="s">
        <v>84</v>
      </c>
      <c r="AY273" s="250" t="s">
        <v>173</v>
      </c>
    </row>
    <row r="274" spans="2:65" s="1" customFormat="1" ht="16.5" customHeight="1">
      <c r="B274" s="39"/>
      <c r="C274" s="212" t="s">
        <v>397</v>
      </c>
      <c r="D274" s="212" t="s">
        <v>175</v>
      </c>
      <c r="E274" s="213" t="s">
        <v>878</v>
      </c>
      <c r="F274" s="214" t="s">
        <v>879</v>
      </c>
      <c r="G274" s="215" t="s">
        <v>214</v>
      </c>
      <c r="H274" s="216">
        <v>77.13</v>
      </c>
      <c r="I274" s="217"/>
      <c r="J274" s="218">
        <f>ROUND(I274*H274,2)</f>
        <v>0</v>
      </c>
      <c r="K274" s="214" t="s">
        <v>179</v>
      </c>
      <c r="L274" s="44"/>
      <c r="M274" s="219" t="s">
        <v>19</v>
      </c>
      <c r="N274" s="220" t="s">
        <v>47</v>
      </c>
      <c r="O274" s="84"/>
      <c r="P274" s="221">
        <f>O274*H274</f>
        <v>0</v>
      </c>
      <c r="Q274" s="221">
        <v>0</v>
      </c>
      <c r="R274" s="221">
        <f>Q274*H274</f>
        <v>0</v>
      </c>
      <c r="S274" s="221">
        <v>0</v>
      </c>
      <c r="T274" s="221">
        <f>S274*H274</f>
        <v>0</v>
      </c>
      <c r="U274" s="222" t="s">
        <v>19</v>
      </c>
      <c r="AR274" s="223" t="s">
        <v>127</v>
      </c>
      <c r="AT274" s="223" t="s">
        <v>175</v>
      </c>
      <c r="AU274" s="223" t="s">
        <v>86</v>
      </c>
      <c r="AY274" s="18" t="s">
        <v>173</v>
      </c>
      <c r="BE274" s="224">
        <f>IF(N274="základní",J274,0)</f>
        <v>0</v>
      </c>
      <c r="BF274" s="224">
        <f>IF(N274="snížená",J274,0)</f>
        <v>0</v>
      </c>
      <c r="BG274" s="224">
        <f>IF(N274="zákl. přenesená",J274,0)</f>
        <v>0</v>
      </c>
      <c r="BH274" s="224">
        <f>IF(N274="sníž. přenesená",J274,0)</f>
        <v>0</v>
      </c>
      <c r="BI274" s="224">
        <f>IF(N274="nulová",J274,0)</f>
        <v>0</v>
      </c>
      <c r="BJ274" s="18" t="s">
        <v>84</v>
      </c>
      <c r="BK274" s="224">
        <f>ROUND(I274*H274,2)</f>
        <v>0</v>
      </c>
      <c r="BL274" s="18" t="s">
        <v>127</v>
      </c>
      <c r="BM274" s="223" t="s">
        <v>880</v>
      </c>
    </row>
    <row r="275" spans="2:47" s="1" customFormat="1" ht="12">
      <c r="B275" s="39"/>
      <c r="C275" s="40"/>
      <c r="D275" s="225" t="s">
        <v>181</v>
      </c>
      <c r="E275" s="40"/>
      <c r="F275" s="226" t="s">
        <v>881</v>
      </c>
      <c r="G275" s="40"/>
      <c r="H275" s="40"/>
      <c r="I275" s="137"/>
      <c r="J275" s="40"/>
      <c r="K275" s="40"/>
      <c r="L275" s="44"/>
      <c r="M275" s="227"/>
      <c r="N275" s="84"/>
      <c r="O275" s="84"/>
      <c r="P275" s="84"/>
      <c r="Q275" s="84"/>
      <c r="R275" s="84"/>
      <c r="S275" s="84"/>
      <c r="T275" s="84"/>
      <c r="U275" s="85"/>
      <c r="AT275" s="18" t="s">
        <v>181</v>
      </c>
      <c r="AU275" s="18" t="s">
        <v>86</v>
      </c>
    </row>
    <row r="276" spans="2:47" s="1" customFormat="1" ht="12">
      <c r="B276" s="39"/>
      <c r="C276" s="40"/>
      <c r="D276" s="225" t="s">
        <v>183</v>
      </c>
      <c r="E276" s="40"/>
      <c r="F276" s="228" t="s">
        <v>315</v>
      </c>
      <c r="G276" s="40"/>
      <c r="H276" s="40"/>
      <c r="I276" s="137"/>
      <c r="J276" s="40"/>
      <c r="K276" s="40"/>
      <c r="L276" s="44"/>
      <c r="M276" s="227"/>
      <c r="N276" s="84"/>
      <c r="O276" s="84"/>
      <c r="P276" s="84"/>
      <c r="Q276" s="84"/>
      <c r="R276" s="84"/>
      <c r="S276" s="84"/>
      <c r="T276" s="84"/>
      <c r="U276" s="85"/>
      <c r="AT276" s="18" t="s">
        <v>183</v>
      </c>
      <c r="AU276" s="18" t="s">
        <v>86</v>
      </c>
    </row>
    <row r="277" spans="2:47" s="1" customFormat="1" ht="12">
      <c r="B277" s="39"/>
      <c r="C277" s="40"/>
      <c r="D277" s="225" t="s">
        <v>409</v>
      </c>
      <c r="E277" s="40"/>
      <c r="F277" s="228" t="s">
        <v>872</v>
      </c>
      <c r="G277" s="40"/>
      <c r="H277" s="40"/>
      <c r="I277" s="137"/>
      <c r="J277" s="40"/>
      <c r="K277" s="40"/>
      <c r="L277" s="44"/>
      <c r="M277" s="227"/>
      <c r="N277" s="84"/>
      <c r="O277" s="84"/>
      <c r="P277" s="84"/>
      <c r="Q277" s="84"/>
      <c r="R277" s="84"/>
      <c r="S277" s="84"/>
      <c r="T277" s="84"/>
      <c r="U277" s="85"/>
      <c r="AT277" s="18" t="s">
        <v>409</v>
      </c>
      <c r="AU277" s="18" t="s">
        <v>86</v>
      </c>
    </row>
    <row r="278" spans="2:51" s="12" customFormat="1" ht="12">
      <c r="B278" s="229"/>
      <c r="C278" s="230"/>
      <c r="D278" s="225" t="s">
        <v>185</v>
      </c>
      <c r="E278" s="231" t="s">
        <v>19</v>
      </c>
      <c r="F278" s="232" t="s">
        <v>976</v>
      </c>
      <c r="G278" s="230"/>
      <c r="H278" s="233">
        <v>123.03</v>
      </c>
      <c r="I278" s="234"/>
      <c r="J278" s="230"/>
      <c r="K278" s="230"/>
      <c r="L278" s="235"/>
      <c r="M278" s="236"/>
      <c r="N278" s="237"/>
      <c r="O278" s="237"/>
      <c r="P278" s="237"/>
      <c r="Q278" s="237"/>
      <c r="R278" s="237"/>
      <c r="S278" s="237"/>
      <c r="T278" s="237"/>
      <c r="U278" s="238"/>
      <c r="AT278" s="239" t="s">
        <v>185</v>
      </c>
      <c r="AU278" s="239" t="s">
        <v>86</v>
      </c>
      <c r="AV278" s="12" t="s">
        <v>86</v>
      </c>
      <c r="AW278" s="12" t="s">
        <v>37</v>
      </c>
      <c r="AX278" s="12" t="s">
        <v>76</v>
      </c>
      <c r="AY278" s="239" t="s">
        <v>173</v>
      </c>
    </row>
    <row r="279" spans="2:51" s="12" customFormat="1" ht="12">
      <c r="B279" s="229"/>
      <c r="C279" s="230"/>
      <c r="D279" s="225" t="s">
        <v>185</v>
      </c>
      <c r="E279" s="231" t="s">
        <v>19</v>
      </c>
      <c r="F279" s="232" t="s">
        <v>883</v>
      </c>
      <c r="G279" s="230"/>
      <c r="H279" s="233">
        <v>-45.9</v>
      </c>
      <c r="I279" s="234"/>
      <c r="J279" s="230"/>
      <c r="K279" s="230"/>
      <c r="L279" s="235"/>
      <c r="M279" s="236"/>
      <c r="N279" s="237"/>
      <c r="O279" s="237"/>
      <c r="P279" s="237"/>
      <c r="Q279" s="237"/>
      <c r="R279" s="237"/>
      <c r="S279" s="237"/>
      <c r="T279" s="237"/>
      <c r="U279" s="238"/>
      <c r="AT279" s="239" t="s">
        <v>185</v>
      </c>
      <c r="AU279" s="239" t="s">
        <v>86</v>
      </c>
      <c r="AV279" s="12" t="s">
        <v>86</v>
      </c>
      <c r="AW279" s="12" t="s">
        <v>37</v>
      </c>
      <c r="AX279" s="12" t="s">
        <v>76</v>
      </c>
      <c r="AY279" s="239" t="s">
        <v>173</v>
      </c>
    </row>
    <row r="280" spans="2:51" s="13" customFormat="1" ht="12">
      <c r="B280" s="240"/>
      <c r="C280" s="241"/>
      <c r="D280" s="225" t="s">
        <v>185</v>
      </c>
      <c r="E280" s="242" t="s">
        <v>816</v>
      </c>
      <c r="F280" s="243" t="s">
        <v>187</v>
      </c>
      <c r="G280" s="241"/>
      <c r="H280" s="244">
        <v>77.13</v>
      </c>
      <c r="I280" s="245"/>
      <c r="J280" s="241"/>
      <c r="K280" s="241"/>
      <c r="L280" s="246"/>
      <c r="M280" s="247"/>
      <c r="N280" s="248"/>
      <c r="O280" s="248"/>
      <c r="P280" s="248"/>
      <c r="Q280" s="248"/>
      <c r="R280" s="248"/>
      <c r="S280" s="248"/>
      <c r="T280" s="248"/>
      <c r="U280" s="249"/>
      <c r="AT280" s="250" t="s">
        <v>185</v>
      </c>
      <c r="AU280" s="250" t="s">
        <v>86</v>
      </c>
      <c r="AV280" s="13" t="s">
        <v>127</v>
      </c>
      <c r="AW280" s="13" t="s">
        <v>37</v>
      </c>
      <c r="AX280" s="13" t="s">
        <v>84</v>
      </c>
      <c r="AY280" s="250" t="s">
        <v>173</v>
      </c>
    </row>
    <row r="281" spans="2:65" s="1" customFormat="1" ht="16.5" customHeight="1">
      <c r="B281" s="39"/>
      <c r="C281" s="212" t="s">
        <v>403</v>
      </c>
      <c r="D281" s="212" t="s">
        <v>175</v>
      </c>
      <c r="E281" s="213" t="s">
        <v>889</v>
      </c>
      <c r="F281" s="214" t="s">
        <v>890</v>
      </c>
      <c r="G281" s="215" t="s">
        <v>214</v>
      </c>
      <c r="H281" s="216">
        <v>1388.34</v>
      </c>
      <c r="I281" s="217"/>
      <c r="J281" s="218">
        <f>ROUND(I281*H281,2)</f>
        <v>0</v>
      </c>
      <c r="K281" s="214" t="s">
        <v>179</v>
      </c>
      <c r="L281" s="44"/>
      <c r="M281" s="219" t="s">
        <v>19</v>
      </c>
      <c r="N281" s="220" t="s">
        <v>47</v>
      </c>
      <c r="O281" s="84"/>
      <c r="P281" s="221">
        <f>O281*H281</f>
        <v>0</v>
      </c>
      <c r="Q281" s="221">
        <v>0</v>
      </c>
      <c r="R281" s="221">
        <f>Q281*H281</f>
        <v>0</v>
      </c>
      <c r="S281" s="221">
        <v>0</v>
      </c>
      <c r="T281" s="221">
        <f>S281*H281</f>
        <v>0</v>
      </c>
      <c r="U281" s="222" t="s">
        <v>19</v>
      </c>
      <c r="AR281" s="223" t="s">
        <v>127</v>
      </c>
      <c r="AT281" s="223" t="s">
        <v>175</v>
      </c>
      <c r="AU281" s="223" t="s">
        <v>86</v>
      </c>
      <c r="AY281" s="18" t="s">
        <v>173</v>
      </c>
      <c r="BE281" s="224">
        <f>IF(N281="základní",J281,0)</f>
        <v>0</v>
      </c>
      <c r="BF281" s="224">
        <f>IF(N281="snížená",J281,0)</f>
        <v>0</v>
      </c>
      <c r="BG281" s="224">
        <f>IF(N281="zákl. přenesená",J281,0)</f>
        <v>0</v>
      </c>
      <c r="BH281" s="224">
        <f>IF(N281="sníž. přenesená",J281,0)</f>
        <v>0</v>
      </c>
      <c r="BI281" s="224">
        <f>IF(N281="nulová",J281,0)</f>
        <v>0</v>
      </c>
      <c r="BJ281" s="18" t="s">
        <v>84</v>
      </c>
      <c r="BK281" s="224">
        <f>ROUND(I281*H281,2)</f>
        <v>0</v>
      </c>
      <c r="BL281" s="18" t="s">
        <v>127</v>
      </c>
      <c r="BM281" s="223" t="s">
        <v>891</v>
      </c>
    </row>
    <row r="282" spans="2:47" s="1" customFormat="1" ht="12">
      <c r="B282" s="39"/>
      <c r="C282" s="40"/>
      <c r="D282" s="225" t="s">
        <v>181</v>
      </c>
      <c r="E282" s="40"/>
      <c r="F282" s="226" t="s">
        <v>892</v>
      </c>
      <c r="G282" s="40"/>
      <c r="H282" s="40"/>
      <c r="I282" s="137"/>
      <c r="J282" s="40"/>
      <c r="K282" s="40"/>
      <c r="L282" s="44"/>
      <c r="M282" s="227"/>
      <c r="N282" s="84"/>
      <c r="O282" s="84"/>
      <c r="P282" s="84"/>
      <c r="Q282" s="84"/>
      <c r="R282" s="84"/>
      <c r="S282" s="84"/>
      <c r="T282" s="84"/>
      <c r="U282" s="85"/>
      <c r="AT282" s="18" t="s">
        <v>181</v>
      </c>
      <c r="AU282" s="18" t="s">
        <v>86</v>
      </c>
    </row>
    <row r="283" spans="2:47" s="1" customFormat="1" ht="12">
      <c r="B283" s="39"/>
      <c r="C283" s="40"/>
      <c r="D283" s="225" t="s">
        <v>183</v>
      </c>
      <c r="E283" s="40"/>
      <c r="F283" s="228" t="s">
        <v>315</v>
      </c>
      <c r="G283" s="40"/>
      <c r="H283" s="40"/>
      <c r="I283" s="137"/>
      <c r="J283" s="40"/>
      <c r="K283" s="40"/>
      <c r="L283" s="44"/>
      <c r="M283" s="227"/>
      <c r="N283" s="84"/>
      <c r="O283" s="84"/>
      <c r="P283" s="84"/>
      <c r="Q283" s="84"/>
      <c r="R283" s="84"/>
      <c r="S283" s="84"/>
      <c r="T283" s="84"/>
      <c r="U283" s="85"/>
      <c r="AT283" s="18" t="s">
        <v>183</v>
      </c>
      <c r="AU283" s="18" t="s">
        <v>86</v>
      </c>
    </row>
    <row r="284" spans="2:47" s="1" customFormat="1" ht="12">
      <c r="B284" s="39"/>
      <c r="C284" s="40"/>
      <c r="D284" s="225" t="s">
        <v>409</v>
      </c>
      <c r="E284" s="40"/>
      <c r="F284" s="228" t="s">
        <v>872</v>
      </c>
      <c r="G284" s="40"/>
      <c r="H284" s="40"/>
      <c r="I284" s="137"/>
      <c r="J284" s="40"/>
      <c r="K284" s="40"/>
      <c r="L284" s="44"/>
      <c r="M284" s="227"/>
      <c r="N284" s="84"/>
      <c r="O284" s="84"/>
      <c r="P284" s="84"/>
      <c r="Q284" s="84"/>
      <c r="R284" s="84"/>
      <c r="S284" s="84"/>
      <c r="T284" s="84"/>
      <c r="U284" s="85"/>
      <c r="AT284" s="18" t="s">
        <v>409</v>
      </c>
      <c r="AU284" s="18" t="s">
        <v>86</v>
      </c>
    </row>
    <row r="285" spans="2:51" s="12" customFormat="1" ht="12">
      <c r="B285" s="229"/>
      <c r="C285" s="230"/>
      <c r="D285" s="225" t="s">
        <v>185</v>
      </c>
      <c r="E285" s="231" t="s">
        <v>19</v>
      </c>
      <c r="F285" s="232" t="s">
        <v>893</v>
      </c>
      <c r="G285" s="230"/>
      <c r="H285" s="233">
        <v>1388.34</v>
      </c>
      <c r="I285" s="234"/>
      <c r="J285" s="230"/>
      <c r="K285" s="230"/>
      <c r="L285" s="235"/>
      <c r="M285" s="236"/>
      <c r="N285" s="237"/>
      <c r="O285" s="237"/>
      <c r="P285" s="237"/>
      <c r="Q285" s="237"/>
      <c r="R285" s="237"/>
      <c r="S285" s="237"/>
      <c r="T285" s="237"/>
      <c r="U285" s="238"/>
      <c r="AT285" s="239" t="s">
        <v>185</v>
      </c>
      <c r="AU285" s="239" t="s">
        <v>86</v>
      </c>
      <c r="AV285" s="12" t="s">
        <v>86</v>
      </c>
      <c r="AW285" s="12" t="s">
        <v>37</v>
      </c>
      <c r="AX285" s="12" t="s">
        <v>76</v>
      </c>
      <c r="AY285" s="239" t="s">
        <v>173</v>
      </c>
    </row>
    <row r="286" spans="2:51" s="13" customFormat="1" ht="12">
      <c r="B286" s="240"/>
      <c r="C286" s="241"/>
      <c r="D286" s="225" t="s">
        <v>185</v>
      </c>
      <c r="E286" s="242" t="s">
        <v>19</v>
      </c>
      <c r="F286" s="243" t="s">
        <v>187</v>
      </c>
      <c r="G286" s="241"/>
      <c r="H286" s="244">
        <v>1388.34</v>
      </c>
      <c r="I286" s="245"/>
      <c r="J286" s="241"/>
      <c r="K286" s="241"/>
      <c r="L286" s="246"/>
      <c r="M286" s="247"/>
      <c r="N286" s="248"/>
      <c r="O286" s="248"/>
      <c r="P286" s="248"/>
      <c r="Q286" s="248"/>
      <c r="R286" s="248"/>
      <c r="S286" s="248"/>
      <c r="T286" s="248"/>
      <c r="U286" s="249"/>
      <c r="AT286" s="250" t="s">
        <v>185</v>
      </c>
      <c r="AU286" s="250" t="s">
        <v>86</v>
      </c>
      <c r="AV286" s="13" t="s">
        <v>127</v>
      </c>
      <c r="AW286" s="13" t="s">
        <v>37</v>
      </c>
      <c r="AX286" s="13" t="s">
        <v>84</v>
      </c>
      <c r="AY286" s="250" t="s">
        <v>173</v>
      </c>
    </row>
    <row r="287" spans="2:65" s="1" customFormat="1" ht="16.5" customHeight="1">
      <c r="B287" s="39"/>
      <c r="C287" s="212" t="s">
        <v>416</v>
      </c>
      <c r="D287" s="212" t="s">
        <v>175</v>
      </c>
      <c r="E287" s="213" t="s">
        <v>417</v>
      </c>
      <c r="F287" s="214" t="s">
        <v>418</v>
      </c>
      <c r="G287" s="215" t="s">
        <v>214</v>
      </c>
      <c r="H287" s="216">
        <v>33</v>
      </c>
      <c r="I287" s="217"/>
      <c r="J287" s="218">
        <f>ROUND(I287*H287,2)</f>
        <v>0</v>
      </c>
      <c r="K287" s="214" t="s">
        <v>179</v>
      </c>
      <c r="L287" s="44"/>
      <c r="M287" s="219" t="s">
        <v>19</v>
      </c>
      <c r="N287" s="220" t="s">
        <v>47</v>
      </c>
      <c r="O287" s="84"/>
      <c r="P287" s="221">
        <f>O287*H287</f>
        <v>0</v>
      </c>
      <c r="Q287" s="221">
        <v>0</v>
      </c>
      <c r="R287" s="221">
        <f>Q287*H287</f>
        <v>0</v>
      </c>
      <c r="S287" s="221">
        <v>0</v>
      </c>
      <c r="T287" s="221">
        <f>S287*H287</f>
        <v>0</v>
      </c>
      <c r="U287" s="222" t="s">
        <v>19</v>
      </c>
      <c r="AR287" s="223" t="s">
        <v>127</v>
      </c>
      <c r="AT287" s="223" t="s">
        <v>175</v>
      </c>
      <c r="AU287" s="223" t="s">
        <v>86</v>
      </c>
      <c r="AY287" s="18" t="s">
        <v>173</v>
      </c>
      <c r="BE287" s="224">
        <f>IF(N287="základní",J287,0)</f>
        <v>0</v>
      </c>
      <c r="BF287" s="224">
        <f>IF(N287="snížená",J287,0)</f>
        <v>0</v>
      </c>
      <c r="BG287" s="224">
        <f>IF(N287="zákl. přenesená",J287,0)</f>
        <v>0</v>
      </c>
      <c r="BH287" s="224">
        <f>IF(N287="sníž. přenesená",J287,0)</f>
        <v>0</v>
      </c>
      <c r="BI287" s="224">
        <f>IF(N287="nulová",J287,0)</f>
        <v>0</v>
      </c>
      <c r="BJ287" s="18" t="s">
        <v>84</v>
      </c>
      <c r="BK287" s="224">
        <f>ROUND(I287*H287,2)</f>
        <v>0</v>
      </c>
      <c r="BL287" s="18" t="s">
        <v>127</v>
      </c>
      <c r="BM287" s="223" t="s">
        <v>419</v>
      </c>
    </row>
    <row r="288" spans="2:47" s="1" customFormat="1" ht="12">
      <c r="B288" s="39"/>
      <c r="C288" s="40"/>
      <c r="D288" s="225" t="s">
        <v>181</v>
      </c>
      <c r="E288" s="40"/>
      <c r="F288" s="226" t="s">
        <v>420</v>
      </c>
      <c r="G288" s="40"/>
      <c r="H288" s="40"/>
      <c r="I288" s="137"/>
      <c r="J288" s="40"/>
      <c r="K288" s="40"/>
      <c r="L288" s="44"/>
      <c r="M288" s="227"/>
      <c r="N288" s="84"/>
      <c r="O288" s="84"/>
      <c r="P288" s="84"/>
      <c r="Q288" s="84"/>
      <c r="R288" s="84"/>
      <c r="S288" s="84"/>
      <c r="T288" s="84"/>
      <c r="U288" s="85"/>
      <c r="AT288" s="18" t="s">
        <v>181</v>
      </c>
      <c r="AU288" s="18" t="s">
        <v>86</v>
      </c>
    </row>
    <row r="289" spans="2:47" s="1" customFormat="1" ht="12">
      <c r="B289" s="39"/>
      <c r="C289" s="40"/>
      <c r="D289" s="225" t="s">
        <v>183</v>
      </c>
      <c r="E289" s="40"/>
      <c r="F289" s="228" t="s">
        <v>421</v>
      </c>
      <c r="G289" s="40"/>
      <c r="H289" s="40"/>
      <c r="I289" s="137"/>
      <c r="J289" s="40"/>
      <c r="K289" s="40"/>
      <c r="L289" s="44"/>
      <c r="M289" s="227"/>
      <c r="N289" s="84"/>
      <c r="O289" s="84"/>
      <c r="P289" s="84"/>
      <c r="Q289" s="84"/>
      <c r="R289" s="84"/>
      <c r="S289" s="84"/>
      <c r="T289" s="84"/>
      <c r="U289" s="85"/>
      <c r="AT289" s="18" t="s">
        <v>183</v>
      </c>
      <c r="AU289" s="18" t="s">
        <v>86</v>
      </c>
    </row>
    <row r="290" spans="2:51" s="12" customFormat="1" ht="12">
      <c r="B290" s="229"/>
      <c r="C290" s="230"/>
      <c r="D290" s="225" t="s">
        <v>185</v>
      </c>
      <c r="E290" s="231" t="s">
        <v>19</v>
      </c>
      <c r="F290" s="232" t="s">
        <v>1049</v>
      </c>
      <c r="G290" s="230"/>
      <c r="H290" s="233">
        <v>33</v>
      </c>
      <c r="I290" s="234"/>
      <c r="J290" s="230"/>
      <c r="K290" s="230"/>
      <c r="L290" s="235"/>
      <c r="M290" s="236"/>
      <c r="N290" s="237"/>
      <c r="O290" s="237"/>
      <c r="P290" s="237"/>
      <c r="Q290" s="237"/>
      <c r="R290" s="237"/>
      <c r="S290" s="237"/>
      <c r="T290" s="237"/>
      <c r="U290" s="238"/>
      <c r="AT290" s="239" t="s">
        <v>185</v>
      </c>
      <c r="AU290" s="239" t="s">
        <v>86</v>
      </c>
      <c r="AV290" s="12" t="s">
        <v>86</v>
      </c>
      <c r="AW290" s="12" t="s">
        <v>37</v>
      </c>
      <c r="AX290" s="12" t="s">
        <v>76</v>
      </c>
      <c r="AY290" s="239" t="s">
        <v>173</v>
      </c>
    </row>
    <row r="291" spans="2:51" s="13" customFormat="1" ht="12">
      <c r="B291" s="240"/>
      <c r="C291" s="241"/>
      <c r="D291" s="225" t="s">
        <v>185</v>
      </c>
      <c r="E291" s="242" t="s">
        <v>117</v>
      </c>
      <c r="F291" s="243" t="s">
        <v>187</v>
      </c>
      <c r="G291" s="241"/>
      <c r="H291" s="244">
        <v>33</v>
      </c>
      <c r="I291" s="245"/>
      <c r="J291" s="241"/>
      <c r="K291" s="241"/>
      <c r="L291" s="246"/>
      <c r="M291" s="247"/>
      <c r="N291" s="248"/>
      <c r="O291" s="248"/>
      <c r="P291" s="248"/>
      <c r="Q291" s="248"/>
      <c r="R291" s="248"/>
      <c r="S291" s="248"/>
      <c r="T291" s="248"/>
      <c r="U291" s="249"/>
      <c r="AT291" s="250" t="s">
        <v>185</v>
      </c>
      <c r="AU291" s="250" t="s">
        <v>86</v>
      </c>
      <c r="AV291" s="13" t="s">
        <v>127</v>
      </c>
      <c r="AW291" s="13" t="s">
        <v>37</v>
      </c>
      <c r="AX291" s="13" t="s">
        <v>84</v>
      </c>
      <c r="AY291" s="250" t="s">
        <v>173</v>
      </c>
    </row>
    <row r="292" spans="2:65" s="1" customFormat="1" ht="16.5" customHeight="1">
      <c r="B292" s="39"/>
      <c r="C292" s="212" t="s">
        <v>423</v>
      </c>
      <c r="D292" s="212" t="s">
        <v>175</v>
      </c>
      <c r="E292" s="213" t="s">
        <v>424</v>
      </c>
      <c r="F292" s="214" t="s">
        <v>425</v>
      </c>
      <c r="G292" s="215" t="s">
        <v>357</v>
      </c>
      <c r="H292" s="216">
        <v>66.4</v>
      </c>
      <c r="I292" s="217"/>
      <c r="J292" s="218">
        <f>ROUND(I292*H292,2)</f>
        <v>0</v>
      </c>
      <c r="K292" s="214" t="s">
        <v>179</v>
      </c>
      <c r="L292" s="44"/>
      <c r="M292" s="219" t="s">
        <v>19</v>
      </c>
      <c r="N292" s="220" t="s">
        <v>47</v>
      </c>
      <c r="O292" s="84"/>
      <c r="P292" s="221">
        <f>O292*H292</f>
        <v>0</v>
      </c>
      <c r="Q292" s="221">
        <v>0</v>
      </c>
      <c r="R292" s="221">
        <f>Q292*H292</f>
        <v>0</v>
      </c>
      <c r="S292" s="221">
        <v>0</v>
      </c>
      <c r="T292" s="221">
        <f>S292*H292</f>
        <v>0</v>
      </c>
      <c r="U292" s="222" t="s">
        <v>19</v>
      </c>
      <c r="AR292" s="223" t="s">
        <v>127</v>
      </c>
      <c r="AT292" s="223" t="s">
        <v>175</v>
      </c>
      <c r="AU292" s="223" t="s">
        <v>86</v>
      </c>
      <c r="AY292" s="18" t="s">
        <v>173</v>
      </c>
      <c r="BE292" s="224">
        <f>IF(N292="základní",J292,0)</f>
        <v>0</v>
      </c>
      <c r="BF292" s="224">
        <f>IF(N292="snížená",J292,0)</f>
        <v>0</v>
      </c>
      <c r="BG292" s="224">
        <f>IF(N292="zákl. přenesená",J292,0)</f>
        <v>0</v>
      </c>
      <c r="BH292" s="224">
        <f>IF(N292="sníž. přenesená",J292,0)</f>
        <v>0</v>
      </c>
      <c r="BI292" s="224">
        <f>IF(N292="nulová",J292,0)</f>
        <v>0</v>
      </c>
      <c r="BJ292" s="18" t="s">
        <v>84</v>
      </c>
      <c r="BK292" s="224">
        <f>ROUND(I292*H292,2)</f>
        <v>0</v>
      </c>
      <c r="BL292" s="18" t="s">
        <v>127</v>
      </c>
      <c r="BM292" s="223" t="s">
        <v>426</v>
      </c>
    </row>
    <row r="293" spans="2:47" s="1" customFormat="1" ht="12">
      <c r="B293" s="39"/>
      <c r="C293" s="40"/>
      <c r="D293" s="225" t="s">
        <v>181</v>
      </c>
      <c r="E293" s="40"/>
      <c r="F293" s="226" t="s">
        <v>427</v>
      </c>
      <c r="G293" s="40"/>
      <c r="H293" s="40"/>
      <c r="I293" s="137"/>
      <c r="J293" s="40"/>
      <c r="K293" s="40"/>
      <c r="L293" s="44"/>
      <c r="M293" s="227"/>
      <c r="N293" s="84"/>
      <c r="O293" s="84"/>
      <c r="P293" s="84"/>
      <c r="Q293" s="84"/>
      <c r="R293" s="84"/>
      <c r="S293" s="84"/>
      <c r="T293" s="84"/>
      <c r="U293" s="85"/>
      <c r="AT293" s="18" t="s">
        <v>181</v>
      </c>
      <c r="AU293" s="18" t="s">
        <v>86</v>
      </c>
    </row>
    <row r="294" spans="2:51" s="12" customFormat="1" ht="12">
      <c r="B294" s="229"/>
      <c r="C294" s="230"/>
      <c r="D294" s="225" t="s">
        <v>185</v>
      </c>
      <c r="E294" s="231" t="s">
        <v>19</v>
      </c>
      <c r="F294" s="232" t="s">
        <v>138</v>
      </c>
      <c r="G294" s="230"/>
      <c r="H294" s="233">
        <v>66.4</v>
      </c>
      <c r="I294" s="234"/>
      <c r="J294" s="230"/>
      <c r="K294" s="230"/>
      <c r="L294" s="235"/>
      <c r="M294" s="236"/>
      <c r="N294" s="237"/>
      <c r="O294" s="237"/>
      <c r="P294" s="237"/>
      <c r="Q294" s="237"/>
      <c r="R294" s="237"/>
      <c r="S294" s="237"/>
      <c r="T294" s="237"/>
      <c r="U294" s="238"/>
      <c r="AT294" s="239" t="s">
        <v>185</v>
      </c>
      <c r="AU294" s="239" t="s">
        <v>86</v>
      </c>
      <c r="AV294" s="12" t="s">
        <v>86</v>
      </c>
      <c r="AW294" s="12" t="s">
        <v>37</v>
      </c>
      <c r="AX294" s="12" t="s">
        <v>76</v>
      </c>
      <c r="AY294" s="239" t="s">
        <v>173</v>
      </c>
    </row>
    <row r="295" spans="2:51" s="13" customFormat="1" ht="12">
      <c r="B295" s="240"/>
      <c r="C295" s="241"/>
      <c r="D295" s="225" t="s">
        <v>185</v>
      </c>
      <c r="E295" s="242" t="s">
        <v>19</v>
      </c>
      <c r="F295" s="243" t="s">
        <v>187</v>
      </c>
      <c r="G295" s="241"/>
      <c r="H295" s="244">
        <v>66.4</v>
      </c>
      <c r="I295" s="245"/>
      <c r="J295" s="241"/>
      <c r="K295" s="241"/>
      <c r="L295" s="246"/>
      <c r="M295" s="247"/>
      <c r="N295" s="248"/>
      <c r="O295" s="248"/>
      <c r="P295" s="248"/>
      <c r="Q295" s="248"/>
      <c r="R295" s="248"/>
      <c r="S295" s="248"/>
      <c r="T295" s="248"/>
      <c r="U295" s="249"/>
      <c r="AT295" s="250" t="s">
        <v>185</v>
      </c>
      <c r="AU295" s="250" t="s">
        <v>86</v>
      </c>
      <c r="AV295" s="13" t="s">
        <v>127</v>
      </c>
      <c r="AW295" s="13" t="s">
        <v>37</v>
      </c>
      <c r="AX295" s="13" t="s">
        <v>84</v>
      </c>
      <c r="AY295" s="250" t="s">
        <v>173</v>
      </c>
    </row>
    <row r="296" spans="2:65" s="1" customFormat="1" ht="16.5" customHeight="1">
      <c r="B296" s="39"/>
      <c r="C296" s="212" t="s">
        <v>428</v>
      </c>
      <c r="D296" s="212" t="s">
        <v>175</v>
      </c>
      <c r="E296" s="213" t="s">
        <v>429</v>
      </c>
      <c r="F296" s="214" t="s">
        <v>430</v>
      </c>
      <c r="G296" s="215" t="s">
        <v>214</v>
      </c>
      <c r="H296" s="216">
        <v>12.9</v>
      </c>
      <c r="I296" s="217"/>
      <c r="J296" s="218">
        <f>ROUND(I296*H296,2)</f>
        <v>0</v>
      </c>
      <c r="K296" s="214" t="s">
        <v>179</v>
      </c>
      <c r="L296" s="44"/>
      <c r="M296" s="219" t="s">
        <v>19</v>
      </c>
      <c r="N296" s="220" t="s">
        <v>47</v>
      </c>
      <c r="O296" s="84"/>
      <c r="P296" s="221">
        <f>O296*H296</f>
        <v>0</v>
      </c>
      <c r="Q296" s="221">
        <v>0</v>
      </c>
      <c r="R296" s="221">
        <f>Q296*H296</f>
        <v>0</v>
      </c>
      <c r="S296" s="221">
        <v>0</v>
      </c>
      <c r="T296" s="221">
        <f>S296*H296</f>
        <v>0</v>
      </c>
      <c r="U296" s="222" t="s">
        <v>19</v>
      </c>
      <c r="AR296" s="223" t="s">
        <v>127</v>
      </c>
      <c r="AT296" s="223" t="s">
        <v>175</v>
      </c>
      <c r="AU296" s="223" t="s">
        <v>86</v>
      </c>
      <c r="AY296" s="18" t="s">
        <v>173</v>
      </c>
      <c r="BE296" s="224">
        <f>IF(N296="základní",J296,0)</f>
        <v>0</v>
      </c>
      <c r="BF296" s="224">
        <f>IF(N296="snížená",J296,0)</f>
        <v>0</v>
      </c>
      <c r="BG296" s="224">
        <f>IF(N296="zákl. přenesená",J296,0)</f>
        <v>0</v>
      </c>
      <c r="BH296" s="224">
        <f>IF(N296="sníž. přenesená",J296,0)</f>
        <v>0</v>
      </c>
      <c r="BI296" s="224">
        <f>IF(N296="nulová",J296,0)</f>
        <v>0</v>
      </c>
      <c r="BJ296" s="18" t="s">
        <v>84</v>
      </c>
      <c r="BK296" s="224">
        <f>ROUND(I296*H296,2)</f>
        <v>0</v>
      </c>
      <c r="BL296" s="18" t="s">
        <v>127</v>
      </c>
      <c r="BM296" s="223" t="s">
        <v>431</v>
      </c>
    </row>
    <row r="297" spans="2:47" s="1" customFormat="1" ht="12">
      <c r="B297" s="39"/>
      <c r="C297" s="40"/>
      <c r="D297" s="225" t="s">
        <v>181</v>
      </c>
      <c r="E297" s="40"/>
      <c r="F297" s="226" t="s">
        <v>432</v>
      </c>
      <c r="G297" s="40"/>
      <c r="H297" s="40"/>
      <c r="I297" s="137"/>
      <c r="J297" s="40"/>
      <c r="K297" s="40"/>
      <c r="L297" s="44"/>
      <c r="M297" s="227"/>
      <c r="N297" s="84"/>
      <c r="O297" s="84"/>
      <c r="P297" s="84"/>
      <c r="Q297" s="84"/>
      <c r="R297" s="84"/>
      <c r="S297" s="84"/>
      <c r="T297" s="84"/>
      <c r="U297" s="85"/>
      <c r="AT297" s="18" t="s">
        <v>181</v>
      </c>
      <c r="AU297" s="18" t="s">
        <v>86</v>
      </c>
    </row>
    <row r="298" spans="2:47" s="1" customFormat="1" ht="12">
      <c r="B298" s="39"/>
      <c r="C298" s="40"/>
      <c r="D298" s="225" t="s">
        <v>183</v>
      </c>
      <c r="E298" s="40"/>
      <c r="F298" s="228" t="s">
        <v>433</v>
      </c>
      <c r="G298" s="40"/>
      <c r="H298" s="40"/>
      <c r="I298" s="137"/>
      <c r="J298" s="40"/>
      <c r="K298" s="40"/>
      <c r="L298" s="44"/>
      <c r="M298" s="227"/>
      <c r="N298" s="84"/>
      <c r="O298" s="84"/>
      <c r="P298" s="84"/>
      <c r="Q298" s="84"/>
      <c r="R298" s="84"/>
      <c r="S298" s="84"/>
      <c r="T298" s="84"/>
      <c r="U298" s="85"/>
      <c r="AT298" s="18" t="s">
        <v>183</v>
      </c>
      <c r="AU298" s="18" t="s">
        <v>86</v>
      </c>
    </row>
    <row r="299" spans="2:51" s="14" customFormat="1" ht="12">
      <c r="B299" s="251"/>
      <c r="C299" s="252"/>
      <c r="D299" s="225" t="s">
        <v>185</v>
      </c>
      <c r="E299" s="253" t="s">
        <v>19</v>
      </c>
      <c r="F299" s="254" t="s">
        <v>434</v>
      </c>
      <c r="G299" s="252"/>
      <c r="H299" s="253" t="s">
        <v>19</v>
      </c>
      <c r="I299" s="255"/>
      <c r="J299" s="252"/>
      <c r="K299" s="252"/>
      <c r="L299" s="256"/>
      <c r="M299" s="257"/>
      <c r="N299" s="258"/>
      <c r="O299" s="258"/>
      <c r="P299" s="258"/>
      <c r="Q299" s="258"/>
      <c r="R299" s="258"/>
      <c r="S299" s="258"/>
      <c r="T299" s="258"/>
      <c r="U299" s="259"/>
      <c r="AT299" s="260" t="s">
        <v>185</v>
      </c>
      <c r="AU299" s="260" t="s">
        <v>86</v>
      </c>
      <c r="AV299" s="14" t="s">
        <v>84</v>
      </c>
      <c r="AW299" s="14" t="s">
        <v>37</v>
      </c>
      <c r="AX299" s="14" t="s">
        <v>76</v>
      </c>
      <c r="AY299" s="260" t="s">
        <v>173</v>
      </c>
    </row>
    <row r="300" spans="2:51" s="12" customFormat="1" ht="12">
      <c r="B300" s="229"/>
      <c r="C300" s="230"/>
      <c r="D300" s="225" t="s">
        <v>185</v>
      </c>
      <c r="E300" s="231" t="s">
        <v>19</v>
      </c>
      <c r="F300" s="232" t="s">
        <v>1050</v>
      </c>
      <c r="G300" s="230"/>
      <c r="H300" s="233">
        <v>6.3</v>
      </c>
      <c r="I300" s="234"/>
      <c r="J300" s="230"/>
      <c r="K300" s="230"/>
      <c r="L300" s="235"/>
      <c r="M300" s="236"/>
      <c r="N300" s="237"/>
      <c r="O300" s="237"/>
      <c r="P300" s="237"/>
      <c r="Q300" s="237"/>
      <c r="R300" s="237"/>
      <c r="S300" s="237"/>
      <c r="T300" s="237"/>
      <c r="U300" s="238"/>
      <c r="AT300" s="239" t="s">
        <v>185</v>
      </c>
      <c r="AU300" s="239" t="s">
        <v>86</v>
      </c>
      <c r="AV300" s="12" t="s">
        <v>86</v>
      </c>
      <c r="AW300" s="12" t="s">
        <v>37</v>
      </c>
      <c r="AX300" s="12" t="s">
        <v>76</v>
      </c>
      <c r="AY300" s="239" t="s">
        <v>173</v>
      </c>
    </row>
    <row r="301" spans="2:51" s="12" customFormat="1" ht="12">
      <c r="B301" s="229"/>
      <c r="C301" s="230"/>
      <c r="D301" s="225" t="s">
        <v>185</v>
      </c>
      <c r="E301" s="231" t="s">
        <v>19</v>
      </c>
      <c r="F301" s="232" t="s">
        <v>1051</v>
      </c>
      <c r="G301" s="230"/>
      <c r="H301" s="233">
        <v>6.6</v>
      </c>
      <c r="I301" s="234"/>
      <c r="J301" s="230"/>
      <c r="K301" s="230"/>
      <c r="L301" s="235"/>
      <c r="M301" s="236"/>
      <c r="N301" s="237"/>
      <c r="O301" s="237"/>
      <c r="P301" s="237"/>
      <c r="Q301" s="237"/>
      <c r="R301" s="237"/>
      <c r="S301" s="237"/>
      <c r="T301" s="237"/>
      <c r="U301" s="238"/>
      <c r="AT301" s="239" t="s">
        <v>185</v>
      </c>
      <c r="AU301" s="239" t="s">
        <v>86</v>
      </c>
      <c r="AV301" s="12" t="s">
        <v>86</v>
      </c>
      <c r="AW301" s="12" t="s">
        <v>37</v>
      </c>
      <c r="AX301" s="12" t="s">
        <v>76</v>
      </c>
      <c r="AY301" s="239" t="s">
        <v>173</v>
      </c>
    </row>
    <row r="302" spans="2:51" s="13" customFormat="1" ht="12">
      <c r="B302" s="240"/>
      <c r="C302" s="241"/>
      <c r="D302" s="225" t="s">
        <v>185</v>
      </c>
      <c r="E302" s="242" t="s">
        <v>146</v>
      </c>
      <c r="F302" s="243" t="s">
        <v>187</v>
      </c>
      <c r="G302" s="241"/>
      <c r="H302" s="244">
        <v>12.9</v>
      </c>
      <c r="I302" s="245"/>
      <c r="J302" s="241"/>
      <c r="K302" s="241"/>
      <c r="L302" s="246"/>
      <c r="M302" s="247"/>
      <c r="N302" s="248"/>
      <c r="O302" s="248"/>
      <c r="P302" s="248"/>
      <c r="Q302" s="248"/>
      <c r="R302" s="248"/>
      <c r="S302" s="248"/>
      <c r="T302" s="248"/>
      <c r="U302" s="249"/>
      <c r="AT302" s="250" t="s">
        <v>185</v>
      </c>
      <c r="AU302" s="250" t="s">
        <v>86</v>
      </c>
      <c r="AV302" s="13" t="s">
        <v>127</v>
      </c>
      <c r="AW302" s="13" t="s">
        <v>37</v>
      </c>
      <c r="AX302" s="13" t="s">
        <v>84</v>
      </c>
      <c r="AY302" s="250" t="s">
        <v>173</v>
      </c>
    </row>
    <row r="303" spans="2:65" s="1" customFormat="1" ht="16.5" customHeight="1">
      <c r="B303" s="39"/>
      <c r="C303" s="212" t="s">
        <v>437</v>
      </c>
      <c r="D303" s="212" t="s">
        <v>175</v>
      </c>
      <c r="E303" s="213" t="s">
        <v>438</v>
      </c>
      <c r="F303" s="214" t="s">
        <v>439</v>
      </c>
      <c r="G303" s="215" t="s">
        <v>357</v>
      </c>
      <c r="H303" s="216">
        <v>34.9</v>
      </c>
      <c r="I303" s="217"/>
      <c r="J303" s="218">
        <f>ROUND(I303*H303,2)</f>
        <v>0</v>
      </c>
      <c r="K303" s="214" t="s">
        <v>179</v>
      </c>
      <c r="L303" s="44"/>
      <c r="M303" s="219" t="s">
        <v>19</v>
      </c>
      <c r="N303" s="220" t="s">
        <v>47</v>
      </c>
      <c r="O303" s="84"/>
      <c r="P303" s="221">
        <f>O303*H303</f>
        <v>0</v>
      </c>
      <c r="Q303" s="221">
        <v>0</v>
      </c>
      <c r="R303" s="221">
        <f>Q303*H303</f>
        <v>0</v>
      </c>
      <c r="S303" s="221">
        <v>0</v>
      </c>
      <c r="T303" s="221">
        <f>S303*H303</f>
        <v>0</v>
      </c>
      <c r="U303" s="222" t="s">
        <v>19</v>
      </c>
      <c r="AR303" s="223" t="s">
        <v>127</v>
      </c>
      <c r="AT303" s="223" t="s">
        <v>175</v>
      </c>
      <c r="AU303" s="223" t="s">
        <v>86</v>
      </c>
      <c r="AY303" s="18" t="s">
        <v>173</v>
      </c>
      <c r="BE303" s="224">
        <f>IF(N303="základní",J303,0)</f>
        <v>0</v>
      </c>
      <c r="BF303" s="224">
        <f>IF(N303="snížená",J303,0)</f>
        <v>0</v>
      </c>
      <c r="BG303" s="224">
        <f>IF(N303="zákl. přenesená",J303,0)</f>
        <v>0</v>
      </c>
      <c r="BH303" s="224">
        <f>IF(N303="sníž. přenesená",J303,0)</f>
        <v>0</v>
      </c>
      <c r="BI303" s="224">
        <f>IF(N303="nulová",J303,0)</f>
        <v>0</v>
      </c>
      <c r="BJ303" s="18" t="s">
        <v>84</v>
      </c>
      <c r="BK303" s="224">
        <f>ROUND(I303*H303,2)</f>
        <v>0</v>
      </c>
      <c r="BL303" s="18" t="s">
        <v>127</v>
      </c>
      <c r="BM303" s="223" t="s">
        <v>440</v>
      </c>
    </row>
    <row r="304" spans="2:47" s="1" customFormat="1" ht="12">
      <c r="B304" s="39"/>
      <c r="C304" s="40"/>
      <c r="D304" s="225" t="s">
        <v>181</v>
      </c>
      <c r="E304" s="40"/>
      <c r="F304" s="226" t="s">
        <v>441</v>
      </c>
      <c r="G304" s="40"/>
      <c r="H304" s="40"/>
      <c r="I304" s="137"/>
      <c r="J304" s="40"/>
      <c r="K304" s="40"/>
      <c r="L304" s="44"/>
      <c r="M304" s="227"/>
      <c r="N304" s="84"/>
      <c r="O304" s="84"/>
      <c r="P304" s="84"/>
      <c r="Q304" s="84"/>
      <c r="R304" s="84"/>
      <c r="S304" s="84"/>
      <c r="T304" s="84"/>
      <c r="U304" s="85"/>
      <c r="AT304" s="18" t="s">
        <v>181</v>
      </c>
      <c r="AU304" s="18" t="s">
        <v>86</v>
      </c>
    </row>
    <row r="305" spans="2:47" s="1" customFormat="1" ht="12">
      <c r="B305" s="39"/>
      <c r="C305" s="40"/>
      <c r="D305" s="225" t="s">
        <v>183</v>
      </c>
      <c r="E305" s="40"/>
      <c r="F305" s="228" t="s">
        <v>442</v>
      </c>
      <c r="G305" s="40"/>
      <c r="H305" s="40"/>
      <c r="I305" s="137"/>
      <c r="J305" s="40"/>
      <c r="K305" s="40"/>
      <c r="L305" s="44"/>
      <c r="M305" s="227"/>
      <c r="N305" s="84"/>
      <c r="O305" s="84"/>
      <c r="P305" s="84"/>
      <c r="Q305" s="84"/>
      <c r="R305" s="84"/>
      <c r="S305" s="84"/>
      <c r="T305" s="84"/>
      <c r="U305" s="85"/>
      <c r="AT305" s="18" t="s">
        <v>183</v>
      </c>
      <c r="AU305" s="18" t="s">
        <v>86</v>
      </c>
    </row>
    <row r="306" spans="2:51" s="12" customFormat="1" ht="12">
      <c r="B306" s="229"/>
      <c r="C306" s="230"/>
      <c r="D306" s="225" t="s">
        <v>185</v>
      </c>
      <c r="E306" s="231" t="s">
        <v>19</v>
      </c>
      <c r="F306" s="232" t="s">
        <v>1052</v>
      </c>
      <c r="G306" s="230"/>
      <c r="H306" s="233">
        <v>34.9</v>
      </c>
      <c r="I306" s="234"/>
      <c r="J306" s="230"/>
      <c r="K306" s="230"/>
      <c r="L306" s="235"/>
      <c r="M306" s="236"/>
      <c r="N306" s="237"/>
      <c r="O306" s="237"/>
      <c r="P306" s="237"/>
      <c r="Q306" s="237"/>
      <c r="R306" s="237"/>
      <c r="S306" s="237"/>
      <c r="T306" s="237"/>
      <c r="U306" s="238"/>
      <c r="AT306" s="239" t="s">
        <v>185</v>
      </c>
      <c r="AU306" s="239" t="s">
        <v>86</v>
      </c>
      <c r="AV306" s="12" t="s">
        <v>86</v>
      </c>
      <c r="AW306" s="12" t="s">
        <v>37</v>
      </c>
      <c r="AX306" s="12" t="s">
        <v>76</v>
      </c>
      <c r="AY306" s="239" t="s">
        <v>173</v>
      </c>
    </row>
    <row r="307" spans="2:51" s="13" customFormat="1" ht="12">
      <c r="B307" s="240"/>
      <c r="C307" s="241"/>
      <c r="D307" s="225" t="s">
        <v>185</v>
      </c>
      <c r="E307" s="242" t="s">
        <v>142</v>
      </c>
      <c r="F307" s="243" t="s">
        <v>187</v>
      </c>
      <c r="G307" s="241"/>
      <c r="H307" s="244">
        <v>34.9</v>
      </c>
      <c r="I307" s="245"/>
      <c r="J307" s="241"/>
      <c r="K307" s="241"/>
      <c r="L307" s="246"/>
      <c r="M307" s="247"/>
      <c r="N307" s="248"/>
      <c r="O307" s="248"/>
      <c r="P307" s="248"/>
      <c r="Q307" s="248"/>
      <c r="R307" s="248"/>
      <c r="S307" s="248"/>
      <c r="T307" s="248"/>
      <c r="U307" s="249"/>
      <c r="AT307" s="250" t="s">
        <v>185</v>
      </c>
      <c r="AU307" s="250" t="s">
        <v>86</v>
      </c>
      <c r="AV307" s="13" t="s">
        <v>127</v>
      </c>
      <c r="AW307" s="13" t="s">
        <v>37</v>
      </c>
      <c r="AX307" s="13" t="s">
        <v>84</v>
      </c>
      <c r="AY307" s="250" t="s">
        <v>173</v>
      </c>
    </row>
    <row r="308" spans="2:65" s="1" customFormat="1" ht="16.5" customHeight="1">
      <c r="B308" s="39"/>
      <c r="C308" s="212" t="s">
        <v>444</v>
      </c>
      <c r="D308" s="212" t="s">
        <v>175</v>
      </c>
      <c r="E308" s="213" t="s">
        <v>445</v>
      </c>
      <c r="F308" s="214" t="s">
        <v>446</v>
      </c>
      <c r="G308" s="215" t="s">
        <v>357</v>
      </c>
      <c r="H308" s="216">
        <v>184.8</v>
      </c>
      <c r="I308" s="217"/>
      <c r="J308" s="218">
        <f>ROUND(I308*H308,2)</f>
        <v>0</v>
      </c>
      <c r="K308" s="214" t="s">
        <v>179</v>
      </c>
      <c r="L308" s="44"/>
      <c r="M308" s="219" t="s">
        <v>19</v>
      </c>
      <c r="N308" s="220" t="s">
        <v>47</v>
      </c>
      <c r="O308" s="84"/>
      <c r="P308" s="221">
        <f>O308*H308</f>
        <v>0</v>
      </c>
      <c r="Q308" s="221">
        <v>0</v>
      </c>
      <c r="R308" s="221">
        <f>Q308*H308</f>
        <v>0</v>
      </c>
      <c r="S308" s="221">
        <v>0</v>
      </c>
      <c r="T308" s="221">
        <f>S308*H308</f>
        <v>0</v>
      </c>
      <c r="U308" s="222" t="s">
        <v>19</v>
      </c>
      <c r="AR308" s="223" t="s">
        <v>127</v>
      </c>
      <c r="AT308" s="223" t="s">
        <v>175</v>
      </c>
      <c r="AU308" s="223" t="s">
        <v>86</v>
      </c>
      <c r="AY308" s="18" t="s">
        <v>173</v>
      </c>
      <c r="BE308" s="224">
        <f>IF(N308="základní",J308,0)</f>
        <v>0</v>
      </c>
      <c r="BF308" s="224">
        <f>IF(N308="snížená",J308,0)</f>
        <v>0</v>
      </c>
      <c r="BG308" s="224">
        <f>IF(N308="zákl. přenesená",J308,0)</f>
        <v>0</v>
      </c>
      <c r="BH308" s="224">
        <f>IF(N308="sníž. přenesená",J308,0)</f>
        <v>0</v>
      </c>
      <c r="BI308" s="224">
        <f>IF(N308="nulová",J308,0)</f>
        <v>0</v>
      </c>
      <c r="BJ308" s="18" t="s">
        <v>84</v>
      </c>
      <c r="BK308" s="224">
        <f>ROUND(I308*H308,2)</f>
        <v>0</v>
      </c>
      <c r="BL308" s="18" t="s">
        <v>127</v>
      </c>
      <c r="BM308" s="223" t="s">
        <v>447</v>
      </c>
    </row>
    <row r="309" spans="2:47" s="1" customFormat="1" ht="12">
      <c r="B309" s="39"/>
      <c r="C309" s="40"/>
      <c r="D309" s="225" t="s">
        <v>181</v>
      </c>
      <c r="E309" s="40"/>
      <c r="F309" s="226" t="s">
        <v>448</v>
      </c>
      <c r="G309" s="40"/>
      <c r="H309" s="40"/>
      <c r="I309" s="137"/>
      <c r="J309" s="40"/>
      <c r="K309" s="40"/>
      <c r="L309" s="44"/>
      <c r="M309" s="227"/>
      <c r="N309" s="84"/>
      <c r="O309" s="84"/>
      <c r="P309" s="84"/>
      <c r="Q309" s="84"/>
      <c r="R309" s="84"/>
      <c r="S309" s="84"/>
      <c r="T309" s="84"/>
      <c r="U309" s="85"/>
      <c r="AT309" s="18" t="s">
        <v>181</v>
      </c>
      <c r="AU309" s="18" t="s">
        <v>86</v>
      </c>
    </row>
    <row r="310" spans="2:47" s="1" customFormat="1" ht="12">
      <c r="B310" s="39"/>
      <c r="C310" s="40"/>
      <c r="D310" s="225" t="s">
        <v>183</v>
      </c>
      <c r="E310" s="40"/>
      <c r="F310" s="228" t="s">
        <v>449</v>
      </c>
      <c r="G310" s="40"/>
      <c r="H310" s="40"/>
      <c r="I310" s="137"/>
      <c r="J310" s="40"/>
      <c r="K310" s="40"/>
      <c r="L310" s="44"/>
      <c r="M310" s="227"/>
      <c r="N310" s="84"/>
      <c r="O310" s="84"/>
      <c r="P310" s="84"/>
      <c r="Q310" s="84"/>
      <c r="R310" s="84"/>
      <c r="S310" s="84"/>
      <c r="T310" s="84"/>
      <c r="U310" s="85"/>
      <c r="AT310" s="18" t="s">
        <v>183</v>
      </c>
      <c r="AU310" s="18" t="s">
        <v>86</v>
      </c>
    </row>
    <row r="311" spans="2:51" s="12" customFormat="1" ht="12">
      <c r="B311" s="229"/>
      <c r="C311" s="230"/>
      <c r="D311" s="225" t="s">
        <v>185</v>
      </c>
      <c r="E311" s="231" t="s">
        <v>19</v>
      </c>
      <c r="F311" s="232" t="s">
        <v>1053</v>
      </c>
      <c r="G311" s="230"/>
      <c r="H311" s="233">
        <v>184.8</v>
      </c>
      <c r="I311" s="234"/>
      <c r="J311" s="230"/>
      <c r="K311" s="230"/>
      <c r="L311" s="235"/>
      <c r="M311" s="236"/>
      <c r="N311" s="237"/>
      <c r="O311" s="237"/>
      <c r="P311" s="237"/>
      <c r="Q311" s="237"/>
      <c r="R311" s="237"/>
      <c r="S311" s="237"/>
      <c r="T311" s="237"/>
      <c r="U311" s="238"/>
      <c r="AT311" s="239" t="s">
        <v>185</v>
      </c>
      <c r="AU311" s="239" t="s">
        <v>86</v>
      </c>
      <c r="AV311" s="12" t="s">
        <v>86</v>
      </c>
      <c r="AW311" s="12" t="s">
        <v>37</v>
      </c>
      <c r="AX311" s="12" t="s">
        <v>76</v>
      </c>
      <c r="AY311" s="239" t="s">
        <v>173</v>
      </c>
    </row>
    <row r="312" spans="2:51" s="13" customFormat="1" ht="12">
      <c r="B312" s="240"/>
      <c r="C312" s="241"/>
      <c r="D312" s="225" t="s">
        <v>185</v>
      </c>
      <c r="E312" s="242" t="s">
        <v>19</v>
      </c>
      <c r="F312" s="243" t="s">
        <v>187</v>
      </c>
      <c r="G312" s="241"/>
      <c r="H312" s="244">
        <v>184.8</v>
      </c>
      <c r="I312" s="245"/>
      <c r="J312" s="241"/>
      <c r="K312" s="241"/>
      <c r="L312" s="246"/>
      <c r="M312" s="247"/>
      <c r="N312" s="248"/>
      <c r="O312" s="248"/>
      <c r="P312" s="248"/>
      <c r="Q312" s="248"/>
      <c r="R312" s="248"/>
      <c r="S312" s="248"/>
      <c r="T312" s="248"/>
      <c r="U312" s="249"/>
      <c r="AT312" s="250" t="s">
        <v>185</v>
      </c>
      <c r="AU312" s="250" t="s">
        <v>86</v>
      </c>
      <c r="AV312" s="13" t="s">
        <v>127</v>
      </c>
      <c r="AW312" s="13" t="s">
        <v>37</v>
      </c>
      <c r="AX312" s="13" t="s">
        <v>84</v>
      </c>
      <c r="AY312" s="250" t="s">
        <v>173</v>
      </c>
    </row>
    <row r="313" spans="2:65" s="1" customFormat="1" ht="16.5" customHeight="1">
      <c r="B313" s="39"/>
      <c r="C313" s="212" t="s">
        <v>451</v>
      </c>
      <c r="D313" s="212" t="s">
        <v>175</v>
      </c>
      <c r="E313" s="213" t="s">
        <v>452</v>
      </c>
      <c r="F313" s="214" t="s">
        <v>453</v>
      </c>
      <c r="G313" s="215" t="s">
        <v>357</v>
      </c>
      <c r="H313" s="216">
        <v>66.4</v>
      </c>
      <c r="I313" s="217"/>
      <c r="J313" s="218">
        <f>ROUND(I313*H313,2)</f>
        <v>0</v>
      </c>
      <c r="K313" s="214" t="s">
        <v>179</v>
      </c>
      <c r="L313" s="44"/>
      <c r="M313" s="219" t="s">
        <v>19</v>
      </c>
      <c r="N313" s="220" t="s">
        <v>47</v>
      </c>
      <c r="O313" s="84"/>
      <c r="P313" s="221">
        <f>O313*H313</f>
        <v>0</v>
      </c>
      <c r="Q313" s="221">
        <v>0</v>
      </c>
      <c r="R313" s="221">
        <f>Q313*H313</f>
        <v>0</v>
      </c>
      <c r="S313" s="221">
        <v>0</v>
      </c>
      <c r="T313" s="221">
        <f>S313*H313</f>
        <v>0</v>
      </c>
      <c r="U313" s="222" t="s">
        <v>19</v>
      </c>
      <c r="AR313" s="223" t="s">
        <v>127</v>
      </c>
      <c r="AT313" s="223" t="s">
        <v>175</v>
      </c>
      <c r="AU313" s="223" t="s">
        <v>86</v>
      </c>
      <c r="AY313" s="18" t="s">
        <v>173</v>
      </c>
      <c r="BE313" s="224">
        <f>IF(N313="základní",J313,0)</f>
        <v>0</v>
      </c>
      <c r="BF313" s="224">
        <f>IF(N313="snížená",J313,0)</f>
        <v>0</v>
      </c>
      <c r="BG313" s="224">
        <f>IF(N313="zákl. přenesená",J313,0)</f>
        <v>0</v>
      </c>
      <c r="BH313" s="224">
        <f>IF(N313="sníž. přenesená",J313,0)</f>
        <v>0</v>
      </c>
      <c r="BI313" s="224">
        <f>IF(N313="nulová",J313,0)</f>
        <v>0</v>
      </c>
      <c r="BJ313" s="18" t="s">
        <v>84</v>
      </c>
      <c r="BK313" s="224">
        <f>ROUND(I313*H313,2)</f>
        <v>0</v>
      </c>
      <c r="BL313" s="18" t="s">
        <v>127</v>
      </c>
      <c r="BM313" s="223" t="s">
        <v>454</v>
      </c>
    </row>
    <row r="314" spans="2:47" s="1" customFormat="1" ht="12">
      <c r="B314" s="39"/>
      <c r="C314" s="40"/>
      <c r="D314" s="225" t="s">
        <v>181</v>
      </c>
      <c r="E314" s="40"/>
      <c r="F314" s="226" t="s">
        <v>455</v>
      </c>
      <c r="G314" s="40"/>
      <c r="H314" s="40"/>
      <c r="I314" s="137"/>
      <c r="J314" s="40"/>
      <c r="K314" s="40"/>
      <c r="L314" s="44"/>
      <c r="M314" s="227"/>
      <c r="N314" s="84"/>
      <c r="O314" s="84"/>
      <c r="P314" s="84"/>
      <c r="Q314" s="84"/>
      <c r="R314" s="84"/>
      <c r="S314" s="84"/>
      <c r="T314" s="84"/>
      <c r="U314" s="85"/>
      <c r="AT314" s="18" t="s">
        <v>181</v>
      </c>
      <c r="AU314" s="18" t="s">
        <v>86</v>
      </c>
    </row>
    <row r="315" spans="2:47" s="1" customFormat="1" ht="12">
      <c r="B315" s="39"/>
      <c r="C315" s="40"/>
      <c r="D315" s="225" t="s">
        <v>183</v>
      </c>
      <c r="E315" s="40"/>
      <c r="F315" s="228" t="s">
        <v>449</v>
      </c>
      <c r="G315" s="40"/>
      <c r="H315" s="40"/>
      <c r="I315" s="137"/>
      <c r="J315" s="40"/>
      <c r="K315" s="40"/>
      <c r="L315" s="44"/>
      <c r="M315" s="227"/>
      <c r="N315" s="84"/>
      <c r="O315" s="84"/>
      <c r="P315" s="84"/>
      <c r="Q315" s="84"/>
      <c r="R315" s="84"/>
      <c r="S315" s="84"/>
      <c r="T315" s="84"/>
      <c r="U315" s="85"/>
      <c r="AT315" s="18" t="s">
        <v>183</v>
      </c>
      <c r="AU315" s="18" t="s">
        <v>86</v>
      </c>
    </row>
    <row r="316" spans="2:51" s="12" customFormat="1" ht="12">
      <c r="B316" s="229"/>
      <c r="C316" s="230"/>
      <c r="D316" s="225" t="s">
        <v>185</v>
      </c>
      <c r="E316" s="231" t="s">
        <v>19</v>
      </c>
      <c r="F316" s="232" t="s">
        <v>1054</v>
      </c>
      <c r="G316" s="230"/>
      <c r="H316" s="233">
        <v>66.4</v>
      </c>
      <c r="I316" s="234"/>
      <c r="J316" s="230"/>
      <c r="K316" s="230"/>
      <c r="L316" s="235"/>
      <c r="M316" s="236"/>
      <c r="N316" s="237"/>
      <c r="O316" s="237"/>
      <c r="P316" s="237"/>
      <c r="Q316" s="237"/>
      <c r="R316" s="237"/>
      <c r="S316" s="237"/>
      <c r="T316" s="237"/>
      <c r="U316" s="238"/>
      <c r="AT316" s="239" t="s">
        <v>185</v>
      </c>
      <c r="AU316" s="239" t="s">
        <v>86</v>
      </c>
      <c r="AV316" s="12" t="s">
        <v>86</v>
      </c>
      <c r="AW316" s="12" t="s">
        <v>37</v>
      </c>
      <c r="AX316" s="12" t="s">
        <v>76</v>
      </c>
      <c r="AY316" s="239" t="s">
        <v>173</v>
      </c>
    </row>
    <row r="317" spans="2:51" s="13" customFormat="1" ht="12">
      <c r="B317" s="240"/>
      <c r="C317" s="241"/>
      <c r="D317" s="225" t="s">
        <v>185</v>
      </c>
      <c r="E317" s="242" t="s">
        <v>138</v>
      </c>
      <c r="F317" s="243" t="s">
        <v>187</v>
      </c>
      <c r="G317" s="241"/>
      <c r="H317" s="244">
        <v>66.4</v>
      </c>
      <c r="I317" s="245"/>
      <c r="J317" s="241"/>
      <c r="K317" s="241"/>
      <c r="L317" s="246"/>
      <c r="M317" s="247"/>
      <c r="N317" s="248"/>
      <c r="O317" s="248"/>
      <c r="P317" s="248"/>
      <c r="Q317" s="248"/>
      <c r="R317" s="248"/>
      <c r="S317" s="248"/>
      <c r="T317" s="248"/>
      <c r="U317" s="249"/>
      <c r="AT317" s="250" t="s">
        <v>185</v>
      </c>
      <c r="AU317" s="250" t="s">
        <v>86</v>
      </c>
      <c r="AV317" s="13" t="s">
        <v>127</v>
      </c>
      <c r="AW317" s="13" t="s">
        <v>37</v>
      </c>
      <c r="AX317" s="13" t="s">
        <v>84</v>
      </c>
      <c r="AY317" s="250" t="s">
        <v>173</v>
      </c>
    </row>
    <row r="318" spans="2:63" s="11" customFormat="1" ht="22.8" customHeight="1">
      <c r="B318" s="196"/>
      <c r="C318" s="197"/>
      <c r="D318" s="198" t="s">
        <v>75</v>
      </c>
      <c r="E318" s="210" t="s">
        <v>127</v>
      </c>
      <c r="F318" s="210" t="s">
        <v>457</v>
      </c>
      <c r="G318" s="197"/>
      <c r="H318" s="197"/>
      <c r="I318" s="200"/>
      <c r="J318" s="211">
        <f>BK318</f>
        <v>0</v>
      </c>
      <c r="K318" s="197"/>
      <c r="L318" s="202"/>
      <c r="M318" s="203"/>
      <c r="N318" s="204"/>
      <c r="O318" s="204"/>
      <c r="P318" s="205">
        <f>SUM(P319:P360)</f>
        <v>0</v>
      </c>
      <c r="Q318" s="204"/>
      <c r="R318" s="205">
        <f>SUM(R319:R360)</f>
        <v>151.01856</v>
      </c>
      <c r="S318" s="204"/>
      <c r="T318" s="205">
        <f>SUM(T319:T360)</f>
        <v>0</v>
      </c>
      <c r="U318" s="206"/>
      <c r="AR318" s="207" t="s">
        <v>84</v>
      </c>
      <c r="AT318" s="208" t="s">
        <v>75</v>
      </c>
      <c r="AU318" s="208" t="s">
        <v>84</v>
      </c>
      <c r="AY318" s="207" t="s">
        <v>173</v>
      </c>
      <c r="BK318" s="209">
        <f>SUM(BK319:BK360)</f>
        <v>0</v>
      </c>
    </row>
    <row r="319" spans="2:65" s="1" customFormat="1" ht="16.5" customHeight="1">
      <c r="B319" s="39"/>
      <c r="C319" s="212" t="s">
        <v>458</v>
      </c>
      <c r="D319" s="212" t="s">
        <v>175</v>
      </c>
      <c r="E319" s="213" t="s">
        <v>459</v>
      </c>
      <c r="F319" s="214" t="s">
        <v>460</v>
      </c>
      <c r="G319" s="215" t="s">
        <v>214</v>
      </c>
      <c r="H319" s="216">
        <v>57.72</v>
      </c>
      <c r="I319" s="217"/>
      <c r="J319" s="218">
        <f>ROUND(I319*H319,2)</f>
        <v>0</v>
      </c>
      <c r="K319" s="214" t="s">
        <v>179</v>
      </c>
      <c r="L319" s="44"/>
      <c r="M319" s="219" t="s">
        <v>19</v>
      </c>
      <c r="N319" s="220" t="s">
        <v>47</v>
      </c>
      <c r="O319" s="84"/>
      <c r="P319" s="221">
        <f>O319*H319</f>
        <v>0</v>
      </c>
      <c r="Q319" s="221">
        <v>1.848</v>
      </c>
      <c r="R319" s="221">
        <f>Q319*H319</f>
        <v>106.66656</v>
      </c>
      <c r="S319" s="221">
        <v>0</v>
      </c>
      <c r="T319" s="221">
        <f>S319*H319</f>
        <v>0</v>
      </c>
      <c r="U319" s="222" t="s">
        <v>19</v>
      </c>
      <c r="AR319" s="223" t="s">
        <v>127</v>
      </c>
      <c r="AT319" s="223" t="s">
        <v>175</v>
      </c>
      <c r="AU319" s="223" t="s">
        <v>86</v>
      </c>
      <c r="AY319" s="18" t="s">
        <v>173</v>
      </c>
      <c r="BE319" s="224">
        <f>IF(N319="základní",J319,0)</f>
        <v>0</v>
      </c>
      <c r="BF319" s="224">
        <f>IF(N319="snížená",J319,0)</f>
        <v>0</v>
      </c>
      <c r="BG319" s="224">
        <f>IF(N319="zákl. přenesená",J319,0)</f>
        <v>0</v>
      </c>
      <c r="BH319" s="224">
        <f>IF(N319="sníž. přenesená",J319,0)</f>
        <v>0</v>
      </c>
      <c r="BI319" s="224">
        <f>IF(N319="nulová",J319,0)</f>
        <v>0</v>
      </c>
      <c r="BJ319" s="18" t="s">
        <v>84</v>
      </c>
      <c r="BK319" s="224">
        <f>ROUND(I319*H319,2)</f>
        <v>0</v>
      </c>
      <c r="BL319" s="18" t="s">
        <v>127</v>
      </c>
      <c r="BM319" s="223" t="s">
        <v>461</v>
      </c>
    </row>
    <row r="320" spans="2:47" s="1" customFormat="1" ht="12">
      <c r="B320" s="39"/>
      <c r="C320" s="40"/>
      <c r="D320" s="225" t="s">
        <v>181</v>
      </c>
      <c r="E320" s="40"/>
      <c r="F320" s="226" t="s">
        <v>462</v>
      </c>
      <c r="G320" s="40"/>
      <c r="H320" s="40"/>
      <c r="I320" s="137"/>
      <c r="J320" s="40"/>
      <c r="K320" s="40"/>
      <c r="L320" s="44"/>
      <c r="M320" s="227"/>
      <c r="N320" s="84"/>
      <c r="O320" s="84"/>
      <c r="P320" s="84"/>
      <c r="Q320" s="84"/>
      <c r="R320" s="84"/>
      <c r="S320" s="84"/>
      <c r="T320" s="84"/>
      <c r="U320" s="85"/>
      <c r="AT320" s="18" t="s">
        <v>181</v>
      </c>
      <c r="AU320" s="18" t="s">
        <v>86</v>
      </c>
    </row>
    <row r="321" spans="2:47" s="1" customFormat="1" ht="12">
      <c r="B321" s="39"/>
      <c r="C321" s="40"/>
      <c r="D321" s="225" t="s">
        <v>183</v>
      </c>
      <c r="E321" s="40"/>
      <c r="F321" s="228" t="s">
        <v>463</v>
      </c>
      <c r="G321" s="40"/>
      <c r="H321" s="40"/>
      <c r="I321" s="137"/>
      <c r="J321" s="40"/>
      <c r="K321" s="40"/>
      <c r="L321" s="44"/>
      <c r="M321" s="227"/>
      <c r="N321" s="84"/>
      <c r="O321" s="84"/>
      <c r="P321" s="84"/>
      <c r="Q321" s="84"/>
      <c r="R321" s="84"/>
      <c r="S321" s="84"/>
      <c r="T321" s="84"/>
      <c r="U321" s="85"/>
      <c r="AT321" s="18" t="s">
        <v>183</v>
      </c>
      <c r="AU321" s="18" t="s">
        <v>86</v>
      </c>
    </row>
    <row r="322" spans="2:51" s="14" customFormat="1" ht="12">
      <c r="B322" s="251"/>
      <c r="C322" s="252"/>
      <c r="D322" s="225" t="s">
        <v>185</v>
      </c>
      <c r="E322" s="253" t="s">
        <v>19</v>
      </c>
      <c r="F322" s="254" t="s">
        <v>464</v>
      </c>
      <c r="G322" s="252"/>
      <c r="H322" s="253" t="s">
        <v>19</v>
      </c>
      <c r="I322" s="255"/>
      <c r="J322" s="252"/>
      <c r="K322" s="252"/>
      <c r="L322" s="256"/>
      <c r="M322" s="257"/>
      <c r="N322" s="258"/>
      <c r="O322" s="258"/>
      <c r="P322" s="258"/>
      <c r="Q322" s="258"/>
      <c r="R322" s="258"/>
      <c r="S322" s="258"/>
      <c r="T322" s="258"/>
      <c r="U322" s="259"/>
      <c r="AT322" s="260" t="s">
        <v>185</v>
      </c>
      <c r="AU322" s="260" t="s">
        <v>86</v>
      </c>
      <c r="AV322" s="14" t="s">
        <v>84</v>
      </c>
      <c r="AW322" s="14" t="s">
        <v>37</v>
      </c>
      <c r="AX322" s="14" t="s">
        <v>76</v>
      </c>
      <c r="AY322" s="260" t="s">
        <v>173</v>
      </c>
    </row>
    <row r="323" spans="2:51" s="12" customFormat="1" ht="12">
      <c r="B323" s="229"/>
      <c r="C323" s="230"/>
      <c r="D323" s="225" t="s">
        <v>185</v>
      </c>
      <c r="E323" s="231" t="s">
        <v>19</v>
      </c>
      <c r="F323" s="232" t="s">
        <v>1055</v>
      </c>
      <c r="G323" s="230"/>
      <c r="H323" s="233">
        <v>0.66</v>
      </c>
      <c r="I323" s="234"/>
      <c r="J323" s="230"/>
      <c r="K323" s="230"/>
      <c r="L323" s="235"/>
      <c r="M323" s="236"/>
      <c r="N323" s="237"/>
      <c r="O323" s="237"/>
      <c r="P323" s="237"/>
      <c r="Q323" s="237"/>
      <c r="R323" s="237"/>
      <c r="S323" s="237"/>
      <c r="T323" s="237"/>
      <c r="U323" s="238"/>
      <c r="AT323" s="239" t="s">
        <v>185</v>
      </c>
      <c r="AU323" s="239" t="s">
        <v>86</v>
      </c>
      <c r="AV323" s="12" t="s">
        <v>86</v>
      </c>
      <c r="AW323" s="12" t="s">
        <v>37</v>
      </c>
      <c r="AX323" s="12" t="s">
        <v>76</v>
      </c>
      <c r="AY323" s="239" t="s">
        <v>173</v>
      </c>
    </row>
    <row r="324" spans="2:51" s="12" customFormat="1" ht="12">
      <c r="B324" s="229"/>
      <c r="C324" s="230"/>
      <c r="D324" s="225" t="s">
        <v>185</v>
      </c>
      <c r="E324" s="231" t="s">
        <v>19</v>
      </c>
      <c r="F324" s="232" t="s">
        <v>1056</v>
      </c>
      <c r="G324" s="230"/>
      <c r="H324" s="233">
        <v>20.21</v>
      </c>
      <c r="I324" s="234"/>
      <c r="J324" s="230"/>
      <c r="K324" s="230"/>
      <c r="L324" s="235"/>
      <c r="M324" s="236"/>
      <c r="N324" s="237"/>
      <c r="O324" s="237"/>
      <c r="P324" s="237"/>
      <c r="Q324" s="237"/>
      <c r="R324" s="237"/>
      <c r="S324" s="237"/>
      <c r="T324" s="237"/>
      <c r="U324" s="238"/>
      <c r="AT324" s="239" t="s">
        <v>185</v>
      </c>
      <c r="AU324" s="239" t="s">
        <v>86</v>
      </c>
      <c r="AV324" s="12" t="s">
        <v>86</v>
      </c>
      <c r="AW324" s="12" t="s">
        <v>37</v>
      </c>
      <c r="AX324" s="12" t="s">
        <v>76</v>
      </c>
      <c r="AY324" s="239" t="s">
        <v>173</v>
      </c>
    </row>
    <row r="325" spans="2:51" s="12" customFormat="1" ht="12">
      <c r="B325" s="229"/>
      <c r="C325" s="230"/>
      <c r="D325" s="225" t="s">
        <v>185</v>
      </c>
      <c r="E325" s="231" t="s">
        <v>19</v>
      </c>
      <c r="F325" s="232" t="s">
        <v>1057</v>
      </c>
      <c r="G325" s="230"/>
      <c r="H325" s="233">
        <v>5.76</v>
      </c>
      <c r="I325" s="234"/>
      <c r="J325" s="230"/>
      <c r="K325" s="230"/>
      <c r="L325" s="235"/>
      <c r="M325" s="236"/>
      <c r="N325" s="237"/>
      <c r="O325" s="237"/>
      <c r="P325" s="237"/>
      <c r="Q325" s="237"/>
      <c r="R325" s="237"/>
      <c r="S325" s="237"/>
      <c r="T325" s="237"/>
      <c r="U325" s="238"/>
      <c r="AT325" s="239" t="s">
        <v>185</v>
      </c>
      <c r="AU325" s="239" t="s">
        <v>86</v>
      </c>
      <c r="AV325" s="12" t="s">
        <v>86</v>
      </c>
      <c r="AW325" s="12" t="s">
        <v>37</v>
      </c>
      <c r="AX325" s="12" t="s">
        <v>76</v>
      </c>
      <c r="AY325" s="239" t="s">
        <v>173</v>
      </c>
    </row>
    <row r="326" spans="2:51" s="12" customFormat="1" ht="12">
      <c r="B326" s="229"/>
      <c r="C326" s="230"/>
      <c r="D326" s="225" t="s">
        <v>185</v>
      </c>
      <c r="E326" s="231" t="s">
        <v>19</v>
      </c>
      <c r="F326" s="232" t="s">
        <v>1058</v>
      </c>
      <c r="G326" s="230"/>
      <c r="H326" s="233">
        <v>1.1</v>
      </c>
      <c r="I326" s="234"/>
      <c r="J326" s="230"/>
      <c r="K326" s="230"/>
      <c r="L326" s="235"/>
      <c r="M326" s="236"/>
      <c r="N326" s="237"/>
      <c r="O326" s="237"/>
      <c r="P326" s="237"/>
      <c r="Q326" s="237"/>
      <c r="R326" s="237"/>
      <c r="S326" s="237"/>
      <c r="T326" s="237"/>
      <c r="U326" s="238"/>
      <c r="AT326" s="239" t="s">
        <v>185</v>
      </c>
      <c r="AU326" s="239" t="s">
        <v>86</v>
      </c>
      <c r="AV326" s="12" t="s">
        <v>86</v>
      </c>
      <c r="AW326" s="12" t="s">
        <v>37</v>
      </c>
      <c r="AX326" s="12" t="s">
        <v>76</v>
      </c>
      <c r="AY326" s="239" t="s">
        <v>173</v>
      </c>
    </row>
    <row r="327" spans="2:51" s="12" customFormat="1" ht="12">
      <c r="B327" s="229"/>
      <c r="C327" s="230"/>
      <c r="D327" s="225" t="s">
        <v>185</v>
      </c>
      <c r="E327" s="231" t="s">
        <v>19</v>
      </c>
      <c r="F327" s="232" t="s">
        <v>1059</v>
      </c>
      <c r="G327" s="230"/>
      <c r="H327" s="233">
        <v>0.57</v>
      </c>
      <c r="I327" s="234"/>
      <c r="J327" s="230"/>
      <c r="K327" s="230"/>
      <c r="L327" s="235"/>
      <c r="M327" s="236"/>
      <c r="N327" s="237"/>
      <c r="O327" s="237"/>
      <c r="P327" s="237"/>
      <c r="Q327" s="237"/>
      <c r="R327" s="237"/>
      <c r="S327" s="237"/>
      <c r="T327" s="237"/>
      <c r="U327" s="238"/>
      <c r="AT327" s="239" t="s">
        <v>185</v>
      </c>
      <c r="AU327" s="239" t="s">
        <v>86</v>
      </c>
      <c r="AV327" s="12" t="s">
        <v>86</v>
      </c>
      <c r="AW327" s="12" t="s">
        <v>37</v>
      </c>
      <c r="AX327" s="12" t="s">
        <v>76</v>
      </c>
      <c r="AY327" s="239" t="s">
        <v>173</v>
      </c>
    </row>
    <row r="328" spans="2:51" s="12" customFormat="1" ht="12">
      <c r="B328" s="229"/>
      <c r="C328" s="230"/>
      <c r="D328" s="225" t="s">
        <v>185</v>
      </c>
      <c r="E328" s="231" t="s">
        <v>19</v>
      </c>
      <c r="F328" s="232" t="s">
        <v>1060</v>
      </c>
      <c r="G328" s="230"/>
      <c r="H328" s="233">
        <v>5.28</v>
      </c>
      <c r="I328" s="234"/>
      <c r="J328" s="230"/>
      <c r="K328" s="230"/>
      <c r="L328" s="235"/>
      <c r="M328" s="236"/>
      <c r="N328" s="237"/>
      <c r="O328" s="237"/>
      <c r="P328" s="237"/>
      <c r="Q328" s="237"/>
      <c r="R328" s="237"/>
      <c r="S328" s="237"/>
      <c r="T328" s="237"/>
      <c r="U328" s="238"/>
      <c r="AT328" s="239" t="s">
        <v>185</v>
      </c>
      <c r="AU328" s="239" t="s">
        <v>86</v>
      </c>
      <c r="AV328" s="12" t="s">
        <v>86</v>
      </c>
      <c r="AW328" s="12" t="s">
        <v>37</v>
      </c>
      <c r="AX328" s="12" t="s">
        <v>76</v>
      </c>
      <c r="AY328" s="239" t="s">
        <v>173</v>
      </c>
    </row>
    <row r="329" spans="2:51" s="12" customFormat="1" ht="12">
      <c r="B329" s="229"/>
      <c r="C329" s="230"/>
      <c r="D329" s="225" t="s">
        <v>185</v>
      </c>
      <c r="E329" s="231" t="s">
        <v>19</v>
      </c>
      <c r="F329" s="232" t="s">
        <v>1061</v>
      </c>
      <c r="G329" s="230"/>
      <c r="H329" s="233">
        <v>23</v>
      </c>
      <c r="I329" s="234"/>
      <c r="J329" s="230"/>
      <c r="K329" s="230"/>
      <c r="L329" s="235"/>
      <c r="M329" s="236"/>
      <c r="N329" s="237"/>
      <c r="O329" s="237"/>
      <c r="P329" s="237"/>
      <c r="Q329" s="237"/>
      <c r="R329" s="237"/>
      <c r="S329" s="237"/>
      <c r="T329" s="237"/>
      <c r="U329" s="238"/>
      <c r="AT329" s="239" t="s">
        <v>185</v>
      </c>
      <c r="AU329" s="239" t="s">
        <v>86</v>
      </c>
      <c r="AV329" s="12" t="s">
        <v>86</v>
      </c>
      <c r="AW329" s="12" t="s">
        <v>37</v>
      </c>
      <c r="AX329" s="12" t="s">
        <v>76</v>
      </c>
      <c r="AY329" s="239" t="s">
        <v>173</v>
      </c>
    </row>
    <row r="330" spans="2:51" s="12" customFormat="1" ht="12">
      <c r="B330" s="229"/>
      <c r="C330" s="230"/>
      <c r="D330" s="225" t="s">
        <v>185</v>
      </c>
      <c r="E330" s="231" t="s">
        <v>19</v>
      </c>
      <c r="F330" s="232" t="s">
        <v>1062</v>
      </c>
      <c r="G330" s="230"/>
      <c r="H330" s="233">
        <v>1.2</v>
      </c>
      <c r="I330" s="234"/>
      <c r="J330" s="230"/>
      <c r="K330" s="230"/>
      <c r="L330" s="235"/>
      <c r="M330" s="236"/>
      <c r="N330" s="237"/>
      <c r="O330" s="237"/>
      <c r="P330" s="237"/>
      <c r="Q330" s="237"/>
      <c r="R330" s="237"/>
      <c r="S330" s="237"/>
      <c r="T330" s="237"/>
      <c r="U330" s="238"/>
      <c r="AT330" s="239" t="s">
        <v>185</v>
      </c>
      <c r="AU330" s="239" t="s">
        <v>86</v>
      </c>
      <c r="AV330" s="12" t="s">
        <v>86</v>
      </c>
      <c r="AW330" s="12" t="s">
        <v>37</v>
      </c>
      <c r="AX330" s="12" t="s">
        <v>76</v>
      </c>
      <c r="AY330" s="239" t="s">
        <v>173</v>
      </c>
    </row>
    <row r="331" spans="2:51" s="15" customFormat="1" ht="12">
      <c r="B331" s="261"/>
      <c r="C331" s="262"/>
      <c r="D331" s="225" t="s">
        <v>185</v>
      </c>
      <c r="E331" s="263" t="s">
        <v>19</v>
      </c>
      <c r="F331" s="264" t="s">
        <v>276</v>
      </c>
      <c r="G331" s="262"/>
      <c r="H331" s="265">
        <v>57.78</v>
      </c>
      <c r="I331" s="266"/>
      <c r="J331" s="262"/>
      <c r="K331" s="262"/>
      <c r="L331" s="267"/>
      <c r="M331" s="268"/>
      <c r="N331" s="269"/>
      <c r="O331" s="269"/>
      <c r="P331" s="269"/>
      <c r="Q331" s="269"/>
      <c r="R331" s="269"/>
      <c r="S331" s="269"/>
      <c r="T331" s="269"/>
      <c r="U331" s="270"/>
      <c r="AT331" s="271" t="s">
        <v>185</v>
      </c>
      <c r="AU331" s="271" t="s">
        <v>86</v>
      </c>
      <c r="AV331" s="15" t="s">
        <v>195</v>
      </c>
      <c r="AW331" s="15" t="s">
        <v>37</v>
      </c>
      <c r="AX331" s="15" t="s">
        <v>76</v>
      </c>
      <c r="AY331" s="271" t="s">
        <v>173</v>
      </c>
    </row>
    <row r="332" spans="2:51" s="14" customFormat="1" ht="12">
      <c r="B332" s="251"/>
      <c r="C332" s="252"/>
      <c r="D332" s="225" t="s">
        <v>185</v>
      </c>
      <c r="E332" s="253" t="s">
        <v>19</v>
      </c>
      <c r="F332" s="254" t="s">
        <v>474</v>
      </c>
      <c r="G332" s="252"/>
      <c r="H332" s="253" t="s">
        <v>19</v>
      </c>
      <c r="I332" s="255"/>
      <c r="J332" s="252"/>
      <c r="K332" s="252"/>
      <c r="L332" s="256"/>
      <c r="M332" s="257"/>
      <c r="N332" s="258"/>
      <c r="O332" s="258"/>
      <c r="P332" s="258"/>
      <c r="Q332" s="258"/>
      <c r="R332" s="258"/>
      <c r="S332" s="258"/>
      <c r="T332" s="258"/>
      <c r="U332" s="259"/>
      <c r="AT332" s="260" t="s">
        <v>185</v>
      </c>
      <c r="AU332" s="260" t="s">
        <v>86</v>
      </c>
      <c r="AV332" s="14" t="s">
        <v>84</v>
      </c>
      <c r="AW332" s="14" t="s">
        <v>37</v>
      </c>
      <c r="AX332" s="14" t="s">
        <v>76</v>
      </c>
      <c r="AY332" s="260" t="s">
        <v>173</v>
      </c>
    </row>
    <row r="333" spans="2:51" s="12" customFormat="1" ht="12">
      <c r="B333" s="229"/>
      <c r="C333" s="230"/>
      <c r="D333" s="225" t="s">
        <v>185</v>
      </c>
      <c r="E333" s="231" t="s">
        <v>19</v>
      </c>
      <c r="F333" s="232" t="s">
        <v>1063</v>
      </c>
      <c r="G333" s="230"/>
      <c r="H333" s="233">
        <v>0.54</v>
      </c>
      <c r="I333" s="234"/>
      <c r="J333" s="230"/>
      <c r="K333" s="230"/>
      <c r="L333" s="235"/>
      <c r="M333" s="236"/>
      <c r="N333" s="237"/>
      <c r="O333" s="237"/>
      <c r="P333" s="237"/>
      <c r="Q333" s="237"/>
      <c r="R333" s="237"/>
      <c r="S333" s="237"/>
      <c r="T333" s="237"/>
      <c r="U333" s="238"/>
      <c r="AT333" s="239" t="s">
        <v>185</v>
      </c>
      <c r="AU333" s="239" t="s">
        <v>86</v>
      </c>
      <c r="AV333" s="12" t="s">
        <v>86</v>
      </c>
      <c r="AW333" s="12" t="s">
        <v>37</v>
      </c>
      <c r="AX333" s="12" t="s">
        <v>76</v>
      </c>
      <c r="AY333" s="239" t="s">
        <v>173</v>
      </c>
    </row>
    <row r="334" spans="2:51" s="12" customFormat="1" ht="12">
      <c r="B334" s="229"/>
      <c r="C334" s="230"/>
      <c r="D334" s="225" t="s">
        <v>185</v>
      </c>
      <c r="E334" s="231" t="s">
        <v>19</v>
      </c>
      <c r="F334" s="232" t="s">
        <v>1064</v>
      </c>
      <c r="G334" s="230"/>
      <c r="H334" s="233">
        <v>7.74</v>
      </c>
      <c r="I334" s="234"/>
      <c r="J334" s="230"/>
      <c r="K334" s="230"/>
      <c r="L334" s="235"/>
      <c r="M334" s="236"/>
      <c r="N334" s="237"/>
      <c r="O334" s="237"/>
      <c r="P334" s="237"/>
      <c r="Q334" s="237"/>
      <c r="R334" s="237"/>
      <c r="S334" s="237"/>
      <c r="T334" s="237"/>
      <c r="U334" s="238"/>
      <c r="AT334" s="239" t="s">
        <v>185</v>
      </c>
      <c r="AU334" s="239" t="s">
        <v>86</v>
      </c>
      <c r="AV334" s="12" t="s">
        <v>86</v>
      </c>
      <c r="AW334" s="12" t="s">
        <v>37</v>
      </c>
      <c r="AX334" s="12" t="s">
        <v>76</v>
      </c>
      <c r="AY334" s="239" t="s">
        <v>173</v>
      </c>
    </row>
    <row r="335" spans="2:51" s="12" customFormat="1" ht="12">
      <c r="B335" s="229"/>
      <c r="C335" s="230"/>
      <c r="D335" s="225" t="s">
        <v>185</v>
      </c>
      <c r="E335" s="231" t="s">
        <v>19</v>
      </c>
      <c r="F335" s="232" t="s">
        <v>1065</v>
      </c>
      <c r="G335" s="230"/>
      <c r="H335" s="233">
        <v>2.16</v>
      </c>
      <c r="I335" s="234"/>
      <c r="J335" s="230"/>
      <c r="K335" s="230"/>
      <c r="L335" s="235"/>
      <c r="M335" s="236"/>
      <c r="N335" s="237"/>
      <c r="O335" s="237"/>
      <c r="P335" s="237"/>
      <c r="Q335" s="237"/>
      <c r="R335" s="237"/>
      <c r="S335" s="237"/>
      <c r="T335" s="237"/>
      <c r="U335" s="238"/>
      <c r="AT335" s="239" t="s">
        <v>185</v>
      </c>
      <c r="AU335" s="239" t="s">
        <v>86</v>
      </c>
      <c r="AV335" s="12" t="s">
        <v>86</v>
      </c>
      <c r="AW335" s="12" t="s">
        <v>37</v>
      </c>
      <c r="AX335" s="12" t="s">
        <v>76</v>
      </c>
      <c r="AY335" s="239" t="s">
        <v>173</v>
      </c>
    </row>
    <row r="336" spans="2:51" s="12" customFormat="1" ht="12">
      <c r="B336" s="229"/>
      <c r="C336" s="230"/>
      <c r="D336" s="225" t="s">
        <v>185</v>
      </c>
      <c r="E336" s="231" t="s">
        <v>19</v>
      </c>
      <c r="F336" s="232" t="s">
        <v>1066</v>
      </c>
      <c r="G336" s="230"/>
      <c r="H336" s="233">
        <v>0.9</v>
      </c>
      <c r="I336" s="234"/>
      <c r="J336" s="230"/>
      <c r="K336" s="230"/>
      <c r="L336" s="235"/>
      <c r="M336" s="236"/>
      <c r="N336" s="237"/>
      <c r="O336" s="237"/>
      <c r="P336" s="237"/>
      <c r="Q336" s="237"/>
      <c r="R336" s="237"/>
      <c r="S336" s="237"/>
      <c r="T336" s="237"/>
      <c r="U336" s="238"/>
      <c r="AT336" s="239" t="s">
        <v>185</v>
      </c>
      <c r="AU336" s="239" t="s">
        <v>86</v>
      </c>
      <c r="AV336" s="12" t="s">
        <v>86</v>
      </c>
      <c r="AW336" s="12" t="s">
        <v>37</v>
      </c>
      <c r="AX336" s="12" t="s">
        <v>76</v>
      </c>
      <c r="AY336" s="239" t="s">
        <v>173</v>
      </c>
    </row>
    <row r="337" spans="2:51" s="12" customFormat="1" ht="12">
      <c r="B337" s="229"/>
      <c r="C337" s="230"/>
      <c r="D337" s="225" t="s">
        <v>185</v>
      </c>
      <c r="E337" s="231" t="s">
        <v>19</v>
      </c>
      <c r="F337" s="232" t="s">
        <v>1067</v>
      </c>
      <c r="G337" s="230"/>
      <c r="H337" s="233">
        <v>0.54</v>
      </c>
      <c r="I337" s="234"/>
      <c r="J337" s="230"/>
      <c r="K337" s="230"/>
      <c r="L337" s="235"/>
      <c r="M337" s="236"/>
      <c r="N337" s="237"/>
      <c r="O337" s="237"/>
      <c r="P337" s="237"/>
      <c r="Q337" s="237"/>
      <c r="R337" s="237"/>
      <c r="S337" s="237"/>
      <c r="T337" s="237"/>
      <c r="U337" s="238"/>
      <c r="AT337" s="239" t="s">
        <v>185</v>
      </c>
      <c r="AU337" s="239" t="s">
        <v>86</v>
      </c>
      <c r="AV337" s="12" t="s">
        <v>86</v>
      </c>
      <c r="AW337" s="12" t="s">
        <v>37</v>
      </c>
      <c r="AX337" s="12" t="s">
        <v>76</v>
      </c>
      <c r="AY337" s="239" t="s">
        <v>173</v>
      </c>
    </row>
    <row r="338" spans="2:51" s="12" customFormat="1" ht="12">
      <c r="B338" s="229"/>
      <c r="C338" s="230"/>
      <c r="D338" s="225" t="s">
        <v>185</v>
      </c>
      <c r="E338" s="231" t="s">
        <v>19</v>
      </c>
      <c r="F338" s="232" t="s">
        <v>1068</v>
      </c>
      <c r="G338" s="230"/>
      <c r="H338" s="233">
        <v>2.16</v>
      </c>
      <c r="I338" s="234"/>
      <c r="J338" s="230"/>
      <c r="K338" s="230"/>
      <c r="L338" s="235"/>
      <c r="M338" s="236"/>
      <c r="N338" s="237"/>
      <c r="O338" s="237"/>
      <c r="P338" s="237"/>
      <c r="Q338" s="237"/>
      <c r="R338" s="237"/>
      <c r="S338" s="237"/>
      <c r="T338" s="237"/>
      <c r="U338" s="238"/>
      <c r="AT338" s="239" t="s">
        <v>185</v>
      </c>
      <c r="AU338" s="239" t="s">
        <v>86</v>
      </c>
      <c r="AV338" s="12" t="s">
        <v>86</v>
      </c>
      <c r="AW338" s="12" t="s">
        <v>37</v>
      </c>
      <c r="AX338" s="12" t="s">
        <v>76</v>
      </c>
      <c r="AY338" s="239" t="s">
        <v>173</v>
      </c>
    </row>
    <row r="339" spans="2:51" s="12" customFormat="1" ht="12">
      <c r="B339" s="229"/>
      <c r="C339" s="230"/>
      <c r="D339" s="225" t="s">
        <v>185</v>
      </c>
      <c r="E339" s="231" t="s">
        <v>19</v>
      </c>
      <c r="F339" s="232" t="s">
        <v>1069</v>
      </c>
      <c r="G339" s="230"/>
      <c r="H339" s="233">
        <v>8.28</v>
      </c>
      <c r="I339" s="234"/>
      <c r="J339" s="230"/>
      <c r="K339" s="230"/>
      <c r="L339" s="235"/>
      <c r="M339" s="236"/>
      <c r="N339" s="237"/>
      <c r="O339" s="237"/>
      <c r="P339" s="237"/>
      <c r="Q339" s="237"/>
      <c r="R339" s="237"/>
      <c r="S339" s="237"/>
      <c r="T339" s="237"/>
      <c r="U339" s="238"/>
      <c r="AT339" s="239" t="s">
        <v>185</v>
      </c>
      <c r="AU339" s="239" t="s">
        <v>86</v>
      </c>
      <c r="AV339" s="12" t="s">
        <v>86</v>
      </c>
      <c r="AW339" s="12" t="s">
        <v>37</v>
      </c>
      <c r="AX339" s="12" t="s">
        <v>76</v>
      </c>
      <c r="AY339" s="239" t="s">
        <v>173</v>
      </c>
    </row>
    <row r="340" spans="2:51" s="12" customFormat="1" ht="12">
      <c r="B340" s="229"/>
      <c r="C340" s="230"/>
      <c r="D340" s="225" t="s">
        <v>185</v>
      </c>
      <c r="E340" s="231" t="s">
        <v>19</v>
      </c>
      <c r="F340" s="232" t="s">
        <v>1070</v>
      </c>
      <c r="G340" s="230"/>
      <c r="H340" s="233">
        <v>0.9</v>
      </c>
      <c r="I340" s="234"/>
      <c r="J340" s="230"/>
      <c r="K340" s="230"/>
      <c r="L340" s="235"/>
      <c r="M340" s="236"/>
      <c r="N340" s="237"/>
      <c r="O340" s="237"/>
      <c r="P340" s="237"/>
      <c r="Q340" s="237"/>
      <c r="R340" s="237"/>
      <c r="S340" s="237"/>
      <c r="T340" s="237"/>
      <c r="U340" s="238"/>
      <c r="AT340" s="239" t="s">
        <v>185</v>
      </c>
      <c r="AU340" s="239" t="s">
        <v>86</v>
      </c>
      <c r="AV340" s="12" t="s">
        <v>86</v>
      </c>
      <c r="AW340" s="12" t="s">
        <v>37</v>
      </c>
      <c r="AX340" s="12" t="s">
        <v>76</v>
      </c>
      <c r="AY340" s="239" t="s">
        <v>173</v>
      </c>
    </row>
    <row r="341" spans="2:51" s="15" customFormat="1" ht="12">
      <c r="B341" s="261"/>
      <c r="C341" s="262"/>
      <c r="D341" s="225" t="s">
        <v>185</v>
      </c>
      <c r="E341" s="263" t="s">
        <v>19</v>
      </c>
      <c r="F341" s="264" t="s">
        <v>276</v>
      </c>
      <c r="G341" s="262"/>
      <c r="H341" s="265">
        <v>23.22</v>
      </c>
      <c r="I341" s="266"/>
      <c r="J341" s="262"/>
      <c r="K341" s="262"/>
      <c r="L341" s="267"/>
      <c r="M341" s="268"/>
      <c r="N341" s="269"/>
      <c r="O341" s="269"/>
      <c r="P341" s="269"/>
      <c r="Q341" s="269"/>
      <c r="R341" s="269"/>
      <c r="S341" s="269"/>
      <c r="T341" s="269"/>
      <c r="U341" s="270"/>
      <c r="AT341" s="271" t="s">
        <v>185</v>
      </c>
      <c r="AU341" s="271" t="s">
        <v>86</v>
      </c>
      <c r="AV341" s="15" t="s">
        <v>195</v>
      </c>
      <c r="AW341" s="15" t="s">
        <v>37</v>
      </c>
      <c r="AX341" s="15" t="s">
        <v>76</v>
      </c>
      <c r="AY341" s="271" t="s">
        <v>173</v>
      </c>
    </row>
    <row r="342" spans="2:51" s="14" customFormat="1" ht="12">
      <c r="B342" s="251"/>
      <c r="C342" s="252"/>
      <c r="D342" s="225" t="s">
        <v>185</v>
      </c>
      <c r="E342" s="253" t="s">
        <v>19</v>
      </c>
      <c r="F342" s="254" t="s">
        <v>484</v>
      </c>
      <c r="G342" s="252"/>
      <c r="H342" s="253" t="s">
        <v>19</v>
      </c>
      <c r="I342" s="255"/>
      <c r="J342" s="252"/>
      <c r="K342" s="252"/>
      <c r="L342" s="256"/>
      <c r="M342" s="257"/>
      <c r="N342" s="258"/>
      <c r="O342" s="258"/>
      <c r="P342" s="258"/>
      <c r="Q342" s="258"/>
      <c r="R342" s="258"/>
      <c r="S342" s="258"/>
      <c r="T342" s="258"/>
      <c r="U342" s="259"/>
      <c r="AT342" s="260" t="s">
        <v>185</v>
      </c>
      <c r="AU342" s="260" t="s">
        <v>86</v>
      </c>
      <c r="AV342" s="14" t="s">
        <v>84</v>
      </c>
      <c r="AW342" s="14" t="s">
        <v>37</v>
      </c>
      <c r="AX342" s="14" t="s">
        <v>76</v>
      </c>
      <c r="AY342" s="260" t="s">
        <v>173</v>
      </c>
    </row>
    <row r="343" spans="2:51" s="12" customFormat="1" ht="12">
      <c r="B343" s="229"/>
      <c r="C343" s="230"/>
      <c r="D343" s="225" t="s">
        <v>185</v>
      </c>
      <c r="E343" s="231" t="s">
        <v>19</v>
      </c>
      <c r="F343" s="232" t="s">
        <v>997</v>
      </c>
      <c r="G343" s="230"/>
      <c r="H343" s="233">
        <v>-3.24</v>
      </c>
      <c r="I343" s="234"/>
      <c r="J343" s="230"/>
      <c r="K343" s="230"/>
      <c r="L343" s="235"/>
      <c r="M343" s="236"/>
      <c r="N343" s="237"/>
      <c r="O343" s="237"/>
      <c r="P343" s="237"/>
      <c r="Q343" s="237"/>
      <c r="R343" s="237"/>
      <c r="S343" s="237"/>
      <c r="T343" s="237"/>
      <c r="U343" s="238"/>
      <c r="AT343" s="239" t="s">
        <v>185</v>
      </c>
      <c r="AU343" s="239" t="s">
        <v>86</v>
      </c>
      <c r="AV343" s="12" t="s">
        <v>86</v>
      </c>
      <c r="AW343" s="12" t="s">
        <v>37</v>
      </c>
      <c r="AX343" s="12" t="s">
        <v>76</v>
      </c>
      <c r="AY343" s="239" t="s">
        <v>173</v>
      </c>
    </row>
    <row r="344" spans="2:51" s="12" customFormat="1" ht="12">
      <c r="B344" s="229"/>
      <c r="C344" s="230"/>
      <c r="D344" s="225" t="s">
        <v>185</v>
      </c>
      <c r="E344" s="231" t="s">
        <v>19</v>
      </c>
      <c r="F344" s="232" t="s">
        <v>486</v>
      </c>
      <c r="G344" s="230"/>
      <c r="H344" s="233">
        <v>-20.04</v>
      </c>
      <c r="I344" s="234"/>
      <c r="J344" s="230"/>
      <c r="K344" s="230"/>
      <c r="L344" s="235"/>
      <c r="M344" s="236"/>
      <c r="N344" s="237"/>
      <c r="O344" s="237"/>
      <c r="P344" s="237"/>
      <c r="Q344" s="237"/>
      <c r="R344" s="237"/>
      <c r="S344" s="237"/>
      <c r="T344" s="237"/>
      <c r="U344" s="238"/>
      <c r="AT344" s="239" t="s">
        <v>185</v>
      </c>
      <c r="AU344" s="239" t="s">
        <v>86</v>
      </c>
      <c r="AV344" s="12" t="s">
        <v>86</v>
      </c>
      <c r="AW344" s="12" t="s">
        <v>37</v>
      </c>
      <c r="AX344" s="12" t="s">
        <v>76</v>
      </c>
      <c r="AY344" s="239" t="s">
        <v>173</v>
      </c>
    </row>
    <row r="345" spans="2:51" s="13" customFormat="1" ht="12">
      <c r="B345" s="240"/>
      <c r="C345" s="241"/>
      <c r="D345" s="225" t="s">
        <v>185</v>
      </c>
      <c r="E345" s="242" t="s">
        <v>19</v>
      </c>
      <c r="F345" s="243" t="s">
        <v>187</v>
      </c>
      <c r="G345" s="241"/>
      <c r="H345" s="244">
        <v>57.72</v>
      </c>
      <c r="I345" s="245"/>
      <c r="J345" s="241"/>
      <c r="K345" s="241"/>
      <c r="L345" s="246"/>
      <c r="M345" s="247"/>
      <c r="N345" s="248"/>
      <c r="O345" s="248"/>
      <c r="P345" s="248"/>
      <c r="Q345" s="248"/>
      <c r="R345" s="248"/>
      <c r="S345" s="248"/>
      <c r="T345" s="248"/>
      <c r="U345" s="249"/>
      <c r="AT345" s="250" t="s">
        <v>185</v>
      </c>
      <c r="AU345" s="250" t="s">
        <v>86</v>
      </c>
      <c r="AV345" s="13" t="s">
        <v>127</v>
      </c>
      <c r="AW345" s="13" t="s">
        <v>37</v>
      </c>
      <c r="AX345" s="13" t="s">
        <v>84</v>
      </c>
      <c r="AY345" s="250" t="s">
        <v>173</v>
      </c>
    </row>
    <row r="346" spans="2:65" s="1" customFormat="1" ht="16.5" customHeight="1">
      <c r="B346" s="39"/>
      <c r="C346" s="212" t="s">
        <v>487</v>
      </c>
      <c r="D346" s="212" t="s">
        <v>175</v>
      </c>
      <c r="E346" s="213" t="s">
        <v>488</v>
      </c>
      <c r="F346" s="214" t="s">
        <v>489</v>
      </c>
      <c r="G346" s="215" t="s">
        <v>214</v>
      </c>
      <c r="H346" s="216">
        <v>28.8</v>
      </c>
      <c r="I346" s="217"/>
      <c r="J346" s="218">
        <f>ROUND(I346*H346,2)</f>
        <v>0</v>
      </c>
      <c r="K346" s="214" t="s">
        <v>179</v>
      </c>
      <c r="L346" s="44"/>
      <c r="M346" s="219" t="s">
        <v>19</v>
      </c>
      <c r="N346" s="220" t="s">
        <v>47</v>
      </c>
      <c r="O346" s="84"/>
      <c r="P346" s="221">
        <f>O346*H346</f>
        <v>0</v>
      </c>
      <c r="Q346" s="221">
        <v>1.54</v>
      </c>
      <c r="R346" s="221">
        <f>Q346*H346</f>
        <v>44.352000000000004</v>
      </c>
      <c r="S346" s="221">
        <v>0</v>
      </c>
      <c r="T346" s="221">
        <f>S346*H346</f>
        <v>0</v>
      </c>
      <c r="U346" s="222" t="s">
        <v>19</v>
      </c>
      <c r="AR346" s="223" t="s">
        <v>127</v>
      </c>
      <c r="AT346" s="223" t="s">
        <v>175</v>
      </c>
      <c r="AU346" s="223" t="s">
        <v>86</v>
      </c>
      <c r="AY346" s="18" t="s">
        <v>173</v>
      </c>
      <c r="BE346" s="224">
        <f>IF(N346="základní",J346,0)</f>
        <v>0</v>
      </c>
      <c r="BF346" s="224">
        <f>IF(N346="snížená",J346,0)</f>
        <v>0</v>
      </c>
      <c r="BG346" s="224">
        <f>IF(N346="zákl. přenesená",J346,0)</f>
        <v>0</v>
      </c>
      <c r="BH346" s="224">
        <f>IF(N346="sníž. přenesená",J346,0)</f>
        <v>0</v>
      </c>
      <c r="BI346" s="224">
        <f>IF(N346="nulová",J346,0)</f>
        <v>0</v>
      </c>
      <c r="BJ346" s="18" t="s">
        <v>84</v>
      </c>
      <c r="BK346" s="224">
        <f>ROUND(I346*H346,2)</f>
        <v>0</v>
      </c>
      <c r="BL346" s="18" t="s">
        <v>127</v>
      </c>
      <c r="BM346" s="223" t="s">
        <v>490</v>
      </c>
    </row>
    <row r="347" spans="2:47" s="1" customFormat="1" ht="12">
      <c r="B347" s="39"/>
      <c r="C347" s="40"/>
      <c r="D347" s="225" t="s">
        <v>181</v>
      </c>
      <c r="E347" s="40"/>
      <c r="F347" s="226" t="s">
        <v>491</v>
      </c>
      <c r="G347" s="40"/>
      <c r="H347" s="40"/>
      <c r="I347" s="137"/>
      <c r="J347" s="40"/>
      <c r="K347" s="40"/>
      <c r="L347" s="44"/>
      <c r="M347" s="227"/>
      <c r="N347" s="84"/>
      <c r="O347" s="84"/>
      <c r="P347" s="84"/>
      <c r="Q347" s="84"/>
      <c r="R347" s="84"/>
      <c r="S347" s="84"/>
      <c r="T347" s="84"/>
      <c r="U347" s="85"/>
      <c r="AT347" s="18" t="s">
        <v>181</v>
      </c>
      <c r="AU347" s="18" t="s">
        <v>86</v>
      </c>
    </row>
    <row r="348" spans="2:47" s="1" customFormat="1" ht="12">
      <c r="B348" s="39"/>
      <c r="C348" s="40"/>
      <c r="D348" s="225" t="s">
        <v>183</v>
      </c>
      <c r="E348" s="40"/>
      <c r="F348" s="228" t="s">
        <v>463</v>
      </c>
      <c r="G348" s="40"/>
      <c r="H348" s="40"/>
      <c r="I348" s="137"/>
      <c r="J348" s="40"/>
      <c r="K348" s="40"/>
      <c r="L348" s="44"/>
      <c r="M348" s="227"/>
      <c r="N348" s="84"/>
      <c r="O348" s="84"/>
      <c r="P348" s="84"/>
      <c r="Q348" s="84"/>
      <c r="R348" s="84"/>
      <c r="S348" s="84"/>
      <c r="T348" s="84"/>
      <c r="U348" s="85"/>
      <c r="AT348" s="18" t="s">
        <v>183</v>
      </c>
      <c r="AU348" s="18" t="s">
        <v>86</v>
      </c>
    </row>
    <row r="349" spans="2:51" s="14" customFormat="1" ht="12">
      <c r="B349" s="251"/>
      <c r="C349" s="252"/>
      <c r="D349" s="225" t="s">
        <v>185</v>
      </c>
      <c r="E349" s="253" t="s">
        <v>19</v>
      </c>
      <c r="F349" s="254" t="s">
        <v>492</v>
      </c>
      <c r="G349" s="252"/>
      <c r="H349" s="253" t="s">
        <v>19</v>
      </c>
      <c r="I349" s="255"/>
      <c r="J349" s="252"/>
      <c r="K349" s="252"/>
      <c r="L349" s="256"/>
      <c r="M349" s="257"/>
      <c r="N349" s="258"/>
      <c r="O349" s="258"/>
      <c r="P349" s="258"/>
      <c r="Q349" s="258"/>
      <c r="R349" s="258"/>
      <c r="S349" s="258"/>
      <c r="T349" s="258"/>
      <c r="U349" s="259"/>
      <c r="AT349" s="260" t="s">
        <v>185</v>
      </c>
      <c r="AU349" s="260" t="s">
        <v>86</v>
      </c>
      <c r="AV349" s="14" t="s">
        <v>84</v>
      </c>
      <c r="AW349" s="14" t="s">
        <v>37</v>
      </c>
      <c r="AX349" s="14" t="s">
        <v>76</v>
      </c>
      <c r="AY349" s="260" t="s">
        <v>173</v>
      </c>
    </row>
    <row r="350" spans="2:51" s="14" customFormat="1" ht="12">
      <c r="B350" s="251"/>
      <c r="C350" s="252"/>
      <c r="D350" s="225" t="s">
        <v>185</v>
      </c>
      <c r="E350" s="253" t="s">
        <v>19</v>
      </c>
      <c r="F350" s="254" t="s">
        <v>493</v>
      </c>
      <c r="G350" s="252"/>
      <c r="H350" s="253" t="s">
        <v>19</v>
      </c>
      <c r="I350" s="255"/>
      <c r="J350" s="252"/>
      <c r="K350" s="252"/>
      <c r="L350" s="256"/>
      <c r="M350" s="257"/>
      <c r="N350" s="258"/>
      <c r="O350" s="258"/>
      <c r="P350" s="258"/>
      <c r="Q350" s="258"/>
      <c r="R350" s="258"/>
      <c r="S350" s="258"/>
      <c r="T350" s="258"/>
      <c r="U350" s="259"/>
      <c r="AT350" s="260" t="s">
        <v>185</v>
      </c>
      <c r="AU350" s="260" t="s">
        <v>86</v>
      </c>
      <c r="AV350" s="14" t="s">
        <v>84</v>
      </c>
      <c r="AW350" s="14" t="s">
        <v>37</v>
      </c>
      <c r="AX350" s="14" t="s">
        <v>76</v>
      </c>
      <c r="AY350" s="260" t="s">
        <v>173</v>
      </c>
    </row>
    <row r="351" spans="2:51" s="12" customFormat="1" ht="12">
      <c r="B351" s="229"/>
      <c r="C351" s="230"/>
      <c r="D351" s="225" t="s">
        <v>185</v>
      </c>
      <c r="E351" s="231" t="s">
        <v>19</v>
      </c>
      <c r="F351" s="232" t="s">
        <v>1071</v>
      </c>
      <c r="G351" s="230"/>
      <c r="H351" s="233">
        <v>3.36</v>
      </c>
      <c r="I351" s="234"/>
      <c r="J351" s="230"/>
      <c r="K351" s="230"/>
      <c r="L351" s="235"/>
      <c r="M351" s="236"/>
      <c r="N351" s="237"/>
      <c r="O351" s="237"/>
      <c r="P351" s="237"/>
      <c r="Q351" s="237"/>
      <c r="R351" s="237"/>
      <c r="S351" s="237"/>
      <c r="T351" s="237"/>
      <c r="U351" s="238"/>
      <c r="AT351" s="239" t="s">
        <v>185</v>
      </c>
      <c r="AU351" s="239" t="s">
        <v>86</v>
      </c>
      <c r="AV351" s="12" t="s">
        <v>86</v>
      </c>
      <c r="AW351" s="12" t="s">
        <v>37</v>
      </c>
      <c r="AX351" s="12" t="s">
        <v>76</v>
      </c>
      <c r="AY351" s="239" t="s">
        <v>173</v>
      </c>
    </row>
    <row r="352" spans="2:51" s="12" customFormat="1" ht="12">
      <c r="B352" s="229"/>
      <c r="C352" s="230"/>
      <c r="D352" s="225" t="s">
        <v>185</v>
      </c>
      <c r="E352" s="231" t="s">
        <v>19</v>
      </c>
      <c r="F352" s="232" t="s">
        <v>1072</v>
      </c>
      <c r="G352" s="230"/>
      <c r="H352" s="233">
        <v>2.76</v>
      </c>
      <c r="I352" s="234"/>
      <c r="J352" s="230"/>
      <c r="K352" s="230"/>
      <c r="L352" s="235"/>
      <c r="M352" s="236"/>
      <c r="N352" s="237"/>
      <c r="O352" s="237"/>
      <c r="P352" s="237"/>
      <c r="Q352" s="237"/>
      <c r="R352" s="237"/>
      <c r="S352" s="237"/>
      <c r="T352" s="237"/>
      <c r="U352" s="238"/>
      <c r="AT352" s="239" t="s">
        <v>185</v>
      </c>
      <c r="AU352" s="239" t="s">
        <v>86</v>
      </c>
      <c r="AV352" s="12" t="s">
        <v>86</v>
      </c>
      <c r="AW352" s="12" t="s">
        <v>37</v>
      </c>
      <c r="AX352" s="12" t="s">
        <v>76</v>
      </c>
      <c r="AY352" s="239" t="s">
        <v>173</v>
      </c>
    </row>
    <row r="353" spans="2:51" s="12" customFormat="1" ht="12">
      <c r="B353" s="229"/>
      <c r="C353" s="230"/>
      <c r="D353" s="225" t="s">
        <v>185</v>
      </c>
      <c r="E353" s="231" t="s">
        <v>19</v>
      </c>
      <c r="F353" s="232" t="s">
        <v>1073</v>
      </c>
      <c r="G353" s="230"/>
      <c r="H353" s="233">
        <v>2.64</v>
      </c>
      <c r="I353" s="234"/>
      <c r="J353" s="230"/>
      <c r="K353" s="230"/>
      <c r="L353" s="235"/>
      <c r="M353" s="236"/>
      <c r="N353" s="237"/>
      <c r="O353" s="237"/>
      <c r="P353" s="237"/>
      <c r="Q353" s="237"/>
      <c r="R353" s="237"/>
      <c r="S353" s="237"/>
      <c r="T353" s="237"/>
      <c r="U353" s="238"/>
      <c r="AT353" s="239" t="s">
        <v>185</v>
      </c>
      <c r="AU353" s="239" t="s">
        <v>86</v>
      </c>
      <c r="AV353" s="12" t="s">
        <v>86</v>
      </c>
      <c r="AW353" s="12" t="s">
        <v>37</v>
      </c>
      <c r="AX353" s="12" t="s">
        <v>76</v>
      </c>
      <c r="AY353" s="239" t="s">
        <v>173</v>
      </c>
    </row>
    <row r="354" spans="2:51" s="15" customFormat="1" ht="12">
      <c r="B354" s="261"/>
      <c r="C354" s="262"/>
      <c r="D354" s="225" t="s">
        <v>185</v>
      </c>
      <c r="E354" s="263" t="s">
        <v>498</v>
      </c>
      <c r="F354" s="264" t="s">
        <v>276</v>
      </c>
      <c r="G354" s="262"/>
      <c r="H354" s="265">
        <v>8.76</v>
      </c>
      <c r="I354" s="266"/>
      <c r="J354" s="262"/>
      <c r="K354" s="262"/>
      <c r="L354" s="267"/>
      <c r="M354" s="268"/>
      <c r="N354" s="269"/>
      <c r="O354" s="269"/>
      <c r="P354" s="269"/>
      <c r="Q354" s="269"/>
      <c r="R354" s="269"/>
      <c r="S354" s="269"/>
      <c r="T354" s="269"/>
      <c r="U354" s="270"/>
      <c r="AT354" s="271" t="s">
        <v>185</v>
      </c>
      <c r="AU354" s="271" t="s">
        <v>86</v>
      </c>
      <c r="AV354" s="15" t="s">
        <v>195</v>
      </c>
      <c r="AW354" s="15" t="s">
        <v>37</v>
      </c>
      <c r="AX354" s="15" t="s">
        <v>76</v>
      </c>
      <c r="AY354" s="271" t="s">
        <v>173</v>
      </c>
    </row>
    <row r="355" spans="2:51" s="14" customFormat="1" ht="12">
      <c r="B355" s="251"/>
      <c r="C355" s="252"/>
      <c r="D355" s="225" t="s">
        <v>185</v>
      </c>
      <c r="E355" s="253" t="s">
        <v>19</v>
      </c>
      <c r="F355" s="254" t="s">
        <v>499</v>
      </c>
      <c r="G355" s="252"/>
      <c r="H355" s="253" t="s">
        <v>19</v>
      </c>
      <c r="I355" s="255"/>
      <c r="J355" s="252"/>
      <c r="K355" s="252"/>
      <c r="L355" s="256"/>
      <c r="M355" s="257"/>
      <c r="N355" s="258"/>
      <c r="O355" s="258"/>
      <c r="P355" s="258"/>
      <c r="Q355" s="258"/>
      <c r="R355" s="258"/>
      <c r="S355" s="258"/>
      <c r="T355" s="258"/>
      <c r="U355" s="259"/>
      <c r="AT355" s="260" t="s">
        <v>185</v>
      </c>
      <c r="AU355" s="260" t="s">
        <v>86</v>
      </c>
      <c r="AV355" s="14" t="s">
        <v>84</v>
      </c>
      <c r="AW355" s="14" t="s">
        <v>37</v>
      </c>
      <c r="AX355" s="14" t="s">
        <v>76</v>
      </c>
      <c r="AY355" s="260" t="s">
        <v>173</v>
      </c>
    </row>
    <row r="356" spans="2:51" s="12" customFormat="1" ht="12">
      <c r="B356" s="229"/>
      <c r="C356" s="230"/>
      <c r="D356" s="225" t="s">
        <v>185</v>
      </c>
      <c r="E356" s="231" t="s">
        <v>19</v>
      </c>
      <c r="F356" s="232" t="s">
        <v>1074</v>
      </c>
      <c r="G356" s="230"/>
      <c r="H356" s="233">
        <v>3.96</v>
      </c>
      <c r="I356" s="234"/>
      <c r="J356" s="230"/>
      <c r="K356" s="230"/>
      <c r="L356" s="235"/>
      <c r="M356" s="236"/>
      <c r="N356" s="237"/>
      <c r="O356" s="237"/>
      <c r="P356" s="237"/>
      <c r="Q356" s="237"/>
      <c r="R356" s="237"/>
      <c r="S356" s="237"/>
      <c r="T356" s="237"/>
      <c r="U356" s="238"/>
      <c r="AT356" s="239" t="s">
        <v>185</v>
      </c>
      <c r="AU356" s="239" t="s">
        <v>86</v>
      </c>
      <c r="AV356" s="12" t="s">
        <v>86</v>
      </c>
      <c r="AW356" s="12" t="s">
        <v>37</v>
      </c>
      <c r="AX356" s="12" t="s">
        <v>76</v>
      </c>
      <c r="AY356" s="239" t="s">
        <v>173</v>
      </c>
    </row>
    <row r="357" spans="2:51" s="12" customFormat="1" ht="12">
      <c r="B357" s="229"/>
      <c r="C357" s="230"/>
      <c r="D357" s="225" t="s">
        <v>185</v>
      </c>
      <c r="E357" s="231" t="s">
        <v>19</v>
      </c>
      <c r="F357" s="232" t="s">
        <v>1075</v>
      </c>
      <c r="G357" s="230"/>
      <c r="H357" s="233">
        <v>7.92</v>
      </c>
      <c r="I357" s="234"/>
      <c r="J357" s="230"/>
      <c r="K357" s="230"/>
      <c r="L357" s="235"/>
      <c r="M357" s="236"/>
      <c r="N357" s="237"/>
      <c r="O357" s="237"/>
      <c r="P357" s="237"/>
      <c r="Q357" s="237"/>
      <c r="R357" s="237"/>
      <c r="S357" s="237"/>
      <c r="T357" s="237"/>
      <c r="U357" s="238"/>
      <c r="AT357" s="239" t="s">
        <v>185</v>
      </c>
      <c r="AU357" s="239" t="s">
        <v>86</v>
      </c>
      <c r="AV357" s="12" t="s">
        <v>86</v>
      </c>
      <c r="AW357" s="12" t="s">
        <v>37</v>
      </c>
      <c r="AX357" s="12" t="s">
        <v>76</v>
      </c>
      <c r="AY357" s="239" t="s">
        <v>173</v>
      </c>
    </row>
    <row r="358" spans="2:51" s="12" customFormat="1" ht="12">
      <c r="B358" s="229"/>
      <c r="C358" s="230"/>
      <c r="D358" s="225" t="s">
        <v>185</v>
      </c>
      <c r="E358" s="231" t="s">
        <v>19</v>
      </c>
      <c r="F358" s="232" t="s">
        <v>1076</v>
      </c>
      <c r="G358" s="230"/>
      <c r="H358" s="233">
        <v>8.16</v>
      </c>
      <c r="I358" s="234"/>
      <c r="J358" s="230"/>
      <c r="K358" s="230"/>
      <c r="L358" s="235"/>
      <c r="M358" s="236"/>
      <c r="N358" s="237"/>
      <c r="O358" s="237"/>
      <c r="P358" s="237"/>
      <c r="Q358" s="237"/>
      <c r="R358" s="237"/>
      <c r="S358" s="237"/>
      <c r="T358" s="237"/>
      <c r="U358" s="238"/>
      <c r="AT358" s="239" t="s">
        <v>185</v>
      </c>
      <c r="AU358" s="239" t="s">
        <v>86</v>
      </c>
      <c r="AV358" s="12" t="s">
        <v>86</v>
      </c>
      <c r="AW358" s="12" t="s">
        <v>37</v>
      </c>
      <c r="AX358" s="12" t="s">
        <v>76</v>
      </c>
      <c r="AY358" s="239" t="s">
        <v>173</v>
      </c>
    </row>
    <row r="359" spans="2:51" s="15" customFormat="1" ht="12">
      <c r="B359" s="261"/>
      <c r="C359" s="262"/>
      <c r="D359" s="225" t="s">
        <v>185</v>
      </c>
      <c r="E359" s="263" t="s">
        <v>128</v>
      </c>
      <c r="F359" s="264" t="s">
        <v>276</v>
      </c>
      <c r="G359" s="262"/>
      <c r="H359" s="265">
        <v>20.04</v>
      </c>
      <c r="I359" s="266"/>
      <c r="J359" s="262"/>
      <c r="K359" s="262"/>
      <c r="L359" s="267"/>
      <c r="M359" s="268"/>
      <c r="N359" s="269"/>
      <c r="O359" s="269"/>
      <c r="P359" s="269"/>
      <c r="Q359" s="269"/>
      <c r="R359" s="269"/>
      <c r="S359" s="269"/>
      <c r="T359" s="269"/>
      <c r="U359" s="270"/>
      <c r="AT359" s="271" t="s">
        <v>185</v>
      </c>
      <c r="AU359" s="271" t="s">
        <v>86</v>
      </c>
      <c r="AV359" s="15" t="s">
        <v>195</v>
      </c>
      <c r="AW359" s="15" t="s">
        <v>37</v>
      </c>
      <c r="AX359" s="15" t="s">
        <v>76</v>
      </c>
      <c r="AY359" s="271" t="s">
        <v>173</v>
      </c>
    </row>
    <row r="360" spans="2:51" s="13" customFormat="1" ht="12">
      <c r="B360" s="240"/>
      <c r="C360" s="241"/>
      <c r="D360" s="225" t="s">
        <v>185</v>
      </c>
      <c r="E360" s="242" t="s">
        <v>19</v>
      </c>
      <c r="F360" s="243" t="s">
        <v>187</v>
      </c>
      <c r="G360" s="241"/>
      <c r="H360" s="244">
        <v>28.8</v>
      </c>
      <c r="I360" s="245"/>
      <c r="J360" s="241"/>
      <c r="K360" s="241"/>
      <c r="L360" s="246"/>
      <c r="M360" s="247"/>
      <c r="N360" s="248"/>
      <c r="O360" s="248"/>
      <c r="P360" s="248"/>
      <c r="Q360" s="248"/>
      <c r="R360" s="248"/>
      <c r="S360" s="248"/>
      <c r="T360" s="248"/>
      <c r="U360" s="249"/>
      <c r="AT360" s="250" t="s">
        <v>185</v>
      </c>
      <c r="AU360" s="250" t="s">
        <v>86</v>
      </c>
      <c r="AV360" s="13" t="s">
        <v>127</v>
      </c>
      <c r="AW360" s="13" t="s">
        <v>37</v>
      </c>
      <c r="AX360" s="13" t="s">
        <v>84</v>
      </c>
      <c r="AY360" s="250" t="s">
        <v>173</v>
      </c>
    </row>
    <row r="361" spans="2:63" s="11" customFormat="1" ht="22.8" customHeight="1">
      <c r="B361" s="196"/>
      <c r="C361" s="197"/>
      <c r="D361" s="198" t="s">
        <v>75</v>
      </c>
      <c r="E361" s="210" t="s">
        <v>236</v>
      </c>
      <c r="F361" s="210" t="s">
        <v>510</v>
      </c>
      <c r="G361" s="197"/>
      <c r="H361" s="197"/>
      <c r="I361" s="200"/>
      <c r="J361" s="211">
        <f>BK361</f>
        <v>0</v>
      </c>
      <c r="K361" s="197"/>
      <c r="L361" s="202"/>
      <c r="M361" s="203"/>
      <c r="N361" s="204"/>
      <c r="O361" s="204"/>
      <c r="P361" s="205">
        <f>SUM(P362:P366)</f>
        <v>0</v>
      </c>
      <c r="Q361" s="204"/>
      <c r="R361" s="205">
        <f>SUM(R362:R366)</f>
        <v>0</v>
      </c>
      <c r="S361" s="204"/>
      <c r="T361" s="205">
        <f>SUM(T362:T366)</f>
        <v>0</v>
      </c>
      <c r="U361" s="206"/>
      <c r="AR361" s="207" t="s">
        <v>84</v>
      </c>
      <c r="AT361" s="208" t="s">
        <v>75</v>
      </c>
      <c r="AU361" s="208" t="s">
        <v>84</v>
      </c>
      <c r="AY361" s="207" t="s">
        <v>173</v>
      </c>
      <c r="BK361" s="209">
        <f>SUM(BK362:BK366)</f>
        <v>0</v>
      </c>
    </row>
    <row r="362" spans="2:65" s="1" customFormat="1" ht="16.5" customHeight="1">
      <c r="B362" s="39"/>
      <c r="C362" s="212" t="s">
        <v>504</v>
      </c>
      <c r="D362" s="212" t="s">
        <v>175</v>
      </c>
      <c r="E362" s="213" t="s">
        <v>781</v>
      </c>
      <c r="F362" s="214" t="s">
        <v>782</v>
      </c>
      <c r="G362" s="215" t="s">
        <v>783</v>
      </c>
      <c r="H362" s="216">
        <v>1</v>
      </c>
      <c r="I362" s="217"/>
      <c r="J362" s="218">
        <f>ROUND(I362*H362,2)</f>
        <v>0</v>
      </c>
      <c r="K362" s="214" t="s">
        <v>19</v>
      </c>
      <c r="L362" s="44"/>
      <c r="M362" s="219" t="s">
        <v>19</v>
      </c>
      <c r="N362" s="220" t="s">
        <v>47</v>
      </c>
      <c r="O362" s="84"/>
      <c r="P362" s="221">
        <f>O362*H362</f>
        <v>0</v>
      </c>
      <c r="Q362" s="221">
        <v>0</v>
      </c>
      <c r="R362" s="221">
        <f>Q362*H362</f>
        <v>0</v>
      </c>
      <c r="S362" s="221">
        <v>0</v>
      </c>
      <c r="T362" s="221">
        <f>S362*H362</f>
        <v>0</v>
      </c>
      <c r="U362" s="222" t="s">
        <v>19</v>
      </c>
      <c r="AR362" s="223" t="s">
        <v>127</v>
      </c>
      <c r="AT362" s="223" t="s">
        <v>175</v>
      </c>
      <c r="AU362" s="223" t="s">
        <v>86</v>
      </c>
      <c r="AY362" s="18" t="s">
        <v>173</v>
      </c>
      <c r="BE362" s="224">
        <f>IF(N362="základní",J362,0)</f>
        <v>0</v>
      </c>
      <c r="BF362" s="224">
        <f>IF(N362="snížená",J362,0)</f>
        <v>0</v>
      </c>
      <c r="BG362" s="224">
        <f>IF(N362="zákl. přenesená",J362,0)</f>
        <v>0</v>
      </c>
      <c r="BH362" s="224">
        <f>IF(N362="sníž. přenesená",J362,0)</f>
        <v>0</v>
      </c>
      <c r="BI362" s="224">
        <f>IF(N362="nulová",J362,0)</f>
        <v>0</v>
      </c>
      <c r="BJ362" s="18" t="s">
        <v>84</v>
      </c>
      <c r="BK362" s="224">
        <f>ROUND(I362*H362,2)</f>
        <v>0</v>
      </c>
      <c r="BL362" s="18" t="s">
        <v>127</v>
      </c>
      <c r="BM362" s="223" t="s">
        <v>1077</v>
      </c>
    </row>
    <row r="363" spans="2:47" s="1" customFormat="1" ht="12">
      <c r="B363" s="39"/>
      <c r="C363" s="40"/>
      <c r="D363" s="225" t="s">
        <v>181</v>
      </c>
      <c r="E363" s="40"/>
      <c r="F363" s="226" t="s">
        <v>782</v>
      </c>
      <c r="G363" s="40"/>
      <c r="H363" s="40"/>
      <c r="I363" s="137"/>
      <c r="J363" s="40"/>
      <c r="K363" s="40"/>
      <c r="L363" s="44"/>
      <c r="M363" s="227"/>
      <c r="N363" s="84"/>
      <c r="O363" s="84"/>
      <c r="P363" s="84"/>
      <c r="Q363" s="84"/>
      <c r="R363" s="84"/>
      <c r="S363" s="84"/>
      <c r="T363" s="84"/>
      <c r="U363" s="85"/>
      <c r="AT363" s="18" t="s">
        <v>181</v>
      </c>
      <c r="AU363" s="18" t="s">
        <v>86</v>
      </c>
    </row>
    <row r="364" spans="2:47" s="1" customFormat="1" ht="12">
      <c r="B364" s="39"/>
      <c r="C364" s="40"/>
      <c r="D364" s="225" t="s">
        <v>409</v>
      </c>
      <c r="E364" s="40"/>
      <c r="F364" s="228" t="s">
        <v>785</v>
      </c>
      <c r="G364" s="40"/>
      <c r="H364" s="40"/>
      <c r="I364" s="137"/>
      <c r="J364" s="40"/>
      <c r="K364" s="40"/>
      <c r="L364" s="44"/>
      <c r="M364" s="227"/>
      <c r="N364" s="84"/>
      <c r="O364" s="84"/>
      <c r="P364" s="84"/>
      <c r="Q364" s="84"/>
      <c r="R364" s="84"/>
      <c r="S364" s="84"/>
      <c r="T364" s="84"/>
      <c r="U364" s="85"/>
      <c r="AT364" s="18" t="s">
        <v>409</v>
      </c>
      <c r="AU364" s="18" t="s">
        <v>86</v>
      </c>
    </row>
    <row r="365" spans="2:51" s="12" customFormat="1" ht="12">
      <c r="B365" s="229"/>
      <c r="C365" s="230"/>
      <c r="D365" s="225" t="s">
        <v>185</v>
      </c>
      <c r="E365" s="231" t="s">
        <v>19</v>
      </c>
      <c r="F365" s="232" t="s">
        <v>1078</v>
      </c>
      <c r="G365" s="230"/>
      <c r="H365" s="233">
        <v>1</v>
      </c>
      <c r="I365" s="234"/>
      <c r="J365" s="230"/>
      <c r="K365" s="230"/>
      <c r="L365" s="235"/>
      <c r="M365" s="236"/>
      <c r="N365" s="237"/>
      <c r="O365" s="237"/>
      <c r="P365" s="237"/>
      <c r="Q365" s="237"/>
      <c r="R365" s="237"/>
      <c r="S365" s="237"/>
      <c r="T365" s="237"/>
      <c r="U365" s="238"/>
      <c r="AT365" s="239" t="s">
        <v>185</v>
      </c>
      <c r="AU365" s="239" t="s">
        <v>86</v>
      </c>
      <c r="AV365" s="12" t="s">
        <v>86</v>
      </c>
      <c r="AW365" s="12" t="s">
        <v>37</v>
      </c>
      <c r="AX365" s="12" t="s">
        <v>76</v>
      </c>
      <c r="AY365" s="239" t="s">
        <v>173</v>
      </c>
    </row>
    <row r="366" spans="2:51" s="13" customFormat="1" ht="12">
      <c r="B366" s="240"/>
      <c r="C366" s="241"/>
      <c r="D366" s="225" t="s">
        <v>185</v>
      </c>
      <c r="E366" s="242" t="s">
        <v>19</v>
      </c>
      <c r="F366" s="243" t="s">
        <v>187</v>
      </c>
      <c r="G366" s="241"/>
      <c r="H366" s="244">
        <v>1</v>
      </c>
      <c r="I366" s="245"/>
      <c r="J366" s="241"/>
      <c r="K366" s="241"/>
      <c r="L366" s="246"/>
      <c r="M366" s="247"/>
      <c r="N366" s="248"/>
      <c r="O366" s="248"/>
      <c r="P366" s="248"/>
      <c r="Q366" s="248"/>
      <c r="R366" s="248"/>
      <c r="S366" s="248"/>
      <c r="T366" s="248"/>
      <c r="U366" s="249"/>
      <c r="AT366" s="250" t="s">
        <v>185</v>
      </c>
      <c r="AU366" s="250" t="s">
        <v>86</v>
      </c>
      <c r="AV366" s="13" t="s">
        <v>127</v>
      </c>
      <c r="AW366" s="13" t="s">
        <v>37</v>
      </c>
      <c r="AX366" s="13" t="s">
        <v>84</v>
      </c>
      <c r="AY366" s="250" t="s">
        <v>173</v>
      </c>
    </row>
    <row r="367" spans="2:63" s="11" customFormat="1" ht="22.8" customHeight="1">
      <c r="B367" s="196"/>
      <c r="C367" s="197"/>
      <c r="D367" s="198" t="s">
        <v>75</v>
      </c>
      <c r="E367" s="210" t="s">
        <v>523</v>
      </c>
      <c r="F367" s="210" t="s">
        <v>524</v>
      </c>
      <c r="G367" s="197"/>
      <c r="H367" s="197"/>
      <c r="I367" s="200"/>
      <c r="J367" s="211">
        <f>BK367</f>
        <v>0</v>
      </c>
      <c r="K367" s="197"/>
      <c r="L367" s="202"/>
      <c r="M367" s="203"/>
      <c r="N367" s="204"/>
      <c r="O367" s="204"/>
      <c r="P367" s="205">
        <f>SUM(P368:P370)</f>
        <v>0</v>
      </c>
      <c r="Q367" s="204"/>
      <c r="R367" s="205">
        <f>SUM(R368:R370)</f>
        <v>0</v>
      </c>
      <c r="S367" s="204"/>
      <c r="T367" s="205">
        <f>SUM(T368:T370)</f>
        <v>0</v>
      </c>
      <c r="U367" s="206"/>
      <c r="AR367" s="207" t="s">
        <v>84</v>
      </c>
      <c r="AT367" s="208" t="s">
        <v>75</v>
      </c>
      <c r="AU367" s="208" t="s">
        <v>84</v>
      </c>
      <c r="AY367" s="207" t="s">
        <v>173</v>
      </c>
      <c r="BK367" s="209">
        <f>SUM(BK368:BK370)</f>
        <v>0</v>
      </c>
    </row>
    <row r="368" spans="2:65" s="1" customFormat="1" ht="16.5" customHeight="1">
      <c r="B368" s="39"/>
      <c r="C368" s="212" t="s">
        <v>120</v>
      </c>
      <c r="D368" s="212" t="s">
        <v>175</v>
      </c>
      <c r="E368" s="213" t="s">
        <v>526</v>
      </c>
      <c r="F368" s="214" t="s">
        <v>527</v>
      </c>
      <c r="G368" s="215" t="s">
        <v>406</v>
      </c>
      <c r="H368" s="216">
        <v>151.02</v>
      </c>
      <c r="I368" s="217"/>
      <c r="J368" s="218">
        <f>ROUND(I368*H368,2)</f>
        <v>0</v>
      </c>
      <c r="K368" s="214" t="s">
        <v>179</v>
      </c>
      <c r="L368" s="44"/>
      <c r="M368" s="219" t="s">
        <v>19</v>
      </c>
      <c r="N368" s="220" t="s">
        <v>47</v>
      </c>
      <c r="O368" s="84"/>
      <c r="P368" s="221">
        <f>O368*H368</f>
        <v>0</v>
      </c>
      <c r="Q368" s="221">
        <v>0</v>
      </c>
      <c r="R368" s="221">
        <f>Q368*H368</f>
        <v>0</v>
      </c>
      <c r="S368" s="221">
        <v>0</v>
      </c>
      <c r="T368" s="221">
        <f>S368*H368</f>
        <v>0</v>
      </c>
      <c r="U368" s="222" t="s">
        <v>19</v>
      </c>
      <c r="AR368" s="223" t="s">
        <v>127</v>
      </c>
      <c r="AT368" s="223" t="s">
        <v>175</v>
      </c>
      <c r="AU368" s="223" t="s">
        <v>86</v>
      </c>
      <c r="AY368" s="18" t="s">
        <v>173</v>
      </c>
      <c r="BE368" s="224">
        <f>IF(N368="základní",J368,0)</f>
        <v>0</v>
      </c>
      <c r="BF368" s="224">
        <f>IF(N368="snížená",J368,0)</f>
        <v>0</v>
      </c>
      <c r="BG368" s="224">
        <f>IF(N368="zákl. přenesená",J368,0)</f>
        <v>0</v>
      </c>
      <c r="BH368" s="224">
        <f>IF(N368="sníž. přenesená",J368,0)</f>
        <v>0</v>
      </c>
      <c r="BI368" s="224">
        <f>IF(N368="nulová",J368,0)</f>
        <v>0</v>
      </c>
      <c r="BJ368" s="18" t="s">
        <v>84</v>
      </c>
      <c r="BK368" s="224">
        <f>ROUND(I368*H368,2)</f>
        <v>0</v>
      </c>
      <c r="BL368" s="18" t="s">
        <v>127</v>
      </c>
      <c r="BM368" s="223" t="s">
        <v>528</v>
      </c>
    </row>
    <row r="369" spans="2:47" s="1" customFormat="1" ht="12">
      <c r="B369" s="39"/>
      <c r="C369" s="40"/>
      <c r="D369" s="225" t="s">
        <v>181</v>
      </c>
      <c r="E369" s="40"/>
      <c r="F369" s="226" t="s">
        <v>529</v>
      </c>
      <c r="G369" s="40"/>
      <c r="H369" s="40"/>
      <c r="I369" s="137"/>
      <c r="J369" s="40"/>
      <c r="K369" s="40"/>
      <c r="L369" s="44"/>
      <c r="M369" s="227"/>
      <c r="N369" s="84"/>
      <c r="O369" s="84"/>
      <c r="P369" s="84"/>
      <c r="Q369" s="84"/>
      <c r="R369" s="84"/>
      <c r="S369" s="84"/>
      <c r="T369" s="84"/>
      <c r="U369" s="85"/>
      <c r="AT369" s="18" t="s">
        <v>181</v>
      </c>
      <c r="AU369" s="18" t="s">
        <v>86</v>
      </c>
    </row>
    <row r="370" spans="2:47" s="1" customFormat="1" ht="12">
      <c r="B370" s="39"/>
      <c r="C370" s="40"/>
      <c r="D370" s="225" t="s">
        <v>183</v>
      </c>
      <c r="E370" s="40"/>
      <c r="F370" s="228" t="s">
        <v>530</v>
      </c>
      <c r="G370" s="40"/>
      <c r="H370" s="40"/>
      <c r="I370" s="137"/>
      <c r="J370" s="40"/>
      <c r="K370" s="40"/>
      <c r="L370" s="44"/>
      <c r="M370" s="282"/>
      <c r="N370" s="283"/>
      <c r="O370" s="283"/>
      <c r="P370" s="283"/>
      <c r="Q370" s="283"/>
      <c r="R370" s="283"/>
      <c r="S370" s="283"/>
      <c r="T370" s="283"/>
      <c r="U370" s="284"/>
      <c r="AT370" s="18" t="s">
        <v>183</v>
      </c>
      <c r="AU370" s="18" t="s">
        <v>86</v>
      </c>
    </row>
    <row r="371" spans="2:12" s="1" customFormat="1" ht="6.95" customHeight="1">
      <c r="B371" s="59"/>
      <c r="C371" s="60"/>
      <c r="D371" s="60"/>
      <c r="E371" s="60"/>
      <c r="F371" s="60"/>
      <c r="G371" s="60"/>
      <c r="H371" s="60"/>
      <c r="I371" s="163"/>
      <c r="J371" s="60"/>
      <c r="K371" s="60"/>
      <c r="L371" s="44"/>
    </row>
  </sheetData>
  <sheetProtection password="CC35" sheet="1" objects="1" scenarios="1" formatColumns="0" formatRows="0" autoFilter="0"/>
  <autoFilter ref="C83:K370"/>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14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1" width="14.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8" t="s">
        <v>113</v>
      </c>
      <c r="AZ2" s="129" t="s">
        <v>531</v>
      </c>
      <c r="BA2" s="129" t="s">
        <v>19</v>
      </c>
      <c r="BB2" s="129" t="s">
        <v>19</v>
      </c>
      <c r="BC2" s="129" t="s">
        <v>310</v>
      </c>
      <c r="BD2" s="129" t="s">
        <v>86</v>
      </c>
    </row>
    <row r="3" spans="2:56" ht="6.95" customHeight="1">
      <c r="B3" s="130"/>
      <c r="C3" s="131"/>
      <c r="D3" s="131"/>
      <c r="E3" s="131"/>
      <c r="F3" s="131"/>
      <c r="G3" s="131"/>
      <c r="H3" s="131"/>
      <c r="I3" s="132"/>
      <c r="J3" s="131"/>
      <c r="K3" s="131"/>
      <c r="L3" s="21"/>
      <c r="AT3" s="18" t="s">
        <v>86</v>
      </c>
      <c r="AZ3" s="129" t="s">
        <v>533</v>
      </c>
      <c r="BA3" s="129" t="s">
        <v>19</v>
      </c>
      <c r="BB3" s="129" t="s">
        <v>19</v>
      </c>
      <c r="BC3" s="129" t="s">
        <v>86</v>
      </c>
      <c r="BD3" s="129" t="s">
        <v>86</v>
      </c>
    </row>
    <row r="4" spans="2:56" ht="24.95" customHeight="1">
      <c r="B4" s="21"/>
      <c r="D4" s="133" t="s">
        <v>121</v>
      </c>
      <c r="L4" s="21"/>
      <c r="M4" s="134" t="s">
        <v>10</v>
      </c>
      <c r="AT4" s="18" t="s">
        <v>4</v>
      </c>
      <c r="AZ4" s="129" t="s">
        <v>534</v>
      </c>
      <c r="BA4" s="129" t="s">
        <v>19</v>
      </c>
      <c r="BB4" s="129" t="s">
        <v>19</v>
      </c>
      <c r="BC4" s="129" t="s">
        <v>301</v>
      </c>
      <c r="BD4" s="129" t="s">
        <v>86</v>
      </c>
    </row>
    <row r="5" spans="2:56" ht="6.95" customHeight="1">
      <c r="B5" s="21"/>
      <c r="L5" s="21"/>
      <c r="AZ5" s="129" t="s">
        <v>535</v>
      </c>
      <c r="BA5" s="129" t="s">
        <v>19</v>
      </c>
      <c r="BB5" s="129" t="s">
        <v>19</v>
      </c>
      <c r="BC5" s="129" t="s">
        <v>84</v>
      </c>
      <c r="BD5" s="129" t="s">
        <v>86</v>
      </c>
    </row>
    <row r="6" spans="2:12" ht="12" customHeight="1">
      <c r="B6" s="21"/>
      <c r="D6" s="135" t="s">
        <v>16</v>
      </c>
      <c r="L6" s="21"/>
    </row>
    <row r="7" spans="2:12" ht="16.5" customHeight="1">
      <c r="B7" s="21"/>
      <c r="E7" s="136" t="str">
        <f>'Rekapitulace stavby'!K6</f>
        <v>Trnávka,Trnava u Zlína, dílčí úpravy toku</v>
      </c>
      <c r="F7" s="135"/>
      <c r="G7" s="135"/>
      <c r="H7" s="135"/>
      <c r="L7" s="21"/>
    </row>
    <row r="8" spans="2:12" s="1" customFormat="1" ht="12" customHeight="1">
      <c r="B8" s="44"/>
      <c r="D8" s="135" t="s">
        <v>130</v>
      </c>
      <c r="I8" s="137"/>
      <c r="L8" s="44"/>
    </row>
    <row r="9" spans="2:12" s="1" customFormat="1" ht="36.95" customHeight="1">
      <c r="B9" s="44"/>
      <c r="E9" s="138" t="s">
        <v>1079</v>
      </c>
      <c r="F9" s="1"/>
      <c r="G9" s="1"/>
      <c r="H9" s="1"/>
      <c r="I9" s="137"/>
      <c r="L9" s="44"/>
    </row>
    <row r="10" spans="2:12" s="1" customFormat="1" ht="12">
      <c r="B10" s="44"/>
      <c r="I10" s="137"/>
      <c r="L10" s="44"/>
    </row>
    <row r="11" spans="2:12" s="1" customFormat="1" ht="12" customHeight="1">
      <c r="B11" s="44"/>
      <c r="D11" s="135" t="s">
        <v>18</v>
      </c>
      <c r="F11" s="139" t="s">
        <v>19</v>
      </c>
      <c r="I11" s="140" t="s">
        <v>20</v>
      </c>
      <c r="J11" s="139" t="s">
        <v>19</v>
      </c>
      <c r="L11" s="44"/>
    </row>
    <row r="12" spans="2:12" s="1" customFormat="1" ht="12" customHeight="1">
      <c r="B12" s="44"/>
      <c r="D12" s="135" t="s">
        <v>21</v>
      </c>
      <c r="F12" s="139" t="s">
        <v>22</v>
      </c>
      <c r="I12" s="140" t="s">
        <v>23</v>
      </c>
      <c r="J12" s="141" t="str">
        <f>'Rekapitulace stavby'!AN8</f>
        <v>16. 9. 2019</v>
      </c>
      <c r="L12" s="44"/>
    </row>
    <row r="13" spans="2:12" s="1" customFormat="1" ht="10.8" customHeight="1">
      <c r="B13" s="44"/>
      <c r="I13" s="137"/>
      <c r="L13" s="44"/>
    </row>
    <row r="14" spans="2:12" s="1" customFormat="1" ht="12" customHeight="1">
      <c r="B14" s="44"/>
      <c r="D14" s="135" t="s">
        <v>25</v>
      </c>
      <c r="I14" s="140" t="s">
        <v>26</v>
      </c>
      <c r="J14" s="139" t="s">
        <v>27</v>
      </c>
      <c r="L14" s="44"/>
    </row>
    <row r="15" spans="2:12" s="1" customFormat="1" ht="18" customHeight="1">
      <c r="B15" s="44"/>
      <c r="E15" s="139" t="s">
        <v>28</v>
      </c>
      <c r="I15" s="140" t="s">
        <v>29</v>
      </c>
      <c r="J15" s="139" t="s">
        <v>30</v>
      </c>
      <c r="L15" s="44"/>
    </row>
    <row r="16" spans="2:12" s="1" customFormat="1" ht="6.95" customHeight="1">
      <c r="B16" s="44"/>
      <c r="I16" s="137"/>
      <c r="L16" s="44"/>
    </row>
    <row r="17" spans="2:12" s="1" customFormat="1" ht="12" customHeight="1">
      <c r="B17" s="44"/>
      <c r="D17" s="135" t="s">
        <v>31</v>
      </c>
      <c r="I17" s="140" t="s">
        <v>26</v>
      </c>
      <c r="J17" s="34" t="str">
        <f>'Rekapitulace stavby'!AN13</f>
        <v>Vyplň údaj</v>
      </c>
      <c r="L17" s="44"/>
    </row>
    <row r="18" spans="2:12" s="1" customFormat="1" ht="18" customHeight="1">
      <c r="B18" s="44"/>
      <c r="E18" s="34" t="str">
        <f>'Rekapitulace stavby'!E14</f>
        <v>Vyplň údaj</v>
      </c>
      <c r="F18" s="139"/>
      <c r="G18" s="139"/>
      <c r="H18" s="139"/>
      <c r="I18" s="140" t="s">
        <v>29</v>
      </c>
      <c r="J18" s="34" t="str">
        <f>'Rekapitulace stavby'!AN14</f>
        <v>Vyplň údaj</v>
      </c>
      <c r="L18" s="44"/>
    </row>
    <row r="19" spans="2:12" s="1" customFormat="1" ht="6.95" customHeight="1">
      <c r="B19" s="44"/>
      <c r="I19" s="137"/>
      <c r="L19" s="44"/>
    </row>
    <row r="20" spans="2:12" s="1" customFormat="1" ht="12" customHeight="1">
      <c r="B20" s="44"/>
      <c r="D20" s="135" t="s">
        <v>33</v>
      </c>
      <c r="I20" s="140" t="s">
        <v>26</v>
      </c>
      <c r="J20" s="139" t="s">
        <v>34</v>
      </c>
      <c r="L20" s="44"/>
    </row>
    <row r="21" spans="2:12" s="1" customFormat="1" ht="18" customHeight="1">
      <c r="B21" s="44"/>
      <c r="E21" s="139" t="s">
        <v>35</v>
      </c>
      <c r="I21" s="140" t="s">
        <v>29</v>
      </c>
      <c r="J21" s="139" t="s">
        <v>36</v>
      </c>
      <c r="L21" s="44"/>
    </row>
    <row r="22" spans="2:12" s="1" customFormat="1" ht="6.95" customHeight="1">
      <c r="B22" s="44"/>
      <c r="I22" s="137"/>
      <c r="L22" s="44"/>
    </row>
    <row r="23" spans="2:12" s="1" customFormat="1" ht="12" customHeight="1">
      <c r="B23" s="44"/>
      <c r="D23" s="135" t="s">
        <v>38</v>
      </c>
      <c r="I23" s="140" t="s">
        <v>26</v>
      </c>
      <c r="J23" s="139" t="s">
        <v>19</v>
      </c>
      <c r="L23" s="44"/>
    </row>
    <row r="24" spans="2:12" s="1" customFormat="1" ht="18" customHeight="1">
      <c r="B24" s="44"/>
      <c r="E24" s="139" t="s">
        <v>39</v>
      </c>
      <c r="I24" s="140" t="s">
        <v>29</v>
      </c>
      <c r="J24" s="139" t="s">
        <v>19</v>
      </c>
      <c r="L24" s="44"/>
    </row>
    <row r="25" spans="2:12" s="1" customFormat="1" ht="6.95" customHeight="1">
      <c r="B25" s="44"/>
      <c r="I25" s="137"/>
      <c r="L25" s="44"/>
    </row>
    <row r="26" spans="2:12" s="1" customFormat="1" ht="12" customHeight="1">
      <c r="B26" s="44"/>
      <c r="D26" s="135" t="s">
        <v>40</v>
      </c>
      <c r="I26" s="137"/>
      <c r="L26" s="44"/>
    </row>
    <row r="27" spans="2:12" s="7" customFormat="1" ht="16.5" customHeight="1">
      <c r="B27" s="142"/>
      <c r="E27" s="143" t="s">
        <v>19</v>
      </c>
      <c r="F27" s="143"/>
      <c r="G27" s="143"/>
      <c r="H27" s="143"/>
      <c r="I27" s="144"/>
      <c r="L27" s="142"/>
    </row>
    <row r="28" spans="2:12" s="1" customFormat="1" ht="6.95" customHeight="1">
      <c r="B28" s="44"/>
      <c r="I28" s="137"/>
      <c r="L28" s="44"/>
    </row>
    <row r="29" spans="2:12" s="1" customFormat="1" ht="6.95" customHeight="1">
      <c r="B29" s="44"/>
      <c r="D29" s="76"/>
      <c r="E29" s="76"/>
      <c r="F29" s="76"/>
      <c r="G29" s="76"/>
      <c r="H29" s="76"/>
      <c r="I29" s="145"/>
      <c r="J29" s="76"/>
      <c r="K29" s="76"/>
      <c r="L29" s="44"/>
    </row>
    <row r="30" spans="2:12" s="1" customFormat="1" ht="25.4" customHeight="1">
      <c r="B30" s="44"/>
      <c r="D30" s="146" t="s">
        <v>42</v>
      </c>
      <c r="I30" s="137"/>
      <c r="J30" s="147">
        <f>ROUND(J82,2)</f>
        <v>0</v>
      </c>
      <c r="L30" s="44"/>
    </row>
    <row r="31" spans="2:12" s="1" customFormat="1" ht="6.95" customHeight="1">
      <c r="B31" s="44"/>
      <c r="D31" s="76"/>
      <c r="E31" s="76"/>
      <c r="F31" s="76"/>
      <c r="G31" s="76"/>
      <c r="H31" s="76"/>
      <c r="I31" s="145"/>
      <c r="J31" s="76"/>
      <c r="K31" s="76"/>
      <c r="L31" s="44"/>
    </row>
    <row r="32" spans="2:12" s="1" customFormat="1" ht="14.4" customHeight="1">
      <c r="B32" s="44"/>
      <c r="F32" s="148" t="s">
        <v>44</v>
      </c>
      <c r="I32" s="149" t="s">
        <v>43</v>
      </c>
      <c r="J32" s="148" t="s">
        <v>45</v>
      </c>
      <c r="L32" s="44"/>
    </row>
    <row r="33" spans="2:12" s="1" customFormat="1" ht="14.4" customHeight="1">
      <c r="B33" s="44"/>
      <c r="D33" s="150" t="s">
        <v>46</v>
      </c>
      <c r="E33" s="135" t="s">
        <v>47</v>
      </c>
      <c r="F33" s="151">
        <f>ROUND((SUM(BE82:BE143)),2)</f>
        <v>0</v>
      </c>
      <c r="I33" s="152">
        <v>0.21</v>
      </c>
      <c r="J33" s="151">
        <f>ROUND(((SUM(BE82:BE143))*I33),2)</f>
        <v>0</v>
      </c>
      <c r="L33" s="44"/>
    </row>
    <row r="34" spans="2:12" s="1" customFormat="1" ht="14.4" customHeight="1">
      <c r="B34" s="44"/>
      <c r="E34" s="135" t="s">
        <v>48</v>
      </c>
      <c r="F34" s="151">
        <f>ROUND((SUM(BF82:BF143)),2)</f>
        <v>0</v>
      </c>
      <c r="I34" s="152">
        <v>0.15</v>
      </c>
      <c r="J34" s="151">
        <f>ROUND(((SUM(BF82:BF143))*I34),2)</f>
        <v>0</v>
      </c>
      <c r="L34" s="44"/>
    </row>
    <row r="35" spans="2:12" s="1" customFormat="1" ht="14.4" customHeight="1" hidden="1">
      <c r="B35" s="44"/>
      <c r="E35" s="135" t="s">
        <v>49</v>
      </c>
      <c r="F35" s="151">
        <f>ROUND((SUM(BG82:BG143)),2)</f>
        <v>0</v>
      </c>
      <c r="I35" s="152">
        <v>0.21</v>
      </c>
      <c r="J35" s="151">
        <f>0</f>
        <v>0</v>
      </c>
      <c r="L35" s="44"/>
    </row>
    <row r="36" spans="2:12" s="1" customFormat="1" ht="14.4" customHeight="1" hidden="1">
      <c r="B36" s="44"/>
      <c r="E36" s="135" t="s">
        <v>50</v>
      </c>
      <c r="F36" s="151">
        <f>ROUND((SUM(BH82:BH143)),2)</f>
        <v>0</v>
      </c>
      <c r="I36" s="152">
        <v>0.15</v>
      </c>
      <c r="J36" s="151">
        <f>0</f>
        <v>0</v>
      </c>
      <c r="L36" s="44"/>
    </row>
    <row r="37" spans="2:12" s="1" customFormat="1" ht="14.4" customHeight="1" hidden="1">
      <c r="B37" s="44"/>
      <c r="E37" s="135" t="s">
        <v>51</v>
      </c>
      <c r="F37" s="151">
        <f>ROUND((SUM(BI82:BI143)),2)</f>
        <v>0</v>
      </c>
      <c r="I37" s="152">
        <v>0</v>
      </c>
      <c r="J37" s="151">
        <f>0</f>
        <v>0</v>
      </c>
      <c r="L37" s="44"/>
    </row>
    <row r="38" spans="2:12" s="1" customFormat="1" ht="6.95" customHeight="1">
      <c r="B38" s="44"/>
      <c r="I38" s="137"/>
      <c r="L38" s="44"/>
    </row>
    <row r="39" spans="2:12" s="1" customFormat="1" ht="25.4" customHeight="1">
      <c r="B39" s="44"/>
      <c r="C39" s="153"/>
      <c r="D39" s="154" t="s">
        <v>52</v>
      </c>
      <c r="E39" s="155"/>
      <c r="F39" s="155"/>
      <c r="G39" s="156" t="s">
        <v>53</v>
      </c>
      <c r="H39" s="157" t="s">
        <v>54</v>
      </c>
      <c r="I39" s="158"/>
      <c r="J39" s="159">
        <f>SUM(J30:J37)</f>
        <v>0</v>
      </c>
      <c r="K39" s="160"/>
      <c r="L39" s="44"/>
    </row>
    <row r="40" spans="2:12" s="1" customFormat="1" ht="14.4" customHeight="1">
      <c r="B40" s="161"/>
      <c r="C40" s="162"/>
      <c r="D40" s="162"/>
      <c r="E40" s="162"/>
      <c r="F40" s="162"/>
      <c r="G40" s="162"/>
      <c r="H40" s="162"/>
      <c r="I40" s="163"/>
      <c r="J40" s="162"/>
      <c r="K40" s="162"/>
      <c r="L40" s="44"/>
    </row>
    <row r="44" spans="2:12" s="1" customFormat="1" ht="6.95" customHeight="1">
      <c r="B44" s="164"/>
      <c r="C44" s="165"/>
      <c r="D44" s="165"/>
      <c r="E44" s="165"/>
      <c r="F44" s="165"/>
      <c r="G44" s="165"/>
      <c r="H44" s="165"/>
      <c r="I44" s="166"/>
      <c r="J44" s="165"/>
      <c r="K44" s="165"/>
      <c r="L44" s="44"/>
    </row>
    <row r="45" spans="2:12" s="1" customFormat="1" ht="24.95" customHeight="1">
      <c r="B45" s="39"/>
      <c r="C45" s="24" t="s">
        <v>148</v>
      </c>
      <c r="D45" s="40"/>
      <c r="E45" s="40"/>
      <c r="F45" s="40"/>
      <c r="G45" s="40"/>
      <c r="H45" s="40"/>
      <c r="I45" s="137"/>
      <c r="J45" s="40"/>
      <c r="K45" s="40"/>
      <c r="L45" s="44"/>
    </row>
    <row r="46" spans="2:12" s="1" customFormat="1" ht="6.95" customHeight="1">
      <c r="B46" s="39"/>
      <c r="C46" s="40"/>
      <c r="D46" s="40"/>
      <c r="E46" s="40"/>
      <c r="F46" s="40"/>
      <c r="G46" s="40"/>
      <c r="H46" s="40"/>
      <c r="I46" s="137"/>
      <c r="J46" s="40"/>
      <c r="K46" s="40"/>
      <c r="L46" s="44"/>
    </row>
    <row r="47" spans="2:12" s="1" customFormat="1" ht="12" customHeight="1">
      <c r="B47" s="39"/>
      <c r="C47" s="33" t="s">
        <v>16</v>
      </c>
      <c r="D47" s="40"/>
      <c r="E47" s="40"/>
      <c r="F47" s="40"/>
      <c r="G47" s="40"/>
      <c r="H47" s="40"/>
      <c r="I47" s="137"/>
      <c r="J47" s="40"/>
      <c r="K47" s="40"/>
      <c r="L47" s="44"/>
    </row>
    <row r="48" spans="2:12" s="1" customFormat="1" ht="16.5" customHeight="1">
      <c r="B48" s="39"/>
      <c r="C48" s="40"/>
      <c r="D48" s="40"/>
      <c r="E48" s="167" t="str">
        <f>E7</f>
        <v>Trnávka,Trnava u Zlína, dílčí úpravy toku</v>
      </c>
      <c r="F48" s="33"/>
      <c r="G48" s="33"/>
      <c r="H48" s="33"/>
      <c r="I48" s="137"/>
      <c r="J48" s="40"/>
      <c r="K48" s="40"/>
      <c r="L48" s="44"/>
    </row>
    <row r="49" spans="2:12" s="1" customFormat="1" ht="12" customHeight="1">
      <c r="B49" s="39"/>
      <c r="C49" s="33" t="s">
        <v>130</v>
      </c>
      <c r="D49" s="40"/>
      <c r="E49" s="40"/>
      <c r="F49" s="40"/>
      <c r="G49" s="40"/>
      <c r="H49" s="40"/>
      <c r="I49" s="137"/>
      <c r="J49" s="40"/>
      <c r="K49" s="40"/>
      <c r="L49" s="44"/>
    </row>
    <row r="50" spans="2:12" s="1" customFormat="1" ht="16.5" customHeight="1">
      <c r="B50" s="39"/>
      <c r="C50" s="40"/>
      <c r="D50" s="40"/>
      <c r="E50" s="69" t="str">
        <f>E9</f>
        <v>18030-33XT-DM-SO05a - Kácení - SO 05</v>
      </c>
      <c r="F50" s="40"/>
      <c r="G50" s="40"/>
      <c r="H50" s="40"/>
      <c r="I50" s="137"/>
      <c r="J50" s="40"/>
      <c r="K50" s="40"/>
      <c r="L50" s="44"/>
    </row>
    <row r="51" spans="2:12" s="1" customFormat="1" ht="6.95" customHeight="1">
      <c r="B51" s="39"/>
      <c r="C51" s="40"/>
      <c r="D51" s="40"/>
      <c r="E51" s="40"/>
      <c r="F51" s="40"/>
      <c r="G51" s="40"/>
      <c r="H51" s="40"/>
      <c r="I51" s="137"/>
      <c r="J51" s="40"/>
      <c r="K51" s="40"/>
      <c r="L51" s="44"/>
    </row>
    <row r="52" spans="2:12" s="1" customFormat="1" ht="12" customHeight="1">
      <c r="B52" s="39"/>
      <c r="C52" s="33" t="s">
        <v>21</v>
      </c>
      <c r="D52" s="40"/>
      <c r="E52" s="40"/>
      <c r="F52" s="28" t="str">
        <f>F12</f>
        <v>k.ú. Trnava u Zlína</v>
      </c>
      <c r="G52" s="40"/>
      <c r="H52" s="40"/>
      <c r="I52" s="140" t="s">
        <v>23</v>
      </c>
      <c r="J52" s="72" t="str">
        <f>IF(J12="","",J12)</f>
        <v>16. 9. 2019</v>
      </c>
      <c r="K52" s="40"/>
      <c r="L52" s="44"/>
    </row>
    <row r="53" spans="2:12" s="1" customFormat="1" ht="6.95" customHeight="1">
      <c r="B53" s="39"/>
      <c r="C53" s="40"/>
      <c r="D53" s="40"/>
      <c r="E53" s="40"/>
      <c r="F53" s="40"/>
      <c r="G53" s="40"/>
      <c r="H53" s="40"/>
      <c r="I53" s="137"/>
      <c r="J53" s="40"/>
      <c r="K53" s="40"/>
      <c r="L53" s="44"/>
    </row>
    <row r="54" spans="2:12" s="1" customFormat="1" ht="27.9" customHeight="1">
      <c r="B54" s="39"/>
      <c r="C54" s="33" t="s">
        <v>25</v>
      </c>
      <c r="D54" s="40"/>
      <c r="E54" s="40"/>
      <c r="F54" s="28" t="str">
        <f>E15</f>
        <v>Povodí Moravy, s.p.</v>
      </c>
      <c r="G54" s="40"/>
      <c r="H54" s="40"/>
      <c r="I54" s="140" t="s">
        <v>33</v>
      </c>
      <c r="J54" s="37" t="str">
        <f>E21</f>
        <v>Regioprojekt Brno, s.r.o</v>
      </c>
      <c r="K54" s="40"/>
      <c r="L54" s="44"/>
    </row>
    <row r="55" spans="2:12" s="1" customFormat="1" ht="15.15" customHeight="1">
      <c r="B55" s="39"/>
      <c r="C55" s="33" t="s">
        <v>31</v>
      </c>
      <c r="D55" s="40"/>
      <c r="E55" s="40"/>
      <c r="F55" s="28" t="str">
        <f>IF(E18="","",E18)</f>
        <v>Vyplň údaj</v>
      </c>
      <c r="G55" s="40"/>
      <c r="H55" s="40"/>
      <c r="I55" s="140" t="s">
        <v>38</v>
      </c>
      <c r="J55" s="37" t="str">
        <f>E24</f>
        <v>Ing. Michal Doubek</v>
      </c>
      <c r="K55" s="40"/>
      <c r="L55" s="44"/>
    </row>
    <row r="56" spans="2:12" s="1" customFormat="1" ht="10.3" customHeight="1">
      <c r="B56" s="39"/>
      <c r="C56" s="40"/>
      <c r="D56" s="40"/>
      <c r="E56" s="40"/>
      <c r="F56" s="40"/>
      <c r="G56" s="40"/>
      <c r="H56" s="40"/>
      <c r="I56" s="137"/>
      <c r="J56" s="40"/>
      <c r="K56" s="40"/>
      <c r="L56" s="44"/>
    </row>
    <row r="57" spans="2:12" s="1" customFormat="1" ht="29.25" customHeight="1">
      <c r="B57" s="39"/>
      <c r="C57" s="168" t="s">
        <v>149</v>
      </c>
      <c r="D57" s="169"/>
      <c r="E57" s="169"/>
      <c r="F57" s="169"/>
      <c r="G57" s="169"/>
      <c r="H57" s="169"/>
      <c r="I57" s="170"/>
      <c r="J57" s="171" t="s">
        <v>150</v>
      </c>
      <c r="K57" s="169"/>
      <c r="L57" s="44"/>
    </row>
    <row r="58" spans="2:12" s="1" customFormat="1" ht="10.3" customHeight="1">
      <c r="B58" s="39"/>
      <c r="C58" s="40"/>
      <c r="D58" s="40"/>
      <c r="E58" s="40"/>
      <c r="F58" s="40"/>
      <c r="G58" s="40"/>
      <c r="H58" s="40"/>
      <c r="I58" s="137"/>
      <c r="J58" s="40"/>
      <c r="K58" s="40"/>
      <c r="L58" s="44"/>
    </row>
    <row r="59" spans="2:47" s="1" customFormat="1" ht="22.8" customHeight="1">
      <c r="B59" s="39"/>
      <c r="C59" s="172" t="s">
        <v>74</v>
      </c>
      <c r="D59" s="40"/>
      <c r="E59" s="40"/>
      <c r="F59" s="40"/>
      <c r="G59" s="40"/>
      <c r="H59" s="40"/>
      <c r="I59" s="137"/>
      <c r="J59" s="102">
        <f>J82</f>
        <v>0</v>
      </c>
      <c r="K59" s="40"/>
      <c r="L59" s="44"/>
      <c r="AU59" s="18" t="s">
        <v>151</v>
      </c>
    </row>
    <row r="60" spans="2:12" s="8" customFormat="1" ht="24.95" customHeight="1">
      <c r="B60" s="173"/>
      <c r="C60" s="174"/>
      <c r="D60" s="175" t="s">
        <v>152</v>
      </c>
      <c r="E60" s="176"/>
      <c r="F60" s="176"/>
      <c r="G60" s="176"/>
      <c r="H60" s="176"/>
      <c r="I60" s="177"/>
      <c r="J60" s="178">
        <f>J83</f>
        <v>0</v>
      </c>
      <c r="K60" s="174"/>
      <c r="L60" s="179"/>
    </row>
    <row r="61" spans="2:12" s="9" customFormat="1" ht="19.9" customHeight="1">
      <c r="B61" s="180"/>
      <c r="C61" s="181"/>
      <c r="D61" s="182" t="s">
        <v>153</v>
      </c>
      <c r="E61" s="183"/>
      <c r="F61" s="183"/>
      <c r="G61" s="183"/>
      <c r="H61" s="183"/>
      <c r="I61" s="184"/>
      <c r="J61" s="185">
        <f>J84</f>
        <v>0</v>
      </c>
      <c r="K61" s="181"/>
      <c r="L61" s="186"/>
    </row>
    <row r="62" spans="2:12" s="9" customFormat="1" ht="19.9" customHeight="1">
      <c r="B62" s="180"/>
      <c r="C62" s="181"/>
      <c r="D62" s="182" t="s">
        <v>156</v>
      </c>
      <c r="E62" s="183"/>
      <c r="F62" s="183"/>
      <c r="G62" s="183"/>
      <c r="H62" s="183"/>
      <c r="I62" s="184"/>
      <c r="J62" s="185">
        <f>J140</f>
        <v>0</v>
      </c>
      <c r="K62" s="181"/>
      <c r="L62" s="186"/>
    </row>
    <row r="63" spans="2:12" s="1" customFormat="1" ht="21.8" customHeight="1">
      <c r="B63" s="39"/>
      <c r="C63" s="40"/>
      <c r="D63" s="40"/>
      <c r="E63" s="40"/>
      <c r="F63" s="40"/>
      <c r="G63" s="40"/>
      <c r="H63" s="40"/>
      <c r="I63" s="137"/>
      <c r="J63" s="40"/>
      <c r="K63" s="40"/>
      <c r="L63" s="44"/>
    </row>
    <row r="64" spans="2:12" s="1" customFormat="1" ht="6.95" customHeight="1">
      <c r="B64" s="59"/>
      <c r="C64" s="60"/>
      <c r="D64" s="60"/>
      <c r="E64" s="60"/>
      <c r="F64" s="60"/>
      <c r="G64" s="60"/>
      <c r="H64" s="60"/>
      <c r="I64" s="163"/>
      <c r="J64" s="60"/>
      <c r="K64" s="60"/>
      <c r="L64" s="44"/>
    </row>
    <row r="68" spans="2:12" s="1" customFormat="1" ht="6.95" customHeight="1">
      <c r="B68" s="61"/>
      <c r="C68" s="62"/>
      <c r="D68" s="62"/>
      <c r="E68" s="62"/>
      <c r="F68" s="62"/>
      <c r="G68" s="62"/>
      <c r="H68" s="62"/>
      <c r="I68" s="166"/>
      <c r="J68" s="62"/>
      <c r="K68" s="62"/>
      <c r="L68" s="44"/>
    </row>
    <row r="69" spans="2:12" s="1" customFormat="1" ht="24.95" customHeight="1">
      <c r="B69" s="39"/>
      <c r="C69" s="24" t="s">
        <v>157</v>
      </c>
      <c r="D69" s="40"/>
      <c r="E69" s="40"/>
      <c r="F69" s="40"/>
      <c r="G69" s="40"/>
      <c r="H69" s="40"/>
      <c r="I69" s="137"/>
      <c r="J69" s="40"/>
      <c r="K69" s="40"/>
      <c r="L69" s="44"/>
    </row>
    <row r="70" spans="2:12" s="1" customFormat="1" ht="6.95" customHeight="1">
      <c r="B70" s="39"/>
      <c r="C70" s="40"/>
      <c r="D70" s="40"/>
      <c r="E70" s="40"/>
      <c r="F70" s="40"/>
      <c r="G70" s="40"/>
      <c r="H70" s="40"/>
      <c r="I70" s="137"/>
      <c r="J70" s="40"/>
      <c r="K70" s="40"/>
      <c r="L70" s="44"/>
    </row>
    <row r="71" spans="2:12" s="1" customFormat="1" ht="12" customHeight="1">
      <c r="B71" s="39"/>
      <c r="C71" s="33" t="s">
        <v>16</v>
      </c>
      <c r="D71" s="40"/>
      <c r="E71" s="40"/>
      <c r="F71" s="40"/>
      <c r="G71" s="40"/>
      <c r="H71" s="40"/>
      <c r="I71" s="137"/>
      <c r="J71" s="40"/>
      <c r="K71" s="40"/>
      <c r="L71" s="44"/>
    </row>
    <row r="72" spans="2:12" s="1" customFormat="1" ht="16.5" customHeight="1">
      <c r="B72" s="39"/>
      <c r="C72" s="40"/>
      <c r="D72" s="40"/>
      <c r="E72" s="167" t="str">
        <f>E7</f>
        <v>Trnávka,Trnava u Zlína, dílčí úpravy toku</v>
      </c>
      <c r="F72" s="33"/>
      <c r="G72" s="33"/>
      <c r="H72" s="33"/>
      <c r="I72" s="137"/>
      <c r="J72" s="40"/>
      <c r="K72" s="40"/>
      <c r="L72" s="44"/>
    </row>
    <row r="73" spans="2:12" s="1" customFormat="1" ht="12" customHeight="1">
      <c r="B73" s="39"/>
      <c r="C73" s="33" t="s">
        <v>130</v>
      </c>
      <c r="D73" s="40"/>
      <c r="E73" s="40"/>
      <c r="F73" s="40"/>
      <c r="G73" s="40"/>
      <c r="H73" s="40"/>
      <c r="I73" s="137"/>
      <c r="J73" s="40"/>
      <c r="K73" s="40"/>
      <c r="L73" s="44"/>
    </row>
    <row r="74" spans="2:12" s="1" customFormat="1" ht="16.5" customHeight="1">
      <c r="B74" s="39"/>
      <c r="C74" s="40"/>
      <c r="D74" s="40"/>
      <c r="E74" s="69" t="str">
        <f>E9</f>
        <v>18030-33XT-DM-SO05a - Kácení - SO 05</v>
      </c>
      <c r="F74" s="40"/>
      <c r="G74" s="40"/>
      <c r="H74" s="40"/>
      <c r="I74" s="137"/>
      <c r="J74" s="40"/>
      <c r="K74" s="40"/>
      <c r="L74" s="44"/>
    </row>
    <row r="75" spans="2:12" s="1" customFormat="1" ht="6.95" customHeight="1">
      <c r="B75" s="39"/>
      <c r="C75" s="40"/>
      <c r="D75" s="40"/>
      <c r="E75" s="40"/>
      <c r="F75" s="40"/>
      <c r="G75" s="40"/>
      <c r="H75" s="40"/>
      <c r="I75" s="137"/>
      <c r="J75" s="40"/>
      <c r="K75" s="40"/>
      <c r="L75" s="44"/>
    </row>
    <row r="76" spans="2:12" s="1" customFormat="1" ht="12" customHeight="1">
      <c r="B76" s="39"/>
      <c r="C76" s="33" t="s">
        <v>21</v>
      </c>
      <c r="D76" s="40"/>
      <c r="E76" s="40"/>
      <c r="F76" s="28" t="str">
        <f>F12</f>
        <v>k.ú. Trnava u Zlína</v>
      </c>
      <c r="G76" s="40"/>
      <c r="H76" s="40"/>
      <c r="I76" s="140" t="s">
        <v>23</v>
      </c>
      <c r="J76" s="72" t="str">
        <f>IF(J12="","",J12)</f>
        <v>16. 9. 2019</v>
      </c>
      <c r="K76" s="40"/>
      <c r="L76" s="44"/>
    </row>
    <row r="77" spans="2:12" s="1" customFormat="1" ht="6.95" customHeight="1">
      <c r="B77" s="39"/>
      <c r="C77" s="40"/>
      <c r="D77" s="40"/>
      <c r="E77" s="40"/>
      <c r="F77" s="40"/>
      <c r="G77" s="40"/>
      <c r="H77" s="40"/>
      <c r="I77" s="137"/>
      <c r="J77" s="40"/>
      <c r="K77" s="40"/>
      <c r="L77" s="44"/>
    </row>
    <row r="78" spans="2:12" s="1" customFormat="1" ht="27.9" customHeight="1">
      <c r="B78" s="39"/>
      <c r="C78" s="33" t="s">
        <v>25</v>
      </c>
      <c r="D78" s="40"/>
      <c r="E78" s="40"/>
      <c r="F78" s="28" t="str">
        <f>E15</f>
        <v>Povodí Moravy, s.p.</v>
      </c>
      <c r="G78" s="40"/>
      <c r="H78" s="40"/>
      <c r="I78" s="140" t="s">
        <v>33</v>
      </c>
      <c r="J78" s="37" t="str">
        <f>E21</f>
        <v>Regioprojekt Brno, s.r.o</v>
      </c>
      <c r="K78" s="40"/>
      <c r="L78" s="44"/>
    </row>
    <row r="79" spans="2:12" s="1" customFormat="1" ht="15.15" customHeight="1">
      <c r="B79" s="39"/>
      <c r="C79" s="33" t="s">
        <v>31</v>
      </c>
      <c r="D79" s="40"/>
      <c r="E79" s="40"/>
      <c r="F79" s="28" t="str">
        <f>IF(E18="","",E18)</f>
        <v>Vyplň údaj</v>
      </c>
      <c r="G79" s="40"/>
      <c r="H79" s="40"/>
      <c r="I79" s="140" t="s">
        <v>38</v>
      </c>
      <c r="J79" s="37" t="str">
        <f>E24</f>
        <v>Ing. Michal Doubek</v>
      </c>
      <c r="K79" s="40"/>
      <c r="L79" s="44"/>
    </row>
    <row r="80" spans="2:12" s="1" customFormat="1" ht="10.3" customHeight="1">
      <c r="B80" s="39"/>
      <c r="C80" s="40"/>
      <c r="D80" s="40"/>
      <c r="E80" s="40"/>
      <c r="F80" s="40"/>
      <c r="G80" s="40"/>
      <c r="H80" s="40"/>
      <c r="I80" s="137"/>
      <c r="J80" s="40"/>
      <c r="K80" s="40"/>
      <c r="L80" s="44"/>
    </row>
    <row r="81" spans="2:21" s="10" customFormat="1" ht="29.25" customHeight="1">
      <c r="B81" s="187"/>
      <c r="C81" s="188" t="s">
        <v>158</v>
      </c>
      <c r="D81" s="189" t="s">
        <v>61</v>
      </c>
      <c r="E81" s="189" t="s">
        <v>57</v>
      </c>
      <c r="F81" s="189" t="s">
        <v>58</v>
      </c>
      <c r="G81" s="189" t="s">
        <v>159</v>
      </c>
      <c r="H81" s="189" t="s">
        <v>160</v>
      </c>
      <c r="I81" s="190" t="s">
        <v>161</v>
      </c>
      <c r="J81" s="189" t="s">
        <v>150</v>
      </c>
      <c r="K81" s="191" t="s">
        <v>162</v>
      </c>
      <c r="L81" s="192"/>
      <c r="M81" s="92" t="s">
        <v>19</v>
      </c>
      <c r="N81" s="93" t="s">
        <v>46</v>
      </c>
      <c r="O81" s="93" t="s">
        <v>163</v>
      </c>
      <c r="P81" s="93" t="s">
        <v>164</v>
      </c>
      <c r="Q81" s="93" t="s">
        <v>165</v>
      </c>
      <c r="R81" s="93" t="s">
        <v>166</v>
      </c>
      <c r="S81" s="93" t="s">
        <v>167</v>
      </c>
      <c r="T81" s="93" t="s">
        <v>168</v>
      </c>
      <c r="U81" s="94" t="s">
        <v>169</v>
      </c>
    </row>
    <row r="82" spans="2:63" s="1" customFormat="1" ht="22.8" customHeight="1">
      <c r="B82" s="39"/>
      <c r="C82" s="99" t="s">
        <v>170</v>
      </c>
      <c r="D82" s="40"/>
      <c r="E82" s="40"/>
      <c r="F82" s="40"/>
      <c r="G82" s="40"/>
      <c r="H82" s="40"/>
      <c r="I82" s="137"/>
      <c r="J82" s="193">
        <f>BK82</f>
        <v>0</v>
      </c>
      <c r="K82" s="40"/>
      <c r="L82" s="44"/>
      <c r="M82" s="95"/>
      <c r="N82" s="96"/>
      <c r="O82" s="96"/>
      <c r="P82" s="194">
        <f>P83</f>
        <v>0</v>
      </c>
      <c r="Q82" s="96"/>
      <c r="R82" s="194">
        <f>R83</f>
        <v>0.0073</v>
      </c>
      <c r="S82" s="96"/>
      <c r="T82" s="194">
        <f>T83</f>
        <v>0</v>
      </c>
      <c r="U82" s="97"/>
      <c r="AT82" s="18" t="s">
        <v>75</v>
      </c>
      <c r="AU82" s="18" t="s">
        <v>151</v>
      </c>
      <c r="BK82" s="195">
        <f>BK83</f>
        <v>0</v>
      </c>
    </row>
    <row r="83" spans="2:63" s="11" customFormat="1" ht="25.9" customHeight="1">
      <c r="B83" s="196"/>
      <c r="C83" s="197"/>
      <c r="D83" s="198" t="s">
        <v>75</v>
      </c>
      <c r="E83" s="199" t="s">
        <v>171</v>
      </c>
      <c r="F83" s="199" t="s">
        <v>172</v>
      </c>
      <c r="G83" s="197"/>
      <c r="H83" s="197"/>
      <c r="I83" s="200"/>
      <c r="J83" s="201">
        <f>BK83</f>
        <v>0</v>
      </c>
      <c r="K83" s="197"/>
      <c r="L83" s="202"/>
      <c r="M83" s="203"/>
      <c r="N83" s="204"/>
      <c r="O83" s="204"/>
      <c r="P83" s="205">
        <f>P84+P140</f>
        <v>0</v>
      </c>
      <c r="Q83" s="204"/>
      <c r="R83" s="205">
        <f>R84+R140</f>
        <v>0.0073</v>
      </c>
      <c r="S83" s="204"/>
      <c r="T83" s="205">
        <f>T84+T140</f>
        <v>0</v>
      </c>
      <c r="U83" s="206"/>
      <c r="AR83" s="207" t="s">
        <v>84</v>
      </c>
      <c r="AT83" s="208" t="s">
        <v>75</v>
      </c>
      <c r="AU83" s="208" t="s">
        <v>76</v>
      </c>
      <c r="AY83" s="207" t="s">
        <v>173</v>
      </c>
      <c r="BK83" s="209">
        <f>BK84+BK140</f>
        <v>0</v>
      </c>
    </row>
    <row r="84" spans="2:63" s="11" customFormat="1" ht="22.8" customHeight="1">
      <c r="B84" s="196"/>
      <c r="C84" s="197"/>
      <c r="D84" s="198" t="s">
        <v>75</v>
      </c>
      <c r="E84" s="210" t="s">
        <v>84</v>
      </c>
      <c r="F84" s="210" t="s">
        <v>174</v>
      </c>
      <c r="G84" s="197"/>
      <c r="H84" s="197"/>
      <c r="I84" s="200"/>
      <c r="J84" s="211">
        <f>BK84</f>
        <v>0</v>
      </c>
      <c r="K84" s="197"/>
      <c r="L84" s="202"/>
      <c r="M84" s="203"/>
      <c r="N84" s="204"/>
      <c r="O84" s="204"/>
      <c r="P84" s="205">
        <f>SUM(P85:P139)</f>
        <v>0</v>
      </c>
      <c r="Q84" s="204"/>
      <c r="R84" s="205">
        <f>SUM(R85:R139)</f>
        <v>0.0073</v>
      </c>
      <c r="S84" s="204"/>
      <c r="T84" s="205">
        <f>SUM(T85:T139)</f>
        <v>0</v>
      </c>
      <c r="U84" s="206"/>
      <c r="AR84" s="207" t="s">
        <v>84</v>
      </c>
      <c r="AT84" s="208" t="s">
        <v>75</v>
      </c>
      <c r="AU84" s="208" t="s">
        <v>84</v>
      </c>
      <c r="AY84" s="207" t="s">
        <v>173</v>
      </c>
      <c r="BK84" s="209">
        <f>SUM(BK85:BK139)</f>
        <v>0</v>
      </c>
    </row>
    <row r="85" spans="2:65" s="1" customFormat="1" ht="16.5" customHeight="1">
      <c r="B85" s="39"/>
      <c r="C85" s="212" t="s">
        <v>84</v>
      </c>
      <c r="D85" s="212" t="s">
        <v>175</v>
      </c>
      <c r="E85" s="213" t="s">
        <v>539</v>
      </c>
      <c r="F85" s="214" t="s">
        <v>540</v>
      </c>
      <c r="G85" s="215" t="s">
        <v>357</v>
      </c>
      <c r="H85" s="216">
        <v>20</v>
      </c>
      <c r="I85" s="217"/>
      <c r="J85" s="218">
        <f>ROUND(I85*H85,2)</f>
        <v>0</v>
      </c>
      <c r="K85" s="214" t="s">
        <v>179</v>
      </c>
      <c r="L85" s="44"/>
      <c r="M85" s="219" t="s">
        <v>19</v>
      </c>
      <c r="N85" s="220" t="s">
        <v>47</v>
      </c>
      <c r="O85" s="84"/>
      <c r="P85" s="221">
        <f>O85*H85</f>
        <v>0</v>
      </c>
      <c r="Q85" s="221">
        <v>0</v>
      </c>
      <c r="R85" s="221">
        <f>Q85*H85</f>
        <v>0</v>
      </c>
      <c r="S85" s="221">
        <v>0</v>
      </c>
      <c r="T85" s="221">
        <f>S85*H85</f>
        <v>0</v>
      </c>
      <c r="U85" s="222" t="s">
        <v>19</v>
      </c>
      <c r="AR85" s="223" t="s">
        <v>127</v>
      </c>
      <c r="AT85" s="223" t="s">
        <v>175</v>
      </c>
      <c r="AU85" s="223" t="s">
        <v>86</v>
      </c>
      <c r="AY85" s="18" t="s">
        <v>173</v>
      </c>
      <c r="BE85" s="224">
        <f>IF(N85="základní",J85,0)</f>
        <v>0</v>
      </c>
      <c r="BF85" s="224">
        <f>IF(N85="snížená",J85,0)</f>
        <v>0</v>
      </c>
      <c r="BG85" s="224">
        <f>IF(N85="zákl. přenesená",J85,0)</f>
        <v>0</v>
      </c>
      <c r="BH85" s="224">
        <f>IF(N85="sníž. přenesená",J85,0)</f>
        <v>0</v>
      </c>
      <c r="BI85" s="224">
        <f>IF(N85="nulová",J85,0)</f>
        <v>0</v>
      </c>
      <c r="BJ85" s="18" t="s">
        <v>84</v>
      </c>
      <c r="BK85" s="224">
        <f>ROUND(I85*H85,2)</f>
        <v>0</v>
      </c>
      <c r="BL85" s="18" t="s">
        <v>127</v>
      </c>
      <c r="BM85" s="223" t="s">
        <v>541</v>
      </c>
    </row>
    <row r="86" spans="2:47" s="1" customFormat="1" ht="12">
      <c r="B86" s="39"/>
      <c r="C86" s="40"/>
      <c r="D86" s="225" t="s">
        <v>181</v>
      </c>
      <c r="E86" s="40"/>
      <c r="F86" s="226" t="s">
        <v>542</v>
      </c>
      <c r="G86" s="40"/>
      <c r="H86" s="40"/>
      <c r="I86" s="137"/>
      <c r="J86" s="40"/>
      <c r="K86" s="40"/>
      <c r="L86" s="44"/>
      <c r="M86" s="227"/>
      <c r="N86" s="84"/>
      <c r="O86" s="84"/>
      <c r="P86" s="84"/>
      <c r="Q86" s="84"/>
      <c r="R86" s="84"/>
      <c r="S86" s="84"/>
      <c r="T86" s="84"/>
      <c r="U86" s="85"/>
      <c r="AT86" s="18" t="s">
        <v>181</v>
      </c>
      <c r="AU86" s="18" t="s">
        <v>86</v>
      </c>
    </row>
    <row r="87" spans="2:47" s="1" customFormat="1" ht="12">
      <c r="B87" s="39"/>
      <c r="C87" s="40"/>
      <c r="D87" s="225" t="s">
        <v>183</v>
      </c>
      <c r="E87" s="40"/>
      <c r="F87" s="228" t="s">
        <v>543</v>
      </c>
      <c r="G87" s="40"/>
      <c r="H87" s="40"/>
      <c r="I87" s="137"/>
      <c r="J87" s="40"/>
      <c r="K87" s="40"/>
      <c r="L87" s="44"/>
      <c r="M87" s="227"/>
      <c r="N87" s="84"/>
      <c r="O87" s="84"/>
      <c r="P87" s="84"/>
      <c r="Q87" s="84"/>
      <c r="R87" s="84"/>
      <c r="S87" s="84"/>
      <c r="T87" s="84"/>
      <c r="U87" s="85"/>
      <c r="AT87" s="18" t="s">
        <v>183</v>
      </c>
      <c r="AU87" s="18" t="s">
        <v>86</v>
      </c>
    </row>
    <row r="88" spans="2:51" s="12" customFormat="1" ht="12">
      <c r="B88" s="229"/>
      <c r="C88" s="230"/>
      <c r="D88" s="225" t="s">
        <v>185</v>
      </c>
      <c r="E88" s="231" t="s">
        <v>19</v>
      </c>
      <c r="F88" s="232" t="s">
        <v>1080</v>
      </c>
      <c r="G88" s="230"/>
      <c r="H88" s="233">
        <v>20</v>
      </c>
      <c r="I88" s="234"/>
      <c r="J88" s="230"/>
      <c r="K88" s="230"/>
      <c r="L88" s="235"/>
      <c r="M88" s="236"/>
      <c r="N88" s="237"/>
      <c r="O88" s="237"/>
      <c r="P88" s="237"/>
      <c r="Q88" s="237"/>
      <c r="R88" s="237"/>
      <c r="S88" s="237"/>
      <c r="T88" s="237"/>
      <c r="U88" s="238"/>
      <c r="AT88" s="239" t="s">
        <v>185</v>
      </c>
      <c r="AU88" s="239" t="s">
        <v>86</v>
      </c>
      <c r="AV88" s="12" t="s">
        <v>86</v>
      </c>
      <c r="AW88" s="12" t="s">
        <v>37</v>
      </c>
      <c r="AX88" s="12" t="s">
        <v>76</v>
      </c>
      <c r="AY88" s="239" t="s">
        <v>173</v>
      </c>
    </row>
    <row r="89" spans="2:51" s="13" customFormat="1" ht="12">
      <c r="B89" s="240"/>
      <c r="C89" s="241"/>
      <c r="D89" s="225" t="s">
        <v>185</v>
      </c>
      <c r="E89" s="242" t="s">
        <v>531</v>
      </c>
      <c r="F89" s="243" t="s">
        <v>187</v>
      </c>
      <c r="G89" s="241"/>
      <c r="H89" s="244">
        <v>20</v>
      </c>
      <c r="I89" s="245"/>
      <c r="J89" s="241"/>
      <c r="K89" s="241"/>
      <c r="L89" s="246"/>
      <c r="M89" s="247"/>
      <c r="N89" s="248"/>
      <c r="O89" s="248"/>
      <c r="P89" s="248"/>
      <c r="Q89" s="248"/>
      <c r="R89" s="248"/>
      <c r="S89" s="248"/>
      <c r="T89" s="248"/>
      <c r="U89" s="249"/>
      <c r="AT89" s="250" t="s">
        <v>185</v>
      </c>
      <c r="AU89" s="250" t="s">
        <v>86</v>
      </c>
      <c r="AV89" s="13" t="s">
        <v>127</v>
      </c>
      <c r="AW89" s="13" t="s">
        <v>37</v>
      </c>
      <c r="AX89" s="13" t="s">
        <v>84</v>
      </c>
      <c r="AY89" s="250" t="s">
        <v>173</v>
      </c>
    </row>
    <row r="90" spans="2:65" s="1" customFormat="1" ht="16.5" customHeight="1">
      <c r="B90" s="39"/>
      <c r="C90" s="212" t="s">
        <v>86</v>
      </c>
      <c r="D90" s="212" t="s">
        <v>175</v>
      </c>
      <c r="E90" s="213" t="s">
        <v>545</v>
      </c>
      <c r="F90" s="214" t="s">
        <v>546</v>
      </c>
      <c r="G90" s="215" t="s">
        <v>357</v>
      </c>
      <c r="H90" s="216">
        <v>20</v>
      </c>
      <c r="I90" s="217"/>
      <c r="J90" s="218">
        <f>ROUND(I90*H90,2)</f>
        <v>0</v>
      </c>
      <c r="K90" s="214" t="s">
        <v>179</v>
      </c>
      <c r="L90" s="44"/>
      <c r="M90" s="219" t="s">
        <v>19</v>
      </c>
      <c r="N90" s="220" t="s">
        <v>47</v>
      </c>
      <c r="O90" s="84"/>
      <c r="P90" s="221">
        <f>O90*H90</f>
        <v>0</v>
      </c>
      <c r="Q90" s="221">
        <v>0.00018</v>
      </c>
      <c r="R90" s="221">
        <f>Q90*H90</f>
        <v>0.0036000000000000003</v>
      </c>
      <c r="S90" s="221">
        <v>0</v>
      </c>
      <c r="T90" s="221">
        <f>S90*H90</f>
        <v>0</v>
      </c>
      <c r="U90" s="222" t="s">
        <v>19</v>
      </c>
      <c r="AR90" s="223" t="s">
        <v>127</v>
      </c>
      <c r="AT90" s="223" t="s">
        <v>175</v>
      </c>
      <c r="AU90" s="223" t="s">
        <v>86</v>
      </c>
      <c r="AY90" s="18" t="s">
        <v>173</v>
      </c>
      <c r="BE90" s="224">
        <f>IF(N90="základní",J90,0)</f>
        <v>0</v>
      </c>
      <c r="BF90" s="224">
        <f>IF(N90="snížená",J90,0)</f>
        <v>0</v>
      </c>
      <c r="BG90" s="224">
        <f>IF(N90="zákl. přenesená",J90,0)</f>
        <v>0</v>
      </c>
      <c r="BH90" s="224">
        <f>IF(N90="sníž. přenesená",J90,0)</f>
        <v>0</v>
      </c>
      <c r="BI90" s="224">
        <f>IF(N90="nulová",J90,0)</f>
        <v>0</v>
      </c>
      <c r="BJ90" s="18" t="s">
        <v>84</v>
      </c>
      <c r="BK90" s="224">
        <f>ROUND(I90*H90,2)</f>
        <v>0</v>
      </c>
      <c r="BL90" s="18" t="s">
        <v>127</v>
      </c>
      <c r="BM90" s="223" t="s">
        <v>547</v>
      </c>
    </row>
    <row r="91" spans="2:47" s="1" customFormat="1" ht="12">
      <c r="B91" s="39"/>
      <c r="C91" s="40"/>
      <c r="D91" s="225" t="s">
        <v>181</v>
      </c>
      <c r="E91" s="40"/>
      <c r="F91" s="226" t="s">
        <v>548</v>
      </c>
      <c r="G91" s="40"/>
      <c r="H91" s="40"/>
      <c r="I91" s="137"/>
      <c r="J91" s="40"/>
      <c r="K91" s="40"/>
      <c r="L91" s="44"/>
      <c r="M91" s="227"/>
      <c r="N91" s="84"/>
      <c r="O91" s="84"/>
      <c r="P91" s="84"/>
      <c r="Q91" s="84"/>
      <c r="R91" s="84"/>
      <c r="S91" s="84"/>
      <c r="T91" s="84"/>
      <c r="U91" s="85"/>
      <c r="AT91" s="18" t="s">
        <v>181</v>
      </c>
      <c r="AU91" s="18" t="s">
        <v>86</v>
      </c>
    </row>
    <row r="92" spans="2:47" s="1" customFormat="1" ht="12">
      <c r="B92" s="39"/>
      <c r="C92" s="40"/>
      <c r="D92" s="225" t="s">
        <v>183</v>
      </c>
      <c r="E92" s="40"/>
      <c r="F92" s="228" t="s">
        <v>549</v>
      </c>
      <c r="G92" s="40"/>
      <c r="H92" s="40"/>
      <c r="I92" s="137"/>
      <c r="J92" s="40"/>
      <c r="K92" s="40"/>
      <c r="L92" s="44"/>
      <c r="M92" s="227"/>
      <c r="N92" s="84"/>
      <c r="O92" s="84"/>
      <c r="P92" s="84"/>
      <c r="Q92" s="84"/>
      <c r="R92" s="84"/>
      <c r="S92" s="84"/>
      <c r="T92" s="84"/>
      <c r="U92" s="85"/>
      <c r="AT92" s="18" t="s">
        <v>183</v>
      </c>
      <c r="AU92" s="18" t="s">
        <v>86</v>
      </c>
    </row>
    <row r="93" spans="2:51" s="12" customFormat="1" ht="12">
      <c r="B93" s="229"/>
      <c r="C93" s="230"/>
      <c r="D93" s="225" t="s">
        <v>185</v>
      </c>
      <c r="E93" s="231" t="s">
        <v>19</v>
      </c>
      <c r="F93" s="232" t="s">
        <v>531</v>
      </c>
      <c r="G93" s="230"/>
      <c r="H93" s="233">
        <v>20</v>
      </c>
      <c r="I93" s="234"/>
      <c r="J93" s="230"/>
      <c r="K93" s="230"/>
      <c r="L93" s="235"/>
      <c r="M93" s="236"/>
      <c r="N93" s="237"/>
      <c r="O93" s="237"/>
      <c r="P93" s="237"/>
      <c r="Q93" s="237"/>
      <c r="R93" s="237"/>
      <c r="S93" s="237"/>
      <c r="T93" s="237"/>
      <c r="U93" s="238"/>
      <c r="AT93" s="239" t="s">
        <v>185</v>
      </c>
      <c r="AU93" s="239" t="s">
        <v>86</v>
      </c>
      <c r="AV93" s="12" t="s">
        <v>86</v>
      </c>
      <c r="AW93" s="12" t="s">
        <v>37</v>
      </c>
      <c r="AX93" s="12" t="s">
        <v>76</v>
      </c>
      <c r="AY93" s="239" t="s">
        <v>173</v>
      </c>
    </row>
    <row r="94" spans="2:51" s="13" customFormat="1" ht="12">
      <c r="B94" s="240"/>
      <c r="C94" s="241"/>
      <c r="D94" s="225" t="s">
        <v>185</v>
      </c>
      <c r="E94" s="242" t="s">
        <v>19</v>
      </c>
      <c r="F94" s="243" t="s">
        <v>187</v>
      </c>
      <c r="G94" s="241"/>
      <c r="H94" s="244">
        <v>20</v>
      </c>
      <c r="I94" s="245"/>
      <c r="J94" s="241"/>
      <c r="K94" s="241"/>
      <c r="L94" s="246"/>
      <c r="M94" s="247"/>
      <c r="N94" s="248"/>
      <c r="O94" s="248"/>
      <c r="P94" s="248"/>
      <c r="Q94" s="248"/>
      <c r="R94" s="248"/>
      <c r="S94" s="248"/>
      <c r="T94" s="248"/>
      <c r="U94" s="249"/>
      <c r="AT94" s="250" t="s">
        <v>185</v>
      </c>
      <c r="AU94" s="250" t="s">
        <v>86</v>
      </c>
      <c r="AV94" s="13" t="s">
        <v>127</v>
      </c>
      <c r="AW94" s="13" t="s">
        <v>37</v>
      </c>
      <c r="AX94" s="13" t="s">
        <v>84</v>
      </c>
      <c r="AY94" s="250" t="s">
        <v>173</v>
      </c>
    </row>
    <row r="95" spans="2:65" s="1" customFormat="1" ht="16.5" customHeight="1">
      <c r="B95" s="39"/>
      <c r="C95" s="212" t="s">
        <v>195</v>
      </c>
      <c r="D95" s="212" t="s">
        <v>175</v>
      </c>
      <c r="E95" s="213" t="s">
        <v>550</v>
      </c>
      <c r="F95" s="214" t="s">
        <v>551</v>
      </c>
      <c r="G95" s="215" t="s">
        <v>190</v>
      </c>
      <c r="H95" s="216">
        <v>2</v>
      </c>
      <c r="I95" s="217"/>
      <c r="J95" s="218">
        <f>ROUND(I95*H95,2)</f>
        <v>0</v>
      </c>
      <c r="K95" s="214" t="s">
        <v>179</v>
      </c>
      <c r="L95" s="44"/>
      <c r="M95" s="219" t="s">
        <v>19</v>
      </c>
      <c r="N95" s="220" t="s">
        <v>47</v>
      </c>
      <c r="O95" s="84"/>
      <c r="P95" s="221">
        <f>O95*H95</f>
        <v>0</v>
      </c>
      <c r="Q95" s="221">
        <v>0.00014</v>
      </c>
      <c r="R95" s="221">
        <f>Q95*H95</f>
        <v>0.00028</v>
      </c>
      <c r="S95" s="221">
        <v>0</v>
      </c>
      <c r="T95" s="221">
        <f>S95*H95</f>
        <v>0</v>
      </c>
      <c r="U95" s="222" t="s">
        <v>19</v>
      </c>
      <c r="AR95" s="223" t="s">
        <v>127</v>
      </c>
      <c r="AT95" s="223" t="s">
        <v>175</v>
      </c>
      <c r="AU95" s="223" t="s">
        <v>86</v>
      </c>
      <c r="AY95" s="18" t="s">
        <v>173</v>
      </c>
      <c r="BE95" s="224">
        <f>IF(N95="základní",J95,0)</f>
        <v>0</v>
      </c>
      <c r="BF95" s="224">
        <f>IF(N95="snížená",J95,0)</f>
        <v>0</v>
      </c>
      <c r="BG95" s="224">
        <f>IF(N95="zákl. přenesená",J95,0)</f>
        <v>0</v>
      </c>
      <c r="BH95" s="224">
        <f>IF(N95="sníž. přenesená",J95,0)</f>
        <v>0</v>
      </c>
      <c r="BI95" s="224">
        <f>IF(N95="nulová",J95,0)</f>
        <v>0</v>
      </c>
      <c r="BJ95" s="18" t="s">
        <v>84</v>
      </c>
      <c r="BK95" s="224">
        <f>ROUND(I95*H95,2)</f>
        <v>0</v>
      </c>
      <c r="BL95" s="18" t="s">
        <v>127</v>
      </c>
      <c r="BM95" s="223" t="s">
        <v>552</v>
      </c>
    </row>
    <row r="96" spans="2:47" s="1" customFormat="1" ht="12">
      <c r="B96" s="39"/>
      <c r="C96" s="40"/>
      <c r="D96" s="225" t="s">
        <v>181</v>
      </c>
      <c r="E96" s="40"/>
      <c r="F96" s="226" t="s">
        <v>553</v>
      </c>
      <c r="G96" s="40"/>
      <c r="H96" s="40"/>
      <c r="I96" s="137"/>
      <c r="J96" s="40"/>
      <c r="K96" s="40"/>
      <c r="L96" s="44"/>
      <c r="M96" s="227"/>
      <c r="N96" s="84"/>
      <c r="O96" s="84"/>
      <c r="P96" s="84"/>
      <c r="Q96" s="84"/>
      <c r="R96" s="84"/>
      <c r="S96" s="84"/>
      <c r="T96" s="84"/>
      <c r="U96" s="85"/>
      <c r="AT96" s="18" t="s">
        <v>181</v>
      </c>
      <c r="AU96" s="18" t="s">
        <v>86</v>
      </c>
    </row>
    <row r="97" spans="2:47" s="1" customFormat="1" ht="12">
      <c r="B97" s="39"/>
      <c r="C97" s="40"/>
      <c r="D97" s="225" t="s">
        <v>183</v>
      </c>
      <c r="E97" s="40"/>
      <c r="F97" s="228" t="s">
        <v>554</v>
      </c>
      <c r="G97" s="40"/>
      <c r="H97" s="40"/>
      <c r="I97" s="137"/>
      <c r="J97" s="40"/>
      <c r="K97" s="40"/>
      <c r="L97" s="44"/>
      <c r="M97" s="227"/>
      <c r="N97" s="84"/>
      <c r="O97" s="84"/>
      <c r="P97" s="84"/>
      <c r="Q97" s="84"/>
      <c r="R97" s="84"/>
      <c r="S97" s="84"/>
      <c r="T97" s="84"/>
      <c r="U97" s="85"/>
      <c r="AT97" s="18" t="s">
        <v>183</v>
      </c>
      <c r="AU97" s="18" t="s">
        <v>86</v>
      </c>
    </row>
    <row r="98" spans="2:51" s="12" customFormat="1" ht="12">
      <c r="B98" s="229"/>
      <c r="C98" s="230"/>
      <c r="D98" s="225" t="s">
        <v>185</v>
      </c>
      <c r="E98" s="231" t="s">
        <v>19</v>
      </c>
      <c r="F98" s="232" t="s">
        <v>533</v>
      </c>
      <c r="G98" s="230"/>
      <c r="H98" s="233">
        <v>2</v>
      </c>
      <c r="I98" s="234"/>
      <c r="J98" s="230"/>
      <c r="K98" s="230"/>
      <c r="L98" s="235"/>
      <c r="M98" s="236"/>
      <c r="N98" s="237"/>
      <c r="O98" s="237"/>
      <c r="P98" s="237"/>
      <c r="Q98" s="237"/>
      <c r="R98" s="237"/>
      <c r="S98" s="237"/>
      <c r="T98" s="237"/>
      <c r="U98" s="238"/>
      <c r="AT98" s="239" t="s">
        <v>185</v>
      </c>
      <c r="AU98" s="239" t="s">
        <v>86</v>
      </c>
      <c r="AV98" s="12" t="s">
        <v>86</v>
      </c>
      <c r="AW98" s="12" t="s">
        <v>37</v>
      </c>
      <c r="AX98" s="12" t="s">
        <v>76</v>
      </c>
      <c r="AY98" s="239" t="s">
        <v>173</v>
      </c>
    </row>
    <row r="99" spans="2:51" s="13" customFormat="1" ht="12">
      <c r="B99" s="240"/>
      <c r="C99" s="241"/>
      <c r="D99" s="225" t="s">
        <v>185</v>
      </c>
      <c r="E99" s="242" t="s">
        <v>19</v>
      </c>
      <c r="F99" s="243" t="s">
        <v>187</v>
      </c>
      <c r="G99" s="241"/>
      <c r="H99" s="244">
        <v>2</v>
      </c>
      <c r="I99" s="245"/>
      <c r="J99" s="241"/>
      <c r="K99" s="241"/>
      <c r="L99" s="246"/>
      <c r="M99" s="247"/>
      <c r="N99" s="248"/>
      <c r="O99" s="248"/>
      <c r="P99" s="248"/>
      <c r="Q99" s="248"/>
      <c r="R99" s="248"/>
      <c r="S99" s="248"/>
      <c r="T99" s="248"/>
      <c r="U99" s="249"/>
      <c r="AT99" s="250" t="s">
        <v>185</v>
      </c>
      <c r="AU99" s="250" t="s">
        <v>86</v>
      </c>
      <c r="AV99" s="13" t="s">
        <v>127</v>
      </c>
      <c r="AW99" s="13" t="s">
        <v>37</v>
      </c>
      <c r="AX99" s="13" t="s">
        <v>84</v>
      </c>
      <c r="AY99" s="250" t="s">
        <v>173</v>
      </c>
    </row>
    <row r="100" spans="2:65" s="1" customFormat="1" ht="16.5" customHeight="1">
      <c r="B100" s="39"/>
      <c r="C100" s="212" t="s">
        <v>127</v>
      </c>
      <c r="D100" s="212" t="s">
        <v>175</v>
      </c>
      <c r="E100" s="213" t="s">
        <v>555</v>
      </c>
      <c r="F100" s="214" t="s">
        <v>556</v>
      </c>
      <c r="G100" s="215" t="s">
        <v>190</v>
      </c>
      <c r="H100" s="216">
        <v>18</v>
      </c>
      <c r="I100" s="217"/>
      <c r="J100" s="218">
        <f>ROUND(I100*H100,2)</f>
        <v>0</v>
      </c>
      <c r="K100" s="214" t="s">
        <v>179</v>
      </c>
      <c r="L100" s="44"/>
      <c r="M100" s="219" t="s">
        <v>19</v>
      </c>
      <c r="N100" s="220" t="s">
        <v>47</v>
      </c>
      <c r="O100" s="84"/>
      <c r="P100" s="221">
        <f>O100*H100</f>
        <v>0</v>
      </c>
      <c r="Q100" s="221">
        <v>0.00018</v>
      </c>
      <c r="R100" s="221">
        <f>Q100*H100</f>
        <v>0.0032400000000000003</v>
      </c>
      <c r="S100" s="221">
        <v>0</v>
      </c>
      <c r="T100" s="221">
        <f>S100*H100</f>
        <v>0</v>
      </c>
      <c r="U100" s="222" t="s">
        <v>19</v>
      </c>
      <c r="AR100" s="223" t="s">
        <v>127</v>
      </c>
      <c r="AT100" s="223" t="s">
        <v>175</v>
      </c>
      <c r="AU100" s="223" t="s">
        <v>86</v>
      </c>
      <c r="AY100" s="18" t="s">
        <v>173</v>
      </c>
      <c r="BE100" s="224">
        <f>IF(N100="základní",J100,0)</f>
        <v>0</v>
      </c>
      <c r="BF100" s="224">
        <f>IF(N100="snížená",J100,0)</f>
        <v>0</v>
      </c>
      <c r="BG100" s="224">
        <f>IF(N100="zákl. přenesená",J100,0)</f>
        <v>0</v>
      </c>
      <c r="BH100" s="224">
        <f>IF(N100="sníž. přenesená",J100,0)</f>
        <v>0</v>
      </c>
      <c r="BI100" s="224">
        <f>IF(N100="nulová",J100,0)</f>
        <v>0</v>
      </c>
      <c r="BJ100" s="18" t="s">
        <v>84</v>
      </c>
      <c r="BK100" s="224">
        <f>ROUND(I100*H100,2)</f>
        <v>0</v>
      </c>
      <c r="BL100" s="18" t="s">
        <v>127</v>
      </c>
      <c r="BM100" s="223" t="s">
        <v>557</v>
      </c>
    </row>
    <row r="101" spans="2:47" s="1" customFormat="1" ht="12">
      <c r="B101" s="39"/>
      <c r="C101" s="40"/>
      <c r="D101" s="225" t="s">
        <v>181</v>
      </c>
      <c r="E101" s="40"/>
      <c r="F101" s="226" t="s">
        <v>558</v>
      </c>
      <c r="G101" s="40"/>
      <c r="H101" s="40"/>
      <c r="I101" s="137"/>
      <c r="J101" s="40"/>
      <c r="K101" s="40"/>
      <c r="L101" s="44"/>
      <c r="M101" s="227"/>
      <c r="N101" s="84"/>
      <c r="O101" s="84"/>
      <c r="P101" s="84"/>
      <c r="Q101" s="84"/>
      <c r="R101" s="84"/>
      <c r="S101" s="84"/>
      <c r="T101" s="84"/>
      <c r="U101" s="85"/>
      <c r="AT101" s="18" t="s">
        <v>181</v>
      </c>
      <c r="AU101" s="18" t="s">
        <v>86</v>
      </c>
    </row>
    <row r="102" spans="2:47" s="1" customFormat="1" ht="12">
      <c r="B102" s="39"/>
      <c r="C102" s="40"/>
      <c r="D102" s="225" t="s">
        <v>183</v>
      </c>
      <c r="E102" s="40"/>
      <c r="F102" s="228" t="s">
        <v>554</v>
      </c>
      <c r="G102" s="40"/>
      <c r="H102" s="40"/>
      <c r="I102" s="137"/>
      <c r="J102" s="40"/>
      <c r="K102" s="40"/>
      <c r="L102" s="44"/>
      <c r="M102" s="227"/>
      <c r="N102" s="84"/>
      <c r="O102" s="84"/>
      <c r="P102" s="84"/>
      <c r="Q102" s="84"/>
      <c r="R102" s="84"/>
      <c r="S102" s="84"/>
      <c r="T102" s="84"/>
      <c r="U102" s="85"/>
      <c r="AT102" s="18" t="s">
        <v>183</v>
      </c>
      <c r="AU102" s="18" t="s">
        <v>86</v>
      </c>
    </row>
    <row r="103" spans="2:51" s="12" customFormat="1" ht="12">
      <c r="B103" s="229"/>
      <c r="C103" s="230"/>
      <c r="D103" s="225" t="s">
        <v>185</v>
      </c>
      <c r="E103" s="231" t="s">
        <v>19</v>
      </c>
      <c r="F103" s="232" t="s">
        <v>534</v>
      </c>
      <c r="G103" s="230"/>
      <c r="H103" s="233">
        <v>18</v>
      </c>
      <c r="I103" s="234"/>
      <c r="J103" s="230"/>
      <c r="K103" s="230"/>
      <c r="L103" s="235"/>
      <c r="M103" s="236"/>
      <c r="N103" s="237"/>
      <c r="O103" s="237"/>
      <c r="P103" s="237"/>
      <c r="Q103" s="237"/>
      <c r="R103" s="237"/>
      <c r="S103" s="237"/>
      <c r="T103" s="237"/>
      <c r="U103" s="238"/>
      <c r="AT103" s="239" t="s">
        <v>185</v>
      </c>
      <c r="AU103" s="239" t="s">
        <v>86</v>
      </c>
      <c r="AV103" s="12" t="s">
        <v>86</v>
      </c>
      <c r="AW103" s="12" t="s">
        <v>37</v>
      </c>
      <c r="AX103" s="12" t="s">
        <v>76</v>
      </c>
      <c r="AY103" s="239" t="s">
        <v>173</v>
      </c>
    </row>
    <row r="104" spans="2:51" s="13" customFormat="1" ht="12">
      <c r="B104" s="240"/>
      <c r="C104" s="241"/>
      <c r="D104" s="225" t="s">
        <v>185</v>
      </c>
      <c r="E104" s="242" t="s">
        <v>19</v>
      </c>
      <c r="F104" s="243" t="s">
        <v>187</v>
      </c>
      <c r="G104" s="241"/>
      <c r="H104" s="244">
        <v>18</v>
      </c>
      <c r="I104" s="245"/>
      <c r="J104" s="241"/>
      <c r="K104" s="241"/>
      <c r="L104" s="246"/>
      <c r="M104" s="247"/>
      <c r="N104" s="248"/>
      <c r="O104" s="248"/>
      <c r="P104" s="248"/>
      <c r="Q104" s="248"/>
      <c r="R104" s="248"/>
      <c r="S104" s="248"/>
      <c r="T104" s="248"/>
      <c r="U104" s="249"/>
      <c r="AT104" s="250" t="s">
        <v>185</v>
      </c>
      <c r="AU104" s="250" t="s">
        <v>86</v>
      </c>
      <c r="AV104" s="13" t="s">
        <v>127</v>
      </c>
      <c r="AW104" s="13" t="s">
        <v>37</v>
      </c>
      <c r="AX104" s="13" t="s">
        <v>84</v>
      </c>
      <c r="AY104" s="250" t="s">
        <v>173</v>
      </c>
    </row>
    <row r="105" spans="2:65" s="1" customFormat="1" ht="16.5" customHeight="1">
      <c r="B105" s="39"/>
      <c r="C105" s="212" t="s">
        <v>125</v>
      </c>
      <c r="D105" s="212" t="s">
        <v>175</v>
      </c>
      <c r="E105" s="213" t="s">
        <v>559</v>
      </c>
      <c r="F105" s="214" t="s">
        <v>560</v>
      </c>
      <c r="G105" s="215" t="s">
        <v>190</v>
      </c>
      <c r="H105" s="216">
        <v>1</v>
      </c>
      <c r="I105" s="217"/>
      <c r="J105" s="218">
        <f>ROUND(I105*H105,2)</f>
        <v>0</v>
      </c>
      <c r="K105" s="214" t="s">
        <v>179</v>
      </c>
      <c r="L105" s="44"/>
      <c r="M105" s="219" t="s">
        <v>19</v>
      </c>
      <c r="N105" s="220" t="s">
        <v>47</v>
      </c>
      <c r="O105" s="84"/>
      <c r="P105" s="221">
        <f>O105*H105</f>
        <v>0</v>
      </c>
      <c r="Q105" s="221">
        <v>0.00018</v>
      </c>
      <c r="R105" s="221">
        <f>Q105*H105</f>
        <v>0.00018</v>
      </c>
      <c r="S105" s="221">
        <v>0</v>
      </c>
      <c r="T105" s="221">
        <f>S105*H105</f>
        <v>0</v>
      </c>
      <c r="U105" s="222" t="s">
        <v>19</v>
      </c>
      <c r="AR105" s="223" t="s">
        <v>127</v>
      </c>
      <c r="AT105" s="223" t="s">
        <v>175</v>
      </c>
      <c r="AU105" s="223" t="s">
        <v>86</v>
      </c>
      <c r="AY105" s="18" t="s">
        <v>173</v>
      </c>
      <c r="BE105" s="224">
        <f>IF(N105="základní",J105,0)</f>
        <v>0</v>
      </c>
      <c r="BF105" s="224">
        <f>IF(N105="snížená",J105,0)</f>
        <v>0</v>
      </c>
      <c r="BG105" s="224">
        <f>IF(N105="zákl. přenesená",J105,0)</f>
        <v>0</v>
      </c>
      <c r="BH105" s="224">
        <f>IF(N105="sníž. přenesená",J105,0)</f>
        <v>0</v>
      </c>
      <c r="BI105" s="224">
        <f>IF(N105="nulová",J105,0)</f>
        <v>0</v>
      </c>
      <c r="BJ105" s="18" t="s">
        <v>84</v>
      </c>
      <c r="BK105" s="224">
        <f>ROUND(I105*H105,2)</f>
        <v>0</v>
      </c>
      <c r="BL105" s="18" t="s">
        <v>127</v>
      </c>
      <c r="BM105" s="223" t="s">
        <v>561</v>
      </c>
    </row>
    <row r="106" spans="2:47" s="1" customFormat="1" ht="12">
      <c r="B106" s="39"/>
      <c r="C106" s="40"/>
      <c r="D106" s="225" t="s">
        <v>181</v>
      </c>
      <c r="E106" s="40"/>
      <c r="F106" s="226" t="s">
        <v>562</v>
      </c>
      <c r="G106" s="40"/>
      <c r="H106" s="40"/>
      <c r="I106" s="137"/>
      <c r="J106" s="40"/>
      <c r="K106" s="40"/>
      <c r="L106" s="44"/>
      <c r="M106" s="227"/>
      <c r="N106" s="84"/>
      <c r="O106" s="84"/>
      <c r="P106" s="84"/>
      <c r="Q106" s="84"/>
      <c r="R106" s="84"/>
      <c r="S106" s="84"/>
      <c r="T106" s="84"/>
      <c r="U106" s="85"/>
      <c r="AT106" s="18" t="s">
        <v>181</v>
      </c>
      <c r="AU106" s="18" t="s">
        <v>86</v>
      </c>
    </row>
    <row r="107" spans="2:47" s="1" customFormat="1" ht="12">
      <c r="B107" s="39"/>
      <c r="C107" s="40"/>
      <c r="D107" s="225" t="s">
        <v>183</v>
      </c>
      <c r="E107" s="40"/>
      <c r="F107" s="228" t="s">
        <v>554</v>
      </c>
      <c r="G107" s="40"/>
      <c r="H107" s="40"/>
      <c r="I107" s="137"/>
      <c r="J107" s="40"/>
      <c r="K107" s="40"/>
      <c r="L107" s="44"/>
      <c r="M107" s="227"/>
      <c r="N107" s="84"/>
      <c r="O107" s="84"/>
      <c r="P107" s="84"/>
      <c r="Q107" s="84"/>
      <c r="R107" s="84"/>
      <c r="S107" s="84"/>
      <c r="T107" s="84"/>
      <c r="U107" s="85"/>
      <c r="AT107" s="18" t="s">
        <v>183</v>
      </c>
      <c r="AU107" s="18" t="s">
        <v>86</v>
      </c>
    </row>
    <row r="108" spans="2:51" s="12" customFormat="1" ht="12">
      <c r="B108" s="229"/>
      <c r="C108" s="230"/>
      <c r="D108" s="225" t="s">
        <v>185</v>
      </c>
      <c r="E108" s="231" t="s">
        <v>19</v>
      </c>
      <c r="F108" s="232" t="s">
        <v>535</v>
      </c>
      <c r="G108" s="230"/>
      <c r="H108" s="233">
        <v>1</v>
      </c>
      <c r="I108" s="234"/>
      <c r="J108" s="230"/>
      <c r="K108" s="230"/>
      <c r="L108" s="235"/>
      <c r="M108" s="236"/>
      <c r="N108" s="237"/>
      <c r="O108" s="237"/>
      <c r="P108" s="237"/>
      <c r="Q108" s="237"/>
      <c r="R108" s="237"/>
      <c r="S108" s="237"/>
      <c r="T108" s="237"/>
      <c r="U108" s="238"/>
      <c r="AT108" s="239" t="s">
        <v>185</v>
      </c>
      <c r="AU108" s="239" t="s">
        <v>86</v>
      </c>
      <c r="AV108" s="12" t="s">
        <v>86</v>
      </c>
      <c r="AW108" s="12" t="s">
        <v>37</v>
      </c>
      <c r="AX108" s="12" t="s">
        <v>76</v>
      </c>
      <c r="AY108" s="239" t="s">
        <v>173</v>
      </c>
    </row>
    <row r="109" spans="2:51" s="13" customFormat="1" ht="12">
      <c r="B109" s="240"/>
      <c r="C109" s="241"/>
      <c r="D109" s="225" t="s">
        <v>185</v>
      </c>
      <c r="E109" s="242" t="s">
        <v>19</v>
      </c>
      <c r="F109" s="243" t="s">
        <v>187</v>
      </c>
      <c r="G109" s="241"/>
      <c r="H109" s="244">
        <v>1</v>
      </c>
      <c r="I109" s="245"/>
      <c r="J109" s="241"/>
      <c r="K109" s="241"/>
      <c r="L109" s="246"/>
      <c r="M109" s="247"/>
      <c r="N109" s="248"/>
      <c r="O109" s="248"/>
      <c r="P109" s="248"/>
      <c r="Q109" s="248"/>
      <c r="R109" s="248"/>
      <c r="S109" s="248"/>
      <c r="T109" s="248"/>
      <c r="U109" s="249"/>
      <c r="AT109" s="250" t="s">
        <v>185</v>
      </c>
      <c r="AU109" s="250" t="s">
        <v>86</v>
      </c>
      <c r="AV109" s="13" t="s">
        <v>127</v>
      </c>
      <c r="AW109" s="13" t="s">
        <v>37</v>
      </c>
      <c r="AX109" s="13" t="s">
        <v>84</v>
      </c>
      <c r="AY109" s="250" t="s">
        <v>173</v>
      </c>
    </row>
    <row r="110" spans="2:65" s="1" customFormat="1" ht="16.5" customHeight="1">
      <c r="B110" s="39"/>
      <c r="C110" s="212" t="s">
        <v>211</v>
      </c>
      <c r="D110" s="212" t="s">
        <v>175</v>
      </c>
      <c r="E110" s="213" t="s">
        <v>564</v>
      </c>
      <c r="F110" s="214" t="s">
        <v>565</v>
      </c>
      <c r="G110" s="215" t="s">
        <v>190</v>
      </c>
      <c r="H110" s="216">
        <v>18</v>
      </c>
      <c r="I110" s="217"/>
      <c r="J110" s="218">
        <f>ROUND(I110*H110,2)</f>
        <v>0</v>
      </c>
      <c r="K110" s="214" t="s">
        <v>179</v>
      </c>
      <c r="L110" s="44"/>
      <c r="M110" s="219" t="s">
        <v>19</v>
      </c>
      <c r="N110" s="220" t="s">
        <v>47</v>
      </c>
      <c r="O110" s="84"/>
      <c r="P110" s="221">
        <f>O110*H110</f>
        <v>0</v>
      </c>
      <c r="Q110" s="221">
        <v>0</v>
      </c>
      <c r="R110" s="221">
        <f>Q110*H110</f>
        <v>0</v>
      </c>
      <c r="S110" s="221">
        <v>0</v>
      </c>
      <c r="T110" s="221">
        <f>S110*H110</f>
        <v>0</v>
      </c>
      <c r="U110" s="222" t="s">
        <v>19</v>
      </c>
      <c r="AR110" s="223" t="s">
        <v>127</v>
      </c>
      <c r="AT110" s="223" t="s">
        <v>175</v>
      </c>
      <c r="AU110" s="223" t="s">
        <v>86</v>
      </c>
      <c r="AY110" s="18" t="s">
        <v>173</v>
      </c>
      <c r="BE110" s="224">
        <f>IF(N110="základní",J110,0)</f>
        <v>0</v>
      </c>
      <c r="BF110" s="224">
        <f>IF(N110="snížená",J110,0)</f>
        <v>0</v>
      </c>
      <c r="BG110" s="224">
        <f>IF(N110="zákl. přenesená",J110,0)</f>
        <v>0</v>
      </c>
      <c r="BH110" s="224">
        <f>IF(N110="sníž. přenesená",J110,0)</f>
        <v>0</v>
      </c>
      <c r="BI110" s="224">
        <f>IF(N110="nulová",J110,0)</f>
        <v>0</v>
      </c>
      <c r="BJ110" s="18" t="s">
        <v>84</v>
      </c>
      <c r="BK110" s="224">
        <f>ROUND(I110*H110,2)</f>
        <v>0</v>
      </c>
      <c r="BL110" s="18" t="s">
        <v>127</v>
      </c>
      <c r="BM110" s="223" t="s">
        <v>566</v>
      </c>
    </row>
    <row r="111" spans="2:47" s="1" customFormat="1" ht="12">
      <c r="B111" s="39"/>
      <c r="C111" s="40"/>
      <c r="D111" s="225" t="s">
        <v>181</v>
      </c>
      <c r="E111" s="40"/>
      <c r="F111" s="226" t="s">
        <v>567</v>
      </c>
      <c r="G111" s="40"/>
      <c r="H111" s="40"/>
      <c r="I111" s="137"/>
      <c r="J111" s="40"/>
      <c r="K111" s="40"/>
      <c r="L111" s="44"/>
      <c r="M111" s="227"/>
      <c r="N111" s="84"/>
      <c r="O111" s="84"/>
      <c r="P111" s="84"/>
      <c r="Q111" s="84"/>
      <c r="R111" s="84"/>
      <c r="S111" s="84"/>
      <c r="T111" s="84"/>
      <c r="U111" s="85"/>
      <c r="AT111" s="18" t="s">
        <v>181</v>
      </c>
      <c r="AU111" s="18" t="s">
        <v>86</v>
      </c>
    </row>
    <row r="112" spans="2:47" s="1" customFormat="1" ht="12">
      <c r="B112" s="39"/>
      <c r="C112" s="40"/>
      <c r="D112" s="225" t="s">
        <v>183</v>
      </c>
      <c r="E112" s="40"/>
      <c r="F112" s="228" t="s">
        <v>568</v>
      </c>
      <c r="G112" s="40"/>
      <c r="H112" s="40"/>
      <c r="I112" s="137"/>
      <c r="J112" s="40"/>
      <c r="K112" s="40"/>
      <c r="L112" s="44"/>
      <c r="M112" s="227"/>
      <c r="N112" s="84"/>
      <c r="O112" s="84"/>
      <c r="P112" s="84"/>
      <c r="Q112" s="84"/>
      <c r="R112" s="84"/>
      <c r="S112" s="84"/>
      <c r="T112" s="84"/>
      <c r="U112" s="85"/>
      <c r="AT112" s="18" t="s">
        <v>183</v>
      </c>
      <c r="AU112" s="18" t="s">
        <v>86</v>
      </c>
    </row>
    <row r="113" spans="2:51" s="12" customFormat="1" ht="12">
      <c r="B113" s="229"/>
      <c r="C113" s="230"/>
      <c r="D113" s="225" t="s">
        <v>185</v>
      </c>
      <c r="E113" s="231" t="s">
        <v>19</v>
      </c>
      <c r="F113" s="232" t="s">
        <v>1081</v>
      </c>
      <c r="G113" s="230"/>
      <c r="H113" s="233">
        <v>18</v>
      </c>
      <c r="I113" s="234"/>
      <c r="J113" s="230"/>
      <c r="K113" s="230"/>
      <c r="L113" s="235"/>
      <c r="M113" s="236"/>
      <c r="N113" s="237"/>
      <c r="O113" s="237"/>
      <c r="P113" s="237"/>
      <c r="Q113" s="237"/>
      <c r="R113" s="237"/>
      <c r="S113" s="237"/>
      <c r="T113" s="237"/>
      <c r="U113" s="238"/>
      <c r="AT113" s="239" t="s">
        <v>185</v>
      </c>
      <c r="AU113" s="239" t="s">
        <v>86</v>
      </c>
      <c r="AV113" s="12" t="s">
        <v>86</v>
      </c>
      <c r="AW113" s="12" t="s">
        <v>37</v>
      </c>
      <c r="AX113" s="12" t="s">
        <v>76</v>
      </c>
      <c r="AY113" s="239" t="s">
        <v>173</v>
      </c>
    </row>
    <row r="114" spans="2:51" s="13" customFormat="1" ht="12">
      <c r="B114" s="240"/>
      <c r="C114" s="241"/>
      <c r="D114" s="225" t="s">
        <v>185</v>
      </c>
      <c r="E114" s="242" t="s">
        <v>534</v>
      </c>
      <c r="F114" s="243" t="s">
        <v>187</v>
      </c>
      <c r="G114" s="241"/>
      <c r="H114" s="244">
        <v>18</v>
      </c>
      <c r="I114" s="245"/>
      <c r="J114" s="241"/>
      <c r="K114" s="241"/>
      <c r="L114" s="246"/>
      <c r="M114" s="247"/>
      <c r="N114" s="248"/>
      <c r="O114" s="248"/>
      <c r="P114" s="248"/>
      <c r="Q114" s="248"/>
      <c r="R114" s="248"/>
      <c r="S114" s="248"/>
      <c r="T114" s="248"/>
      <c r="U114" s="249"/>
      <c r="AT114" s="250" t="s">
        <v>185</v>
      </c>
      <c r="AU114" s="250" t="s">
        <v>86</v>
      </c>
      <c r="AV114" s="13" t="s">
        <v>127</v>
      </c>
      <c r="AW114" s="13" t="s">
        <v>37</v>
      </c>
      <c r="AX114" s="13" t="s">
        <v>84</v>
      </c>
      <c r="AY114" s="250" t="s">
        <v>173</v>
      </c>
    </row>
    <row r="115" spans="2:65" s="1" customFormat="1" ht="16.5" customHeight="1">
      <c r="B115" s="39"/>
      <c r="C115" s="212" t="s">
        <v>220</v>
      </c>
      <c r="D115" s="212" t="s">
        <v>175</v>
      </c>
      <c r="E115" s="213" t="s">
        <v>570</v>
      </c>
      <c r="F115" s="214" t="s">
        <v>571</v>
      </c>
      <c r="G115" s="215" t="s">
        <v>190</v>
      </c>
      <c r="H115" s="216">
        <v>1</v>
      </c>
      <c r="I115" s="217"/>
      <c r="J115" s="218">
        <f>ROUND(I115*H115,2)</f>
        <v>0</v>
      </c>
      <c r="K115" s="214" t="s">
        <v>179</v>
      </c>
      <c r="L115" s="44"/>
      <c r="M115" s="219" t="s">
        <v>19</v>
      </c>
      <c r="N115" s="220" t="s">
        <v>47</v>
      </c>
      <c r="O115" s="84"/>
      <c r="P115" s="221">
        <f>O115*H115</f>
        <v>0</v>
      </c>
      <c r="Q115" s="221">
        <v>0</v>
      </c>
      <c r="R115" s="221">
        <f>Q115*H115</f>
        <v>0</v>
      </c>
      <c r="S115" s="221">
        <v>0</v>
      </c>
      <c r="T115" s="221">
        <f>S115*H115</f>
        <v>0</v>
      </c>
      <c r="U115" s="222" t="s">
        <v>19</v>
      </c>
      <c r="AR115" s="223" t="s">
        <v>127</v>
      </c>
      <c r="AT115" s="223" t="s">
        <v>175</v>
      </c>
      <c r="AU115" s="223" t="s">
        <v>86</v>
      </c>
      <c r="AY115" s="18" t="s">
        <v>173</v>
      </c>
      <c r="BE115" s="224">
        <f>IF(N115="základní",J115,0)</f>
        <v>0</v>
      </c>
      <c r="BF115" s="224">
        <f>IF(N115="snížená",J115,0)</f>
        <v>0</v>
      </c>
      <c r="BG115" s="224">
        <f>IF(N115="zákl. přenesená",J115,0)</f>
        <v>0</v>
      </c>
      <c r="BH115" s="224">
        <f>IF(N115="sníž. přenesená",J115,0)</f>
        <v>0</v>
      </c>
      <c r="BI115" s="224">
        <f>IF(N115="nulová",J115,0)</f>
        <v>0</v>
      </c>
      <c r="BJ115" s="18" t="s">
        <v>84</v>
      </c>
      <c r="BK115" s="224">
        <f>ROUND(I115*H115,2)</f>
        <v>0</v>
      </c>
      <c r="BL115" s="18" t="s">
        <v>127</v>
      </c>
      <c r="BM115" s="223" t="s">
        <v>572</v>
      </c>
    </row>
    <row r="116" spans="2:47" s="1" customFormat="1" ht="12">
      <c r="B116" s="39"/>
      <c r="C116" s="40"/>
      <c r="D116" s="225" t="s">
        <v>181</v>
      </c>
      <c r="E116" s="40"/>
      <c r="F116" s="226" t="s">
        <v>573</v>
      </c>
      <c r="G116" s="40"/>
      <c r="H116" s="40"/>
      <c r="I116" s="137"/>
      <c r="J116" s="40"/>
      <c r="K116" s="40"/>
      <c r="L116" s="44"/>
      <c r="M116" s="227"/>
      <c r="N116" s="84"/>
      <c r="O116" s="84"/>
      <c r="P116" s="84"/>
      <c r="Q116" s="84"/>
      <c r="R116" s="84"/>
      <c r="S116" s="84"/>
      <c r="T116" s="84"/>
      <c r="U116" s="85"/>
      <c r="AT116" s="18" t="s">
        <v>181</v>
      </c>
      <c r="AU116" s="18" t="s">
        <v>86</v>
      </c>
    </row>
    <row r="117" spans="2:47" s="1" customFormat="1" ht="12">
      <c r="B117" s="39"/>
      <c r="C117" s="40"/>
      <c r="D117" s="225" t="s">
        <v>183</v>
      </c>
      <c r="E117" s="40"/>
      <c r="F117" s="228" t="s">
        <v>568</v>
      </c>
      <c r="G117" s="40"/>
      <c r="H117" s="40"/>
      <c r="I117" s="137"/>
      <c r="J117" s="40"/>
      <c r="K117" s="40"/>
      <c r="L117" s="44"/>
      <c r="M117" s="227"/>
      <c r="N117" s="84"/>
      <c r="O117" s="84"/>
      <c r="P117" s="84"/>
      <c r="Q117" s="84"/>
      <c r="R117" s="84"/>
      <c r="S117" s="84"/>
      <c r="T117" s="84"/>
      <c r="U117" s="85"/>
      <c r="AT117" s="18" t="s">
        <v>183</v>
      </c>
      <c r="AU117" s="18" t="s">
        <v>86</v>
      </c>
    </row>
    <row r="118" spans="2:51" s="12" customFormat="1" ht="12">
      <c r="B118" s="229"/>
      <c r="C118" s="230"/>
      <c r="D118" s="225" t="s">
        <v>185</v>
      </c>
      <c r="E118" s="231" t="s">
        <v>19</v>
      </c>
      <c r="F118" s="232" t="s">
        <v>936</v>
      </c>
      <c r="G118" s="230"/>
      <c r="H118" s="233">
        <v>1</v>
      </c>
      <c r="I118" s="234"/>
      <c r="J118" s="230"/>
      <c r="K118" s="230"/>
      <c r="L118" s="235"/>
      <c r="M118" s="236"/>
      <c r="N118" s="237"/>
      <c r="O118" s="237"/>
      <c r="P118" s="237"/>
      <c r="Q118" s="237"/>
      <c r="R118" s="237"/>
      <c r="S118" s="237"/>
      <c r="T118" s="237"/>
      <c r="U118" s="238"/>
      <c r="AT118" s="239" t="s">
        <v>185</v>
      </c>
      <c r="AU118" s="239" t="s">
        <v>86</v>
      </c>
      <c r="AV118" s="12" t="s">
        <v>86</v>
      </c>
      <c r="AW118" s="12" t="s">
        <v>37</v>
      </c>
      <c r="AX118" s="12" t="s">
        <v>76</v>
      </c>
      <c r="AY118" s="239" t="s">
        <v>173</v>
      </c>
    </row>
    <row r="119" spans="2:51" s="13" customFormat="1" ht="12">
      <c r="B119" s="240"/>
      <c r="C119" s="241"/>
      <c r="D119" s="225" t="s">
        <v>185</v>
      </c>
      <c r="E119" s="242" t="s">
        <v>535</v>
      </c>
      <c r="F119" s="243" t="s">
        <v>187</v>
      </c>
      <c r="G119" s="241"/>
      <c r="H119" s="244">
        <v>1</v>
      </c>
      <c r="I119" s="245"/>
      <c r="J119" s="241"/>
      <c r="K119" s="241"/>
      <c r="L119" s="246"/>
      <c r="M119" s="247"/>
      <c r="N119" s="248"/>
      <c r="O119" s="248"/>
      <c r="P119" s="248"/>
      <c r="Q119" s="248"/>
      <c r="R119" s="248"/>
      <c r="S119" s="248"/>
      <c r="T119" s="248"/>
      <c r="U119" s="249"/>
      <c r="AT119" s="250" t="s">
        <v>185</v>
      </c>
      <c r="AU119" s="250" t="s">
        <v>86</v>
      </c>
      <c r="AV119" s="13" t="s">
        <v>127</v>
      </c>
      <c r="AW119" s="13" t="s">
        <v>37</v>
      </c>
      <c r="AX119" s="13" t="s">
        <v>84</v>
      </c>
      <c r="AY119" s="250" t="s">
        <v>173</v>
      </c>
    </row>
    <row r="120" spans="2:65" s="1" customFormat="1" ht="16.5" customHeight="1">
      <c r="B120" s="39"/>
      <c r="C120" s="212" t="s">
        <v>226</v>
      </c>
      <c r="D120" s="212" t="s">
        <v>175</v>
      </c>
      <c r="E120" s="213" t="s">
        <v>590</v>
      </c>
      <c r="F120" s="214" t="s">
        <v>591</v>
      </c>
      <c r="G120" s="215" t="s">
        <v>190</v>
      </c>
      <c r="H120" s="216">
        <v>2</v>
      </c>
      <c r="I120" s="217"/>
      <c r="J120" s="218">
        <f>ROUND(I120*H120,2)</f>
        <v>0</v>
      </c>
      <c r="K120" s="214" t="s">
        <v>179</v>
      </c>
      <c r="L120" s="44"/>
      <c r="M120" s="219" t="s">
        <v>19</v>
      </c>
      <c r="N120" s="220" t="s">
        <v>47</v>
      </c>
      <c r="O120" s="84"/>
      <c r="P120" s="221">
        <f>O120*H120</f>
        <v>0</v>
      </c>
      <c r="Q120" s="221">
        <v>0</v>
      </c>
      <c r="R120" s="221">
        <f>Q120*H120</f>
        <v>0</v>
      </c>
      <c r="S120" s="221">
        <v>0</v>
      </c>
      <c r="T120" s="221">
        <f>S120*H120</f>
        <v>0</v>
      </c>
      <c r="U120" s="222" t="s">
        <v>19</v>
      </c>
      <c r="AR120" s="223" t="s">
        <v>127</v>
      </c>
      <c r="AT120" s="223" t="s">
        <v>175</v>
      </c>
      <c r="AU120" s="223" t="s">
        <v>86</v>
      </c>
      <c r="AY120" s="18" t="s">
        <v>173</v>
      </c>
      <c r="BE120" s="224">
        <f>IF(N120="základní",J120,0)</f>
        <v>0</v>
      </c>
      <c r="BF120" s="224">
        <f>IF(N120="snížená",J120,0)</f>
        <v>0</v>
      </c>
      <c r="BG120" s="224">
        <f>IF(N120="zákl. přenesená",J120,0)</f>
        <v>0</v>
      </c>
      <c r="BH120" s="224">
        <f>IF(N120="sníž. přenesená",J120,0)</f>
        <v>0</v>
      </c>
      <c r="BI120" s="224">
        <f>IF(N120="nulová",J120,0)</f>
        <v>0</v>
      </c>
      <c r="BJ120" s="18" t="s">
        <v>84</v>
      </c>
      <c r="BK120" s="224">
        <f>ROUND(I120*H120,2)</f>
        <v>0</v>
      </c>
      <c r="BL120" s="18" t="s">
        <v>127</v>
      </c>
      <c r="BM120" s="223" t="s">
        <v>592</v>
      </c>
    </row>
    <row r="121" spans="2:47" s="1" customFormat="1" ht="12">
      <c r="B121" s="39"/>
      <c r="C121" s="40"/>
      <c r="D121" s="225" t="s">
        <v>181</v>
      </c>
      <c r="E121" s="40"/>
      <c r="F121" s="226" t="s">
        <v>593</v>
      </c>
      <c r="G121" s="40"/>
      <c r="H121" s="40"/>
      <c r="I121" s="137"/>
      <c r="J121" s="40"/>
      <c r="K121" s="40"/>
      <c r="L121" s="44"/>
      <c r="M121" s="227"/>
      <c r="N121" s="84"/>
      <c r="O121" s="84"/>
      <c r="P121" s="84"/>
      <c r="Q121" s="84"/>
      <c r="R121" s="84"/>
      <c r="S121" s="84"/>
      <c r="T121" s="84"/>
      <c r="U121" s="85"/>
      <c r="AT121" s="18" t="s">
        <v>181</v>
      </c>
      <c r="AU121" s="18" t="s">
        <v>86</v>
      </c>
    </row>
    <row r="122" spans="2:47" s="1" customFormat="1" ht="12">
      <c r="B122" s="39"/>
      <c r="C122" s="40"/>
      <c r="D122" s="225" t="s">
        <v>183</v>
      </c>
      <c r="E122" s="40"/>
      <c r="F122" s="228" t="s">
        <v>568</v>
      </c>
      <c r="G122" s="40"/>
      <c r="H122" s="40"/>
      <c r="I122" s="137"/>
      <c r="J122" s="40"/>
      <c r="K122" s="40"/>
      <c r="L122" s="44"/>
      <c r="M122" s="227"/>
      <c r="N122" s="84"/>
      <c r="O122" s="84"/>
      <c r="P122" s="84"/>
      <c r="Q122" s="84"/>
      <c r="R122" s="84"/>
      <c r="S122" s="84"/>
      <c r="T122" s="84"/>
      <c r="U122" s="85"/>
      <c r="AT122" s="18" t="s">
        <v>183</v>
      </c>
      <c r="AU122" s="18" t="s">
        <v>86</v>
      </c>
    </row>
    <row r="123" spans="2:51" s="12" customFormat="1" ht="12">
      <c r="B123" s="229"/>
      <c r="C123" s="230"/>
      <c r="D123" s="225" t="s">
        <v>185</v>
      </c>
      <c r="E123" s="231" t="s">
        <v>19</v>
      </c>
      <c r="F123" s="232" t="s">
        <v>1082</v>
      </c>
      <c r="G123" s="230"/>
      <c r="H123" s="233">
        <v>2</v>
      </c>
      <c r="I123" s="234"/>
      <c r="J123" s="230"/>
      <c r="K123" s="230"/>
      <c r="L123" s="235"/>
      <c r="M123" s="236"/>
      <c r="N123" s="237"/>
      <c r="O123" s="237"/>
      <c r="P123" s="237"/>
      <c r="Q123" s="237"/>
      <c r="R123" s="237"/>
      <c r="S123" s="237"/>
      <c r="T123" s="237"/>
      <c r="U123" s="238"/>
      <c r="AT123" s="239" t="s">
        <v>185</v>
      </c>
      <c r="AU123" s="239" t="s">
        <v>86</v>
      </c>
      <c r="AV123" s="12" t="s">
        <v>86</v>
      </c>
      <c r="AW123" s="12" t="s">
        <v>37</v>
      </c>
      <c r="AX123" s="12" t="s">
        <v>76</v>
      </c>
      <c r="AY123" s="239" t="s">
        <v>173</v>
      </c>
    </row>
    <row r="124" spans="2:51" s="13" customFormat="1" ht="12">
      <c r="B124" s="240"/>
      <c r="C124" s="241"/>
      <c r="D124" s="225" t="s">
        <v>185</v>
      </c>
      <c r="E124" s="242" t="s">
        <v>533</v>
      </c>
      <c r="F124" s="243" t="s">
        <v>187</v>
      </c>
      <c r="G124" s="241"/>
      <c r="H124" s="244">
        <v>2</v>
      </c>
      <c r="I124" s="245"/>
      <c r="J124" s="241"/>
      <c r="K124" s="241"/>
      <c r="L124" s="246"/>
      <c r="M124" s="247"/>
      <c r="N124" s="248"/>
      <c r="O124" s="248"/>
      <c r="P124" s="248"/>
      <c r="Q124" s="248"/>
      <c r="R124" s="248"/>
      <c r="S124" s="248"/>
      <c r="T124" s="248"/>
      <c r="U124" s="249"/>
      <c r="AT124" s="250" t="s">
        <v>185</v>
      </c>
      <c r="AU124" s="250" t="s">
        <v>86</v>
      </c>
      <c r="AV124" s="13" t="s">
        <v>127</v>
      </c>
      <c r="AW124" s="13" t="s">
        <v>37</v>
      </c>
      <c r="AX124" s="13" t="s">
        <v>84</v>
      </c>
      <c r="AY124" s="250" t="s">
        <v>173</v>
      </c>
    </row>
    <row r="125" spans="2:65" s="1" customFormat="1" ht="16.5" customHeight="1">
      <c r="B125" s="39"/>
      <c r="C125" s="212" t="s">
        <v>236</v>
      </c>
      <c r="D125" s="212" t="s">
        <v>175</v>
      </c>
      <c r="E125" s="213" t="s">
        <v>601</v>
      </c>
      <c r="F125" s="214" t="s">
        <v>602</v>
      </c>
      <c r="G125" s="215" t="s">
        <v>190</v>
      </c>
      <c r="H125" s="216">
        <v>18</v>
      </c>
      <c r="I125" s="217"/>
      <c r="J125" s="218">
        <f>ROUND(I125*H125,2)</f>
        <v>0</v>
      </c>
      <c r="K125" s="214" t="s">
        <v>179</v>
      </c>
      <c r="L125" s="44"/>
      <c r="M125" s="219" t="s">
        <v>19</v>
      </c>
      <c r="N125" s="220" t="s">
        <v>47</v>
      </c>
      <c r="O125" s="84"/>
      <c r="P125" s="221">
        <f>O125*H125</f>
        <v>0</v>
      </c>
      <c r="Q125" s="221">
        <v>0</v>
      </c>
      <c r="R125" s="221">
        <f>Q125*H125</f>
        <v>0</v>
      </c>
      <c r="S125" s="221">
        <v>0</v>
      </c>
      <c r="T125" s="221">
        <f>S125*H125</f>
        <v>0</v>
      </c>
      <c r="U125" s="222" t="s">
        <v>19</v>
      </c>
      <c r="AR125" s="223" t="s">
        <v>127</v>
      </c>
      <c r="AT125" s="223" t="s">
        <v>175</v>
      </c>
      <c r="AU125" s="223" t="s">
        <v>86</v>
      </c>
      <c r="AY125" s="18" t="s">
        <v>173</v>
      </c>
      <c r="BE125" s="224">
        <f>IF(N125="základní",J125,0)</f>
        <v>0</v>
      </c>
      <c r="BF125" s="224">
        <f>IF(N125="snížená",J125,0)</f>
        <v>0</v>
      </c>
      <c r="BG125" s="224">
        <f>IF(N125="zákl. přenesená",J125,0)</f>
        <v>0</v>
      </c>
      <c r="BH125" s="224">
        <f>IF(N125="sníž. přenesená",J125,0)</f>
        <v>0</v>
      </c>
      <c r="BI125" s="224">
        <f>IF(N125="nulová",J125,0)</f>
        <v>0</v>
      </c>
      <c r="BJ125" s="18" t="s">
        <v>84</v>
      </c>
      <c r="BK125" s="224">
        <f>ROUND(I125*H125,2)</f>
        <v>0</v>
      </c>
      <c r="BL125" s="18" t="s">
        <v>127</v>
      </c>
      <c r="BM125" s="223" t="s">
        <v>603</v>
      </c>
    </row>
    <row r="126" spans="2:47" s="1" customFormat="1" ht="12">
      <c r="B126" s="39"/>
      <c r="C126" s="40"/>
      <c r="D126" s="225" t="s">
        <v>181</v>
      </c>
      <c r="E126" s="40"/>
      <c r="F126" s="226" t="s">
        <v>604</v>
      </c>
      <c r="G126" s="40"/>
      <c r="H126" s="40"/>
      <c r="I126" s="137"/>
      <c r="J126" s="40"/>
      <c r="K126" s="40"/>
      <c r="L126" s="44"/>
      <c r="M126" s="227"/>
      <c r="N126" s="84"/>
      <c r="O126" s="84"/>
      <c r="P126" s="84"/>
      <c r="Q126" s="84"/>
      <c r="R126" s="84"/>
      <c r="S126" s="84"/>
      <c r="T126" s="84"/>
      <c r="U126" s="85"/>
      <c r="AT126" s="18" t="s">
        <v>181</v>
      </c>
      <c r="AU126" s="18" t="s">
        <v>86</v>
      </c>
    </row>
    <row r="127" spans="2:47" s="1" customFormat="1" ht="12">
      <c r="B127" s="39"/>
      <c r="C127" s="40"/>
      <c r="D127" s="225" t="s">
        <v>183</v>
      </c>
      <c r="E127" s="40"/>
      <c r="F127" s="228" t="s">
        <v>332</v>
      </c>
      <c r="G127" s="40"/>
      <c r="H127" s="40"/>
      <c r="I127" s="137"/>
      <c r="J127" s="40"/>
      <c r="K127" s="40"/>
      <c r="L127" s="44"/>
      <c r="M127" s="227"/>
      <c r="N127" s="84"/>
      <c r="O127" s="84"/>
      <c r="P127" s="84"/>
      <c r="Q127" s="84"/>
      <c r="R127" s="84"/>
      <c r="S127" s="84"/>
      <c r="T127" s="84"/>
      <c r="U127" s="85"/>
      <c r="AT127" s="18" t="s">
        <v>183</v>
      </c>
      <c r="AU127" s="18" t="s">
        <v>86</v>
      </c>
    </row>
    <row r="128" spans="2:51" s="12" customFormat="1" ht="12">
      <c r="B128" s="229"/>
      <c r="C128" s="230"/>
      <c r="D128" s="225" t="s">
        <v>185</v>
      </c>
      <c r="E128" s="231" t="s">
        <v>19</v>
      </c>
      <c r="F128" s="232" t="s">
        <v>534</v>
      </c>
      <c r="G128" s="230"/>
      <c r="H128" s="233">
        <v>18</v>
      </c>
      <c r="I128" s="234"/>
      <c r="J128" s="230"/>
      <c r="K128" s="230"/>
      <c r="L128" s="235"/>
      <c r="M128" s="236"/>
      <c r="N128" s="237"/>
      <c r="O128" s="237"/>
      <c r="P128" s="237"/>
      <c r="Q128" s="237"/>
      <c r="R128" s="237"/>
      <c r="S128" s="237"/>
      <c r="T128" s="237"/>
      <c r="U128" s="238"/>
      <c r="AT128" s="239" t="s">
        <v>185</v>
      </c>
      <c r="AU128" s="239" t="s">
        <v>86</v>
      </c>
      <c r="AV128" s="12" t="s">
        <v>86</v>
      </c>
      <c r="AW128" s="12" t="s">
        <v>37</v>
      </c>
      <c r="AX128" s="12" t="s">
        <v>76</v>
      </c>
      <c r="AY128" s="239" t="s">
        <v>173</v>
      </c>
    </row>
    <row r="129" spans="2:51" s="13" customFormat="1" ht="12">
      <c r="B129" s="240"/>
      <c r="C129" s="241"/>
      <c r="D129" s="225" t="s">
        <v>185</v>
      </c>
      <c r="E129" s="242" t="s">
        <v>19</v>
      </c>
      <c r="F129" s="243" t="s">
        <v>187</v>
      </c>
      <c r="G129" s="241"/>
      <c r="H129" s="244">
        <v>18</v>
      </c>
      <c r="I129" s="245"/>
      <c r="J129" s="241"/>
      <c r="K129" s="241"/>
      <c r="L129" s="246"/>
      <c r="M129" s="247"/>
      <c r="N129" s="248"/>
      <c r="O129" s="248"/>
      <c r="P129" s="248"/>
      <c r="Q129" s="248"/>
      <c r="R129" s="248"/>
      <c r="S129" s="248"/>
      <c r="T129" s="248"/>
      <c r="U129" s="249"/>
      <c r="AT129" s="250" t="s">
        <v>185</v>
      </c>
      <c r="AU129" s="250" t="s">
        <v>86</v>
      </c>
      <c r="AV129" s="13" t="s">
        <v>127</v>
      </c>
      <c r="AW129" s="13" t="s">
        <v>37</v>
      </c>
      <c r="AX129" s="13" t="s">
        <v>84</v>
      </c>
      <c r="AY129" s="250" t="s">
        <v>173</v>
      </c>
    </row>
    <row r="130" spans="2:65" s="1" customFormat="1" ht="16.5" customHeight="1">
      <c r="B130" s="39"/>
      <c r="C130" s="212" t="s">
        <v>242</v>
      </c>
      <c r="D130" s="212" t="s">
        <v>175</v>
      </c>
      <c r="E130" s="213" t="s">
        <v>605</v>
      </c>
      <c r="F130" s="214" t="s">
        <v>606</v>
      </c>
      <c r="G130" s="215" t="s">
        <v>190</v>
      </c>
      <c r="H130" s="216">
        <v>1</v>
      </c>
      <c r="I130" s="217"/>
      <c r="J130" s="218">
        <f>ROUND(I130*H130,2)</f>
        <v>0</v>
      </c>
      <c r="K130" s="214" t="s">
        <v>179</v>
      </c>
      <c r="L130" s="44"/>
      <c r="M130" s="219" t="s">
        <v>19</v>
      </c>
      <c r="N130" s="220" t="s">
        <v>47</v>
      </c>
      <c r="O130" s="84"/>
      <c r="P130" s="221">
        <f>O130*H130</f>
        <v>0</v>
      </c>
      <c r="Q130" s="221">
        <v>0</v>
      </c>
      <c r="R130" s="221">
        <f>Q130*H130</f>
        <v>0</v>
      </c>
      <c r="S130" s="221">
        <v>0</v>
      </c>
      <c r="T130" s="221">
        <f>S130*H130</f>
        <v>0</v>
      </c>
      <c r="U130" s="222" t="s">
        <v>19</v>
      </c>
      <c r="AR130" s="223" t="s">
        <v>127</v>
      </c>
      <c r="AT130" s="223" t="s">
        <v>175</v>
      </c>
      <c r="AU130" s="223" t="s">
        <v>86</v>
      </c>
      <c r="AY130" s="18" t="s">
        <v>173</v>
      </c>
      <c r="BE130" s="224">
        <f>IF(N130="základní",J130,0)</f>
        <v>0</v>
      </c>
      <c r="BF130" s="224">
        <f>IF(N130="snížená",J130,0)</f>
        <v>0</v>
      </c>
      <c r="BG130" s="224">
        <f>IF(N130="zákl. přenesená",J130,0)</f>
        <v>0</v>
      </c>
      <c r="BH130" s="224">
        <f>IF(N130="sníž. přenesená",J130,0)</f>
        <v>0</v>
      </c>
      <c r="BI130" s="224">
        <f>IF(N130="nulová",J130,0)</f>
        <v>0</v>
      </c>
      <c r="BJ130" s="18" t="s">
        <v>84</v>
      </c>
      <c r="BK130" s="224">
        <f>ROUND(I130*H130,2)</f>
        <v>0</v>
      </c>
      <c r="BL130" s="18" t="s">
        <v>127</v>
      </c>
      <c r="BM130" s="223" t="s">
        <v>607</v>
      </c>
    </row>
    <row r="131" spans="2:47" s="1" customFormat="1" ht="12">
      <c r="B131" s="39"/>
      <c r="C131" s="40"/>
      <c r="D131" s="225" t="s">
        <v>181</v>
      </c>
      <c r="E131" s="40"/>
      <c r="F131" s="226" t="s">
        <v>608</v>
      </c>
      <c r="G131" s="40"/>
      <c r="H131" s="40"/>
      <c r="I131" s="137"/>
      <c r="J131" s="40"/>
      <c r="K131" s="40"/>
      <c r="L131" s="44"/>
      <c r="M131" s="227"/>
      <c r="N131" s="84"/>
      <c r="O131" s="84"/>
      <c r="P131" s="84"/>
      <c r="Q131" s="84"/>
      <c r="R131" s="84"/>
      <c r="S131" s="84"/>
      <c r="T131" s="84"/>
      <c r="U131" s="85"/>
      <c r="AT131" s="18" t="s">
        <v>181</v>
      </c>
      <c r="AU131" s="18" t="s">
        <v>86</v>
      </c>
    </row>
    <row r="132" spans="2:47" s="1" customFormat="1" ht="12">
      <c r="B132" s="39"/>
      <c r="C132" s="40"/>
      <c r="D132" s="225" t="s">
        <v>183</v>
      </c>
      <c r="E132" s="40"/>
      <c r="F132" s="228" t="s">
        <v>332</v>
      </c>
      <c r="G132" s="40"/>
      <c r="H132" s="40"/>
      <c r="I132" s="137"/>
      <c r="J132" s="40"/>
      <c r="K132" s="40"/>
      <c r="L132" s="44"/>
      <c r="M132" s="227"/>
      <c r="N132" s="84"/>
      <c r="O132" s="84"/>
      <c r="P132" s="84"/>
      <c r="Q132" s="84"/>
      <c r="R132" s="84"/>
      <c r="S132" s="84"/>
      <c r="T132" s="84"/>
      <c r="U132" s="85"/>
      <c r="AT132" s="18" t="s">
        <v>183</v>
      </c>
      <c r="AU132" s="18" t="s">
        <v>86</v>
      </c>
    </row>
    <row r="133" spans="2:51" s="12" customFormat="1" ht="12">
      <c r="B133" s="229"/>
      <c r="C133" s="230"/>
      <c r="D133" s="225" t="s">
        <v>185</v>
      </c>
      <c r="E133" s="231" t="s">
        <v>19</v>
      </c>
      <c r="F133" s="232" t="s">
        <v>535</v>
      </c>
      <c r="G133" s="230"/>
      <c r="H133" s="233">
        <v>1</v>
      </c>
      <c r="I133" s="234"/>
      <c r="J133" s="230"/>
      <c r="K133" s="230"/>
      <c r="L133" s="235"/>
      <c r="M133" s="236"/>
      <c r="N133" s="237"/>
      <c r="O133" s="237"/>
      <c r="P133" s="237"/>
      <c r="Q133" s="237"/>
      <c r="R133" s="237"/>
      <c r="S133" s="237"/>
      <c r="T133" s="237"/>
      <c r="U133" s="238"/>
      <c r="AT133" s="239" t="s">
        <v>185</v>
      </c>
      <c r="AU133" s="239" t="s">
        <v>86</v>
      </c>
      <c r="AV133" s="12" t="s">
        <v>86</v>
      </c>
      <c r="AW133" s="12" t="s">
        <v>37</v>
      </c>
      <c r="AX133" s="12" t="s">
        <v>76</v>
      </c>
      <c r="AY133" s="239" t="s">
        <v>173</v>
      </c>
    </row>
    <row r="134" spans="2:51" s="13" customFormat="1" ht="12">
      <c r="B134" s="240"/>
      <c r="C134" s="241"/>
      <c r="D134" s="225" t="s">
        <v>185</v>
      </c>
      <c r="E134" s="242" t="s">
        <v>19</v>
      </c>
      <c r="F134" s="243" t="s">
        <v>187</v>
      </c>
      <c r="G134" s="241"/>
      <c r="H134" s="244">
        <v>1</v>
      </c>
      <c r="I134" s="245"/>
      <c r="J134" s="241"/>
      <c r="K134" s="241"/>
      <c r="L134" s="246"/>
      <c r="M134" s="247"/>
      <c r="N134" s="248"/>
      <c r="O134" s="248"/>
      <c r="P134" s="248"/>
      <c r="Q134" s="248"/>
      <c r="R134" s="248"/>
      <c r="S134" s="248"/>
      <c r="T134" s="248"/>
      <c r="U134" s="249"/>
      <c r="AT134" s="250" t="s">
        <v>185</v>
      </c>
      <c r="AU134" s="250" t="s">
        <v>86</v>
      </c>
      <c r="AV134" s="13" t="s">
        <v>127</v>
      </c>
      <c r="AW134" s="13" t="s">
        <v>37</v>
      </c>
      <c r="AX134" s="13" t="s">
        <v>84</v>
      </c>
      <c r="AY134" s="250" t="s">
        <v>173</v>
      </c>
    </row>
    <row r="135" spans="2:65" s="1" customFormat="1" ht="16.5" customHeight="1">
      <c r="B135" s="39"/>
      <c r="C135" s="212" t="s">
        <v>248</v>
      </c>
      <c r="D135" s="212" t="s">
        <v>175</v>
      </c>
      <c r="E135" s="213" t="s">
        <v>617</v>
      </c>
      <c r="F135" s="214" t="s">
        <v>618</v>
      </c>
      <c r="G135" s="215" t="s">
        <v>190</v>
      </c>
      <c r="H135" s="216">
        <v>2</v>
      </c>
      <c r="I135" s="217"/>
      <c r="J135" s="218">
        <f>ROUND(I135*H135,2)</f>
        <v>0</v>
      </c>
      <c r="K135" s="214" t="s">
        <v>179</v>
      </c>
      <c r="L135" s="44"/>
      <c r="M135" s="219" t="s">
        <v>19</v>
      </c>
      <c r="N135" s="220" t="s">
        <v>47</v>
      </c>
      <c r="O135" s="84"/>
      <c r="P135" s="221">
        <f>O135*H135</f>
        <v>0</v>
      </c>
      <c r="Q135" s="221">
        <v>0</v>
      </c>
      <c r="R135" s="221">
        <f>Q135*H135</f>
        <v>0</v>
      </c>
      <c r="S135" s="221">
        <v>0</v>
      </c>
      <c r="T135" s="221">
        <f>S135*H135</f>
        <v>0</v>
      </c>
      <c r="U135" s="222" t="s">
        <v>19</v>
      </c>
      <c r="AR135" s="223" t="s">
        <v>127</v>
      </c>
      <c r="AT135" s="223" t="s">
        <v>175</v>
      </c>
      <c r="AU135" s="223" t="s">
        <v>86</v>
      </c>
      <c r="AY135" s="18" t="s">
        <v>173</v>
      </c>
      <c r="BE135" s="224">
        <f>IF(N135="základní",J135,0)</f>
        <v>0</v>
      </c>
      <c r="BF135" s="224">
        <f>IF(N135="snížená",J135,0)</f>
        <v>0</v>
      </c>
      <c r="BG135" s="224">
        <f>IF(N135="zákl. přenesená",J135,0)</f>
        <v>0</v>
      </c>
      <c r="BH135" s="224">
        <f>IF(N135="sníž. přenesená",J135,0)</f>
        <v>0</v>
      </c>
      <c r="BI135" s="224">
        <f>IF(N135="nulová",J135,0)</f>
        <v>0</v>
      </c>
      <c r="BJ135" s="18" t="s">
        <v>84</v>
      </c>
      <c r="BK135" s="224">
        <f>ROUND(I135*H135,2)</f>
        <v>0</v>
      </c>
      <c r="BL135" s="18" t="s">
        <v>127</v>
      </c>
      <c r="BM135" s="223" t="s">
        <v>619</v>
      </c>
    </row>
    <row r="136" spans="2:47" s="1" customFormat="1" ht="12">
      <c r="B136" s="39"/>
      <c r="C136" s="40"/>
      <c r="D136" s="225" t="s">
        <v>181</v>
      </c>
      <c r="E136" s="40"/>
      <c r="F136" s="226" t="s">
        <v>620</v>
      </c>
      <c r="G136" s="40"/>
      <c r="H136" s="40"/>
      <c r="I136" s="137"/>
      <c r="J136" s="40"/>
      <c r="K136" s="40"/>
      <c r="L136" s="44"/>
      <c r="M136" s="227"/>
      <c r="N136" s="84"/>
      <c r="O136" s="84"/>
      <c r="P136" s="84"/>
      <c r="Q136" s="84"/>
      <c r="R136" s="84"/>
      <c r="S136" s="84"/>
      <c r="T136" s="84"/>
      <c r="U136" s="85"/>
      <c r="AT136" s="18" t="s">
        <v>181</v>
      </c>
      <c r="AU136" s="18" t="s">
        <v>86</v>
      </c>
    </row>
    <row r="137" spans="2:47" s="1" customFormat="1" ht="12">
      <c r="B137" s="39"/>
      <c r="C137" s="40"/>
      <c r="D137" s="225" t="s">
        <v>183</v>
      </c>
      <c r="E137" s="40"/>
      <c r="F137" s="228" t="s">
        <v>332</v>
      </c>
      <c r="G137" s="40"/>
      <c r="H137" s="40"/>
      <c r="I137" s="137"/>
      <c r="J137" s="40"/>
      <c r="K137" s="40"/>
      <c r="L137" s="44"/>
      <c r="M137" s="227"/>
      <c r="N137" s="84"/>
      <c r="O137" s="84"/>
      <c r="P137" s="84"/>
      <c r="Q137" s="84"/>
      <c r="R137" s="84"/>
      <c r="S137" s="84"/>
      <c r="T137" s="84"/>
      <c r="U137" s="85"/>
      <c r="AT137" s="18" t="s">
        <v>183</v>
      </c>
      <c r="AU137" s="18" t="s">
        <v>86</v>
      </c>
    </row>
    <row r="138" spans="2:51" s="12" customFormat="1" ht="12">
      <c r="B138" s="229"/>
      <c r="C138" s="230"/>
      <c r="D138" s="225" t="s">
        <v>185</v>
      </c>
      <c r="E138" s="231" t="s">
        <v>19</v>
      </c>
      <c r="F138" s="232" t="s">
        <v>533</v>
      </c>
      <c r="G138" s="230"/>
      <c r="H138" s="233">
        <v>2</v>
      </c>
      <c r="I138" s="234"/>
      <c r="J138" s="230"/>
      <c r="K138" s="230"/>
      <c r="L138" s="235"/>
      <c r="M138" s="236"/>
      <c r="N138" s="237"/>
      <c r="O138" s="237"/>
      <c r="P138" s="237"/>
      <c r="Q138" s="237"/>
      <c r="R138" s="237"/>
      <c r="S138" s="237"/>
      <c r="T138" s="237"/>
      <c r="U138" s="238"/>
      <c r="AT138" s="239" t="s">
        <v>185</v>
      </c>
      <c r="AU138" s="239" t="s">
        <v>86</v>
      </c>
      <c r="AV138" s="12" t="s">
        <v>86</v>
      </c>
      <c r="AW138" s="12" t="s">
        <v>37</v>
      </c>
      <c r="AX138" s="12" t="s">
        <v>76</v>
      </c>
      <c r="AY138" s="239" t="s">
        <v>173</v>
      </c>
    </row>
    <row r="139" spans="2:51" s="13" customFormat="1" ht="12">
      <c r="B139" s="240"/>
      <c r="C139" s="241"/>
      <c r="D139" s="225" t="s">
        <v>185</v>
      </c>
      <c r="E139" s="242" t="s">
        <v>19</v>
      </c>
      <c r="F139" s="243" t="s">
        <v>187</v>
      </c>
      <c r="G139" s="241"/>
      <c r="H139" s="244">
        <v>2</v>
      </c>
      <c r="I139" s="245"/>
      <c r="J139" s="241"/>
      <c r="K139" s="241"/>
      <c r="L139" s="246"/>
      <c r="M139" s="247"/>
      <c r="N139" s="248"/>
      <c r="O139" s="248"/>
      <c r="P139" s="248"/>
      <c r="Q139" s="248"/>
      <c r="R139" s="248"/>
      <c r="S139" s="248"/>
      <c r="T139" s="248"/>
      <c r="U139" s="249"/>
      <c r="AT139" s="250" t="s">
        <v>185</v>
      </c>
      <c r="AU139" s="250" t="s">
        <v>86</v>
      </c>
      <c r="AV139" s="13" t="s">
        <v>127</v>
      </c>
      <c r="AW139" s="13" t="s">
        <v>37</v>
      </c>
      <c r="AX139" s="13" t="s">
        <v>84</v>
      </c>
      <c r="AY139" s="250" t="s">
        <v>173</v>
      </c>
    </row>
    <row r="140" spans="2:63" s="11" customFormat="1" ht="22.8" customHeight="1">
      <c r="B140" s="196"/>
      <c r="C140" s="197"/>
      <c r="D140" s="198" t="s">
        <v>75</v>
      </c>
      <c r="E140" s="210" t="s">
        <v>523</v>
      </c>
      <c r="F140" s="210" t="s">
        <v>524</v>
      </c>
      <c r="G140" s="197"/>
      <c r="H140" s="197"/>
      <c r="I140" s="200"/>
      <c r="J140" s="211">
        <f>BK140</f>
        <v>0</v>
      </c>
      <c r="K140" s="197"/>
      <c r="L140" s="202"/>
      <c r="M140" s="203"/>
      <c r="N140" s="204"/>
      <c r="O140" s="204"/>
      <c r="P140" s="205">
        <f>SUM(P141:P143)</f>
        <v>0</v>
      </c>
      <c r="Q140" s="204"/>
      <c r="R140" s="205">
        <f>SUM(R141:R143)</f>
        <v>0</v>
      </c>
      <c r="S140" s="204"/>
      <c r="T140" s="205">
        <f>SUM(T141:T143)</f>
        <v>0</v>
      </c>
      <c r="U140" s="206"/>
      <c r="AR140" s="207" t="s">
        <v>84</v>
      </c>
      <c r="AT140" s="208" t="s">
        <v>75</v>
      </c>
      <c r="AU140" s="208" t="s">
        <v>84</v>
      </c>
      <c r="AY140" s="207" t="s">
        <v>173</v>
      </c>
      <c r="BK140" s="209">
        <f>SUM(BK141:BK143)</f>
        <v>0</v>
      </c>
    </row>
    <row r="141" spans="2:65" s="1" customFormat="1" ht="16.5" customHeight="1">
      <c r="B141" s="39"/>
      <c r="C141" s="212" t="s">
        <v>254</v>
      </c>
      <c r="D141" s="212" t="s">
        <v>175</v>
      </c>
      <c r="E141" s="213" t="s">
        <v>621</v>
      </c>
      <c r="F141" s="214" t="s">
        <v>622</v>
      </c>
      <c r="G141" s="215" t="s">
        <v>406</v>
      </c>
      <c r="H141" s="216">
        <v>0.007</v>
      </c>
      <c r="I141" s="217"/>
      <c r="J141" s="218">
        <f>ROUND(I141*H141,2)</f>
        <v>0</v>
      </c>
      <c r="K141" s="214" t="s">
        <v>179</v>
      </c>
      <c r="L141" s="44"/>
      <c r="M141" s="219" t="s">
        <v>19</v>
      </c>
      <c r="N141" s="220" t="s">
        <v>47</v>
      </c>
      <c r="O141" s="84"/>
      <c r="P141" s="221">
        <f>O141*H141</f>
        <v>0</v>
      </c>
      <c r="Q141" s="221">
        <v>0</v>
      </c>
      <c r="R141" s="221">
        <f>Q141*H141</f>
        <v>0</v>
      </c>
      <c r="S141" s="221">
        <v>0</v>
      </c>
      <c r="T141" s="221">
        <f>S141*H141</f>
        <v>0</v>
      </c>
      <c r="U141" s="222" t="s">
        <v>19</v>
      </c>
      <c r="AR141" s="223" t="s">
        <v>127</v>
      </c>
      <c r="AT141" s="223" t="s">
        <v>175</v>
      </c>
      <c r="AU141" s="223" t="s">
        <v>86</v>
      </c>
      <c r="AY141" s="18" t="s">
        <v>173</v>
      </c>
      <c r="BE141" s="224">
        <f>IF(N141="základní",J141,0)</f>
        <v>0</v>
      </c>
      <c r="BF141" s="224">
        <f>IF(N141="snížená",J141,0)</f>
        <v>0</v>
      </c>
      <c r="BG141" s="224">
        <f>IF(N141="zákl. přenesená",J141,0)</f>
        <v>0</v>
      </c>
      <c r="BH141" s="224">
        <f>IF(N141="sníž. přenesená",J141,0)</f>
        <v>0</v>
      </c>
      <c r="BI141" s="224">
        <f>IF(N141="nulová",J141,0)</f>
        <v>0</v>
      </c>
      <c r="BJ141" s="18" t="s">
        <v>84</v>
      </c>
      <c r="BK141" s="224">
        <f>ROUND(I141*H141,2)</f>
        <v>0</v>
      </c>
      <c r="BL141" s="18" t="s">
        <v>127</v>
      </c>
      <c r="BM141" s="223" t="s">
        <v>1083</v>
      </c>
    </row>
    <row r="142" spans="2:47" s="1" customFormat="1" ht="12">
      <c r="B142" s="39"/>
      <c r="C142" s="40"/>
      <c r="D142" s="225" t="s">
        <v>181</v>
      </c>
      <c r="E142" s="40"/>
      <c r="F142" s="226" t="s">
        <v>624</v>
      </c>
      <c r="G142" s="40"/>
      <c r="H142" s="40"/>
      <c r="I142" s="137"/>
      <c r="J142" s="40"/>
      <c r="K142" s="40"/>
      <c r="L142" s="44"/>
      <c r="M142" s="227"/>
      <c r="N142" s="84"/>
      <c r="O142" s="84"/>
      <c r="P142" s="84"/>
      <c r="Q142" s="84"/>
      <c r="R142" s="84"/>
      <c r="S142" s="84"/>
      <c r="T142" s="84"/>
      <c r="U142" s="85"/>
      <c r="AT142" s="18" t="s">
        <v>181</v>
      </c>
      <c r="AU142" s="18" t="s">
        <v>86</v>
      </c>
    </row>
    <row r="143" spans="2:47" s="1" customFormat="1" ht="12">
      <c r="B143" s="39"/>
      <c r="C143" s="40"/>
      <c r="D143" s="225" t="s">
        <v>183</v>
      </c>
      <c r="E143" s="40"/>
      <c r="F143" s="228" t="s">
        <v>625</v>
      </c>
      <c r="G143" s="40"/>
      <c r="H143" s="40"/>
      <c r="I143" s="137"/>
      <c r="J143" s="40"/>
      <c r="K143" s="40"/>
      <c r="L143" s="44"/>
      <c r="M143" s="282"/>
      <c r="N143" s="283"/>
      <c r="O143" s="283"/>
      <c r="P143" s="283"/>
      <c r="Q143" s="283"/>
      <c r="R143" s="283"/>
      <c r="S143" s="283"/>
      <c r="T143" s="283"/>
      <c r="U143" s="284"/>
      <c r="AT143" s="18" t="s">
        <v>183</v>
      </c>
      <c r="AU143" s="18" t="s">
        <v>86</v>
      </c>
    </row>
    <row r="144" spans="2:12" s="1" customFormat="1" ht="6.95" customHeight="1">
      <c r="B144" s="59"/>
      <c r="C144" s="60"/>
      <c r="D144" s="60"/>
      <c r="E144" s="60"/>
      <c r="F144" s="60"/>
      <c r="G144" s="60"/>
      <c r="H144" s="60"/>
      <c r="I144" s="163"/>
      <c r="J144" s="60"/>
      <c r="K144" s="60"/>
      <c r="L144" s="44"/>
    </row>
  </sheetData>
  <sheetProtection password="CC35" sheet="1" objects="1" scenarios="1" formatColumns="0" formatRows="0" autoFilter="0"/>
  <autoFilter ref="C81:K143"/>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13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1" width="14.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116</v>
      </c>
    </row>
    <row r="3" spans="2:46" ht="6.95" customHeight="1">
      <c r="B3" s="130"/>
      <c r="C3" s="131"/>
      <c r="D3" s="131"/>
      <c r="E3" s="131"/>
      <c r="F3" s="131"/>
      <c r="G3" s="131"/>
      <c r="H3" s="131"/>
      <c r="I3" s="132"/>
      <c r="J3" s="131"/>
      <c r="K3" s="131"/>
      <c r="L3" s="21"/>
      <c r="AT3" s="18" t="s">
        <v>86</v>
      </c>
    </row>
    <row r="4" spans="2:46" ht="24.95" customHeight="1">
      <c r="B4" s="21"/>
      <c r="D4" s="133" t="s">
        <v>121</v>
      </c>
      <c r="L4" s="21"/>
      <c r="M4" s="134" t="s">
        <v>10</v>
      </c>
      <c r="AT4" s="18" t="s">
        <v>4</v>
      </c>
    </row>
    <row r="5" spans="2:12" ht="6.95" customHeight="1">
      <c r="B5" s="21"/>
      <c r="L5" s="21"/>
    </row>
    <row r="6" spans="2:12" ht="12" customHeight="1">
      <c r="B6" s="21"/>
      <c r="D6" s="135" t="s">
        <v>16</v>
      </c>
      <c r="L6" s="21"/>
    </row>
    <row r="7" spans="2:12" ht="16.5" customHeight="1">
      <c r="B7" s="21"/>
      <c r="E7" s="136" t="str">
        <f>'Rekapitulace stavby'!K6</f>
        <v>Trnávka,Trnava u Zlína, dílčí úpravy toku</v>
      </c>
      <c r="F7" s="135"/>
      <c r="G7" s="135"/>
      <c r="H7" s="135"/>
      <c r="L7" s="21"/>
    </row>
    <row r="8" spans="2:12" s="1" customFormat="1" ht="12" customHeight="1">
      <c r="B8" s="44"/>
      <c r="D8" s="135" t="s">
        <v>130</v>
      </c>
      <c r="I8" s="137"/>
      <c r="L8" s="44"/>
    </row>
    <row r="9" spans="2:12" s="1" customFormat="1" ht="36.95" customHeight="1">
      <c r="B9" s="44"/>
      <c r="E9" s="138" t="s">
        <v>1084</v>
      </c>
      <c r="F9" s="1"/>
      <c r="G9" s="1"/>
      <c r="H9" s="1"/>
      <c r="I9" s="137"/>
      <c r="L9" s="44"/>
    </row>
    <row r="10" spans="2:12" s="1" customFormat="1" ht="12">
      <c r="B10" s="44"/>
      <c r="I10" s="137"/>
      <c r="L10" s="44"/>
    </row>
    <row r="11" spans="2:12" s="1" customFormat="1" ht="12" customHeight="1">
      <c r="B11" s="44"/>
      <c r="D11" s="135" t="s">
        <v>18</v>
      </c>
      <c r="F11" s="139" t="s">
        <v>19</v>
      </c>
      <c r="I11" s="140" t="s">
        <v>20</v>
      </c>
      <c r="J11" s="139" t="s">
        <v>19</v>
      </c>
      <c r="L11" s="44"/>
    </row>
    <row r="12" spans="2:12" s="1" customFormat="1" ht="12" customHeight="1">
      <c r="B12" s="44"/>
      <c r="D12" s="135" t="s">
        <v>21</v>
      </c>
      <c r="F12" s="139" t="s">
        <v>22</v>
      </c>
      <c r="I12" s="140" t="s">
        <v>23</v>
      </c>
      <c r="J12" s="141" t="str">
        <f>'Rekapitulace stavby'!AN8</f>
        <v>16. 9. 2019</v>
      </c>
      <c r="L12" s="44"/>
    </row>
    <row r="13" spans="2:12" s="1" customFormat="1" ht="10.8" customHeight="1">
      <c r="B13" s="44"/>
      <c r="I13" s="137"/>
      <c r="L13" s="44"/>
    </row>
    <row r="14" spans="2:12" s="1" customFormat="1" ht="12" customHeight="1">
      <c r="B14" s="44"/>
      <c r="D14" s="135" t="s">
        <v>25</v>
      </c>
      <c r="I14" s="140" t="s">
        <v>26</v>
      </c>
      <c r="J14" s="139" t="s">
        <v>27</v>
      </c>
      <c r="L14" s="44"/>
    </row>
    <row r="15" spans="2:12" s="1" customFormat="1" ht="18" customHeight="1">
      <c r="B15" s="44"/>
      <c r="E15" s="139" t="s">
        <v>28</v>
      </c>
      <c r="I15" s="140" t="s">
        <v>29</v>
      </c>
      <c r="J15" s="139" t="s">
        <v>30</v>
      </c>
      <c r="L15" s="44"/>
    </row>
    <row r="16" spans="2:12" s="1" customFormat="1" ht="6.95" customHeight="1">
      <c r="B16" s="44"/>
      <c r="I16" s="137"/>
      <c r="L16" s="44"/>
    </row>
    <row r="17" spans="2:12" s="1" customFormat="1" ht="12" customHeight="1">
      <c r="B17" s="44"/>
      <c r="D17" s="135" t="s">
        <v>31</v>
      </c>
      <c r="I17" s="140" t="s">
        <v>26</v>
      </c>
      <c r="J17" s="34" t="str">
        <f>'Rekapitulace stavby'!AN13</f>
        <v>Vyplň údaj</v>
      </c>
      <c r="L17" s="44"/>
    </row>
    <row r="18" spans="2:12" s="1" customFormat="1" ht="18" customHeight="1">
      <c r="B18" s="44"/>
      <c r="E18" s="34" t="str">
        <f>'Rekapitulace stavby'!E14</f>
        <v>Vyplň údaj</v>
      </c>
      <c r="F18" s="139"/>
      <c r="G18" s="139"/>
      <c r="H18" s="139"/>
      <c r="I18" s="140" t="s">
        <v>29</v>
      </c>
      <c r="J18" s="34" t="str">
        <f>'Rekapitulace stavby'!AN14</f>
        <v>Vyplň údaj</v>
      </c>
      <c r="L18" s="44"/>
    </row>
    <row r="19" spans="2:12" s="1" customFormat="1" ht="6.95" customHeight="1">
      <c r="B19" s="44"/>
      <c r="I19" s="137"/>
      <c r="L19" s="44"/>
    </row>
    <row r="20" spans="2:12" s="1" customFormat="1" ht="12" customHeight="1">
      <c r="B20" s="44"/>
      <c r="D20" s="135" t="s">
        <v>33</v>
      </c>
      <c r="I20" s="140" t="s">
        <v>26</v>
      </c>
      <c r="J20" s="139" t="s">
        <v>34</v>
      </c>
      <c r="L20" s="44"/>
    </row>
    <row r="21" spans="2:12" s="1" customFormat="1" ht="18" customHeight="1">
      <c r="B21" s="44"/>
      <c r="E21" s="139" t="s">
        <v>35</v>
      </c>
      <c r="I21" s="140" t="s">
        <v>29</v>
      </c>
      <c r="J21" s="139" t="s">
        <v>36</v>
      </c>
      <c r="L21" s="44"/>
    </row>
    <row r="22" spans="2:12" s="1" customFormat="1" ht="6.95" customHeight="1">
      <c r="B22" s="44"/>
      <c r="I22" s="137"/>
      <c r="L22" s="44"/>
    </row>
    <row r="23" spans="2:12" s="1" customFormat="1" ht="12" customHeight="1">
      <c r="B23" s="44"/>
      <c r="D23" s="135" t="s">
        <v>38</v>
      </c>
      <c r="I23" s="140" t="s">
        <v>26</v>
      </c>
      <c r="J23" s="139" t="s">
        <v>19</v>
      </c>
      <c r="L23" s="44"/>
    </row>
    <row r="24" spans="2:12" s="1" customFormat="1" ht="18" customHeight="1">
      <c r="B24" s="44"/>
      <c r="E24" s="139" t="s">
        <v>39</v>
      </c>
      <c r="I24" s="140" t="s">
        <v>29</v>
      </c>
      <c r="J24" s="139" t="s">
        <v>19</v>
      </c>
      <c r="L24" s="44"/>
    </row>
    <row r="25" spans="2:12" s="1" customFormat="1" ht="6.95" customHeight="1">
      <c r="B25" s="44"/>
      <c r="I25" s="137"/>
      <c r="L25" s="44"/>
    </row>
    <row r="26" spans="2:12" s="1" customFormat="1" ht="12" customHeight="1">
      <c r="B26" s="44"/>
      <c r="D26" s="135" t="s">
        <v>40</v>
      </c>
      <c r="I26" s="137"/>
      <c r="L26" s="44"/>
    </row>
    <row r="27" spans="2:12" s="7" customFormat="1" ht="51" customHeight="1">
      <c r="B27" s="142"/>
      <c r="E27" s="143" t="s">
        <v>41</v>
      </c>
      <c r="F27" s="143"/>
      <c r="G27" s="143"/>
      <c r="H27" s="143"/>
      <c r="I27" s="144"/>
      <c r="L27" s="142"/>
    </row>
    <row r="28" spans="2:12" s="1" customFormat="1" ht="6.95" customHeight="1">
      <c r="B28" s="44"/>
      <c r="I28" s="137"/>
      <c r="L28" s="44"/>
    </row>
    <row r="29" spans="2:12" s="1" customFormat="1" ht="6.95" customHeight="1">
      <c r="B29" s="44"/>
      <c r="D29" s="76"/>
      <c r="E29" s="76"/>
      <c r="F29" s="76"/>
      <c r="G29" s="76"/>
      <c r="H29" s="76"/>
      <c r="I29" s="145"/>
      <c r="J29" s="76"/>
      <c r="K29" s="76"/>
      <c r="L29" s="44"/>
    </row>
    <row r="30" spans="2:12" s="1" customFormat="1" ht="25.4" customHeight="1">
      <c r="B30" s="44"/>
      <c r="D30" s="146" t="s">
        <v>42</v>
      </c>
      <c r="I30" s="137"/>
      <c r="J30" s="147">
        <f>ROUND(J80,2)</f>
        <v>0</v>
      </c>
      <c r="L30" s="44"/>
    </row>
    <row r="31" spans="2:12" s="1" customFormat="1" ht="6.95" customHeight="1">
      <c r="B31" s="44"/>
      <c r="D31" s="76"/>
      <c r="E31" s="76"/>
      <c r="F31" s="76"/>
      <c r="G31" s="76"/>
      <c r="H31" s="76"/>
      <c r="I31" s="145"/>
      <c r="J31" s="76"/>
      <c r="K31" s="76"/>
      <c r="L31" s="44"/>
    </row>
    <row r="32" spans="2:12" s="1" customFormat="1" ht="14.4" customHeight="1">
      <c r="B32" s="44"/>
      <c r="F32" s="148" t="s">
        <v>44</v>
      </c>
      <c r="I32" s="149" t="s">
        <v>43</v>
      </c>
      <c r="J32" s="148" t="s">
        <v>45</v>
      </c>
      <c r="L32" s="44"/>
    </row>
    <row r="33" spans="2:12" s="1" customFormat="1" ht="14.4" customHeight="1">
      <c r="B33" s="44"/>
      <c r="D33" s="150" t="s">
        <v>46</v>
      </c>
      <c r="E33" s="135" t="s">
        <v>47</v>
      </c>
      <c r="F33" s="151">
        <f>ROUND((SUM(BE80:BE132)),2)</f>
        <v>0</v>
      </c>
      <c r="I33" s="152">
        <v>0.21</v>
      </c>
      <c r="J33" s="151">
        <f>ROUND(((SUM(BE80:BE132))*I33),2)</f>
        <v>0</v>
      </c>
      <c r="L33" s="44"/>
    </row>
    <row r="34" spans="2:12" s="1" customFormat="1" ht="14.4" customHeight="1">
      <c r="B34" s="44"/>
      <c r="E34" s="135" t="s">
        <v>48</v>
      </c>
      <c r="F34" s="151">
        <f>ROUND((SUM(BF80:BF132)),2)</f>
        <v>0</v>
      </c>
      <c r="I34" s="152">
        <v>0.15</v>
      </c>
      <c r="J34" s="151">
        <f>ROUND(((SUM(BF80:BF132))*I34),2)</f>
        <v>0</v>
      </c>
      <c r="L34" s="44"/>
    </row>
    <row r="35" spans="2:12" s="1" customFormat="1" ht="14.4" customHeight="1" hidden="1">
      <c r="B35" s="44"/>
      <c r="E35" s="135" t="s">
        <v>49</v>
      </c>
      <c r="F35" s="151">
        <f>ROUND((SUM(BG80:BG132)),2)</f>
        <v>0</v>
      </c>
      <c r="I35" s="152">
        <v>0.21</v>
      </c>
      <c r="J35" s="151">
        <f>0</f>
        <v>0</v>
      </c>
      <c r="L35" s="44"/>
    </row>
    <row r="36" spans="2:12" s="1" customFormat="1" ht="14.4" customHeight="1" hidden="1">
      <c r="B36" s="44"/>
      <c r="E36" s="135" t="s">
        <v>50</v>
      </c>
      <c r="F36" s="151">
        <f>ROUND((SUM(BH80:BH132)),2)</f>
        <v>0</v>
      </c>
      <c r="I36" s="152">
        <v>0.15</v>
      </c>
      <c r="J36" s="151">
        <f>0</f>
        <v>0</v>
      </c>
      <c r="L36" s="44"/>
    </row>
    <row r="37" spans="2:12" s="1" customFormat="1" ht="14.4" customHeight="1" hidden="1">
      <c r="B37" s="44"/>
      <c r="E37" s="135" t="s">
        <v>51</v>
      </c>
      <c r="F37" s="151">
        <f>ROUND((SUM(BI80:BI132)),2)</f>
        <v>0</v>
      </c>
      <c r="I37" s="152">
        <v>0</v>
      </c>
      <c r="J37" s="151">
        <f>0</f>
        <v>0</v>
      </c>
      <c r="L37" s="44"/>
    </row>
    <row r="38" spans="2:12" s="1" customFormat="1" ht="6.95" customHeight="1">
      <c r="B38" s="44"/>
      <c r="I38" s="137"/>
      <c r="L38" s="44"/>
    </row>
    <row r="39" spans="2:12" s="1" customFormat="1" ht="25.4" customHeight="1">
      <c r="B39" s="44"/>
      <c r="C39" s="153"/>
      <c r="D39" s="154" t="s">
        <v>52</v>
      </c>
      <c r="E39" s="155"/>
      <c r="F39" s="155"/>
      <c r="G39" s="156" t="s">
        <v>53</v>
      </c>
      <c r="H39" s="157" t="s">
        <v>54</v>
      </c>
      <c r="I39" s="158"/>
      <c r="J39" s="159">
        <f>SUM(J30:J37)</f>
        <v>0</v>
      </c>
      <c r="K39" s="160"/>
      <c r="L39" s="44"/>
    </row>
    <row r="40" spans="2:12" s="1" customFormat="1" ht="14.4" customHeight="1">
      <c r="B40" s="161"/>
      <c r="C40" s="162"/>
      <c r="D40" s="162"/>
      <c r="E40" s="162"/>
      <c r="F40" s="162"/>
      <c r="G40" s="162"/>
      <c r="H40" s="162"/>
      <c r="I40" s="163"/>
      <c r="J40" s="162"/>
      <c r="K40" s="162"/>
      <c r="L40" s="44"/>
    </row>
    <row r="44" spans="2:12" s="1" customFormat="1" ht="6.95" customHeight="1">
      <c r="B44" s="164"/>
      <c r="C44" s="165"/>
      <c r="D44" s="165"/>
      <c r="E44" s="165"/>
      <c r="F44" s="165"/>
      <c r="G44" s="165"/>
      <c r="H44" s="165"/>
      <c r="I44" s="166"/>
      <c r="J44" s="165"/>
      <c r="K44" s="165"/>
      <c r="L44" s="44"/>
    </row>
    <row r="45" spans="2:12" s="1" customFormat="1" ht="24.95" customHeight="1">
      <c r="B45" s="39"/>
      <c r="C45" s="24" t="s">
        <v>148</v>
      </c>
      <c r="D45" s="40"/>
      <c r="E45" s="40"/>
      <c r="F45" s="40"/>
      <c r="G45" s="40"/>
      <c r="H45" s="40"/>
      <c r="I45" s="137"/>
      <c r="J45" s="40"/>
      <c r="K45" s="40"/>
      <c r="L45" s="44"/>
    </row>
    <row r="46" spans="2:12" s="1" customFormat="1" ht="6.95" customHeight="1">
      <c r="B46" s="39"/>
      <c r="C46" s="40"/>
      <c r="D46" s="40"/>
      <c r="E46" s="40"/>
      <c r="F46" s="40"/>
      <c r="G46" s="40"/>
      <c r="H46" s="40"/>
      <c r="I46" s="137"/>
      <c r="J46" s="40"/>
      <c r="K46" s="40"/>
      <c r="L46" s="44"/>
    </row>
    <row r="47" spans="2:12" s="1" customFormat="1" ht="12" customHeight="1">
      <c r="B47" s="39"/>
      <c r="C47" s="33" t="s">
        <v>16</v>
      </c>
      <c r="D47" s="40"/>
      <c r="E47" s="40"/>
      <c r="F47" s="40"/>
      <c r="G47" s="40"/>
      <c r="H47" s="40"/>
      <c r="I47" s="137"/>
      <c r="J47" s="40"/>
      <c r="K47" s="40"/>
      <c r="L47" s="44"/>
    </row>
    <row r="48" spans="2:12" s="1" customFormat="1" ht="16.5" customHeight="1">
      <c r="B48" s="39"/>
      <c r="C48" s="40"/>
      <c r="D48" s="40"/>
      <c r="E48" s="167" t="str">
        <f>E7</f>
        <v>Trnávka,Trnava u Zlína, dílčí úpravy toku</v>
      </c>
      <c r="F48" s="33"/>
      <c r="G48" s="33"/>
      <c r="H48" s="33"/>
      <c r="I48" s="137"/>
      <c r="J48" s="40"/>
      <c r="K48" s="40"/>
      <c r="L48" s="44"/>
    </row>
    <row r="49" spans="2:12" s="1" customFormat="1" ht="12" customHeight="1">
      <c r="B49" s="39"/>
      <c r="C49" s="33" t="s">
        <v>130</v>
      </c>
      <c r="D49" s="40"/>
      <c r="E49" s="40"/>
      <c r="F49" s="40"/>
      <c r="G49" s="40"/>
      <c r="H49" s="40"/>
      <c r="I49" s="137"/>
      <c r="J49" s="40"/>
      <c r="K49" s="40"/>
      <c r="L49" s="44"/>
    </row>
    <row r="50" spans="2:12" s="1" customFormat="1" ht="16.5" customHeight="1">
      <c r="B50" s="39"/>
      <c r="C50" s="40"/>
      <c r="D50" s="40"/>
      <c r="E50" s="69" t="str">
        <f>E9</f>
        <v>18030-VRN - VRN</v>
      </c>
      <c r="F50" s="40"/>
      <c r="G50" s="40"/>
      <c r="H50" s="40"/>
      <c r="I50" s="137"/>
      <c r="J50" s="40"/>
      <c r="K50" s="40"/>
      <c r="L50" s="44"/>
    </row>
    <row r="51" spans="2:12" s="1" customFormat="1" ht="6.95" customHeight="1">
      <c r="B51" s="39"/>
      <c r="C51" s="40"/>
      <c r="D51" s="40"/>
      <c r="E51" s="40"/>
      <c r="F51" s="40"/>
      <c r="G51" s="40"/>
      <c r="H51" s="40"/>
      <c r="I51" s="137"/>
      <c r="J51" s="40"/>
      <c r="K51" s="40"/>
      <c r="L51" s="44"/>
    </row>
    <row r="52" spans="2:12" s="1" customFormat="1" ht="12" customHeight="1">
      <c r="B52" s="39"/>
      <c r="C52" s="33" t="s">
        <v>21</v>
      </c>
      <c r="D52" s="40"/>
      <c r="E52" s="40"/>
      <c r="F52" s="28" t="str">
        <f>F12</f>
        <v>k.ú. Trnava u Zlína</v>
      </c>
      <c r="G52" s="40"/>
      <c r="H52" s="40"/>
      <c r="I52" s="140" t="s">
        <v>23</v>
      </c>
      <c r="J52" s="72" t="str">
        <f>IF(J12="","",J12)</f>
        <v>16. 9. 2019</v>
      </c>
      <c r="K52" s="40"/>
      <c r="L52" s="44"/>
    </row>
    <row r="53" spans="2:12" s="1" customFormat="1" ht="6.95" customHeight="1">
      <c r="B53" s="39"/>
      <c r="C53" s="40"/>
      <c r="D53" s="40"/>
      <c r="E53" s="40"/>
      <c r="F53" s="40"/>
      <c r="G53" s="40"/>
      <c r="H53" s="40"/>
      <c r="I53" s="137"/>
      <c r="J53" s="40"/>
      <c r="K53" s="40"/>
      <c r="L53" s="44"/>
    </row>
    <row r="54" spans="2:12" s="1" customFormat="1" ht="27.9" customHeight="1">
      <c r="B54" s="39"/>
      <c r="C54" s="33" t="s">
        <v>25</v>
      </c>
      <c r="D54" s="40"/>
      <c r="E54" s="40"/>
      <c r="F54" s="28" t="str">
        <f>E15</f>
        <v>Povodí Moravy, s.p.</v>
      </c>
      <c r="G54" s="40"/>
      <c r="H54" s="40"/>
      <c r="I54" s="140" t="s">
        <v>33</v>
      </c>
      <c r="J54" s="37" t="str">
        <f>E21</f>
        <v>Regioprojekt Brno, s.r.o</v>
      </c>
      <c r="K54" s="40"/>
      <c r="L54" s="44"/>
    </row>
    <row r="55" spans="2:12" s="1" customFormat="1" ht="15.15" customHeight="1">
      <c r="B55" s="39"/>
      <c r="C55" s="33" t="s">
        <v>31</v>
      </c>
      <c r="D55" s="40"/>
      <c r="E55" s="40"/>
      <c r="F55" s="28" t="str">
        <f>IF(E18="","",E18)</f>
        <v>Vyplň údaj</v>
      </c>
      <c r="G55" s="40"/>
      <c r="H55" s="40"/>
      <c r="I55" s="140" t="s">
        <v>38</v>
      </c>
      <c r="J55" s="37" t="str">
        <f>E24</f>
        <v>Ing. Michal Doubek</v>
      </c>
      <c r="K55" s="40"/>
      <c r="L55" s="44"/>
    </row>
    <row r="56" spans="2:12" s="1" customFormat="1" ht="10.3" customHeight="1">
      <c r="B56" s="39"/>
      <c r="C56" s="40"/>
      <c r="D56" s="40"/>
      <c r="E56" s="40"/>
      <c r="F56" s="40"/>
      <c r="G56" s="40"/>
      <c r="H56" s="40"/>
      <c r="I56" s="137"/>
      <c r="J56" s="40"/>
      <c r="K56" s="40"/>
      <c r="L56" s="44"/>
    </row>
    <row r="57" spans="2:12" s="1" customFormat="1" ht="29.25" customHeight="1">
      <c r="B57" s="39"/>
      <c r="C57" s="168" t="s">
        <v>149</v>
      </c>
      <c r="D57" s="169"/>
      <c r="E57" s="169"/>
      <c r="F57" s="169"/>
      <c r="G57" s="169"/>
      <c r="H57" s="169"/>
      <c r="I57" s="170"/>
      <c r="J57" s="171" t="s">
        <v>150</v>
      </c>
      <c r="K57" s="169"/>
      <c r="L57" s="44"/>
    </row>
    <row r="58" spans="2:12" s="1" customFormat="1" ht="10.3" customHeight="1">
      <c r="B58" s="39"/>
      <c r="C58" s="40"/>
      <c r="D58" s="40"/>
      <c r="E58" s="40"/>
      <c r="F58" s="40"/>
      <c r="G58" s="40"/>
      <c r="H58" s="40"/>
      <c r="I58" s="137"/>
      <c r="J58" s="40"/>
      <c r="K58" s="40"/>
      <c r="L58" s="44"/>
    </row>
    <row r="59" spans="2:47" s="1" customFormat="1" ht="22.8" customHeight="1">
      <c r="B59" s="39"/>
      <c r="C59" s="172" t="s">
        <v>74</v>
      </c>
      <c r="D59" s="40"/>
      <c r="E59" s="40"/>
      <c r="F59" s="40"/>
      <c r="G59" s="40"/>
      <c r="H59" s="40"/>
      <c r="I59" s="137"/>
      <c r="J59" s="102">
        <f>J80</f>
        <v>0</v>
      </c>
      <c r="K59" s="40"/>
      <c r="L59" s="44"/>
      <c r="AU59" s="18" t="s">
        <v>151</v>
      </c>
    </row>
    <row r="60" spans="2:12" s="8" customFormat="1" ht="24.95" customHeight="1">
      <c r="B60" s="173"/>
      <c r="C60" s="174"/>
      <c r="D60" s="175" t="s">
        <v>1085</v>
      </c>
      <c r="E60" s="176"/>
      <c r="F60" s="176"/>
      <c r="G60" s="176"/>
      <c r="H60" s="176"/>
      <c r="I60" s="177"/>
      <c r="J60" s="178">
        <f>J81</f>
        <v>0</v>
      </c>
      <c r="K60" s="174"/>
      <c r="L60" s="179"/>
    </row>
    <row r="61" spans="2:12" s="1" customFormat="1" ht="21.8" customHeight="1">
      <c r="B61" s="39"/>
      <c r="C61" s="40"/>
      <c r="D61" s="40"/>
      <c r="E61" s="40"/>
      <c r="F61" s="40"/>
      <c r="G61" s="40"/>
      <c r="H61" s="40"/>
      <c r="I61" s="137"/>
      <c r="J61" s="40"/>
      <c r="K61" s="40"/>
      <c r="L61" s="44"/>
    </row>
    <row r="62" spans="2:12" s="1" customFormat="1" ht="6.95" customHeight="1">
      <c r="B62" s="59"/>
      <c r="C62" s="60"/>
      <c r="D62" s="60"/>
      <c r="E62" s="60"/>
      <c r="F62" s="60"/>
      <c r="G62" s="60"/>
      <c r="H62" s="60"/>
      <c r="I62" s="163"/>
      <c r="J62" s="60"/>
      <c r="K62" s="60"/>
      <c r="L62" s="44"/>
    </row>
    <row r="66" spans="2:12" s="1" customFormat="1" ht="6.95" customHeight="1">
      <c r="B66" s="61"/>
      <c r="C66" s="62"/>
      <c r="D66" s="62"/>
      <c r="E66" s="62"/>
      <c r="F66" s="62"/>
      <c r="G66" s="62"/>
      <c r="H66" s="62"/>
      <c r="I66" s="166"/>
      <c r="J66" s="62"/>
      <c r="K66" s="62"/>
      <c r="L66" s="44"/>
    </row>
    <row r="67" spans="2:12" s="1" customFormat="1" ht="24.95" customHeight="1">
      <c r="B67" s="39"/>
      <c r="C67" s="24" t="s">
        <v>157</v>
      </c>
      <c r="D67" s="40"/>
      <c r="E67" s="40"/>
      <c r="F67" s="40"/>
      <c r="G67" s="40"/>
      <c r="H67" s="40"/>
      <c r="I67" s="137"/>
      <c r="J67" s="40"/>
      <c r="K67" s="40"/>
      <c r="L67" s="44"/>
    </row>
    <row r="68" spans="2:12" s="1" customFormat="1" ht="6.95" customHeight="1">
      <c r="B68" s="39"/>
      <c r="C68" s="40"/>
      <c r="D68" s="40"/>
      <c r="E68" s="40"/>
      <c r="F68" s="40"/>
      <c r="G68" s="40"/>
      <c r="H68" s="40"/>
      <c r="I68" s="137"/>
      <c r="J68" s="40"/>
      <c r="K68" s="40"/>
      <c r="L68" s="44"/>
    </row>
    <row r="69" spans="2:12" s="1" customFormat="1" ht="12" customHeight="1">
      <c r="B69" s="39"/>
      <c r="C69" s="33" t="s">
        <v>16</v>
      </c>
      <c r="D69" s="40"/>
      <c r="E69" s="40"/>
      <c r="F69" s="40"/>
      <c r="G69" s="40"/>
      <c r="H69" s="40"/>
      <c r="I69" s="137"/>
      <c r="J69" s="40"/>
      <c r="K69" s="40"/>
      <c r="L69" s="44"/>
    </row>
    <row r="70" spans="2:12" s="1" customFormat="1" ht="16.5" customHeight="1">
      <c r="B70" s="39"/>
      <c r="C70" s="40"/>
      <c r="D70" s="40"/>
      <c r="E70" s="167" t="str">
        <f>E7</f>
        <v>Trnávka,Trnava u Zlína, dílčí úpravy toku</v>
      </c>
      <c r="F70" s="33"/>
      <c r="G70" s="33"/>
      <c r="H70" s="33"/>
      <c r="I70" s="137"/>
      <c r="J70" s="40"/>
      <c r="K70" s="40"/>
      <c r="L70" s="44"/>
    </row>
    <row r="71" spans="2:12" s="1" customFormat="1" ht="12" customHeight="1">
      <c r="B71" s="39"/>
      <c r="C71" s="33" t="s">
        <v>130</v>
      </c>
      <c r="D71" s="40"/>
      <c r="E71" s="40"/>
      <c r="F71" s="40"/>
      <c r="G71" s="40"/>
      <c r="H71" s="40"/>
      <c r="I71" s="137"/>
      <c r="J71" s="40"/>
      <c r="K71" s="40"/>
      <c r="L71" s="44"/>
    </row>
    <row r="72" spans="2:12" s="1" customFormat="1" ht="16.5" customHeight="1">
      <c r="B72" s="39"/>
      <c r="C72" s="40"/>
      <c r="D72" s="40"/>
      <c r="E72" s="69" t="str">
        <f>E9</f>
        <v>18030-VRN - VRN</v>
      </c>
      <c r="F72" s="40"/>
      <c r="G72" s="40"/>
      <c r="H72" s="40"/>
      <c r="I72" s="137"/>
      <c r="J72" s="40"/>
      <c r="K72" s="40"/>
      <c r="L72" s="44"/>
    </row>
    <row r="73" spans="2:12" s="1" customFormat="1" ht="6.95" customHeight="1">
      <c r="B73" s="39"/>
      <c r="C73" s="40"/>
      <c r="D73" s="40"/>
      <c r="E73" s="40"/>
      <c r="F73" s="40"/>
      <c r="G73" s="40"/>
      <c r="H73" s="40"/>
      <c r="I73" s="137"/>
      <c r="J73" s="40"/>
      <c r="K73" s="40"/>
      <c r="L73" s="44"/>
    </row>
    <row r="74" spans="2:12" s="1" customFormat="1" ht="12" customHeight="1">
      <c r="B74" s="39"/>
      <c r="C74" s="33" t="s">
        <v>21</v>
      </c>
      <c r="D74" s="40"/>
      <c r="E74" s="40"/>
      <c r="F74" s="28" t="str">
        <f>F12</f>
        <v>k.ú. Trnava u Zlína</v>
      </c>
      <c r="G74" s="40"/>
      <c r="H74" s="40"/>
      <c r="I74" s="140" t="s">
        <v>23</v>
      </c>
      <c r="J74" s="72" t="str">
        <f>IF(J12="","",J12)</f>
        <v>16. 9. 2019</v>
      </c>
      <c r="K74" s="40"/>
      <c r="L74" s="44"/>
    </row>
    <row r="75" spans="2:12" s="1" customFormat="1" ht="6.95" customHeight="1">
      <c r="B75" s="39"/>
      <c r="C75" s="40"/>
      <c r="D75" s="40"/>
      <c r="E75" s="40"/>
      <c r="F75" s="40"/>
      <c r="G75" s="40"/>
      <c r="H75" s="40"/>
      <c r="I75" s="137"/>
      <c r="J75" s="40"/>
      <c r="K75" s="40"/>
      <c r="L75" s="44"/>
    </row>
    <row r="76" spans="2:12" s="1" customFormat="1" ht="27.9" customHeight="1">
      <c r="B76" s="39"/>
      <c r="C76" s="33" t="s">
        <v>25</v>
      </c>
      <c r="D76" s="40"/>
      <c r="E76" s="40"/>
      <c r="F76" s="28" t="str">
        <f>E15</f>
        <v>Povodí Moravy, s.p.</v>
      </c>
      <c r="G76" s="40"/>
      <c r="H76" s="40"/>
      <c r="I76" s="140" t="s">
        <v>33</v>
      </c>
      <c r="J76" s="37" t="str">
        <f>E21</f>
        <v>Regioprojekt Brno, s.r.o</v>
      </c>
      <c r="K76" s="40"/>
      <c r="L76" s="44"/>
    </row>
    <row r="77" spans="2:12" s="1" customFormat="1" ht="15.15" customHeight="1">
      <c r="B77" s="39"/>
      <c r="C77" s="33" t="s">
        <v>31</v>
      </c>
      <c r="D77" s="40"/>
      <c r="E77" s="40"/>
      <c r="F77" s="28" t="str">
        <f>IF(E18="","",E18)</f>
        <v>Vyplň údaj</v>
      </c>
      <c r="G77" s="40"/>
      <c r="H77" s="40"/>
      <c r="I77" s="140" t="s">
        <v>38</v>
      </c>
      <c r="J77" s="37" t="str">
        <f>E24</f>
        <v>Ing. Michal Doubek</v>
      </c>
      <c r="K77" s="40"/>
      <c r="L77" s="44"/>
    </row>
    <row r="78" spans="2:12" s="1" customFormat="1" ht="10.3" customHeight="1">
      <c r="B78" s="39"/>
      <c r="C78" s="40"/>
      <c r="D78" s="40"/>
      <c r="E78" s="40"/>
      <c r="F78" s="40"/>
      <c r="G78" s="40"/>
      <c r="H78" s="40"/>
      <c r="I78" s="137"/>
      <c r="J78" s="40"/>
      <c r="K78" s="40"/>
      <c r="L78" s="44"/>
    </row>
    <row r="79" spans="2:21" s="10" customFormat="1" ht="29.25" customHeight="1">
      <c r="B79" s="187"/>
      <c r="C79" s="188" t="s">
        <v>158</v>
      </c>
      <c r="D79" s="189" t="s">
        <v>61</v>
      </c>
      <c r="E79" s="189" t="s">
        <v>57</v>
      </c>
      <c r="F79" s="189" t="s">
        <v>58</v>
      </c>
      <c r="G79" s="189" t="s">
        <v>159</v>
      </c>
      <c r="H79" s="189" t="s">
        <v>160</v>
      </c>
      <c r="I79" s="190" t="s">
        <v>161</v>
      </c>
      <c r="J79" s="189" t="s">
        <v>150</v>
      </c>
      <c r="K79" s="191" t="s">
        <v>162</v>
      </c>
      <c r="L79" s="192"/>
      <c r="M79" s="92" t="s">
        <v>19</v>
      </c>
      <c r="N79" s="93" t="s">
        <v>46</v>
      </c>
      <c r="O79" s="93" t="s">
        <v>163</v>
      </c>
      <c r="P79" s="93" t="s">
        <v>164</v>
      </c>
      <c r="Q79" s="93" t="s">
        <v>165</v>
      </c>
      <c r="R79" s="93" t="s">
        <v>166</v>
      </c>
      <c r="S79" s="93" t="s">
        <v>167</v>
      </c>
      <c r="T79" s="93" t="s">
        <v>168</v>
      </c>
      <c r="U79" s="94" t="s">
        <v>169</v>
      </c>
    </row>
    <row r="80" spans="2:63" s="1" customFormat="1" ht="22.8" customHeight="1">
      <c r="B80" s="39"/>
      <c r="C80" s="99" t="s">
        <v>170</v>
      </c>
      <c r="D80" s="40"/>
      <c r="E80" s="40"/>
      <c r="F80" s="40"/>
      <c r="G80" s="40"/>
      <c r="H80" s="40"/>
      <c r="I80" s="137"/>
      <c r="J80" s="193">
        <f>BK80</f>
        <v>0</v>
      </c>
      <c r="K80" s="40"/>
      <c r="L80" s="44"/>
      <c r="M80" s="95"/>
      <c r="N80" s="96"/>
      <c r="O80" s="96"/>
      <c r="P80" s="194">
        <f>P81</f>
        <v>0</v>
      </c>
      <c r="Q80" s="96"/>
      <c r="R80" s="194">
        <f>R81</f>
        <v>0</v>
      </c>
      <c r="S80" s="96"/>
      <c r="T80" s="194">
        <f>T81</f>
        <v>0</v>
      </c>
      <c r="U80" s="97"/>
      <c r="AT80" s="18" t="s">
        <v>75</v>
      </c>
      <c r="AU80" s="18" t="s">
        <v>151</v>
      </c>
      <c r="BK80" s="195">
        <f>BK81</f>
        <v>0</v>
      </c>
    </row>
    <row r="81" spans="2:63" s="11" customFormat="1" ht="25.9" customHeight="1">
      <c r="B81" s="196"/>
      <c r="C81" s="197"/>
      <c r="D81" s="198" t="s">
        <v>75</v>
      </c>
      <c r="E81" s="199" t="s">
        <v>115</v>
      </c>
      <c r="F81" s="199" t="s">
        <v>1086</v>
      </c>
      <c r="G81" s="197"/>
      <c r="H81" s="197"/>
      <c r="I81" s="200"/>
      <c r="J81" s="201">
        <f>BK81</f>
        <v>0</v>
      </c>
      <c r="K81" s="197"/>
      <c r="L81" s="202"/>
      <c r="M81" s="203"/>
      <c r="N81" s="204"/>
      <c r="O81" s="204"/>
      <c r="P81" s="205">
        <f>SUM(P82:P132)</f>
        <v>0</v>
      </c>
      <c r="Q81" s="204"/>
      <c r="R81" s="205">
        <f>SUM(R82:R132)</f>
        <v>0</v>
      </c>
      <c r="S81" s="204"/>
      <c r="T81" s="205">
        <f>SUM(T82:T132)</f>
        <v>0</v>
      </c>
      <c r="U81" s="206"/>
      <c r="AR81" s="207" t="s">
        <v>125</v>
      </c>
      <c r="AT81" s="208" t="s">
        <v>75</v>
      </c>
      <c r="AU81" s="208" t="s">
        <v>76</v>
      </c>
      <c r="AY81" s="207" t="s">
        <v>173</v>
      </c>
      <c r="BK81" s="209">
        <f>SUM(BK82:BK132)</f>
        <v>0</v>
      </c>
    </row>
    <row r="82" spans="2:65" s="1" customFormat="1" ht="16.5" customHeight="1">
      <c r="B82" s="39"/>
      <c r="C82" s="212" t="s">
        <v>84</v>
      </c>
      <c r="D82" s="212" t="s">
        <v>175</v>
      </c>
      <c r="E82" s="213" t="s">
        <v>1087</v>
      </c>
      <c r="F82" s="214" t="s">
        <v>1088</v>
      </c>
      <c r="G82" s="215" t="s">
        <v>519</v>
      </c>
      <c r="H82" s="216">
        <v>1</v>
      </c>
      <c r="I82" s="217"/>
      <c r="J82" s="218">
        <f>ROUND(I82*H82,2)</f>
        <v>0</v>
      </c>
      <c r="K82" s="214" t="s">
        <v>19</v>
      </c>
      <c r="L82" s="44"/>
      <c r="M82" s="219" t="s">
        <v>19</v>
      </c>
      <c r="N82" s="220" t="s">
        <v>47</v>
      </c>
      <c r="O82" s="84"/>
      <c r="P82" s="221">
        <f>O82*H82</f>
        <v>0</v>
      </c>
      <c r="Q82" s="221">
        <v>0</v>
      </c>
      <c r="R82" s="221">
        <f>Q82*H82</f>
        <v>0</v>
      </c>
      <c r="S82" s="221">
        <v>0</v>
      </c>
      <c r="T82" s="221">
        <f>S82*H82</f>
        <v>0</v>
      </c>
      <c r="U82" s="222" t="s">
        <v>19</v>
      </c>
      <c r="AR82" s="223" t="s">
        <v>127</v>
      </c>
      <c r="AT82" s="223" t="s">
        <v>175</v>
      </c>
      <c r="AU82" s="223" t="s">
        <v>84</v>
      </c>
      <c r="AY82" s="18" t="s">
        <v>173</v>
      </c>
      <c r="BE82" s="224">
        <f>IF(N82="základní",J82,0)</f>
        <v>0</v>
      </c>
      <c r="BF82" s="224">
        <f>IF(N82="snížená",J82,0)</f>
        <v>0</v>
      </c>
      <c r="BG82" s="224">
        <f>IF(N82="zákl. přenesená",J82,0)</f>
        <v>0</v>
      </c>
      <c r="BH82" s="224">
        <f>IF(N82="sníž. přenesená",J82,0)</f>
        <v>0</v>
      </c>
      <c r="BI82" s="224">
        <f>IF(N82="nulová",J82,0)</f>
        <v>0</v>
      </c>
      <c r="BJ82" s="18" t="s">
        <v>84</v>
      </c>
      <c r="BK82" s="224">
        <f>ROUND(I82*H82,2)</f>
        <v>0</v>
      </c>
      <c r="BL82" s="18" t="s">
        <v>127</v>
      </c>
      <c r="BM82" s="223" t="s">
        <v>1089</v>
      </c>
    </row>
    <row r="83" spans="2:47" s="1" customFormat="1" ht="12">
      <c r="B83" s="39"/>
      <c r="C83" s="40"/>
      <c r="D83" s="225" t="s">
        <v>181</v>
      </c>
      <c r="E83" s="40"/>
      <c r="F83" s="226" t="s">
        <v>1088</v>
      </c>
      <c r="G83" s="40"/>
      <c r="H83" s="40"/>
      <c r="I83" s="137"/>
      <c r="J83" s="40"/>
      <c r="K83" s="40"/>
      <c r="L83" s="44"/>
      <c r="M83" s="227"/>
      <c r="N83" s="84"/>
      <c r="O83" s="84"/>
      <c r="P83" s="84"/>
      <c r="Q83" s="84"/>
      <c r="R83" s="84"/>
      <c r="S83" s="84"/>
      <c r="T83" s="84"/>
      <c r="U83" s="85"/>
      <c r="AT83" s="18" t="s">
        <v>181</v>
      </c>
      <c r="AU83" s="18" t="s">
        <v>84</v>
      </c>
    </row>
    <row r="84" spans="2:47" s="1" customFormat="1" ht="12">
      <c r="B84" s="39"/>
      <c r="C84" s="40"/>
      <c r="D84" s="225" t="s">
        <v>409</v>
      </c>
      <c r="E84" s="40"/>
      <c r="F84" s="228" t="s">
        <v>1090</v>
      </c>
      <c r="G84" s="40"/>
      <c r="H84" s="40"/>
      <c r="I84" s="137"/>
      <c r="J84" s="40"/>
      <c r="K84" s="40"/>
      <c r="L84" s="44"/>
      <c r="M84" s="227"/>
      <c r="N84" s="84"/>
      <c r="O84" s="84"/>
      <c r="P84" s="84"/>
      <c r="Q84" s="84"/>
      <c r="R84" s="84"/>
      <c r="S84" s="84"/>
      <c r="T84" s="84"/>
      <c r="U84" s="85"/>
      <c r="AT84" s="18" t="s">
        <v>409</v>
      </c>
      <c r="AU84" s="18" t="s">
        <v>84</v>
      </c>
    </row>
    <row r="85" spans="2:65" s="1" customFormat="1" ht="16.5" customHeight="1">
      <c r="B85" s="39"/>
      <c r="C85" s="212" t="s">
        <v>86</v>
      </c>
      <c r="D85" s="212" t="s">
        <v>175</v>
      </c>
      <c r="E85" s="213" t="s">
        <v>1091</v>
      </c>
      <c r="F85" s="214" t="s">
        <v>1092</v>
      </c>
      <c r="G85" s="215" t="s">
        <v>519</v>
      </c>
      <c r="H85" s="216">
        <v>1</v>
      </c>
      <c r="I85" s="217"/>
      <c r="J85" s="218">
        <f>ROUND(I85*H85,2)</f>
        <v>0</v>
      </c>
      <c r="K85" s="214" t="s">
        <v>19</v>
      </c>
      <c r="L85" s="44"/>
      <c r="M85" s="219" t="s">
        <v>19</v>
      </c>
      <c r="N85" s="220" t="s">
        <v>47</v>
      </c>
      <c r="O85" s="84"/>
      <c r="P85" s="221">
        <f>O85*H85</f>
        <v>0</v>
      </c>
      <c r="Q85" s="221">
        <v>0</v>
      </c>
      <c r="R85" s="221">
        <f>Q85*H85</f>
        <v>0</v>
      </c>
      <c r="S85" s="221">
        <v>0</v>
      </c>
      <c r="T85" s="221">
        <f>S85*H85</f>
        <v>0</v>
      </c>
      <c r="U85" s="222" t="s">
        <v>19</v>
      </c>
      <c r="AR85" s="223" t="s">
        <v>127</v>
      </c>
      <c r="AT85" s="223" t="s">
        <v>175</v>
      </c>
      <c r="AU85" s="223" t="s">
        <v>84</v>
      </c>
      <c r="AY85" s="18" t="s">
        <v>173</v>
      </c>
      <c r="BE85" s="224">
        <f>IF(N85="základní",J85,0)</f>
        <v>0</v>
      </c>
      <c r="BF85" s="224">
        <f>IF(N85="snížená",J85,0)</f>
        <v>0</v>
      </c>
      <c r="BG85" s="224">
        <f>IF(N85="zákl. přenesená",J85,0)</f>
        <v>0</v>
      </c>
      <c r="BH85" s="224">
        <f>IF(N85="sníž. přenesená",J85,0)</f>
        <v>0</v>
      </c>
      <c r="BI85" s="224">
        <f>IF(N85="nulová",J85,0)</f>
        <v>0</v>
      </c>
      <c r="BJ85" s="18" t="s">
        <v>84</v>
      </c>
      <c r="BK85" s="224">
        <f>ROUND(I85*H85,2)</f>
        <v>0</v>
      </c>
      <c r="BL85" s="18" t="s">
        <v>127</v>
      </c>
      <c r="BM85" s="223" t="s">
        <v>1093</v>
      </c>
    </row>
    <row r="86" spans="2:47" s="1" customFormat="1" ht="12">
      <c r="B86" s="39"/>
      <c r="C86" s="40"/>
      <c r="D86" s="225" t="s">
        <v>181</v>
      </c>
      <c r="E86" s="40"/>
      <c r="F86" s="226" t="s">
        <v>1092</v>
      </c>
      <c r="G86" s="40"/>
      <c r="H86" s="40"/>
      <c r="I86" s="137"/>
      <c r="J86" s="40"/>
      <c r="K86" s="40"/>
      <c r="L86" s="44"/>
      <c r="M86" s="227"/>
      <c r="N86" s="84"/>
      <c r="O86" s="84"/>
      <c r="P86" s="84"/>
      <c r="Q86" s="84"/>
      <c r="R86" s="84"/>
      <c r="S86" s="84"/>
      <c r="T86" s="84"/>
      <c r="U86" s="85"/>
      <c r="AT86" s="18" t="s">
        <v>181</v>
      </c>
      <c r="AU86" s="18" t="s">
        <v>84</v>
      </c>
    </row>
    <row r="87" spans="2:65" s="1" customFormat="1" ht="16.5" customHeight="1">
      <c r="B87" s="39"/>
      <c r="C87" s="212" t="s">
        <v>195</v>
      </c>
      <c r="D87" s="212" t="s">
        <v>175</v>
      </c>
      <c r="E87" s="213" t="s">
        <v>1094</v>
      </c>
      <c r="F87" s="214" t="s">
        <v>1095</v>
      </c>
      <c r="G87" s="215" t="s">
        <v>519</v>
      </c>
      <c r="H87" s="216">
        <v>1</v>
      </c>
      <c r="I87" s="217"/>
      <c r="J87" s="218">
        <f>ROUND(I87*H87,2)</f>
        <v>0</v>
      </c>
      <c r="K87" s="214" t="s">
        <v>19</v>
      </c>
      <c r="L87" s="44"/>
      <c r="M87" s="219" t="s">
        <v>19</v>
      </c>
      <c r="N87" s="220" t="s">
        <v>47</v>
      </c>
      <c r="O87" s="84"/>
      <c r="P87" s="221">
        <f>O87*H87</f>
        <v>0</v>
      </c>
      <c r="Q87" s="221">
        <v>0</v>
      </c>
      <c r="R87" s="221">
        <f>Q87*H87</f>
        <v>0</v>
      </c>
      <c r="S87" s="221">
        <v>0</v>
      </c>
      <c r="T87" s="221">
        <f>S87*H87</f>
        <v>0</v>
      </c>
      <c r="U87" s="222" t="s">
        <v>19</v>
      </c>
      <c r="AR87" s="223" t="s">
        <v>127</v>
      </c>
      <c r="AT87" s="223" t="s">
        <v>175</v>
      </c>
      <c r="AU87" s="223" t="s">
        <v>84</v>
      </c>
      <c r="AY87" s="18" t="s">
        <v>173</v>
      </c>
      <c r="BE87" s="224">
        <f>IF(N87="základní",J87,0)</f>
        <v>0</v>
      </c>
      <c r="BF87" s="224">
        <f>IF(N87="snížená",J87,0)</f>
        <v>0</v>
      </c>
      <c r="BG87" s="224">
        <f>IF(N87="zákl. přenesená",J87,0)</f>
        <v>0</v>
      </c>
      <c r="BH87" s="224">
        <f>IF(N87="sníž. přenesená",J87,0)</f>
        <v>0</v>
      </c>
      <c r="BI87" s="224">
        <f>IF(N87="nulová",J87,0)</f>
        <v>0</v>
      </c>
      <c r="BJ87" s="18" t="s">
        <v>84</v>
      </c>
      <c r="BK87" s="224">
        <f>ROUND(I87*H87,2)</f>
        <v>0</v>
      </c>
      <c r="BL87" s="18" t="s">
        <v>127</v>
      </c>
      <c r="BM87" s="223" t="s">
        <v>1096</v>
      </c>
    </row>
    <row r="88" spans="2:47" s="1" customFormat="1" ht="12">
      <c r="B88" s="39"/>
      <c r="C88" s="40"/>
      <c r="D88" s="225" t="s">
        <v>181</v>
      </c>
      <c r="E88" s="40"/>
      <c r="F88" s="226" t="s">
        <v>1095</v>
      </c>
      <c r="G88" s="40"/>
      <c r="H88" s="40"/>
      <c r="I88" s="137"/>
      <c r="J88" s="40"/>
      <c r="K88" s="40"/>
      <c r="L88" s="44"/>
      <c r="M88" s="227"/>
      <c r="N88" s="84"/>
      <c r="O88" s="84"/>
      <c r="P88" s="84"/>
      <c r="Q88" s="84"/>
      <c r="R88" s="84"/>
      <c r="S88" s="84"/>
      <c r="T88" s="84"/>
      <c r="U88" s="85"/>
      <c r="AT88" s="18" t="s">
        <v>181</v>
      </c>
      <c r="AU88" s="18" t="s">
        <v>84</v>
      </c>
    </row>
    <row r="89" spans="2:65" s="1" customFormat="1" ht="16.5" customHeight="1">
      <c r="B89" s="39"/>
      <c r="C89" s="212" t="s">
        <v>127</v>
      </c>
      <c r="D89" s="212" t="s">
        <v>175</v>
      </c>
      <c r="E89" s="213" t="s">
        <v>1097</v>
      </c>
      <c r="F89" s="214" t="s">
        <v>1098</v>
      </c>
      <c r="G89" s="215" t="s">
        <v>519</v>
      </c>
      <c r="H89" s="216">
        <v>1</v>
      </c>
      <c r="I89" s="217"/>
      <c r="J89" s="218">
        <f>ROUND(I89*H89,2)</f>
        <v>0</v>
      </c>
      <c r="K89" s="214" t="s">
        <v>19</v>
      </c>
      <c r="L89" s="44"/>
      <c r="M89" s="219" t="s">
        <v>19</v>
      </c>
      <c r="N89" s="220" t="s">
        <v>47</v>
      </c>
      <c r="O89" s="84"/>
      <c r="P89" s="221">
        <f>O89*H89</f>
        <v>0</v>
      </c>
      <c r="Q89" s="221">
        <v>0</v>
      </c>
      <c r="R89" s="221">
        <f>Q89*H89</f>
        <v>0</v>
      </c>
      <c r="S89" s="221">
        <v>0</v>
      </c>
      <c r="T89" s="221">
        <f>S89*H89</f>
        <v>0</v>
      </c>
      <c r="U89" s="222" t="s">
        <v>19</v>
      </c>
      <c r="AR89" s="223" t="s">
        <v>127</v>
      </c>
      <c r="AT89" s="223" t="s">
        <v>175</v>
      </c>
      <c r="AU89" s="223" t="s">
        <v>84</v>
      </c>
      <c r="AY89" s="18" t="s">
        <v>173</v>
      </c>
      <c r="BE89" s="224">
        <f>IF(N89="základní",J89,0)</f>
        <v>0</v>
      </c>
      <c r="BF89" s="224">
        <f>IF(N89="snížená",J89,0)</f>
        <v>0</v>
      </c>
      <c r="BG89" s="224">
        <f>IF(N89="zákl. přenesená",J89,0)</f>
        <v>0</v>
      </c>
      <c r="BH89" s="224">
        <f>IF(N89="sníž. přenesená",J89,0)</f>
        <v>0</v>
      </c>
      <c r="BI89" s="224">
        <f>IF(N89="nulová",J89,0)</f>
        <v>0</v>
      </c>
      <c r="BJ89" s="18" t="s">
        <v>84</v>
      </c>
      <c r="BK89" s="224">
        <f>ROUND(I89*H89,2)</f>
        <v>0</v>
      </c>
      <c r="BL89" s="18" t="s">
        <v>127</v>
      </c>
      <c r="BM89" s="223" t="s">
        <v>1099</v>
      </c>
    </row>
    <row r="90" spans="2:47" s="1" customFormat="1" ht="12">
      <c r="B90" s="39"/>
      <c r="C90" s="40"/>
      <c r="D90" s="225" t="s">
        <v>181</v>
      </c>
      <c r="E90" s="40"/>
      <c r="F90" s="226" t="s">
        <v>1100</v>
      </c>
      <c r="G90" s="40"/>
      <c r="H90" s="40"/>
      <c r="I90" s="137"/>
      <c r="J90" s="40"/>
      <c r="K90" s="40"/>
      <c r="L90" s="44"/>
      <c r="M90" s="227"/>
      <c r="N90" s="84"/>
      <c r="O90" s="84"/>
      <c r="P90" s="84"/>
      <c r="Q90" s="84"/>
      <c r="R90" s="84"/>
      <c r="S90" s="84"/>
      <c r="T90" s="84"/>
      <c r="U90" s="85"/>
      <c r="AT90" s="18" t="s">
        <v>181</v>
      </c>
      <c r="AU90" s="18" t="s">
        <v>84</v>
      </c>
    </row>
    <row r="91" spans="2:47" s="1" customFormat="1" ht="12">
      <c r="B91" s="39"/>
      <c r="C91" s="40"/>
      <c r="D91" s="225" t="s">
        <v>409</v>
      </c>
      <c r="E91" s="40"/>
      <c r="F91" s="228" t="s">
        <v>1101</v>
      </c>
      <c r="G91" s="40"/>
      <c r="H91" s="40"/>
      <c r="I91" s="137"/>
      <c r="J91" s="40"/>
      <c r="K91" s="40"/>
      <c r="L91" s="44"/>
      <c r="M91" s="227"/>
      <c r="N91" s="84"/>
      <c r="O91" s="84"/>
      <c r="P91" s="84"/>
      <c r="Q91" s="84"/>
      <c r="R91" s="84"/>
      <c r="S91" s="84"/>
      <c r="T91" s="84"/>
      <c r="U91" s="85"/>
      <c r="AT91" s="18" t="s">
        <v>409</v>
      </c>
      <c r="AU91" s="18" t="s">
        <v>84</v>
      </c>
    </row>
    <row r="92" spans="2:65" s="1" customFormat="1" ht="24" customHeight="1">
      <c r="B92" s="39"/>
      <c r="C92" s="212" t="s">
        <v>125</v>
      </c>
      <c r="D92" s="212" t="s">
        <v>175</v>
      </c>
      <c r="E92" s="213" t="s">
        <v>1102</v>
      </c>
      <c r="F92" s="214" t="s">
        <v>1103</v>
      </c>
      <c r="G92" s="215" t="s">
        <v>519</v>
      </c>
      <c r="H92" s="216">
        <v>1</v>
      </c>
      <c r="I92" s="217"/>
      <c r="J92" s="218">
        <f>ROUND(I92*H92,2)</f>
        <v>0</v>
      </c>
      <c r="K92" s="214" t="s">
        <v>19</v>
      </c>
      <c r="L92" s="44"/>
      <c r="M92" s="219" t="s">
        <v>19</v>
      </c>
      <c r="N92" s="220" t="s">
        <v>47</v>
      </c>
      <c r="O92" s="84"/>
      <c r="P92" s="221">
        <f>O92*H92</f>
        <v>0</v>
      </c>
      <c r="Q92" s="221">
        <v>0</v>
      </c>
      <c r="R92" s="221">
        <f>Q92*H92</f>
        <v>0</v>
      </c>
      <c r="S92" s="221">
        <v>0</v>
      </c>
      <c r="T92" s="221">
        <f>S92*H92</f>
        <v>0</v>
      </c>
      <c r="U92" s="222" t="s">
        <v>19</v>
      </c>
      <c r="AR92" s="223" t="s">
        <v>127</v>
      </c>
      <c r="AT92" s="223" t="s">
        <v>175</v>
      </c>
      <c r="AU92" s="223" t="s">
        <v>84</v>
      </c>
      <c r="AY92" s="18" t="s">
        <v>173</v>
      </c>
      <c r="BE92" s="224">
        <f>IF(N92="základní",J92,0)</f>
        <v>0</v>
      </c>
      <c r="BF92" s="224">
        <f>IF(N92="snížená",J92,0)</f>
        <v>0</v>
      </c>
      <c r="BG92" s="224">
        <f>IF(N92="zákl. přenesená",J92,0)</f>
        <v>0</v>
      </c>
      <c r="BH92" s="224">
        <f>IF(N92="sníž. přenesená",J92,0)</f>
        <v>0</v>
      </c>
      <c r="BI92" s="224">
        <f>IF(N92="nulová",J92,0)</f>
        <v>0</v>
      </c>
      <c r="BJ92" s="18" t="s">
        <v>84</v>
      </c>
      <c r="BK92" s="224">
        <f>ROUND(I92*H92,2)</f>
        <v>0</v>
      </c>
      <c r="BL92" s="18" t="s">
        <v>127</v>
      </c>
      <c r="BM92" s="223" t="s">
        <v>1104</v>
      </c>
    </row>
    <row r="93" spans="2:47" s="1" customFormat="1" ht="12">
      <c r="B93" s="39"/>
      <c r="C93" s="40"/>
      <c r="D93" s="225" t="s">
        <v>181</v>
      </c>
      <c r="E93" s="40"/>
      <c r="F93" s="226" t="s">
        <v>1103</v>
      </c>
      <c r="G93" s="40"/>
      <c r="H93" s="40"/>
      <c r="I93" s="137"/>
      <c r="J93" s="40"/>
      <c r="K93" s="40"/>
      <c r="L93" s="44"/>
      <c r="M93" s="227"/>
      <c r="N93" s="84"/>
      <c r="O93" s="84"/>
      <c r="P93" s="84"/>
      <c r="Q93" s="84"/>
      <c r="R93" s="84"/>
      <c r="S93" s="84"/>
      <c r="T93" s="84"/>
      <c r="U93" s="85"/>
      <c r="AT93" s="18" t="s">
        <v>181</v>
      </c>
      <c r="AU93" s="18" t="s">
        <v>84</v>
      </c>
    </row>
    <row r="94" spans="2:47" s="1" customFormat="1" ht="12">
      <c r="B94" s="39"/>
      <c r="C94" s="40"/>
      <c r="D94" s="225" t="s">
        <v>409</v>
      </c>
      <c r="E94" s="40"/>
      <c r="F94" s="228" t="s">
        <v>1105</v>
      </c>
      <c r="G94" s="40"/>
      <c r="H94" s="40"/>
      <c r="I94" s="137"/>
      <c r="J94" s="40"/>
      <c r="K94" s="40"/>
      <c r="L94" s="44"/>
      <c r="M94" s="227"/>
      <c r="N94" s="84"/>
      <c r="O94" s="84"/>
      <c r="P94" s="84"/>
      <c r="Q94" s="84"/>
      <c r="R94" s="84"/>
      <c r="S94" s="84"/>
      <c r="T94" s="84"/>
      <c r="U94" s="85"/>
      <c r="AT94" s="18" t="s">
        <v>409</v>
      </c>
      <c r="AU94" s="18" t="s">
        <v>84</v>
      </c>
    </row>
    <row r="95" spans="2:65" s="1" customFormat="1" ht="16.5" customHeight="1">
      <c r="B95" s="39"/>
      <c r="C95" s="212" t="s">
        <v>211</v>
      </c>
      <c r="D95" s="212" t="s">
        <v>175</v>
      </c>
      <c r="E95" s="213" t="s">
        <v>1106</v>
      </c>
      <c r="F95" s="214" t="s">
        <v>1107</v>
      </c>
      <c r="G95" s="215" t="s">
        <v>519</v>
      </c>
      <c r="H95" s="216">
        <v>1</v>
      </c>
      <c r="I95" s="217"/>
      <c r="J95" s="218">
        <f>ROUND(I95*H95,2)</f>
        <v>0</v>
      </c>
      <c r="K95" s="214" t="s">
        <v>19</v>
      </c>
      <c r="L95" s="44"/>
      <c r="M95" s="219" t="s">
        <v>19</v>
      </c>
      <c r="N95" s="220" t="s">
        <v>47</v>
      </c>
      <c r="O95" s="84"/>
      <c r="P95" s="221">
        <f>O95*H95</f>
        <v>0</v>
      </c>
      <c r="Q95" s="221">
        <v>0</v>
      </c>
      <c r="R95" s="221">
        <f>Q95*H95</f>
        <v>0</v>
      </c>
      <c r="S95" s="221">
        <v>0</v>
      </c>
      <c r="T95" s="221">
        <f>S95*H95</f>
        <v>0</v>
      </c>
      <c r="U95" s="222" t="s">
        <v>19</v>
      </c>
      <c r="AR95" s="223" t="s">
        <v>127</v>
      </c>
      <c r="AT95" s="223" t="s">
        <v>175</v>
      </c>
      <c r="AU95" s="223" t="s">
        <v>84</v>
      </c>
      <c r="AY95" s="18" t="s">
        <v>173</v>
      </c>
      <c r="BE95" s="224">
        <f>IF(N95="základní",J95,0)</f>
        <v>0</v>
      </c>
      <c r="BF95" s="224">
        <f>IF(N95="snížená",J95,0)</f>
        <v>0</v>
      </c>
      <c r="BG95" s="224">
        <f>IF(N95="zákl. přenesená",J95,0)</f>
        <v>0</v>
      </c>
      <c r="BH95" s="224">
        <f>IF(N95="sníž. přenesená",J95,0)</f>
        <v>0</v>
      </c>
      <c r="BI95" s="224">
        <f>IF(N95="nulová",J95,0)</f>
        <v>0</v>
      </c>
      <c r="BJ95" s="18" t="s">
        <v>84</v>
      </c>
      <c r="BK95" s="224">
        <f>ROUND(I95*H95,2)</f>
        <v>0</v>
      </c>
      <c r="BL95" s="18" t="s">
        <v>127</v>
      </c>
      <c r="BM95" s="223" t="s">
        <v>1108</v>
      </c>
    </row>
    <row r="96" spans="2:47" s="1" customFormat="1" ht="12">
      <c r="B96" s="39"/>
      <c r="C96" s="40"/>
      <c r="D96" s="225" t="s">
        <v>181</v>
      </c>
      <c r="E96" s="40"/>
      <c r="F96" s="226" t="s">
        <v>1107</v>
      </c>
      <c r="G96" s="40"/>
      <c r="H96" s="40"/>
      <c r="I96" s="137"/>
      <c r="J96" s="40"/>
      <c r="K96" s="40"/>
      <c r="L96" s="44"/>
      <c r="M96" s="227"/>
      <c r="N96" s="84"/>
      <c r="O96" s="84"/>
      <c r="P96" s="84"/>
      <c r="Q96" s="84"/>
      <c r="R96" s="84"/>
      <c r="S96" s="84"/>
      <c r="T96" s="84"/>
      <c r="U96" s="85"/>
      <c r="AT96" s="18" t="s">
        <v>181</v>
      </c>
      <c r="AU96" s="18" t="s">
        <v>84</v>
      </c>
    </row>
    <row r="97" spans="2:47" s="1" customFormat="1" ht="12">
      <c r="B97" s="39"/>
      <c r="C97" s="40"/>
      <c r="D97" s="225" t="s">
        <v>409</v>
      </c>
      <c r="E97" s="40"/>
      <c r="F97" s="228" t="s">
        <v>1109</v>
      </c>
      <c r="G97" s="40"/>
      <c r="H97" s="40"/>
      <c r="I97" s="137"/>
      <c r="J97" s="40"/>
      <c r="K97" s="40"/>
      <c r="L97" s="44"/>
      <c r="M97" s="227"/>
      <c r="N97" s="84"/>
      <c r="O97" s="84"/>
      <c r="P97" s="84"/>
      <c r="Q97" s="84"/>
      <c r="R97" s="84"/>
      <c r="S97" s="84"/>
      <c r="T97" s="84"/>
      <c r="U97" s="85"/>
      <c r="AT97" s="18" t="s">
        <v>409</v>
      </c>
      <c r="AU97" s="18" t="s">
        <v>84</v>
      </c>
    </row>
    <row r="98" spans="2:65" s="1" customFormat="1" ht="16.5" customHeight="1">
      <c r="B98" s="39"/>
      <c r="C98" s="212" t="s">
        <v>220</v>
      </c>
      <c r="D98" s="212" t="s">
        <v>175</v>
      </c>
      <c r="E98" s="213" t="s">
        <v>1110</v>
      </c>
      <c r="F98" s="214" t="s">
        <v>1111</v>
      </c>
      <c r="G98" s="215" t="s">
        <v>519</v>
      </c>
      <c r="H98" s="216">
        <v>1</v>
      </c>
      <c r="I98" s="217"/>
      <c r="J98" s="218">
        <f>ROUND(I98*H98,2)</f>
        <v>0</v>
      </c>
      <c r="K98" s="214" t="s">
        <v>19</v>
      </c>
      <c r="L98" s="44"/>
      <c r="M98" s="219" t="s">
        <v>19</v>
      </c>
      <c r="N98" s="220" t="s">
        <v>47</v>
      </c>
      <c r="O98" s="84"/>
      <c r="P98" s="221">
        <f>O98*H98</f>
        <v>0</v>
      </c>
      <c r="Q98" s="221">
        <v>0</v>
      </c>
      <c r="R98" s="221">
        <f>Q98*H98</f>
        <v>0</v>
      </c>
      <c r="S98" s="221">
        <v>0</v>
      </c>
      <c r="T98" s="221">
        <f>S98*H98</f>
        <v>0</v>
      </c>
      <c r="U98" s="222" t="s">
        <v>19</v>
      </c>
      <c r="AR98" s="223" t="s">
        <v>127</v>
      </c>
      <c r="AT98" s="223" t="s">
        <v>175</v>
      </c>
      <c r="AU98" s="223" t="s">
        <v>84</v>
      </c>
      <c r="AY98" s="18" t="s">
        <v>173</v>
      </c>
      <c r="BE98" s="224">
        <f>IF(N98="základní",J98,0)</f>
        <v>0</v>
      </c>
      <c r="BF98" s="224">
        <f>IF(N98="snížená",J98,0)</f>
        <v>0</v>
      </c>
      <c r="BG98" s="224">
        <f>IF(N98="zákl. přenesená",J98,0)</f>
        <v>0</v>
      </c>
      <c r="BH98" s="224">
        <f>IF(N98="sníž. přenesená",J98,0)</f>
        <v>0</v>
      </c>
      <c r="BI98" s="224">
        <f>IF(N98="nulová",J98,0)</f>
        <v>0</v>
      </c>
      <c r="BJ98" s="18" t="s">
        <v>84</v>
      </c>
      <c r="BK98" s="224">
        <f>ROUND(I98*H98,2)</f>
        <v>0</v>
      </c>
      <c r="BL98" s="18" t="s">
        <v>127</v>
      </c>
      <c r="BM98" s="223" t="s">
        <v>1112</v>
      </c>
    </row>
    <row r="99" spans="2:47" s="1" customFormat="1" ht="12">
      <c r="B99" s="39"/>
      <c r="C99" s="40"/>
      <c r="D99" s="225" t="s">
        <v>181</v>
      </c>
      <c r="E99" s="40"/>
      <c r="F99" s="226" t="s">
        <v>1111</v>
      </c>
      <c r="G99" s="40"/>
      <c r="H99" s="40"/>
      <c r="I99" s="137"/>
      <c r="J99" s="40"/>
      <c r="K99" s="40"/>
      <c r="L99" s="44"/>
      <c r="M99" s="227"/>
      <c r="N99" s="84"/>
      <c r="O99" s="84"/>
      <c r="P99" s="84"/>
      <c r="Q99" s="84"/>
      <c r="R99" s="84"/>
      <c r="S99" s="84"/>
      <c r="T99" s="84"/>
      <c r="U99" s="85"/>
      <c r="AT99" s="18" t="s">
        <v>181</v>
      </c>
      <c r="AU99" s="18" t="s">
        <v>84</v>
      </c>
    </row>
    <row r="100" spans="2:47" s="1" customFormat="1" ht="12">
      <c r="B100" s="39"/>
      <c r="C100" s="40"/>
      <c r="D100" s="225" t="s">
        <v>409</v>
      </c>
      <c r="E100" s="40"/>
      <c r="F100" s="228" t="s">
        <v>1113</v>
      </c>
      <c r="G100" s="40"/>
      <c r="H100" s="40"/>
      <c r="I100" s="137"/>
      <c r="J100" s="40"/>
      <c r="K100" s="40"/>
      <c r="L100" s="44"/>
      <c r="M100" s="227"/>
      <c r="N100" s="84"/>
      <c r="O100" s="84"/>
      <c r="P100" s="84"/>
      <c r="Q100" s="84"/>
      <c r="R100" s="84"/>
      <c r="S100" s="84"/>
      <c r="T100" s="84"/>
      <c r="U100" s="85"/>
      <c r="AT100" s="18" t="s">
        <v>409</v>
      </c>
      <c r="AU100" s="18" t="s">
        <v>84</v>
      </c>
    </row>
    <row r="101" spans="2:65" s="1" customFormat="1" ht="16.5" customHeight="1">
      <c r="B101" s="39"/>
      <c r="C101" s="212" t="s">
        <v>226</v>
      </c>
      <c r="D101" s="212" t="s">
        <v>175</v>
      </c>
      <c r="E101" s="213" t="s">
        <v>1114</v>
      </c>
      <c r="F101" s="214" t="s">
        <v>1115</v>
      </c>
      <c r="G101" s="215" t="s">
        <v>519</v>
      </c>
      <c r="H101" s="216">
        <v>1</v>
      </c>
      <c r="I101" s="217"/>
      <c r="J101" s="218">
        <f>ROUND(I101*H101,2)</f>
        <v>0</v>
      </c>
      <c r="K101" s="214" t="s">
        <v>19</v>
      </c>
      <c r="L101" s="44"/>
      <c r="M101" s="219" t="s">
        <v>19</v>
      </c>
      <c r="N101" s="220" t="s">
        <v>47</v>
      </c>
      <c r="O101" s="84"/>
      <c r="P101" s="221">
        <f>O101*H101</f>
        <v>0</v>
      </c>
      <c r="Q101" s="221">
        <v>0</v>
      </c>
      <c r="R101" s="221">
        <f>Q101*H101</f>
        <v>0</v>
      </c>
      <c r="S101" s="221">
        <v>0</v>
      </c>
      <c r="T101" s="221">
        <f>S101*H101</f>
        <v>0</v>
      </c>
      <c r="U101" s="222" t="s">
        <v>19</v>
      </c>
      <c r="AR101" s="223" t="s">
        <v>127</v>
      </c>
      <c r="AT101" s="223" t="s">
        <v>175</v>
      </c>
      <c r="AU101" s="223" t="s">
        <v>84</v>
      </c>
      <c r="AY101" s="18" t="s">
        <v>173</v>
      </c>
      <c r="BE101" s="224">
        <f>IF(N101="základní",J101,0)</f>
        <v>0</v>
      </c>
      <c r="BF101" s="224">
        <f>IF(N101="snížená",J101,0)</f>
        <v>0</v>
      </c>
      <c r="BG101" s="224">
        <f>IF(N101="zákl. přenesená",J101,0)</f>
        <v>0</v>
      </c>
      <c r="BH101" s="224">
        <f>IF(N101="sníž. přenesená",J101,0)</f>
        <v>0</v>
      </c>
      <c r="BI101" s="224">
        <f>IF(N101="nulová",J101,0)</f>
        <v>0</v>
      </c>
      <c r="BJ101" s="18" t="s">
        <v>84</v>
      </c>
      <c r="BK101" s="224">
        <f>ROUND(I101*H101,2)</f>
        <v>0</v>
      </c>
      <c r="BL101" s="18" t="s">
        <v>127</v>
      </c>
      <c r="BM101" s="223" t="s">
        <v>1116</v>
      </c>
    </row>
    <row r="102" spans="2:47" s="1" customFormat="1" ht="12">
      <c r="B102" s="39"/>
      <c r="C102" s="40"/>
      <c r="D102" s="225" t="s">
        <v>181</v>
      </c>
      <c r="E102" s="40"/>
      <c r="F102" s="226" t="s">
        <v>1115</v>
      </c>
      <c r="G102" s="40"/>
      <c r="H102" s="40"/>
      <c r="I102" s="137"/>
      <c r="J102" s="40"/>
      <c r="K102" s="40"/>
      <c r="L102" s="44"/>
      <c r="M102" s="227"/>
      <c r="N102" s="84"/>
      <c r="O102" s="84"/>
      <c r="P102" s="84"/>
      <c r="Q102" s="84"/>
      <c r="R102" s="84"/>
      <c r="S102" s="84"/>
      <c r="T102" s="84"/>
      <c r="U102" s="85"/>
      <c r="AT102" s="18" t="s">
        <v>181</v>
      </c>
      <c r="AU102" s="18" t="s">
        <v>84</v>
      </c>
    </row>
    <row r="103" spans="2:47" s="1" customFormat="1" ht="12">
      <c r="B103" s="39"/>
      <c r="C103" s="40"/>
      <c r="D103" s="225" t="s">
        <v>409</v>
      </c>
      <c r="E103" s="40"/>
      <c r="F103" s="228" t="s">
        <v>1117</v>
      </c>
      <c r="G103" s="40"/>
      <c r="H103" s="40"/>
      <c r="I103" s="137"/>
      <c r="J103" s="40"/>
      <c r="K103" s="40"/>
      <c r="L103" s="44"/>
      <c r="M103" s="227"/>
      <c r="N103" s="84"/>
      <c r="O103" s="84"/>
      <c r="P103" s="84"/>
      <c r="Q103" s="84"/>
      <c r="R103" s="84"/>
      <c r="S103" s="84"/>
      <c r="T103" s="84"/>
      <c r="U103" s="85"/>
      <c r="AT103" s="18" t="s">
        <v>409</v>
      </c>
      <c r="AU103" s="18" t="s">
        <v>84</v>
      </c>
    </row>
    <row r="104" spans="2:65" s="1" customFormat="1" ht="24" customHeight="1">
      <c r="B104" s="39"/>
      <c r="C104" s="212" t="s">
        <v>236</v>
      </c>
      <c r="D104" s="212" t="s">
        <v>175</v>
      </c>
      <c r="E104" s="213" t="s">
        <v>1118</v>
      </c>
      <c r="F104" s="214" t="s">
        <v>1119</v>
      </c>
      <c r="G104" s="215" t="s">
        <v>519</v>
      </c>
      <c r="H104" s="216">
        <v>1</v>
      </c>
      <c r="I104" s="217"/>
      <c r="J104" s="218">
        <f>ROUND(I104*H104,2)</f>
        <v>0</v>
      </c>
      <c r="K104" s="214" t="s">
        <v>19</v>
      </c>
      <c r="L104" s="44"/>
      <c r="M104" s="219" t="s">
        <v>19</v>
      </c>
      <c r="N104" s="220" t="s">
        <v>47</v>
      </c>
      <c r="O104" s="84"/>
      <c r="P104" s="221">
        <f>O104*H104</f>
        <v>0</v>
      </c>
      <c r="Q104" s="221">
        <v>0</v>
      </c>
      <c r="R104" s="221">
        <f>Q104*H104</f>
        <v>0</v>
      </c>
      <c r="S104" s="221">
        <v>0</v>
      </c>
      <c r="T104" s="221">
        <f>S104*H104</f>
        <v>0</v>
      </c>
      <c r="U104" s="222" t="s">
        <v>19</v>
      </c>
      <c r="AR104" s="223" t="s">
        <v>127</v>
      </c>
      <c r="AT104" s="223" t="s">
        <v>175</v>
      </c>
      <c r="AU104" s="223" t="s">
        <v>84</v>
      </c>
      <c r="AY104" s="18" t="s">
        <v>173</v>
      </c>
      <c r="BE104" s="224">
        <f>IF(N104="základní",J104,0)</f>
        <v>0</v>
      </c>
      <c r="BF104" s="224">
        <f>IF(N104="snížená",J104,0)</f>
        <v>0</v>
      </c>
      <c r="BG104" s="224">
        <f>IF(N104="zákl. přenesená",J104,0)</f>
        <v>0</v>
      </c>
      <c r="BH104" s="224">
        <f>IF(N104="sníž. přenesená",J104,0)</f>
        <v>0</v>
      </c>
      <c r="BI104" s="224">
        <f>IF(N104="nulová",J104,0)</f>
        <v>0</v>
      </c>
      <c r="BJ104" s="18" t="s">
        <v>84</v>
      </c>
      <c r="BK104" s="224">
        <f>ROUND(I104*H104,2)</f>
        <v>0</v>
      </c>
      <c r="BL104" s="18" t="s">
        <v>127</v>
      </c>
      <c r="BM104" s="223" t="s">
        <v>1120</v>
      </c>
    </row>
    <row r="105" spans="2:47" s="1" customFormat="1" ht="12">
      <c r="B105" s="39"/>
      <c r="C105" s="40"/>
      <c r="D105" s="225" t="s">
        <v>181</v>
      </c>
      <c r="E105" s="40"/>
      <c r="F105" s="226" t="s">
        <v>1119</v>
      </c>
      <c r="G105" s="40"/>
      <c r="H105" s="40"/>
      <c r="I105" s="137"/>
      <c r="J105" s="40"/>
      <c r="K105" s="40"/>
      <c r="L105" s="44"/>
      <c r="M105" s="227"/>
      <c r="N105" s="84"/>
      <c r="O105" s="84"/>
      <c r="P105" s="84"/>
      <c r="Q105" s="84"/>
      <c r="R105" s="84"/>
      <c r="S105" s="84"/>
      <c r="T105" s="84"/>
      <c r="U105" s="85"/>
      <c r="AT105" s="18" t="s">
        <v>181</v>
      </c>
      <c r="AU105" s="18" t="s">
        <v>84</v>
      </c>
    </row>
    <row r="106" spans="2:65" s="1" customFormat="1" ht="16.5" customHeight="1">
      <c r="B106" s="39"/>
      <c r="C106" s="212" t="s">
        <v>242</v>
      </c>
      <c r="D106" s="212" t="s">
        <v>175</v>
      </c>
      <c r="E106" s="213" t="s">
        <v>1121</v>
      </c>
      <c r="F106" s="214" t="s">
        <v>1122</v>
      </c>
      <c r="G106" s="215" t="s">
        <v>519</v>
      </c>
      <c r="H106" s="216">
        <v>1</v>
      </c>
      <c r="I106" s="217"/>
      <c r="J106" s="218">
        <f>ROUND(I106*H106,2)</f>
        <v>0</v>
      </c>
      <c r="K106" s="214" t="s">
        <v>19</v>
      </c>
      <c r="L106" s="44"/>
      <c r="M106" s="219" t="s">
        <v>19</v>
      </c>
      <c r="N106" s="220" t="s">
        <v>47</v>
      </c>
      <c r="O106" s="84"/>
      <c r="P106" s="221">
        <f>O106*H106</f>
        <v>0</v>
      </c>
      <c r="Q106" s="221">
        <v>0</v>
      </c>
      <c r="R106" s="221">
        <f>Q106*H106</f>
        <v>0</v>
      </c>
      <c r="S106" s="221">
        <v>0</v>
      </c>
      <c r="T106" s="221">
        <f>S106*H106</f>
        <v>0</v>
      </c>
      <c r="U106" s="222" t="s">
        <v>19</v>
      </c>
      <c r="AR106" s="223" t="s">
        <v>127</v>
      </c>
      <c r="AT106" s="223" t="s">
        <v>175</v>
      </c>
      <c r="AU106" s="223" t="s">
        <v>84</v>
      </c>
      <c r="AY106" s="18" t="s">
        <v>173</v>
      </c>
      <c r="BE106" s="224">
        <f>IF(N106="základní",J106,0)</f>
        <v>0</v>
      </c>
      <c r="BF106" s="224">
        <f>IF(N106="snížená",J106,0)</f>
        <v>0</v>
      </c>
      <c r="BG106" s="224">
        <f>IF(N106="zákl. přenesená",J106,0)</f>
        <v>0</v>
      </c>
      <c r="BH106" s="224">
        <f>IF(N106="sníž. přenesená",J106,0)</f>
        <v>0</v>
      </c>
      <c r="BI106" s="224">
        <f>IF(N106="nulová",J106,0)</f>
        <v>0</v>
      </c>
      <c r="BJ106" s="18" t="s">
        <v>84</v>
      </c>
      <c r="BK106" s="224">
        <f>ROUND(I106*H106,2)</f>
        <v>0</v>
      </c>
      <c r="BL106" s="18" t="s">
        <v>127</v>
      </c>
      <c r="BM106" s="223" t="s">
        <v>1123</v>
      </c>
    </row>
    <row r="107" spans="2:47" s="1" customFormat="1" ht="12">
      <c r="B107" s="39"/>
      <c r="C107" s="40"/>
      <c r="D107" s="225" t="s">
        <v>181</v>
      </c>
      <c r="E107" s="40"/>
      <c r="F107" s="226" t="s">
        <v>1124</v>
      </c>
      <c r="G107" s="40"/>
      <c r="H107" s="40"/>
      <c r="I107" s="137"/>
      <c r="J107" s="40"/>
      <c r="K107" s="40"/>
      <c r="L107" s="44"/>
      <c r="M107" s="227"/>
      <c r="N107" s="84"/>
      <c r="O107" s="84"/>
      <c r="P107" s="84"/>
      <c r="Q107" s="84"/>
      <c r="R107" s="84"/>
      <c r="S107" s="84"/>
      <c r="T107" s="84"/>
      <c r="U107" s="85"/>
      <c r="AT107" s="18" t="s">
        <v>181</v>
      </c>
      <c r="AU107" s="18" t="s">
        <v>84</v>
      </c>
    </row>
    <row r="108" spans="2:65" s="1" customFormat="1" ht="16.5" customHeight="1">
      <c r="B108" s="39"/>
      <c r="C108" s="212" t="s">
        <v>248</v>
      </c>
      <c r="D108" s="212" t="s">
        <v>175</v>
      </c>
      <c r="E108" s="213" t="s">
        <v>1125</v>
      </c>
      <c r="F108" s="214" t="s">
        <v>1126</v>
      </c>
      <c r="G108" s="215" t="s">
        <v>519</v>
      </c>
      <c r="H108" s="216">
        <v>1</v>
      </c>
      <c r="I108" s="217"/>
      <c r="J108" s="218">
        <f>ROUND(I108*H108,2)</f>
        <v>0</v>
      </c>
      <c r="K108" s="214" t="s">
        <v>19</v>
      </c>
      <c r="L108" s="44"/>
      <c r="M108" s="219" t="s">
        <v>19</v>
      </c>
      <c r="N108" s="220" t="s">
        <v>47</v>
      </c>
      <c r="O108" s="84"/>
      <c r="P108" s="221">
        <f>O108*H108</f>
        <v>0</v>
      </c>
      <c r="Q108" s="221">
        <v>0</v>
      </c>
      <c r="R108" s="221">
        <f>Q108*H108</f>
        <v>0</v>
      </c>
      <c r="S108" s="221">
        <v>0</v>
      </c>
      <c r="T108" s="221">
        <f>S108*H108</f>
        <v>0</v>
      </c>
      <c r="U108" s="222" t="s">
        <v>19</v>
      </c>
      <c r="AR108" s="223" t="s">
        <v>127</v>
      </c>
      <c r="AT108" s="223" t="s">
        <v>175</v>
      </c>
      <c r="AU108" s="223" t="s">
        <v>84</v>
      </c>
      <c r="AY108" s="18" t="s">
        <v>173</v>
      </c>
      <c r="BE108" s="224">
        <f>IF(N108="základní",J108,0)</f>
        <v>0</v>
      </c>
      <c r="BF108" s="224">
        <f>IF(N108="snížená",J108,0)</f>
        <v>0</v>
      </c>
      <c r="BG108" s="224">
        <f>IF(N108="zákl. přenesená",J108,0)</f>
        <v>0</v>
      </c>
      <c r="BH108" s="224">
        <f>IF(N108="sníž. přenesená",J108,0)</f>
        <v>0</v>
      </c>
      <c r="BI108" s="224">
        <f>IF(N108="nulová",J108,0)</f>
        <v>0</v>
      </c>
      <c r="BJ108" s="18" t="s">
        <v>84</v>
      </c>
      <c r="BK108" s="224">
        <f>ROUND(I108*H108,2)</f>
        <v>0</v>
      </c>
      <c r="BL108" s="18" t="s">
        <v>127</v>
      </c>
      <c r="BM108" s="223" t="s">
        <v>1127</v>
      </c>
    </row>
    <row r="109" spans="2:47" s="1" customFormat="1" ht="12">
      <c r="B109" s="39"/>
      <c r="C109" s="40"/>
      <c r="D109" s="225" t="s">
        <v>181</v>
      </c>
      <c r="E109" s="40"/>
      <c r="F109" s="226" t="s">
        <v>1128</v>
      </c>
      <c r="G109" s="40"/>
      <c r="H109" s="40"/>
      <c r="I109" s="137"/>
      <c r="J109" s="40"/>
      <c r="K109" s="40"/>
      <c r="L109" s="44"/>
      <c r="M109" s="227"/>
      <c r="N109" s="84"/>
      <c r="O109" s="84"/>
      <c r="P109" s="84"/>
      <c r="Q109" s="84"/>
      <c r="R109" s="84"/>
      <c r="S109" s="84"/>
      <c r="T109" s="84"/>
      <c r="U109" s="85"/>
      <c r="AT109" s="18" t="s">
        <v>181</v>
      </c>
      <c r="AU109" s="18" t="s">
        <v>84</v>
      </c>
    </row>
    <row r="110" spans="2:65" s="1" customFormat="1" ht="24" customHeight="1">
      <c r="B110" s="39"/>
      <c r="C110" s="212" t="s">
        <v>254</v>
      </c>
      <c r="D110" s="212" t="s">
        <v>175</v>
      </c>
      <c r="E110" s="213" t="s">
        <v>1129</v>
      </c>
      <c r="F110" s="214" t="s">
        <v>1130</v>
      </c>
      <c r="G110" s="215" t="s">
        <v>519</v>
      </c>
      <c r="H110" s="216">
        <v>1</v>
      </c>
      <c r="I110" s="217"/>
      <c r="J110" s="218">
        <f>ROUND(I110*H110,2)</f>
        <v>0</v>
      </c>
      <c r="K110" s="214" t="s">
        <v>19</v>
      </c>
      <c r="L110" s="44"/>
      <c r="M110" s="219" t="s">
        <v>19</v>
      </c>
      <c r="N110" s="220" t="s">
        <v>47</v>
      </c>
      <c r="O110" s="84"/>
      <c r="P110" s="221">
        <f>O110*H110</f>
        <v>0</v>
      </c>
      <c r="Q110" s="221">
        <v>0</v>
      </c>
      <c r="R110" s="221">
        <f>Q110*H110</f>
        <v>0</v>
      </c>
      <c r="S110" s="221">
        <v>0</v>
      </c>
      <c r="T110" s="221">
        <f>S110*H110</f>
        <v>0</v>
      </c>
      <c r="U110" s="222" t="s">
        <v>19</v>
      </c>
      <c r="AR110" s="223" t="s">
        <v>127</v>
      </c>
      <c r="AT110" s="223" t="s">
        <v>175</v>
      </c>
      <c r="AU110" s="223" t="s">
        <v>84</v>
      </c>
      <c r="AY110" s="18" t="s">
        <v>173</v>
      </c>
      <c r="BE110" s="224">
        <f>IF(N110="základní",J110,0)</f>
        <v>0</v>
      </c>
      <c r="BF110" s="224">
        <f>IF(N110="snížená",J110,0)</f>
        <v>0</v>
      </c>
      <c r="BG110" s="224">
        <f>IF(N110="zákl. přenesená",J110,0)</f>
        <v>0</v>
      </c>
      <c r="BH110" s="224">
        <f>IF(N110="sníž. přenesená",J110,0)</f>
        <v>0</v>
      </c>
      <c r="BI110" s="224">
        <f>IF(N110="nulová",J110,0)</f>
        <v>0</v>
      </c>
      <c r="BJ110" s="18" t="s">
        <v>84</v>
      </c>
      <c r="BK110" s="224">
        <f>ROUND(I110*H110,2)</f>
        <v>0</v>
      </c>
      <c r="BL110" s="18" t="s">
        <v>127</v>
      </c>
      <c r="BM110" s="223" t="s">
        <v>1131</v>
      </c>
    </row>
    <row r="111" spans="2:47" s="1" customFormat="1" ht="12">
      <c r="B111" s="39"/>
      <c r="C111" s="40"/>
      <c r="D111" s="225" t="s">
        <v>181</v>
      </c>
      <c r="E111" s="40"/>
      <c r="F111" s="226" t="s">
        <v>1132</v>
      </c>
      <c r="G111" s="40"/>
      <c r="H111" s="40"/>
      <c r="I111" s="137"/>
      <c r="J111" s="40"/>
      <c r="K111" s="40"/>
      <c r="L111" s="44"/>
      <c r="M111" s="227"/>
      <c r="N111" s="84"/>
      <c r="O111" s="84"/>
      <c r="P111" s="84"/>
      <c r="Q111" s="84"/>
      <c r="R111" s="84"/>
      <c r="S111" s="84"/>
      <c r="T111" s="84"/>
      <c r="U111" s="85"/>
      <c r="AT111" s="18" t="s">
        <v>181</v>
      </c>
      <c r="AU111" s="18" t="s">
        <v>84</v>
      </c>
    </row>
    <row r="112" spans="2:47" s="1" customFormat="1" ht="12">
      <c r="B112" s="39"/>
      <c r="C112" s="40"/>
      <c r="D112" s="225" t="s">
        <v>409</v>
      </c>
      <c r="E112" s="40"/>
      <c r="F112" s="228" t="s">
        <v>1133</v>
      </c>
      <c r="G112" s="40"/>
      <c r="H112" s="40"/>
      <c r="I112" s="137"/>
      <c r="J112" s="40"/>
      <c r="K112" s="40"/>
      <c r="L112" s="44"/>
      <c r="M112" s="227"/>
      <c r="N112" s="84"/>
      <c r="O112" s="84"/>
      <c r="P112" s="84"/>
      <c r="Q112" s="84"/>
      <c r="R112" s="84"/>
      <c r="S112" s="84"/>
      <c r="T112" s="84"/>
      <c r="U112" s="85"/>
      <c r="AT112" s="18" t="s">
        <v>409</v>
      </c>
      <c r="AU112" s="18" t="s">
        <v>84</v>
      </c>
    </row>
    <row r="113" spans="2:65" s="1" customFormat="1" ht="24" customHeight="1">
      <c r="B113" s="39"/>
      <c r="C113" s="212" t="s">
        <v>259</v>
      </c>
      <c r="D113" s="212" t="s">
        <v>175</v>
      </c>
      <c r="E113" s="213" t="s">
        <v>1134</v>
      </c>
      <c r="F113" s="214" t="s">
        <v>1135</v>
      </c>
      <c r="G113" s="215" t="s">
        <v>519</v>
      </c>
      <c r="H113" s="216">
        <v>1</v>
      </c>
      <c r="I113" s="217"/>
      <c r="J113" s="218">
        <f>ROUND(I113*H113,2)</f>
        <v>0</v>
      </c>
      <c r="K113" s="214" t="s">
        <v>19</v>
      </c>
      <c r="L113" s="44"/>
      <c r="M113" s="219" t="s">
        <v>19</v>
      </c>
      <c r="N113" s="220" t="s">
        <v>47</v>
      </c>
      <c r="O113" s="84"/>
      <c r="P113" s="221">
        <f>O113*H113</f>
        <v>0</v>
      </c>
      <c r="Q113" s="221">
        <v>0</v>
      </c>
      <c r="R113" s="221">
        <f>Q113*H113</f>
        <v>0</v>
      </c>
      <c r="S113" s="221">
        <v>0</v>
      </c>
      <c r="T113" s="221">
        <f>S113*H113</f>
        <v>0</v>
      </c>
      <c r="U113" s="222" t="s">
        <v>19</v>
      </c>
      <c r="AR113" s="223" t="s">
        <v>127</v>
      </c>
      <c r="AT113" s="223" t="s">
        <v>175</v>
      </c>
      <c r="AU113" s="223" t="s">
        <v>84</v>
      </c>
      <c r="AY113" s="18" t="s">
        <v>173</v>
      </c>
      <c r="BE113" s="224">
        <f>IF(N113="základní",J113,0)</f>
        <v>0</v>
      </c>
      <c r="BF113" s="224">
        <f>IF(N113="snížená",J113,0)</f>
        <v>0</v>
      </c>
      <c r="BG113" s="224">
        <f>IF(N113="zákl. přenesená",J113,0)</f>
        <v>0</v>
      </c>
      <c r="BH113" s="224">
        <f>IF(N113="sníž. přenesená",J113,0)</f>
        <v>0</v>
      </c>
      <c r="BI113" s="224">
        <f>IF(N113="nulová",J113,0)</f>
        <v>0</v>
      </c>
      <c r="BJ113" s="18" t="s">
        <v>84</v>
      </c>
      <c r="BK113" s="224">
        <f>ROUND(I113*H113,2)</f>
        <v>0</v>
      </c>
      <c r="BL113" s="18" t="s">
        <v>127</v>
      </c>
      <c r="BM113" s="223" t="s">
        <v>1136</v>
      </c>
    </row>
    <row r="114" spans="2:47" s="1" customFormat="1" ht="12">
      <c r="B114" s="39"/>
      <c r="C114" s="40"/>
      <c r="D114" s="225" t="s">
        <v>181</v>
      </c>
      <c r="E114" s="40"/>
      <c r="F114" s="226" t="s">
        <v>1135</v>
      </c>
      <c r="G114" s="40"/>
      <c r="H114" s="40"/>
      <c r="I114" s="137"/>
      <c r="J114" s="40"/>
      <c r="K114" s="40"/>
      <c r="L114" s="44"/>
      <c r="M114" s="227"/>
      <c r="N114" s="84"/>
      <c r="O114" s="84"/>
      <c r="P114" s="84"/>
      <c r="Q114" s="84"/>
      <c r="R114" s="84"/>
      <c r="S114" s="84"/>
      <c r="T114" s="84"/>
      <c r="U114" s="85"/>
      <c r="AT114" s="18" t="s">
        <v>181</v>
      </c>
      <c r="AU114" s="18" t="s">
        <v>84</v>
      </c>
    </row>
    <row r="115" spans="2:47" s="1" customFormat="1" ht="12">
      <c r="B115" s="39"/>
      <c r="C115" s="40"/>
      <c r="D115" s="225" t="s">
        <v>409</v>
      </c>
      <c r="E115" s="40"/>
      <c r="F115" s="228" t="s">
        <v>1137</v>
      </c>
      <c r="G115" s="40"/>
      <c r="H115" s="40"/>
      <c r="I115" s="137"/>
      <c r="J115" s="40"/>
      <c r="K115" s="40"/>
      <c r="L115" s="44"/>
      <c r="M115" s="227"/>
      <c r="N115" s="84"/>
      <c r="O115" s="84"/>
      <c r="P115" s="84"/>
      <c r="Q115" s="84"/>
      <c r="R115" s="84"/>
      <c r="S115" s="84"/>
      <c r="T115" s="84"/>
      <c r="U115" s="85"/>
      <c r="AT115" s="18" t="s">
        <v>409</v>
      </c>
      <c r="AU115" s="18" t="s">
        <v>84</v>
      </c>
    </row>
    <row r="116" spans="2:65" s="1" customFormat="1" ht="24" customHeight="1">
      <c r="B116" s="39"/>
      <c r="C116" s="212" t="s">
        <v>264</v>
      </c>
      <c r="D116" s="212" t="s">
        <v>175</v>
      </c>
      <c r="E116" s="213" t="s">
        <v>1138</v>
      </c>
      <c r="F116" s="214" t="s">
        <v>1139</v>
      </c>
      <c r="G116" s="215" t="s">
        <v>519</v>
      </c>
      <c r="H116" s="216">
        <v>1</v>
      </c>
      <c r="I116" s="217"/>
      <c r="J116" s="218">
        <f>ROUND(I116*H116,2)</f>
        <v>0</v>
      </c>
      <c r="K116" s="214" t="s">
        <v>19</v>
      </c>
      <c r="L116" s="44"/>
      <c r="M116" s="219" t="s">
        <v>19</v>
      </c>
      <c r="N116" s="220" t="s">
        <v>47</v>
      </c>
      <c r="O116" s="84"/>
      <c r="P116" s="221">
        <f>O116*H116</f>
        <v>0</v>
      </c>
      <c r="Q116" s="221">
        <v>0</v>
      </c>
      <c r="R116" s="221">
        <f>Q116*H116</f>
        <v>0</v>
      </c>
      <c r="S116" s="221">
        <v>0</v>
      </c>
      <c r="T116" s="221">
        <f>S116*H116</f>
        <v>0</v>
      </c>
      <c r="U116" s="222" t="s">
        <v>19</v>
      </c>
      <c r="AR116" s="223" t="s">
        <v>127</v>
      </c>
      <c r="AT116" s="223" t="s">
        <v>175</v>
      </c>
      <c r="AU116" s="223" t="s">
        <v>84</v>
      </c>
      <c r="AY116" s="18" t="s">
        <v>173</v>
      </c>
      <c r="BE116" s="224">
        <f>IF(N116="základní",J116,0)</f>
        <v>0</v>
      </c>
      <c r="BF116" s="224">
        <f>IF(N116="snížená",J116,0)</f>
        <v>0</v>
      </c>
      <c r="BG116" s="224">
        <f>IF(N116="zákl. přenesená",J116,0)</f>
        <v>0</v>
      </c>
      <c r="BH116" s="224">
        <f>IF(N116="sníž. přenesená",J116,0)</f>
        <v>0</v>
      </c>
      <c r="BI116" s="224">
        <f>IF(N116="nulová",J116,0)</f>
        <v>0</v>
      </c>
      <c r="BJ116" s="18" t="s">
        <v>84</v>
      </c>
      <c r="BK116" s="224">
        <f>ROUND(I116*H116,2)</f>
        <v>0</v>
      </c>
      <c r="BL116" s="18" t="s">
        <v>127</v>
      </c>
      <c r="BM116" s="223" t="s">
        <v>1140</v>
      </c>
    </row>
    <row r="117" spans="2:47" s="1" customFormat="1" ht="12">
      <c r="B117" s="39"/>
      <c r="C117" s="40"/>
      <c r="D117" s="225" t="s">
        <v>181</v>
      </c>
      <c r="E117" s="40"/>
      <c r="F117" s="226" t="s">
        <v>1139</v>
      </c>
      <c r="G117" s="40"/>
      <c r="H117" s="40"/>
      <c r="I117" s="137"/>
      <c r="J117" s="40"/>
      <c r="K117" s="40"/>
      <c r="L117" s="44"/>
      <c r="M117" s="227"/>
      <c r="N117" s="84"/>
      <c r="O117" s="84"/>
      <c r="P117" s="84"/>
      <c r="Q117" s="84"/>
      <c r="R117" s="84"/>
      <c r="S117" s="84"/>
      <c r="T117" s="84"/>
      <c r="U117" s="85"/>
      <c r="AT117" s="18" t="s">
        <v>181</v>
      </c>
      <c r="AU117" s="18" t="s">
        <v>84</v>
      </c>
    </row>
    <row r="118" spans="2:65" s="1" customFormat="1" ht="24" customHeight="1">
      <c r="B118" s="39"/>
      <c r="C118" s="212" t="s">
        <v>8</v>
      </c>
      <c r="D118" s="212" t="s">
        <v>175</v>
      </c>
      <c r="E118" s="213" t="s">
        <v>1141</v>
      </c>
      <c r="F118" s="214" t="s">
        <v>1142</v>
      </c>
      <c r="G118" s="215" t="s">
        <v>519</v>
      </c>
      <c r="H118" s="216">
        <v>1</v>
      </c>
      <c r="I118" s="217"/>
      <c r="J118" s="218">
        <f>ROUND(I118*H118,2)</f>
        <v>0</v>
      </c>
      <c r="K118" s="214" t="s">
        <v>19</v>
      </c>
      <c r="L118" s="44"/>
      <c r="M118" s="219" t="s">
        <v>19</v>
      </c>
      <c r="N118" s="220" t="s">
        <v>47</v>
      </c>
      <c r="O118" s="84"/>
      <c r="P118" s="221">
        <f>O118*H118</f>
        <v>0</v>
      </c>
      <c r="Q118" s="221">
        <v>0</v>
      </c>
      <c r="R118" s="221">
        <f>Q118*H118</f>
        <v>0</v>
      </c>
      <c r="S118" s="221">
        <v>0</v>
      </c>
      <c r="T118" s="221">
        <f>S118*H118</f>
        <v>0</v>
      </c>
      <c r="U118" s="222" t="s">
        <v>19</v>
      </c>
      <c r="AR118" s="223" t="s">
        <v>127</v>
      </c>
      <c r="AT118" s="223" t="s">
        <v>175</v>
      </c>
      <c r="AU118" s="223" t="s">
        <v>84</v>
      </c>
      <c r="AY118" s="18" t="s">
        <v>173</v>
      </c>
      <c r="BE118" s="224">
        <f>IF(N118="základní",J118,0)</f>
        <v>0</v>
      </c>
      <c r="BF118" s="224">
        <f>IF(N118="snížená",J118,0)</f>
        <v>0</v>
      </c>
      <c r="BG118" s="224">
        <f>IF(N118="zákl. přenesená",J118,0)</f>
        <v>0</v>
      </c>
      <c r="BH118" s="224">
        <f>IF(N118="sníž. přenesená",J118,0)</f>
        <v>0</v>
      </c>
      <c r="BI118" s="224">
        <f>IF(N118="nulová",J118,0)</f>
        <v>0</v>
      </c>
      <c r="BJ118" s="18" t="s">
        <v>84</v>
      </c>
      <c r="BK118" s="224">
        <f>ROUND(I118*H118,2)</f>
        <v>0</v>
      </c>
      <c r="BL118" s="18" t="s">
        <v>127</v>
      </c>
      <c r="BM118" s="223" t="s">
        <v>1143</v>
      </c>
    </row>
    <row r="119" spans="2:47" s="1" customFormat="1" ht="12">
      <c r="B119" s="39"/>
      <c r="C119" s="40"/>
      <c r="D119" s="225" t="s">
        <v>181</v>
      </c>
      <c r="E119" s="40"/>
      <c r="F119" s="226" t="s">
        <v>1144</v>
      </c>
      <c r="G119" s="40"/>
      <c r="H119" s="40"/>
      <c r="I119" s="137"/>
      <c r="J119" s="40"/>
      <c r="K119" s="40"/>
      <c r="L119" s="44"/>
      <c r="M119" s="227"/>
      <c r="N119" s="84"/>
      <c r="O119" s="84"/>
      <c r="P119" s="84"/>
      <c r="Q119" s="84"/>
      <c r="R119" s="84"/>
      <c r="S119" s="84"/>
      <c r="T119" s="84"/>
      <c r="U119" s="85"/>
      <c r="AT119" s="18" t="s">
        <v>181</v>
      </c>
      <c r="AU119" s="18" t="s">
        <v>84</v>
      </c>
    </row>
    <row r="120" spans="2:47" s="1" customFormat="1" ht="12">
      <c r="B120" s="39"/>
      <c r="C120" s="40"/>
      <c r="D120" s="225" t="s">
        <v>409</v>
      </c>
      <c r="E120" s="40"/>
      <c r="F120" s="228" t="s">
        <v>1145</v>
      </c>
      <c r="G120" s="40"/>
      <c r="H120" s="40"/>
      <c r="I120" s="137"/>
      <c r="J120" s="40"/>
      <c r="K120" s="40"/>
      <c r="L120" s="44"/>
      <c r="M120" s="227"/>
      <c r="N120" s="84"/>
      <c r="O120" s="84"/>
      <c r="P120" s="84"/>
      <c r="Q120" s="84"/>
      <c r="R120" s="84"/>
      <c r="S120" s="84"/>
      <c r="T120" s="84"/>
      <c r="U120" s="85"/>
      <c r="AT120" s="18" t="s">
        <v>409</v>
      </c>
      <c r="AU120" s="18" t="s">
        <v>84</v>
      </c>
    </row>
    <row r="121" spans="2:65" s="1" customFormat="1" ht="24" customHeight="1">
      <c r="B121" s="39"/>
      <c r="C121" s="212" t="s">
        <v>289</v>
      </c>
      <c r="D121" s="212" t="s">
        <v>175</v>
      </c>
      <c r="E121" s="213" t="s">
        <v>1146</v>
      </c>
      <c r="F121" s="214" t="s">
        <v>1147</v>
      </c>
      <c r="G121" s="215" t="s">
        <v>519</v>
      </c>
      <c r="H121" s="216">
        <v>1</v>
      </c>
      <c r="I121" s="217"/>
      <c r="J121" s="218">
        <f>ROUND(I121*H121,2)</f>
        <v>0</v>
      </c>
      <c r="K121" s="214" t="s">
        <v>19</v>
      </c>
      <c r="L121" s="44"/>
      <c r="M121" s="219" t="s">
        <v>19</v>
      </c>
      <c r="N121" s="220" t="s">
        <v>47</v>
      </c>
      <c r="O121" s="84"/>
      <c r="P121" s="221">
        <f>O121*H121</f>
        <v>0</v>
      </c>
      <c r="Q121" s="221">
        <v>0</v>
      </c>
      <c r="R121" s="221">
        <f>Q121*H121</f>
        <v>0</v>
      </c>
      <c r="S121" s="221">
        <v>0</v>
      </c>
      <c r="T121" s="221">
        <f>S121*H121</f>
        <v>0</v>
      </c>
      <c r="U121" s="222" t="s">
        <v>19</v>
      </c>
      <c r="AR121" s="223" t="s">
        <v>127</v>
      </c>
      <c r="AT121" s="223" t="s">
        <v>175</v>
      </c>
      <c r="AU121" s="223" t="s">
        <v>84</v>
      </c>
      <c r="AY121" s="18" t="s">
        <v>173</v>
      </c>
      <c r="BE121" s="224">
        <f>IF(N121="základní",J121,0)</f>
        <v>0</v>
      </c>
      <c r="BF121" s="224">
        <f>IF(N121="snížená",J121,0)</f>
        <v>0</v>
      </c>
      <c r="BG121" s="224">
        <f>IF(N121="zákl. přenesená",J121,0)</f>
        <v>0</v>
      </c>
      <c r="BH121" s="224">
        <f>IF(N121="sníž. přenesená",J121,0)</f>
        <v>0</v>
      </c>
      <c r="BI121" s="224">
        <f>IF(N121="nulová",J121,0)</f>
        <v>0</v>
      </c>
      <c r="BJ121" s="18" t="s">
        <v>84</v>
      </c>
      <c r="BK121" s="224">
        <f>ROUND(I121*H121,2)</f>
        <v>0</v>
      </c>
      <c r="BL121" s="18" t="s">
        <v>127</v>
      </c>
      <c r="BM121" s="223" t="s">
        <v>1148</v>
      </c>
    </row>
    <row r="122" spans="2:47" s="1" customFormat="1" ht="12">
      <c r="B122" s="39"/>
      <c r="C122" s="40"/>
      <c r="D122" s="225" t="s">
        <v>181</v>
      </c>
      <c r="E122" s="40"/>
      <c r="F122" s="226" t="s">
        <v>1147</v>
      </c>
      <c r="G122" s="40"/>
      <c r="H122" s="40"/>
      <c r="I122" s="137"/>
      <c r="J122" s="40"/>
      <c r="K122" s="40"/>
      <c r="L122" s="44"/>
      <c r="M122" s="227"/>
      <c r="N122" s="84"/>
      <c r="O122" s="84"/>
      <c r="P122" s="84"/>
      <c r="Q122" s="84"/>
      <c r="R122" s="84"/>
      <c r="S122" s="84"/>
      <c r="T122" s="84"/>
      <c r="U122" s="85"/>
      <c r="AT122" s="18" t="s">
        <v>181</v>
      </c>
      <c r="AU122" s="18" t="s">
        <v>84</v>
      </c>
    </row>
    <row r="123" spans="2:65" s="1" customFormat="1" ht="24" customHeight="1">
      <c r="B123" s="39"/>
      <c r="C123" s="212" t="s">
        <v>295</v>
      </c>
      <c r="D123" s="212" t="s">
        <v>175</v>
      </c>
      <c r="E123" s="213" t="s">
        <v>1149</v>
      </c>
      <c r="F123" s="214" t="s">
        <v>1150</v>
      </c>
      <c r="G123" s="215" t="s">
        <v>519</v>
      </c>
      <c r="H123" s="216">
        <v>1</v>
      </c>
      <c r="I123" s="217"/>
      <c r="J123" s="218">
        <f>ROUND(I123*H123,2)</f>
        <v>0</v>
      </c>
      <c r="K123" s="214" t="s">
        <v>19</v>
      </c>
      <c r="L123" s="44"/>
      <c r="M123" s="219" t="s">
        <v>19</v>
      </c>
      <c r="N123" s="220" t="s">
        <v>47</v>
      </c>
      <c r="O123" s="84"/>
      <c r="P123" s="221">
        <f>O123*H123</f>
        <v>0</v>
      </c>
      <c r="Q123" s="221">
        <v>0</v>
      </c>
      <c r="R123" s="221">
        <f>Q123*H123</f>
        <v>0</v>
      </c>
      <c r="S123" s="221">
        <v>0</v>
      </c>
      <c r="T123" s="221">
        <f>S123*H123</f>
        <v>0</v>
      </c>
      <c r="U123" s="222" t="s">
        <v>19</v>
      </c>
      <c r="AR123" s="223" t="s">
        <v>127</v>
      </c>
      <c r="AT123" s="223" t="s">
        <v>175</v>
      </c>
      <c r="AU123" s="223" t="s">
        <v>84</v>
      </c>
      <c r="AY123" s="18" t="s">
        <v>173</v>
      </c>
      <c r="BE123" s="224">
        <f>IF(N123="základní",J123,0)</f>
        <v>0</v>
      </c>
      <c r="BF123" s="224">
        <f>IF(N123="snížená",J123,0)</f>
        <v>0</v>
      </c>
      <c r="BG123" s="224">
        <f>IF(N123="zákl. přenesená",J123,0)</f>
        <v>0</v>
      </c>
      <c r="BH123" s="224">
        <f>IF(N123="sníž. přenesená",J123,0)</f>
        <v>0</v>
      </c>
      <c r="BI123" s="224">
        <f>IF(N123="nulová",J123,0)</f>
        <v>0</v>
      </c>
      <c r="BJ123" s="18" t="s">
        <v>84</v>
      </c>
      <c r="BK123" s="224">
        <f>ROUND(I123*H123,2)</f>
        <v>0</v>
      </c>
      <c r="BL123" s="18" t="s">
        <v>127</v>
      </c>
      <c r="BM123" s="223" t="s">
        <v>1151</v>
      </c>
    </row>
    <row r="124" spans="2:47" s="1" customFormat="1" ht="12">
      <c r="B124" s="39"/>
      <c r="C124" s="40"/>
      <c r="D124" s="225" t="s">
        <v>181</v>
      </c>
      <c r="E124" s="40"/>
      <c r="F124" s="226" t="s">
        <v>1150</v>
      </c>
      <c r="G124" s="40"/>
      <c r="H124" s="40"/>
      <c r="I124" s="137"/>
      <c r="J124" s="40"/>
      <c r="K124" s="40"/>
      <c r="L124" s="44"/>
      <c r="M124" s="227"/>
      <c r="N124" s="84"/>
      <c r="O124" s="84"/>
      <c r="P124" s="84"/>
      <c r="Q124" s="84"/>
      <c r="R124" s="84"/>
      <c r="S124" s="84"/>
      <c r="T124" s="84"/>
      <c r="U124" s="85"/>
      <c r="AT124" s="18" t="s">
        <v>181</v>
      </c>
      <c r="AU124" s="18" t="s">
        <v>84</v>
      </c>
    </row>
    <row r="125" spans="2:47" s="1" customFormat="1" ht="12">
      <c r="B125" s="39"/>
      <c r="C125" s="40"/>
      <c r="D125" s="225" t="s">
        <v>409</v>
      </c>
      <c r="E125" s="40"/>
      <c r="F125" s="228" t="s">
        <v>1152</v>
      </c>
      <c r="G125" s="40"/>
      <c r="H125" s="40"/>
      <c r="I125" s="137"/>
      <c r="J125" s="40"/>
      <c r="K125" s="40"/>
      <c r="L125" s="44"/>
      <c r="M125" s="227"/>
      <c r="N125" s="84"/>
      <c r="O125" s="84"/>
      <c r="P125" s="84"/>
      <c r="Q125" s="84"/>
      <c r="R125" s="84"/>
      <c r="S125" s="84"/>
      <c r="T125" s="84"/>
      <c r="U125" s="85"/>
      <c r="AT125" s="18" t="s">
        <v>409</v>
      </c>
      <c r="AU125" s="18" t="s">
        <v>84</v>
      </c>
    </row>
    <row r="126" spans="2:65" s="1" customFormat="1" ht="16.5" customHeight="1">
      <c r="B126" s="39"/>
      <c r="C126" s="212" t="s">
        <v>301</v>
      </c>
      <c r="D126" s="212" t="s">
        <v>175</v>
      </c>
      <c r="E126" s="213" t="s">
        <v>1153</v>
      </c>
      <c r="F126" s="214" t="s">
        <v>1154</v>
      </c>
      <c r="G126" s="215" t="s">
        <v>519</v>
      </c>
      <c r="H126" s="216">
        <v>1</v>
      </c>
      <c r="I126" s="217"/>
      <c r="J126" s="218">
        <f>ROUND(I126*H126,2)</f>
        <v>0</v>
      </c>
      <c r="K126" s="214" t="s">
        <v>19</v>
      </c>
      <c r="L126" s="44"/>
      <c r="M126" s="219" t="s">
        <v>19</v>
      </c>
      <c r="N126" s="220" t="s">
        <v>47</v>
      </c>
      <c r="O126" s="84"/>
      <c r="P126" s="221">
        <f>O126*H126</f>
        <v>0</v>
      </c>
      <c r="Q126" s="221">
        <v>0</v>
      </c>
      <c r="R126" s="221">
        <f>Q126*H126</f>
        <v>0</v>
      </c>
      <c r="S126" s="221">
        <v>0</v>
      </c>
      <c r="T126" s="221">
        <f>S126*H126</f>
        <v>0</v>
      </c>
      <c r="U126" s="222" t="s">
        <v>19</v>
      </c>
      <c r="AR126" s="223" t="s">
        <v>127</v>
      </c>
      <c r="AT126" s="223" t="s">
        <v>175</v>
      </c>
      <c r="AU126" s="223" t="s">
        <v>84</v>
      </c>
      <c r="AY126" s="18" t="s">
        <v>173</v>
      </c>
      <c r="BE126" s="224">
        <f>IF(N126="základní",J126,0)</f>
        <v>0</v>
      </c>
      <c r="BF126" s="224">
        <f>IF(N126="snížená",J126,0)</f>
        <v>0</v>
      </c>
      <c r="BG126" s="224">
        <f>IF(N126="zákl. přenesená",J126,0)</f>
        <v>0</v>
      </c>
      <c r="BH126" s="224">
        <f>IF(N126="sníž. přenesená",J126,0)</f>
        <v>0</v>
      </c>
      <c r="BI126" s="224">
        <f>IF(N126="nulová",J126,0)</f>
        <v>0</v>
      </c>
      <c r="BJ126" s="18" t="s">
        <v>84</v>
      </c>
      <c r="BK126" s="224">
        <f>ROUND(I126*H126,2)</f>
        <v>0</v>
      </c>
      <c r="BL126" s="18" t="s">
        <v>127</v>
      </c>
      <c r="BM126" s="223" t="s">
        <v>1155</v>
      </c>
    </row>
    <row r="127" spans="2:47" s="1" customFormat="1" ht="12">
      <c r="B127" s="39"/>
      <c r="C127" s="40"/>
      <c r="D127" s="225" t="s">
        <v>181</v>
      </c>
      <c r="E127" s="40"/>
      <c r="F127" s="226" t="s">
        <v>1156</v>
      </c>
      <c r="G127" s="40"/>
      <c r="H127" s="40"/>
      <c r="I127" s="137"/>
      <c r="J127" s="40"/>
      <c r="K127" s="40"/>
      <c r="L127" s="44"/>
      <c r="M127" s="227"/>
      <c r="N127" s="84"/>
      <c r="O127" s="84"/>
      <c r="P127" s="84"/>
      <c r="Q127" s="84"/>
      <c r="R127" s="84"/>
      <c r="S127" s="84"/>
      <c r="T127" s="84"/>
      <c r="U127" s="85"/>
      <c r="AT127" s="18" t="s">
        <v>181</v>
      </c>
      <c r="AU127" s="18" t="s">
        <v>84</v>
      </c>
    </row>
    <row r="128" spans="2:47" s="1" customFormat="1" ht="12">
      <c r="B128" s="39"/>
      <c r="C128" s="40"/>
      <c r="D128" s="225" t="s">
        <v>409</v>
      </c>
      <c r="E128" s="40"/>
      <c r="F128" s="228" t="s">
        <v>1157</v>
      </c>
      <c r="G128" s="40"/>
      <c r="H128" s="40"/>
      <c r="I128" s="137"/>
      <c r="J128" s="40"/>
      <c r="K128" s="40"/>
      <c r="L128" s="44"/>
      <c r="M128" s="227"/>
      <c r="N128" s="84"/>
      <c r="O128" s="84"/>
      <c r="P128" s="84"/>
      <c r="Q128" s="84"/>
      <c r="R128" s="84"/>
      <c r="S128" s="84"/>
      <c r="T128" s="84"/>
      <c r="U128" s="85"/>
      <c r="AT128" s="18" t="s">
        <v>409</v>
      </c>
      <c r="AU128" s="18" t="s">
        <v>84</v>
      </c>
    </row>
    <row r="129" spans="2:65" s="1" customFormat="1" ht="24" customHeight="1">
      <c r="B129" s="39"/>
      <c r="C129" s="212" t="s">
        <v>123</v>
      </c>
      <c r="D129" s="212" t="s">
        <v>175</v>
      </c>
      <c r="E129" s="213" t="s">
        <v>1158</v>
      </c>
      <c r="F129" s="214" t="s">
        <v>1159</v>
      </c>
      <c r="G129" s="215" t="s">
        <v>519</v>
      </c>
      <c r="H129" s="216">
        <v>1</v>
      </c>
      <c r="I129" s="217"/>
      <c r="J129" s="218">
        <f>ROUND(I129*H129,2)</f>
        <v>0</v>
      </c>
      <c r="K129" s="214" t="s">
        <v>19</v>
      </c>
      <c r="L129" s="44"/>
      <c r="M129" s="219" t="s">
        <v>19</v>
      </c>
      <c r="N129" s="220" t="s">
        <v>47</v>
      </c>
      <c r="O129" s="84"/>
      <c r="P129" s="221">
        <f>O129*H129</f>
        <v>0</v>
      </c>
      <c r="Q129" s="221">
        <v>0</v>
      </c>
      <c r="R129" s="221">
        <f>Q129*H129</f>
        <v>0</v>
      </c>
      <c r="S129" s="221">
        <v>0</v>
      </c>
      <c r="T129" s="221">
        <f>S129*H129</f>
        <v>0</v>
      </c>
      <c r="U129" s="222" t="s">
        <v>19</v>
      </c>
      <c r="AR129" s="223" t="s">
        <v>127</v>
      </c>
      <c r="AT129" s="223" t="s">
        <v>175</v>
      </c>
      <c r="AU129" s="223" t="s">
        <v>84</v>
      </c>
      <c r="AY129" s="18" t="s">
        <v>173</v>
      </c>
      <c r="BE129" s="224">
        <f>IF(N129="základní",J129,0)</f>
        <v>0</v>
      </c>
      <c r="BF129" s="224">
        <f>IF(N129="snížená",J129,0)</f>
        <v>0</v>
      </c>
      <c r="BG129" s="224">
        <f>IF(N129="zákl. přenesená",J129,0)</f>
        <v>0</v>
      </c>
      <c r="BH129" s="224">
        <f>IF(N129="sníž. přenesená",J129,0)</f>
        <v>0</v>
      </c>
      <c r="BI129" s="224">
        <f>IF(N129="nulová",J129,0)</f>
        <v>0</v>
      </c>
      <c r="BJ129" s="18" t="s">
        <v>84</v>
      </c>
      <c r="BK129" s="224">
        <f>ROUND(I129*H129,2)</f>
        <v>0</v>
      </c>
      <c r="BL129" s="18" t="s">
        <v>127</v>
      </c>
      <c r="BM129" s="223" t="s">
        <v>1160</v>
      </c>
    </row>
    <row r="130" spans="2:47" s="1" customFormat="1" ht="12">
      <c r="B130" s="39"/>
      <c r="C130" s="40"/>
      <c r="D130" s="225" t="s">
        <v>181</v>
      </c>
      <c r="E130" s="40"/>
      <c r="F130" s="226" t="s">
        <v>1159</v>
      </c>
      <c r="G130" s="40"/>
      <c r="H130" s="40"/>
      <c r="I130" s="137"/>
      <c r="J130" s="40"/>
      <c r="K130" s="40"/>
      <c r="L130" s="44"/>
      <c r="M130" s="227"/>
      <c r="N130" s="84"/>
      <c r="O130" s="84"/>
      <c r="P130" s="84"/>
      <c r="Q130" s="84"/>
      <c r="R130" s="84"/>
      <c r="S130" s="84"/>
      <c r="T130" s="84"/>
      <c r="U130" s="85"/>
      <c r="AT130" s="18" t="s">
        <v>181</v>
      </c>
      <c r="AU130" s="18" t="s">
        <v>84</v>
      </c>
    </row>
    <row r="131" spans="2:65" s="1" customFormat="1" ht="16.5" customHeight="1">
      <c r="B131" s="39"/>
      <c r="C131" s="212" t="s">
        <v>310</v>
      </c>
      <c r="D131" s="212" t="s">
        <v>175</v>
      </c>
      <c r="E131" s="213" t="s">
        <v>1161</v>
      </c>
      <c r="F131" s="214" t="s">
        <v>1162</v>
      </c>
      <c r="G131" s="215" t="s">
        <v>519</v>
      </c>
      <c r="H131" s="216">
        <v>5</v>
      </c>
      <c r="I131" s="217"/>
      <c r="J131" s="218">
        <f>ROUND(I131*H131,2)</f>
        <v>0</v>
      </c>
      <c r="K131" s="214" t="s">
        <v>19</v>
      </c>
      <c r="L131" s="44"/>
      <c r="M131" s="219" t="s">
        <v>19</v>
      </c>
      <c r="N131" s="220" t="s">
        <v>47</v>
      </c>
      <c r="O131" s="84"/>
      <c r="P131" s="221">
        <f>O131*H131</f>
        <v>0</v>
      </c>
      <c r="Q131" s="221">
        <v>0</v>
      </c>
      <c r="R131" s="221">
        <f>Q131*H131</f>
        <v>0</v>
      </c>
      <c r="S131" s="221">
        <v>0</v>
      </c>
      <c r="T131" s="221">
        <f>S131*H131</f>
        <v>0</v>
      </c>
      <c r="U131" s="222" t="s">
        <v>19</v>
      </c>
      <c r="AR131" s="223" t="s">
        <v>127</v>
      </c>
      <c r="AT131" s="223" t="s">
        <v>175</v>
      </c>
      <c r="AU131" s="223" t="s">
        <v>84</v>
      </c>
      <c r="AY131" s="18" t="s">
        <v>173</v>
      </c>
      <c r="BE131" s="224">
        <f>IF(N131="základní",J131,0)</f>
        <v>0</v>
      </c>
      <c r="BF131" s="224">
        <f>IF(N131="snížená",J131,0)</f>
        <v>0</v>
      </c>
      <c r="BG131" s="224">
        <f>IF(N131="zákl. přenesená",J131,0)</f>
        <v>0</v>
      </c>
      <c r="BH131" s="224">
        <f>IF(N131="sníž. přenesená",J131,0)</f>
        <v>0</v>
      </c>
      <c r="BI131" s="224">
        <f>IF(N131="nulová",J131,0)</f>
        <v>0</v>
      </c>
      <c r="BJ131" s="18" t="s">
        <v>84</v>
      </c>
      <c r="BK131" s="224">
        <f>ROUND(I131*H131,2)</f>
        <v>0</v>
      </c>
      <c r="BL131" s="18" t="s">
        <v>127</v>
      </c>
      <c r="BM131" s="223" t="s">
        <v>1163</v>
      </c>
    </row>
    <row r="132" spans="2:47" s="1" customFormat="1" ht="12">
      <c r="B132" s="39"/>
      <c r="C132" s="40"/>
      <c r="D132" s="225" t="s">
        <v>181</v>
      </c>
      <c r="E132" s="40"/>
      <c r="F132" s="226" t="s">
        <v>1162</v>
      </c>
      <c r="G132" s="40"/>
      <c r="H132" s="40"/>
      <c r="I132" s="137"/>
      <c r="J132" s="40"/>
      <c r="K132" s="40"/>
      <c r="L132" s="44"/>
      <c r="M132" s="282"/>
      <c r="N132" s="283"/>
      <c r="O132" s="283"/>
      <c r="P132" s="283"/>
      <c r="Q132" s="283"/>
      <c r="R132" s="283"/>
      <c r="S132" s="283"/>
      <c r="T132" s="283"/>
      <c r="U132" s="284"/>
      <c r="AT132" s="18" t="s">
        <v>181</v>
      </c>
      <c r="AU132" s="18" t="s">
        <v>84</v>
      </c>
    </row>
    <row r="133" spans="2:12" s="1" customFormat="1" ht="6.95" customHeight="1">
      <c r="B133" s="59"/>
      <c r="C133" s="60"/>
      <c r="D133" s="60"/>
      <c r="E133" s="60"/>
      <c r="F133" s="60"/>
      <c r="G133" s="60"/>
      <c r="H133" s="60"/>
      <c r="I133" s="163"/>
      <c r="J133" s="60"/>
      <c r="K133" s="60"/>
      <c r="L133" s="44"/>
    </row>
  </sheetData>
  <sheetProtection password="CC35" sheet="1" objects="1" scenarios="1" formatColumns="0" formatRows="0" autoFilter="0"/>
  <autoFilter ref="C79:K132"/>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5" customWidth="1"/>
    <col min="2" max="2" width="1.7109375" style="285" customWidth="1"/>
    <col min="3" max="4" width="5.00390625" style="285" customWidth="1"/>
    <col min="5" max="5" width="11.7109375" style="285" customWidth="1"/>
    <col min="6" max="6" width="9.140625" style="285" customWidth="1"/>
    <col min="7" max="7" width="5.00390625" style="285" customWidth="1"/>
    <col min="8" max="8" width="77.8515625" style="285" customWidth="1"/>
    <col min="9" max="10" width="20.00390625" style="285" customWidth="1"/>
    <col min="11" max="11" width="1.7109375" style="285" customWidth="1"/>
  </cols>
  <sheetData>
    <row r="1" ht="37.5" customHeight="1"/>
    <row r="2" spans="2:11" ht="7.5" customHeight="1">
      <c r="B2" s="286"/>
      <c r="C2" s="287"/>
      <c r="D2" s="287"/>
      <c r="E2" s="287"/>
      <c r="F2" s="287"/>
      <c r="G2" s="287"/>
      <c r="H2" s="287"/>
      <c r="I2" s="287"/>
      <c r="J2" s="287"/>
      <c r="K2" s="288"/>
    </row>
    <row r="3" spans="2:11" s="16" customFormat="1" ht="45" customHeight="1">
      <c r="B3" s="289"/>
      <c r="C3" s="290" t="s">
        <v>1164</v>
      </c>
      <c r="D3" s="290"/>
      <c r="E3" s="290"/>
      <c r="F3" s="290"/>
      <c r="G3" s="290"/>
      <c r="H3" s="290"/>
      <c r="I3" s="290"/>
      <c r="J3" s="290"/>
      <c r="K3" s="291"/>
    </row>
    <row r="4" spans="2:11" ht="25.5" customHeight="1">
      <c r="B4" s="292"/>
      <c r="C4" s="293" t="s">
        <v>1165</v>
      </c>
      <c r="D4" s="293"/>
      <c r="E4" s="293"/>
      <c r="F4" s="293"/>
      <c r="G4" s="293"/>
      <c r="H4" s="293"/>
      <c r="I4" s="293"/>
      <c r="J4" s="293"/>
      <c r="K4" s="294"/>
    </row>
    <row r="5" spans="2:11" ht="5.25" customHeight="1">
      <c r="B5" s="292"/>
      <c r="C5" s="295"/>
      <c r="D5" s="295"/>
      <c r="E5" s="295"/>
      <c r="F5" s="295"/>
      <c r="G5" s="295"/>
      <c r="H5" s="295"/>
      <c r="I5" s="295"/>
      <c r="J5" s="295"/>
      <c r="K5" s="294"/>
    </row>
    <row r="6" spans="2:11" ht="15" customHeight="1">
      <c r="B6" s="292"/>
      <c r="C6" s="296" t="s">
        <v>1166</v>
      </c>
      <c r="D6" s="296"/>
      <c r="E6" s="296"/>
      <c r="F6" s="296"/>
      <c r="G6" s="296"/>
      <c r="H6" s="296"/>
      <c r="I6" s="296"/>
      <c r="J6" s="296"/>
      <c r="K6" s="294"/>
    </row>
    <row r="7" spans="2:11" ht="15" customHeight="1">
      <c r="B7" s="297"/>
      <c r="C7" s="296" t="s">
        <v>1167</v>
      </c>
      <c r="D7" s="296"/>
      <c r="E7" s="296"/>
      <c r="F7" s="296"/>
      <c r="G7" s="296"/>
      <c r="H7" s="296"/>
      <c r="I7" s="296"/>
      <c r="J7" s="296"/>
      <c r="K7" s="294"/>
    </row>
    <row r="8" spans="2:11" ht="12.75" customHeight="1">
      <c r="B8" s="297"/>
      <c r="C8" s="296"/>
      <c r="D8" s="296"/>
      <c r="E8" s="296"/>
      <c r="F8" s="296"/>
      <c r="G8" s="296"/>
      <c r="H8" s="296"/>
      <c r="I8" s="296"/>
      <c r="J8" s="296"/>
      <c r="K8" s="294"/>
    </row>
    <row r="9" spans="2:11" ht="15" customHeight="1">
      <c r="B9" s="297"/>
      <c r="C9" s="296" t="s">
        <v>1168</v>
      </c>
      <c r="D9" s="296"/>
      <c r="E9" s="296"/>
      <c r="F9" s="296"/>
      <c r="G9" s="296"/>
      <c r="H9" s="296"/>
      <c r="I9" s="296"/>
      <c r="J9" s="296"/>
      <c r="K9" s="294"/>
    </row>
    <row r="10" spans="2:11" ht="15" customHeight="1">
      <c r="B10" s="297"/>
      <c r="C10" s="296"/>
      <c r="D10" s="296" t="s">
        <v>1169</v>
      </c>
      <c r="E10" s="296"/>
      <c r="F10" s="296"/>
      <c r="G10" s="296"/>
      <c r="H10" s="296"/>
      <c r="I10" s="296"/>
      <c r="J10" s="296"/>
      <c r="K10" s="294"/>
    </row>
    <row r="11" spans="2:11" ht="15" customHeight="1">
      <c r="B11" s="297"/>
      <c r="C11" s="298"/>
      <c r="D11" s="296" t="s">
        <v>1170</v>
      </c>
      <c r="E11" s="296"/>
      <c r="F11" s="296"/>
      <c r="G11" s="296"/>
      <c r="H11" s="296"/>
      <c r="I11" s="296"/>
      <c r="J11" s="296"/>
      <c r="K11" s="294"/>
    </row>
    <row r="12" spans="2:11" ht="15" customHeight="1">
      <c r="B12" s="297"/>
      <c r="C12" s="298"/>
      <c r="D12" s="296"/>
      <c r="E12" s="296"/>
      <c r="F12" s="296"/>
      <c r="G12" s="296"/>
      <c r="H12" s="296"/>
      <c r="I12" s="296"/>
      <c r="J12" s="296"/>
      <c r="K12" s="294"/>
    </row>
    <row r="13" spans="2:11" ht="15" customHeight="1">
      <c r="B13" s="297"/>
      <c r="C13" s="298"/>
      <c r="D13" s="299" t="s">
        <v>1171</v>
      </c>
      <c r="E13" s="296"/>
      <c r="F13" s="296"/>
      <c r="G13" s="296"/>
      <c r="H13" s="296"/>
      <c r="I13" s="296"/>
      <c r="J13" s="296"/>
      <c r="K13" s="294"/>
    </row>
    <row r="14" spans="2:11" ht="12.75" customHeight="1">
      <c r="B14" s="297"/>
      <c r="C14" s="298"/>
      <c r="D14" s="298"/>
      <c r="E14" s="298"/>
      <c r="F14" s="298"/>
      <c r="G14" s="298"/>
      <c r="H14" s="298"/>
      <c r="I14" s="298"/>
      <c r="J14" s="298"/>
      <c r="K14" s="294"/>
    </row>
    <row r="15" spans="2:11" ht="15" customHeight="1">
      <c r="B15" s="297"/>
      <c r="C15" s="298"/>
      <c r="D15" s="296" t="s">
        <v>1172</v>
      </c>
      <c r="E15" s="296"/>
      <c r="F15" s="296"/>
      <c r="G15" s="296"/>
      <c r="H15" s="296"/>
      <c r="I15" s="296"/>
      <c r="J15" s="296"/>
      <c r="K15" s="294"/>
    </row>
    <row r="16" spans="2:11" ht="15" customHeight="1">
      <c r="B16" s="297"/>
      <c r="C16" s="298"/>
      <c r="D16" s="296" t="s">
        <v>1173</v>
      </c>
      <c r="E16" s="296"/>
      <c r="F16" s="296"/>
      <c r="G16" s="296"/>
      <c r="H16" s="296"/>
      <c r="I16" s="296"/>
      <c r="J16" s="296"/>
      <c r="K16" s="294"/>
    </row>
    <row r="17" spans="2:11" ht="15" customHeight="1">
      <c r="B17" s="297"/>
      <c r="C17" s="298"/>
      <c r="D17" s="296" t="s">
        <v>1174</v>
      </c>
      <c r="E17" s="296"/>
      <c r="F17" s="296"/>
      <c r="G17" s="296"/>
      <c r="H17" s="296"/>
      <c r="I17" s="296"/>
      <c r="J17" s="296"/>
      <c r="K17" s="294"/>
    </row>
    <row r="18" spans="2:11" ht="15" customHeight="1">
      <c r="B18" s="297"/>
      <c r="C18" s="298"/>
      <c r="D18" s="298"/>
      <c r="E18" s="300" t="s">
        <v>83</v>
      </c>
      <c r="F18" s="296" t="s">
        <v>1175</v>
      </c>
      <c r="G18" s="296"/>
      <c r="H18" s="296"/>
      <c r="I18" s="296"/>
      <c r="J18" s="296"/>
      <c r="K18" s="294"/>
    </row>
    <row r="19" spans="2:11" ht="15" customHeight="1">
      <c r="B19" s="297"/>
      <c r="C19" s="298"/>
      <c r="D19" s="298"/>
      <c r="E19" s="300" t="s">
        <v>1176</v>
      </c>
      <c r="F19" s="296" t="s">
        <v>1177</v>
      </c>
      <c r="G19" s="296"/>
      <c r="H19" s="296"/>
      <c r="I19" s="296"/>
      <c r="J19" s="296"/>
      <c r="K19" s="294"/>
    </row>
    <row r="20" spans="2:11" ht="15" customHeight="1">
      <c r="B20" s="297"/>
      <c r="C20" s="298"/>
      <c r="D20" s="298"/>
      <c r="E20" s="300" t="s">
        <v>1178</v>
      </c>
      <c r="F20" s="296" t="s">
        <v>1179</v>
      </c>
      <c r="G20" s="296"/>
      <c r="H20" s="296"/>
      <c r="I20" s="296"/>
      <c r="J20" s="296"/>
      <c r="K20" s="294"/>
    </row>
    <row r="21" spans="2:11" ht="15" customHeight="1">
      <c r="B21" s="297"/>
      <c r="C21" s="298"/>
      <c r="D21" s="298"/>
      <c r="E21" s="300" t="s">
        <v>1180</v>
      </c>
      <c r="F21" s="296" t="s">
        <v>1181</v>
      </c>
      <c r="G21" s="296"/>
      <c r="H21" s="296"/>
      <c r="I21" s="296"/>
      <c r="J21" s="296"/>
      <c r="K21" s="294"/>
    </row>
    <row r="22" spans="2:11" ht="15" customHeight="1">
      <c r="B22" s="297"/>
      <c r="C22" s="298"/>
      <c r="D22" s="298"/>
      <c r="E22" s="300" t="s">
        <v>1182</v>
      </c>
      <c r="F22" s="296" t="s">
        <v>1183</v>
      </c>
      <c r="G22" s="296"/>
      <c r="H22" s="296"/>
      <c r="I22" s="296"/>
      <c r="J22" s="296"/>
      <c r="K22" s="294"/>
    </row>
    <row r="23" spans="2:11" ht="15" customHeight="1">
      <c r="B23" s="297"/>
      <c r="C23" s="298"/>
      <c r="D23" s="298"/>
      <c r="E23" s="300" t="s">
        <v>1184</v>
      </c>
      <c r="F23" s="296" t="s">
        <v>1185</v>
      </c>
      <c r="G23" s="296"/>
      <c r="H23" s="296"/>
      <c r="I23" s="296"/>
      <c r="J23" s="296"/>
      <c r="K23" s="294"/>
    </row>
    <row r="24" spans="2:11" ht="12.75" customHeight="1">
      <c r="B24" s="297"/>
      <c r="C24" s="298"/>
      <c r="D24" s="298"/>
      <c r="E24" s="298"/>
      <c r="F24" s="298"/>
      <c r="G24" s="298"/>
      <c r="H24" s="298"/>
      <c r="I24" s="298"/>
      <c r="J24" s="298"/>
      <c r="K24" s="294"/>
    </row>
    <row r="25" spans="2:11" ht="15" customHeight="1">
      <c r="B25" s="297"/>
      <c r="C25" s="296" t="s">
        <v>1186</v>
      </c>
      <c r="D25" s="296"/>
      <c r="E25" s="296"/>
      <c r="F25" s="296"/>
      <c r="G25" s="296"/>
      <c r="H25" s="296"/>
      <c r="I25" s="296"/>
      <c r="J25" s="296"/>
      <c r="K25" s="294"/>
    </row>
    <row r="26" spans="2:11" ht="15" customHeight="1">
      <c r="B26" s="297"/>
      <c r="C26" s="296" t="s">
        <v>1187</v>
      </c>
      <c r="D26" s="296"/>
      <c r="E26" s="296"/>
      <c r="F26" s="296"/>
      <c r="G26" s="296"/>
      <c r="H26" s="296"/>
      <c r="I26" s="296"/>
      <c r="J26" s="296"/>
      <c r="K26" s="294"/>
    </row>
    <row r="27" spans="2:11" ht="15" customHeight="1">
      <c r="B27" s="297"/>
      <c r="C27" s="296"/>
      <c r="D27" s="296" t="s">
        <v>1188</v>
      </c>
      <c r="E27" s="296"/>
      <c r="F27" s="296"/>
      <c r="G27" s="296"/>
      <c r="H27" s="296"/>
      <c r="I27" s="296"/>
      <c r="J27" s="296"/>
      <c r="K27" s="294"/>
    </row>
    <row r="28" spans="2:11" ht="15" customHeight="1">
      <c r="B28" s="297"/>
      <c r="C28" s="298"/>
      <c r="D28" s="296" t="s">
        <v>1189</v>
      </c>
      <c r="E28" s="296"/>
      <c r="F28" s="296"/>
      <c r="G28" s="296"/>
      <c r="H28" s="296"/>
      <c r="I28" s="296"/>
      <c r="J28" s="296"/>
      <c r="K28" s="294"/>
    </row>
    <row r="29" spans="2:11" ht="12.75" customHeight="1">
      <c r="B29" s="297"/>
      <c r="C29" s="298"/>
      <c r="D29" s="298"/>
      <c r="E29" s="298"/>
      <c r="F29" s="298"/>
      <c r="G29" s="298"/>
      <c r="H29" s="298"/>
      <c r="I29" s="298"/>
      <c r="J29" s="298"/>
      <c r="K29" s="294"/>
    </row>
    <row r="30" spans="2:11" ht="15" customHeight="1">
      <c r="B30" s="297"/>
      <c r="C30" s="298"/>
      <c r="D30" s="296" t="s">
        <v>1190</v>
      </c>
      <c r="E30" s="296"/>
      <c r="F30" s="296"/>
      <c r="G30" s="296"/>
      <c r="H30" s="296"/>
      <c r="I30" s="296"/>
      <c r="J30" s="296"/>
      <c r="K30" s="294"/>
    </row>
    <row r="31" spans="2:11" ht="15" customHeight="1">
      <c r="B31" s="297"/>
      <c r="C31" s="298"/>
      <c r="D31" s="296" t="s">
        <v>1191</v>
      </c>
      <c r="E31" s="296"/>
      <c r="F31" s="296"/>
      <c r="G31" s="296"/>
      <c r="H31" s="296"/>
      <c r="I31" s="296"/>
      <c r="J31" s="296"/>
      <c r="K31" s="294"/>
    </row>
    <row r="32" spans="2:11" ht="12.75" customHeight="1">
      <c r="B32" s="297"/>
      <c r="C32" s="298"/>
      <c r="D32" s="298"/>
      <c r="E32" s="298"/>
      <c r="F32" s="298"/>
      <c r="G32" s="298"/>
      <c r="H32" s="298"/>
      <c r="I32" s="298"/>
      <c r="J32" s="298"/>
      <c r="K32" s="294"/>
    </row>
    <row r="33" spans="2:11" ht="15" customHeight="1">
      <c r="B33" s="297"/>
      <c r="C33" s="298"/>
      <c r="D33" s="296" t="s">
        <v>1192</v>
      </c>
      <c r="E33" s="296"/>
      <c r="F33" s="296"/>
      <c r="G33" s="296"/>
      <c r="H33" s="296"/>
      <c r="I33" s="296"/>
      <c r="J33" s="296"/>
      <c r="K33" s="294"/>
    </row>
    <row r="34" spans="2:11" ht="15" customHeight="1">
      <c r="B34" s="297"/>
      <c r="C34" s="298"/>
      <c r="D34" s="296" t="s">
        <v>1193</v>
      </c>
      <c r="E34" s="296"/>
      <c r="F34" s="296"/>
      <c r="G34" s="296"/>
      <c r="H34" s="296"/>
      <c r="I34" s="296"/>
      <c r="J34" s="296"/>
      <c r="K34" s="294"/>
    </row>
    <row r="35" spans="2:11" ht="15" customHeight="1">
      <c r="B35" s="297"/>
      <c r="C35" s="298"/>
      <c r="D35" s="296" t="s">
        <v>1194</v>
      </c>
      <c r="E35" s="296"/>
      <c r="F35" s="296"/>
      <c r="G35" s="296"/>
      <c r="H35" s="296"/>
      <c r="I35" s="296"/>
      <c r="J35" s="296"/>
      <c r="K35" s="294"/>
    </row>
    <row r="36" spans="2:11" ht="15" customHeight="1">
      <c r="B36" s="297"/>
      <c r="C36" s="298"/>
      <c r="D36" s="296"/>
      <c r="E36" s="299" t="s">
        <v>158</v>
      </c>
      <c r="F36" s="296"/>
      <c r="G36" s="296" t="s">
        <v>1195</v>
      </c>
      <c r="H36" s="296"/>
      <c r="I36" s="296"/>
      <c r="J36" s="296"/>
      <c r="K36" s="294"/>
    </row>
    <row r="37" spans="2:11" ht="30.75" customHeight="1">
      <c r="B37" s="297"/>
      <c r="C37" s="298"/>
      <c r="D37" s="296"/>
      <c r="E37" s="299" t="s">
        <v>1196</v>
      </c>
      <c r="F37" s="296"/>
      <c r="G37" s="296" t="s">
        <v>1197</v>
      </c>
      <c r="H37" s="296"/>
      <c r="I37" s="296"/>
      <c r="J37" s="296"/>
      <c r="K37" s="294"/>
    </row>
    <row r="38" spans="2:11" ht="15" customHeight="1">
      <c r="B38" s="297"/>
      <c r="C38" s="298"/>
      <c r="D38" s="296"/>
      <c r="E38" s="299" t="s">
        <v>57</v>
      </c>
      <c r="F38" s="296"/>
      <c r="G38" s="296" t="s">
        <v>1198</v>
      </c>
      <c r="H38" s="296"/>
      <c r="I38" s="296"/>
      <c r="J38" s="296"/>
      <c r="K38" s="294"/>
    </row>
    <row r="39" spans="2:11" ht="15" customHeight="1">
      <c r="B39" s="297"/>
      <c r="C39" s="298"/>
      <c r="D39" s="296"/>
      <c r="E39" s="299" t="s">
        <v>58</v>
      </c>
      <c r="F39" s="296"/>
      <c r="G39" s="296" t="s">
        <v>1199</v>
      </c>
      <c r="H39" s="296"/>
      <c r="I39" s="296"/>
      <c r="J39" s="296"/>
      <c r="K39" s="294"/>
    </row>
    <row r="40" spans="2:11" ht="15" customHeight="1">
      <c r="B40" s="297"/>
      <c r="C40" s="298"/>
      <c r="D40" s="296"/>
      <c r="E40" s="299" t="s">
        <v>159</v>
      </c>
      <c r="F40" s="296"/>
      <c r="G40" s="296" t="s">
        <v>1200</v>
      </c>
      <c r="H40" s="296"/>
      <c r="I40" s="296"/>
      <c r="J40" s="296"/>
      <c r="K40" s="294"/>
    </row>
    <row r="41" spans="2:11" ht="15" customHeight="1">
      <c r="B41" s="297"/>
      <c r="C41" s="298"/>
      <c r="D41" s="296"/>
      <c r="E41" s="299" t="s">
        <v>160</v>
      </c>
      <c r="F41" s="296"/>
      <c r="G41" s="296" t="s">
        <v>1201</v>
      </c>
      <c r="H41" s="296"/>
      <c r="I41" s="296"/>
      <c r="J41" s="296"/>
      <c r="K41" s="294"/>
    </row>
    <row r="42" spans="2:11" ht="15" customHeight="1">
      <c r="B42" s="297"/>
      <c r="C42" s="298"/>
      <c r="D42" s="296"/>
      <c r="E42" s="299" t="s">
        <v>1202</v>
      </c>
      <c r="F42" s="296"/>
      <c r="G42" s="296" t="s">
        <v>1203</v>
      </c>
      <c r="H42" s="296"/>
      <c r="I42" s="296"/>
      <c r="J42" s="296"/>
      <c r="K42" s="294"/>
    </row>
    <row r="43" spans="2:11" ht="15" customHeight="1">
      <c r="B43" s="297"/>
      <c r="C43" s="298"/>
      <c r="D43" s="296"/>
      <c r="E43" s="299"/>
      <c r="F43" s="296"/>
      <c r="G43" s="296" t="s">
        <v>1204</v>
      </c>
      <c r="H43" s="296"/>
      <c r="I43" s="296"/>
      <c r="J43" s="296"/>
      <c r="K43" s="294"/>
    </row>
    <row r="44" spans="2:11" ht="15" customHeight="1">
      <c r="B44" s="297"/>
      <c r="C44" s="298"/>
      <c r="D44" s="296"/>
      <c r="E44" s="299" t="s">
        <v>1205</v>
      </c>
      <c r="F44" s="296"/>
      <c r="G44" s="296" t="s">
        <v>1206</v>
      </c>
      <c r="H44" s="296"/>
      <c r="I44" s="296"/>
      <c r="J44" s="296"/>
      <c r="K44" s="294"/>
    </row>
    <row r="45" spans="2:11" ht="15" customHeight="1">
      <c r="B45" s="297"/>
      <c r="C45" s="298"/>
      <c r="D45" s="296"/>
      <c r="E45" s="299" t="s">
        <v>162</v>
      </c>
      <c r="F45" s="296"/>
      <c r="G45" s="296" t="s">
        <v>1207</v>
      </c>
      <c r="H45" s="296"/>
      <c r="I45" s="296"/>
      <c r="J45" s="296"/>
      <c r="K45" s="294"/>
    </row>
    <row r="46" spans="2:11" ht="12.75" customHeight="1">
      <c r="B46" s="297"/>
      <c r="C46" s="298"/>
      <c r="D46" s="296"/>
      <c r="E46" s="296"/>
      <c r="F46" s="296"/>
      <c r="G46" s="296"/>
      <c r="H46" s="296"/>
      <c r="I46" s="296"/>
      <c r="J46" s="296"/>
      <c r="K46" s="294"/>
    </row>
    <row r="47" spans="2:11" ht="15" customHeight="1">
      <c r="B47" s="297"/>
      <c r="C47" s="298"/>
      <c r="D47" s="296" t="s">
        <v>1208</v>
      </c>
      <c r="E47" s="296"/>
      <c r="F47" s="296"/>
      <c r="G47" s="296"/>
      <c r="H47" s="296"/>
      <c r="I47" s="296"/>
      <c r="J47" s="296"/>
      <c r="K47" s="294"/>
    </row>
    <row r="48" spans="2:11" ht="15" customHeight="1">
      <c r="B48" s="297"/>
      <c r="C48" s="298"/>
      <c r="D48" s="298"/>
      <c r="E48" s="296" t="s">
        <v>1209</v>
      </c>
      <c r="F48" s="296"/>
      <c r="G48" s="296"/>
      <c r="H48" s="296"/>
      <c r="I48" s="296"/>
      <c r="J48" s="296"/>
      <c r="K48" s="294"/>
    </row>
    <row r="49" spans="2:11" ht="15" customHeight="1">
      <c r="B49" s="297"/>
      <c r="C49" s="298"/>
      <c r="D49" s="298"/>
      <c r="E49" s="296" t="s">
        <v>1210</v>
      </c>
      <c r="F49" s="296"/>
      <c r="G49" s="296"/>
      <c r="H49" s="296"/>
      <c r="I49" s="296"/>
      <c r="J49" s="296"/>
      <c r="K49" s="294"/>
    </row>
    <row r="50" spans="2:11" ht="15" customHeight="1">
      <c r="B50" s="297"/>
      <c r="C50" s="298"/>
      <c r="D50" s="298"/>
      <c r="E50" s="296" t="s">
        <v>1211</v>
      </c>
      <c r="F50" s="296"/>
      <c r="G50" s="296"/>
      <c r="H50" s="296"/>
      <c r="I50" s="296"/>
      <c r="J50" s="296"/>
      <c r="K50" s="294"/>
    </row>
    <row r="51" spans="2:11" ht="15" customHeight="1">
      <c r="B51" s="297"/>
      <c r="C51" s="298"/>
      <c r="D51" s="296" t="s">
        <v>1212</v>
      </c>
      <c r="E51" s="296"/>
      <c r="F51" s="296"/>
      <c r="G51" s="296"/>
      <c r="H51" s="296"/>
      <c r="I51" s="296"/>
      <c r="J51" s="296"/>
      <c r="K51" s="294"/>
    </row>
    <row r="52" spans="2:11" ht="25.5" customHeight="1">
      <c r="B52" s="292"/>
      <c r="C52" s="293" t="s">
        <v>1213</v>
      </c>
      <c r="D52" s="293"/>
      <c r="E52" s="293"/>
      <c r="F52" s="293"/>
      <c r="G52" s="293"/>
      <c r="H52" s="293"/>
      <c r="I52" s="293"/>
      <c r="J52" s="293"/>
      <c r="K52" s="294"/>
    </row>
    <row r="53" spans="2:11" ht="5.25" customHeight="1">
      <c r="B53" s="292"/>
      <c r="C53" s="295"/>
      <c r="D53" s="295"/>
      <c r="E53" s="295"/>
      <c r="F53" s="295"/>
      <c r="G53" s="295"/>
      <c r="H53" s="295"/>
      <c r="I53" s="295"/>
      <c r="J53" s="295"/>
      <c r="K53" s="294"/>
    </row>
    <row r="54" spans="2:11" ht="15" customHeight="1">
      <c r="B54" s="292"/>
      <c r="C54" s="296" t="s">
        <v>1214</v>
      </c>
      <c r="D54" s="296"/>
      <c r="E54" s="296"/>
      <c r="F54" s="296"/>
      <c r="G54" s="296"/>
      <c r="H54" s="296"/>
      <c r="I54" s="296"/>
      <c r="J54" s="296"/>
      <c r="K54" s="294"/>
    </row>
    <row r="55" spans="2:11" ht="15" customHeight="1">
      <c r="B55" s="292"/>
      <c r="C55" s="296" t="s">
        <v>1215</v>
      </c>
      <c r="D55" s="296"/>
      <c r="E55" s="296"/>
      <c r="F55" s="296"/>
      <c r="G55" s="296"/>
      <c r="H55" s="296"/>
      <c r="I55" s="296"/>
      <c r="J55" s="296"/>
      <c r="K55" s="294"/>
    </row>
    <row r="56" spans="2:11" ht="12.75" customHeight="1">
      <c r="B56" s="292"/>
      <c r="C56" s="296"/>
      <c r="D56" s="296"/>
      <c r="E56" s="296"/>
      <c r="F56" s="296"/>
      <c r="G56" s="296"/>
      <c r="H56" s="296"/>
      <c r="I56" s="296"/>
      <c r="J56" s="296"/>
      <c r="K56" s="294"/>
    </row>
    <row r="57" spans="2:11" ht="15" customHeight="1">
      <c r="B57" s="292"/>
      <c r="C57" s="296" t="s">
        <v>1216</v>
      </c>
      <c r="D57" s="296"/>
      <c r="E57" s="296"/>
      <c r="F57" s="296"/>
      <c r="G57" s="296"/>
      <c r="H57" s="296"/>
      <c r="I57" s="296"/>
      <c r="J57" s="296"/>
      <c r="K57" s="294"/>
    </row>
    <row r="58" spans="2:11" ht="15" customHeight="1">
      <c r="B58" s="292"/>
      <c r="C58" s="298"/>
      <c r="D58" s="296" t="s">
        <v>1217</v>
      </c>
      <c r="E58" s="296"/>
      <c r="F58" s="296"/>
      <c r="G58" s="296"/>
      <c r="H58" s="296"/>
      <c r="I58" s="296"/>
      <c r="J58" s="296"/>
      <c r="K58" s="294"/>
    </row>
    <row r="59" spans="2:11" ht="15" customHeight="1">
      <c r="B59" s="292"/>
      <c r="C59" s="298"/>
      <c r="D59" s="296" t="s">
        <v>1218</v>
      </c>
      <c r="E59" s="296"/>
      <c r="F59" s="296"/>
      <c r="G59" s="296"/>
      <c r="H59" s="296"/>
      <c r="I59" s="296"/>
      <c r="J59" s="296"/>
      <c r="K59" s="294"/>
    </row>
    <row r="60" spans="2:11" ht="15" customHeight="1">
      <c r="B60" s="292"/>
      <c r="C60" s="298"/>
      <c r="D60" s="296" t="s">
        <v>1219</v>
      </c>
      <c r="E60" s="296"/>
      <c r="F60" s="296"/>
      <c r="G60" s="296"/>
      <c r="H60" s="296"/>
      <c r="I60" s="296"/>
      <c r="J60" s="296"/>
      <c r="K60" s="294"/>
    </row>
    <row r="61" spans="2:11" ht="15" customHeight="1">
      <c r="B61" s="292"/>
      <c r="C61" s="298"/>
      <c r="D61" s="296" t="s">
        <v>1220</v>
      </c>
      <c r="E61" s="296"/>
      <c r="F61" s="296"/>
      <c r="G61" s="296"/>
      <c r="H61" s="296"/>
      <c r="I61" s="296"/>
      <c r="J61" s="296"/>
      <c r="K61" s="294"/>
    </row>
    <row r="62" spans="2:11" ht="15" customHeight="1">
      <c r="B62" s="292"/>
      <c r="C62" s="298"/>
      <c r="D62" s="301" t="s">
        <v>1221</v>
      </c>
      <c r="E62" s="301"/>
      <c r="F62" s="301"/>
      <c r="G62" s="301"/>
      <c r="H62" s="301"/>
      <c r="I62" s="301"/>
      <c r="J62" s="301"/>
      <c r="K62" s="294"/>
    </row>
    <row r="63" spans="2:11" ht="15" customHeight="1">
      <c r="B63" s="292"/>
      <c r="C63" s="298"/>
      <c r="D63" s="296" t="s">
        <v>1222</v>
      </c>
      <c r="E63" s="296"/>
      <c r="F63" s="296"/>
      <c r="G63" s="296"/>
      <c r="H63" s="296"/>
      <c r="I63" s="296"/>
      <c r="J63" s="296"/>
      <c r="K63" s="294"/>
    </row>
    <row r="64" spans="2:11" ht="12.75" customHeight="1">
      <c r="B64" s="292"/>
      <c r="C64" s="298"/>
      <c r="D64" s="298"/>
      <c r="E64" s="302"/>
      <c r="F64" s="298"/>
      <c r="G64" s="298"/>
      <c r="H64" s="298"/>
      <c r="I64" s="298"/>
      <c r="J64" s="298"/>
      <c r="K64" s="294"/>
    </row>
    <row r="65" spans="2:11" ht="15" customHeight="1">
      <c r="B65" s="292"/>
      <c r="C65" s="298"/>
      <c r="D65" s="296" t="s">
        <v>1223</v>
      </c>
      <c r="E65" s="296"/>
      <c r="F65" s="296"/>
      <c r="G65" s="296"/>
      <c r="H65" s="296"/>
      <c r="I65" s="296"/>
      <c r="J65" s="296"/>
      <c r="K65" s="294"/>
    </row>
    <row r="66" spans="2:11" ht="15" customHeight="1">
      <c r="B66" s="292"/>
      <c r="C66" s="298"/>
      <c r="D66" s="301" t="s">
        <v>1224</v>
      </c>
      <c r="E66" s="301"/>
      <c r="F66" s="301"/>
      <c r="G66" s="301"/>
      <c r="H66" s="301"/>
      <c r="I66" s="301"/>
      <c r="J66" s="301"/>
      <c r="K66" s="294"/>
    </row>
    <row r="67" spans="2:11" ht="15" customHeight="1">
      <c r="B67" s="292"/>
      <c r="C67" s="298"/>
      <c r="D67" s="296" t="s">
        <v>1225</v>
      </c>
      <c r="E67" s="296"/>
      <c r="F67" s="296"/>
      <c r="G67" s="296"/>
      <c r="H67" s="296"/>
      <c r="I67" s="296"/>
      <c r="J67" s="296"/>
      <c r="K67" s="294"/>
    </row>
    <row r="68" spans="2:11" ht="15" customHeight="1">
      <c r="B68" s="292"/>
      <c r="C68" s="298"/>
      <c r="D68" s="296" t="s">
        <v>1226</v>
      </c>
      <c r="E68" s="296"/>
      <c r="F68" s="296"/>
      <c r="G68" s="296"/>
      <c r="H68" s="296"/>
      <c r="I68" s="296"/>
      <c r="J68" s="296"/>
      <c r="K68" s="294"/>
    </row>
    <row r="69" spans="2:11" ht="15" customHeight="1">
      <c r="B69" s="292"/>
      <c r="C69" s="298"/>
      <c r="D69" s="296" t="s">
        <v>1227</v>
      </c>
      <c r="E69" s="296"/>
      <c r="F69" s="296"/>
      <c r="G69" s="296"/>
      <c r="H69" s="296"/>
      <c r="I69" s="296"/>
      <c r="J69" s="296"/>
      <c r="K69" s="294"/>
    </row>
    <row r="70" spans="2:11" ht="15" customHeight="1">
      <c r="B70" s="292"/>
      <c r="C70" s="298"/>
      <c r="D70" s="296" t="s">
        <v>1228</v>
      </c>
      <c r="E70" s="296"/>
      <c r="F70" s="296"/>
      <c r="G70" s="296"/>
      <c r="H70" s="296"/>
      <c r="I70" s="296"/>
      <c r="J70" s="296"/>
      <c r="K70" s="294"/>
    </row>
    <row r="71" spans="2:11" ht="12.75" customHeight="1">
      <c r="B71" s="303"/>
      <c r="C71" s="304"/>
      <c r="D71" s="304"/>
      <c r="E71" s="304"/>
      <c r="F71" s="304"/>
      <c r="G71" s="304"/>
      <c r="H71" s="304"/>
      <c r="I71" s="304"/>
      <c r="J71" s="304"/>
      <c r="K71" s="305"/>
    </row>
    <row r="72" spans="2:11" ht="18.75" customHeight="1">
      <c r="B72" s="306"/>
      <c r="C72" s="306"/>
      <c r="D72" s="306"/>
      <c r="E72" s="306"/>
      <c r="F72" s="306"/>
      <c r="G72" s="306"/>
      <c r="H72" s="306"/>
      <c r="I72" s="306"/>
      <c r="J72" s="306"/>
      <c r="K72" s="307"/>
    </row>
    <row r="73" spans="2:11" ht="18.75" customHeight="1">
      <c r="B73" s="307"/>
      <c r="C73" s="307"/>
      <c r="D73" s="307"/>
      <c r="E73" s="307"/>
      <c r="F73" s="307"/>
      <c r="G73" s="307"/>
      <c r="H73" s="307"/>
      <c r="I73" s="307"/>
      <c r="J73" s="307"/>
      <c r="K73" s="307"/>
    </row>
    <row r="74" spans="2:11" ht="7.5" customHeight="1">
      <c r="B74" s="308"/>
      <c r="C74" s="309"/>
      <c r="D74" s="309"/>
      <c r="E74" s="309"/>
      <c r="F74" s="309"/>
      <c r="G74" s="309"/>
      <c r="H74" s="309"/>
      <c r="I74" s="309"/>
      <c r="J74" s="309"/>
      <c r="K74" s="310"/>
    </row>
    <row r="75" spans="2:11" ht="45" customHeight="1">
      <c r="B75" s="311"/>
      <c r="C75" s="312" t="s">
        <v>1229</v>
      </c>
      <c r="D75" s="312"/>
      <c r="E75" s="312"/>
      <c r="F75" s="312"/>
      <c r="G75" s="312"/>
      <c r="H75" s="312"/>
      <c r="I75" s="312"/>
      <c r="J75" s="312"/>
      <c r="K75" s="313"/>
    </row>
    <row r="76" spans="2:11" ht="17.25" customHeight="1">
      <c r="B76" s="311"/>
      <c r="C76" s="314" t="s">
        <v>1230</v>
      </c>
      <c r="D76" s="314"/>
      <c r="E76" s="314"/>
      <c r="F76" s="314" t="s">
        <v>1231</v>
      </c>
      <c r="G76" s="315"/>
      <c r="H76" s="314" t="s">
        <v>58</v>
      </c>
      <c r="I76" s="314" t="s">
        <v>61</v>
      </c>
      <c r="J76" s="314" t="s">
        <v>1232</v>
      </c>
      <c r="K76" s="313"/>
    </row>
    <row r="77" spans="2:11" ht="17.25" customHeight="1">
      <c r="B77" s="311"/>
      <c r="C77" s="316" t="s">
        <v>1233</v>
      </c>
      <c r="D77" s="316"/>
      <c r="E77" s="316"/>
      <c r="F77" s="317" t="s">
        <v>1234</v>
      </c>
      <c r="G77" s="318"/>
      <c r="H77" s="316"/>
      <c r="I77" s="316"/>
      <c r="J77" s="316" t="s">
        <v>1235</v>
      </c>
      <c r="K77" s="313"/>
    </row>
    <row r="78" spans="2:11" ht="5.25" customHeight="1">
      <c r="B78" s="311"/>
      <c r="C78" s="319"/>
      <c r="D78" s="319"/>
      <c r="E78" s="319"/>
      <c r="F78" s="319"/>
      <c r="G78" s="320"/>
      <c r="H78" s="319"/>
      <c r="I78" s="319"/>
      <c r="J78" s="319"/>
      <c r="K78" s="313"/>
    </row>
    <row r="79" spans="2:11" ht="15" customHeight="1">
      <c r="B79" s="311"/>
      <c r="C79" s="299" t="s">
        <v>57</v>
      </c>
      <c r="D79" s="319"/>
      <c r="E79" s="319"/>
      <c r="F79" s="321" t="s">
        <v>1236</v>
      </c>
      <c r="G79" s="320"/>
      <c r="H79" s="299" t="s">
        <v>1237</v>
      </c>
      <c r="I79" s="299" t="s">
        <v>1238</v>
      </c>
      <c r="J79" s="299">
        <v>20</v>
      </c>
      <c r="K79" s="313"/>
    </row>
    <row r="80" spans="2:11" ht="15" customHeight="1">
      <c r="B80" s="311"/>
      <c r="C80" s="299" t="s">
        <v>1239</v>
      </c>
      <c r="D80" s="299"/>
      <c r="E80" s="299"/>
      <c r="F80" s="321" t="s">
        <v>1236</v>
      </c>
      <c r="G80" s="320"/>
      <c r="H80" s="299" t="s">
        <v>1240</v>
      </c>
      <c r="I80" s="299" t="s">
        <v>1238</v>
      </c>
      <c r="J80" s="299">
        <v>120</v>
      </c>
      <c r="K80" s="313"/>
    </row>
    <row r="81" spans="2:11" ht="15" customHeight="1">
      <c r="B81" s="322"/>
      <c r="C81" s="299" t="s">
        <v>1241</v>
      </c>
      <c r="D81" s="299"/>
      <c r="E81" s="299"/>
      <c r="F81" s="321" t="s">
        <v>1242</v>
      </c>
      <c r="G81" s="320"/>
      <c r="H81" s="299" t="s">
        <v>1243</v>
      </c>
      <c r="I81" s="299" t="s">
        <v>1238</v>
      </c>
      <c r="J81" s="299">
        <v>50</v>
      </c>
      <c r="K81" s="313"/>
    </row>
    <row r="82" spans="2:11" ht="15" customHeight="1">
      <c r="B82" s="322"/>
      <c r="C82" s="299" t="s">
        <v>1244</v>
      </c>
      <c r="D82" s="299"/>
      <c r="E82" s="299"/>
      <c r="F82" s="321" t="s">
        <v>1236</v>
      </c>
      <c r="G82" s="320"/>
      <c r="H82" s="299" t="s">
        <v>1245</v>
      </c>
      <c r="I82" s="299" t="s">
        <v>1246</v>
      </c>
      <c r="J82" s="299"/>
      <c r="K82" s="313"/>
    </row>
    <row r="83" spans="2:11" ht="15" customHeight="1">
      <c r="B83" s="322"/>
      <c r="C83" s="323" t="s">
        <v>1247</v>
      </c>
      <c r="D83" s="323"/>
      <c r="E83" s="323"/>
      <c r="F83" s="324" t="s">
        <v>1242</v>
      </c>
      <c r="G83" s="323"/>
      <c r="H83" s="323" t="s">
        <v>1248</v>
      </c>
      <c r="I83" s="323" t="s">
        <v>1238</v>
      </c>
      <c r="J83" s="323">
        <v>15</v>
      </c>
      <c r="K83" s="313"/>
    </row>
    <row r="84" spans="2:11" ht="15" customHeight="1">
      <c r="B84" s="322"/>
      <c r="C84" s="323" t="s">
        <v>1249</v>
      </c>
      <c r="D84" s="323"/>
      <c r="E84" s="323"/>
      <c r="F84" s="324" t="s">
        <v>1242</v>
      </c>
      <c r="G84" s="323"/>
      <c r="H84" s="323" t="s">
        <v>1250</v>
      </c>
      <c r="I84" s="323" t="s">
        <v>1238</v>
      </c>
      <c r="J84" s="323">
        <v>15</v>
      </c>
      <c r="K84" s="313"/>
    </row>
    <row r="85" spans="2:11" ht="15" customHeight="1">
      <c r="B85" s="322"/>
      <c r="C85" s="323" t="s">
        <v>1251</v>
      </c>
      <c r="D85" s="323"/>
      <c r="E85" s="323"/>
      <c r="F85" s="324" t="s">
        <v>1242</v>
      </c>
      <c r="G85" s="323"/>
      <c r="H85" s="323" t="s">
        <v>1252</v>
      </c>
      <c r="I85" s="323" t="s">
        <v>1238</v>
      </c>
      <c r="J85" s="323">
        <v>20</v>
      </c>
      <c r="K85" s="313"/>
    </row>
    <row r="86" spans="2:11" ht="15" customHeight="1">
      <c r="B86" s="322"/>
      <c r="C86" s="323" t="s">
        <v>1253</v>
      </c>
      <c r="D86" s="323"/>
      <c r="E86" s="323"/>
      <c r="F86" s="324" t="s">
        <v>1242</v>
      </c>
      <c r="G86" s="323"/>
      <c r="H86" s="323" t="s">
        <v>1254</v>
      </c>
      <c r="I86" s="323" t="s">
        <v>1238</v>
      </c>
      <c r="J86" s="323">
        <v>20</v>
      </c>
      <c r="K86" s="313"/>
    </row>
    <row r="87" spans="2:11" ht="15" customHeight="1">
      <c r="B87" s="322"/>
      <c r="C87" s="299" t="s">
        <v>1255</v>
      </c>
      <c r="D87" s="299"/>
      <c r="E87" s="299"/>
      <c r="F87" s="321" t="s">
        <v>1242</v>
      </c>
      <c r="G87" s="320"/>
      <c r="H87" s="299" t="s">
        <v>1256</v>
      </c>
      <c r="I87" s="299" t="s">
        <v>1238</v>
      </c>
      <c r="J87" s="299">
        <v>50</v>
      </c>
      <c r="K87" s="313"/>
    </row>
    <row r="88" spans="2:11" ht="15" customHeight="1">
      <c r="B88" s="322"/>
      <c r="C88" s="299" t="s">
        <v>1257</v>
      </c>
      <c r="D88" s="299"/>
      <c r="E88" s="299"/>
      <c r="F88" s="321" t="s">
        <v>1242</v>
      </c>
      <c r="G88" s="320"/>
      <c r="H88" s="299" t="s">
        <v>1258</v>
      </c>
      <c r="I88" s="299" t="s">
        <v>1238</v>
      </c>
      <c r="J88" s="299">
        <v>20</v>
      </c>
      <c r="K88" s="313"/>
    </row>
    <row r="89" spans="2:11" ht="15" customHeight="1">
      <c r="B89" s="322"/>
      <c r="C89" s="299" t="s">
        <v>1259</v>
      </c>
      <c r="D89" s="299"/>
      <c r="E89" s="299"/>
      <c r="F89" s="321" t="s">
        <v>1242</v>
      </c>
      <c r="G89" s="320"/>
      <c r="H89" s="299" t="s">
        <v>1260</v>
      </c>
      <c r="I89" s="299" t="s">
        <v>1238</v>
      </c>
      <c r="J89" s="299">
        <v>20</v>
      </c>
      <c r="K89" s="313"/>
    </row>
    <row r="90" spans="2:11" ht="15" customHeight="1">
      <c r="B90" s="322"/>
      <c r="C90" s="299" t="s">
        <v>1261</v>
      </c>
      <c r="D90" s="299"/>
      <c r="E90" s="299"/>
      <c r="F90" s="321" t="s">
        <v>1242</v>
      </c>
      <c r="G90" s="320"/>
      <c r="H90" s="299" t="s">
        <v>1262</v>
      </c>
      <c r="I90" s="299" t="s">
        <v>1238</v>
      </c>
      <c r="J90" s="299">
        <v>50</v>
      </c>
      <c r="K90" s="313"/>
    </row>
    <row r="91" spans="2:11" ht="15" customHeight="1">
      <c r="B91" s="322"/>
      <c r="C91" s="299" t="s">
        <v>1263</v>
      </c>
      <c r="D91" s="299"/>
      <c r="E91" s="299"/>
      <c r="F91" s="321" t="s">
        <v>1242</v>
      </c>
      <c r="G91" s="320"/>
      <c r="H91" s="299" t="s">
        <v>1263</v>
      </c>
      <c r="I91" s="299" t="s">
        <v>1238</v>
      </c>
      <c r="J91" s="299">
        <v>50</v>
      </c>
      <c r="K91" s="313"/>
    </row>
    <row r="92" spans="2:11" ht="15" customHeight="1">
      <c r="B92" s="322"/>
      <c r="C92" s="299" t="s">
        <v>1264</v>
      </c>
      <c r="D92" s="299"/>
      <c r="E92" s="299"/>
      <c r="F92" s="321" t="s">
        <v>1242</v>
      </c>
      <c r="G92" s="320"/>
      <c r="H92" s="299" t="s">
        <v>1265</v>
      </c>
      <c r="I92" s="299" t="s">
        <v>1238</v>
      </c>
      <c r="J92" s="299">
        <v>255</v>
      </c>
      <c r="K92" s="313"/>
    </row>
    <row r="93" spans="2:11" ht="15" customHeight="1">
      <c r="B93" s="322"/>
      <c r="C93" s="299" t="s">
        <v>1266</v>
      </c>
      <c r="D93" s="299"/>
      <c r="E93" s="299"/>
      <c r="F93" s="321" t="s">
        <v>1236</v>
      </c>
      <c r="G93" s="320"/>
      <c r="H93" s="299" t="s">
        <v>1267</v>
      </c>
      <c r="I93" s="299" t="s">
        <v>1268</v>
      </c>
      <c r="J93" s="299"/>
      <c r="K93" s="313"/>
    </row>
    <row r="94" spans="2:11" ht="15" customHeight="1">
      <c r="B94" s="322"/>
      <c r="C94" s="299" t="s">
        <v>1269</v>
      </c>
      <c r="D94" s="299"/>
      <c r="E94" s="299"/>
      <c r="F94" s="321" t="s">
        <v>1236</v>
      </c>
      <c r="G94" s="320"/>
      <c r="H94" s="299" t="s">
        <v>1270</v>
      </c>
      <c r="I94" s="299" t="s">
        <v>1271</v>
      </c>
      <c r="J94" s="299"/>
      <c r="K94" s="313"/>
    </row>
    <row r="95" spans="2:11" ht="15" customHeight="1">
      <c r="B95" s="322"/>
      <c r="C95" s="299" t="s">
        <v>1272</v>
      </c>
      <c r="D95" s="299"/>
      <c r="E95" s="299"/>
      <c r="F95" s="321" t="s">
        <v>1236</v>
      </c>
      <c r="G95" s="320"/>
      <c r="H95" s="299" t="s">
        <v>1272</v>
      </c>
      <c r="I95" s="299" t="s">
        <v>1271</v>
      </c>
      <c r="J95" s="299"/>
      <c r="K95" s="313"/>
    </row>
    <row r="96" spans="2:11" ht="15" customHeight="1">
      <c r="B96" s="322"/>
      <c r="C96" s="299" t="s">
        <v>42</v>
      </c>
      <c r="D96" s="299"/>
      <c r="E96" s="299"/>
      <c r="F96" s="321" t="s">
        <v>1236</v>
      </c>
      <c r="G96" s="320"/>
      <c r="H96" s="299" t="s">
        <v>1273</v>
      </c>
      <c r="I96" s="299" t="s">
        <v>1271</v>
      </c>
      <c r="J96" s="299"/>
      <c r="K96" s="313"/>
    </row>
    <row r="97" spans="2:11" ht="15" customHeight="1">
      <c r="B97" s="322"/>
      <c r="C97" s="299" t="s">
        <v>52</v>
      </c>
      <c r="D97" s="299"/>
      <c r="E97" s="299"/>
      <c r="F97" s="321" t="s">
        <v>1236</v>
      </c>
      <c r="G97" s="320"/>
      <c r="H97" s="299" t="s">
        <v>1274</v>
      </c>
      <c r="I97" s="299" t="s">
        <v>1271</v>
      </c>
      <c r="J97" s="299"/>
      <c r="K97" s="313"/>
    </row>
    <row r="98" spans="2:11" ht="15" customHeight="1">
      <c r="B98" s="325"/>
      <c r="C98" s="326"/>
      <c r="D98" s="326"/>
      <c r="E98" s="326"/>
      <c r="F98" s="326"/>
      <c r="G98" s="326"/>
      <c r="H98" s="326"/>
      <c r="I98" s="326"/>
      <c r="J98" s="326"/>
      <c r="K98" s="327"/>
    </row>
    <row r="99" spans="2:11" ht="18.75" customHeight="1">
      <c r="B99" s="328"/>
      <c r="C99" s="329"/>
      <c r="D99" s="329"/>
      <c r="E99" s="329"/>
      <c r="F99" s="329"/>
      <c r="G99" s="329"/>
      <c r="H99" s="329"/>
      <c r="I99" s="329"/>
      <c r="J99" s="329"/>
      <c r="K99" s="328"/>
    </row>
    <row r="100" spans="2:11" ht="18.75" customHeight="1">
      <c r="B100" s="307"/>
      <c r="C100" s="307"/>
      <c r="D100" s="307"/>
      <c r="E100" s="307"/>
      <c r="F100" s="307"/>
      <c r="G100" s="307"/>
      <c r="H100" s="307"/>
      <c r="I100" s="307"/>
      <c r="J100" s="307"/>
      <c r="K100" s="307"/>
    </row>
    <row r="101" spans="2:11" ht="7.5" customHeight="1">
      <c r="B101" s="308"/>
      <c r="C101" s="309"/>
      <c r="D101" s="309"/>
      <c r="E101" s="309"/>
      <c r="F101" s="309"/>
      <c r="G101" s="309"/>
      <c r="H101" s="309"/>
      <c r="I101" s="309"/>
      <c r="J101" s="309"/>
      <c r="K101" s="310"/>
    </row>
    <row r="102" spans="2:11" ht="45" customHeight="1">
      <c r="B102" s="311"/>
      <c r="C102" s="312" t="s">
        <v>1275</v>
      </c>
      <c r="D102" s="312"/>
      <c r="E102" s="312"/>
      <c r="F102" s="312"/>
      <c r="G102" s="312"/>
      <c r="H102" s="312"/>
      <c r="I102" s="312"/>
      <c r="J102" s="312"/>
      <c r="K102" s="313"/>
    </row>
    <row r="103" spans="2:11" ht="17.25" customHeight="1">
      <c r="B103" s="311"/>
      <c r="C103" s="314" t="s">
        <v>1230</v>
      </c>
      <c r="D103" s="314"/>
      <c r="E103" s="314"/>
      <c r="F103" s="314" t="s">
        <v>1231</v>
      </c>
      <c r="G103" s="315"/>
      <c r="H103" s="314" t="s">
        <v>58</v>
      </c>
      <c r="I103" s="314" t="s">
        <v>61</v>
      </c>
      <c r="J103" s="314" t="s">
        <v>1232</v>
      </c>
      <c r="K103" s="313"/>
    </row>
    <row r="104" spans="2:11" ht="17.25" customHeight="1">
      <c r="B104" s="311"/>
      <c r="C104" s="316" t="s">
        <v>1233</v>
      </c>
      <c r="D104" s="316"/>
      <c r="E104" s="316"/>
      <c r="F104" s="317" t="s">
        <v>1234</v>
      </c>
      <c r="G104" s="318"/>
      <c r="H104" s="316"/>
      <c r="I104" s="316"/>
      <c r="J104" s="316" t="s">
        <v>1235</v>
      </c>
      <c r="K104" s="313"/>
    </row>
    <row r="105" spans="2:11" ht="5.25" customHeight="1">
      <c r="B105" s="311"/>
      <c r="C105" s="314"/>
      <c r="D105" s="314"/>
      <c r="E105" s="314"/>
      <c r="F105" s="314"/>
      <c r="G105" s="330"/>
      <c r="H105" s="314"/>
      <c r="I105" s="314"/>
      <c r="J105" s="314"/>
      <c r="K105" s="313"/>
    </row>
    <row r="106" spans="2:11" ht="15" customHeight="1">
      <c r="B106" s="311"/>
      <c r="C106" s="299" t="s">
        <v>57</v>
      </c>
      <c r="D106" s="319"/>
      <c r="E106" s="319"/>
      <c r="F106" s="321" t="s">
        <v>1236</v>
      </c>
      <c r="G106" s="330"/>
      <c r="H106" s="299" t="s">
        <v>1276</v>
      </c>
      <c r="I106" s="299" t="s">
        <v>1238</v>
      </c>
      <c r="J106" s="299">
        <v>20</v>
      </c>
      <c r="K106" s="313"/>
    </row>
    <row r="107" spans="2:11" ht="15" customHeight="1">
      <c r="B107" s="311"/>
      <c r="C107" s="299" t="s">
        <v>1239</v>
      </c>
      <c r="D107" s="299"/>
      <c r="E107" s="299"/>
      <c r="F107" s="321" t="s">
        <v>1236</v>
      </c>
      <c r="G107" s="299"/>
      <c r="H107" s="299" t="s">
        <v>1276</v>
      </c>
      <c r="I107" s="299" t="s">
        <v>1238</v>
      </c>
      <c r="J107" s="299">
        <v>120</v>
      </c>
      <c r="K107" s="313"/>
    </row>
    <row r="108" spans="2:11" ht="15" customHeight="1">
      <c r="B108" s="322"/>
      <c r="C108" s="299" t="s">
        <v>1241</v>
      </c>
      <c r="D108" s="299"/>
      <c r="E108" s="299"/>
      <c r="F108" s="321" t="s">
        <v>1242</v>
      </c>
      <c r="G108" s="299"/>
      <c r="H108" s="299" t="s">
        <v>1276</v>
      </c>
      <c r="I108" s="299" t="s">
        <v>1238</v>
      </c>
      <c r="J108" s="299">
        <v>50</v>
      </c>
      <c r="K108" s="313"/>
    </row>
    <row r="109" spans="2:11" ht="15" customHeight="1">
      <c r="B109" s="322"/>
      <c r="C109" s="299" t="s">
        <v>1244</v>
      </c>
      <c r="D109" s="299"/>
      <c r="E109" s="299"/>
      <c r="F109" s="321" t="s">
        <v>1236</v>
      </c>
      <c r="G109" s="299"/>
      <c r="H109" s="299" t="s">
        <v>1276</v>
      </c>
      <c r="I109" s="299" t="s">
        <v>1246</v>
      </c>
      <c r="J109" s="299"/>
      <c r="K109" s="313"/>
    </row>
    <row r="110" spans="2:11" ht="15" customHeight="1">
      <c r="B110" s="322"/>
      <c r="C110" s="299" t="s">
        <v>1255</v>
      </c>
      <c r="D110" s="299"/>
      <c r="E110" s="299"/>
      <c r="F110" s="321" t="s">
        <v>1242</v>
      </c>
      <c r="G110" s="299"/>
      <c r="H110" s="299" t="s">
        <v>1276</v>
      </c>
      <c r="I110" s="299" t="s">
        <v>1238</v>
      </c>
      <c r="J110" s="299">
        <v>50</v>
      </c>
      <c r="K110" s="313"/>
    </row>
    <row r="111" spans="2:11" ht="15" customHeight="1">
      <c r="B111" s="322"/>
      <c r="C111" s="299" t="s">
        <v>1263</v>
      </c>
      <c r="D111" s="299"/>
      <c r="E111" s="299"/>
      <c r="F111" s="321" t="s">
        <v>1242</v>
      </c>
      <c r="G111" s="299"/>
      <c r="H111" s="299" t="s">
        <v>1276</v>
      </c>
      <c r="I111" s="299" t="s">
        <v>1238</v>
      </c>
      <c r="J111" s="299">
        <v>50</v>
      </c>
      <c r="K111" s="313"/>
    </row>
    <row r="112" spans="2:11" ht="15" customHeight="1">
      <c r="B112" s="322"/>
      <c r="C112" s="299" t="s">
        <v>1261</v>
      </c>
      <c r="D112" s="299"/>
      <c r="E112" s="299"/>
      <c r="F112" s="321" t="s">
        <v>1242</v>
      </c>
      <c r="G112" s="299"/>
      <c r="H112" s="299" t="s">
        <v>1276</v>
      </c>
      <c r="I112" s="299" t="s">
        <v>1238</v>
      </c>
      <c r="J112" s="299">
        <v>50</v>
      </c>
      <c r="K112" s="313"/>
    </row>
    <row r="113" spans="2:11" ht="15" customHeight="1">
      <c r="B113" s="322"/>
      <c r="C113" s="299" t="s">
        <v>57</v>
      </c>
      <c r="D113" s="299"/>
      <c r="E113" s="299"/>
      <c r="F113" s="321" t="s">
        <v>1236</v>
      </c>
      <c r="G113" s="299"/>
      <c r="H113" s="299" t="s">
        <v>1277</v>
      </c>
      <c r="I113" s="299" t="s">
        <v>1238</v>
      </c>
      <c r="J113" s="299">
        <v>20</v>
      </c>
      <c r="K113" s="313"/>
    </row>
    <row r="114" spans="2:11" ht="15" customHeight="1">
      <c r="B114" s="322"/>
      <c r="C114" s="299" t="s">
        <v>1278</v>
      </c>
      <c r="D114" s="299"/>
      <c r="E114" s="299"/>
      <c r="F114" s="321" t="s">
        <v>1236</v>
      </c>
      <c r="G114" s="299"/>
      <c r="H114" s="299" t="s">
        <v>1279</v>
      </c>
      <c r="I114" s="299" t="s">
        <v>1238</v>
      </c>
      <c r="J114" s="299">
        <v>120</v>
      </c>
      <c r="K114" s="313"/>
    </row>
    <row r="115" spans="2:11" ht="15" customHeight="1">
      <c r="B115" s="322"/>
      <c r="C115" s="299" t="s">
        <v>42</v>
      </c>
      <c r="D115" s="299"/>
      <c r="E115" s="299"/>
      <c r="F115" s="321" t="s">
        <v>1236</v>
      </c>
      <c r="G115" s="299"/>
      <c r="H115" s="299" t="s">
        <v>1280</v>
      </c>
      <c r="I115" s="299" t="s">
        <v>1271</v>
      </c>
      <c r="J115" s="299"/>
      <c r="K115" s="313"/>
    </row>
    <row r="116" spans="2:11" ht="15" customHeight="1">
      <c r="B116" s="322"/>
      <c r="C116" s="299" t="s">
        <v>52</v>
      </c>
      <c r="D116" s="299"/>
      <c r="E116" s="299"/>
      <c r="F116" s="321" t="s">
        <v>1236</v>
      </c>
      <c r="G116" s="299"/>
      <c r="H116" s="299" t="s">
        <v>1281</v>
      </c>
      <c r="I116" s="299" t="s">
        <v>1271</v>
      </c>
      <c r="J116" s="299"/>
      <c r="K116" s="313"/>
    </row>
    <row r="117" spans="2:11" ht="15" customHeight="1">
      <c r="B117" s="322"/>
      <c r="C117" s="299" t="s">
        <v>61</v>
      </c>
      <c r="D117" s="299"/>
      <c r="E117" s="299"/>
      <c r="F117" s="321" t="s">
        <v>1236</v>
      </c>
      <c r="G117" s="299"/>
      <c r="H117" s="299" t="s">
        <v>1282</v>
      </c>
      <c r="I117" s="299" t="s">
        <v>1283</v>
      </c>
      <c r="J117" s="299"/>
      <c r="K117" s="313"/>
    </row>
    <row r="118" spans="2:11" ht="15" customHeight="1">
      <c r="B118" s="325"/>
      <c r="C118" s="331"/>
      <c r="D118" s="331"/>
      <c r="E118" s="331"/>
      <c r="F118" s="331"/>
      <c r="G118" s="331"/>
      <c r="H118" s="331"/>
      <c r="I118" s="331"/>
      <c r="J118" s="331"/>
      <c r="K118" s="327"/>
    </row>
    <row r="119" spans="2:11" ht="18.75" customHeight="1">
      <c r="B119" s="332"/>
      <c r="C119" s="296"/>
      <c r="D119" s="296"/>
      <c r="E119" s="296"/>
      <c r="F119" s="333"/>
      <c r="G119" s="296"/>
      <c r="H119" s="296"/>
      <c r="I119" s="296"/>
      <c r="J119" s="296"/>
      <c r="K119" s="332"/>
    </row>
    <row r="120" spans="2:11" ht="18.75" customHeight="1">
      <c r="B120" s="307"/>
      <c r="C120" s="307"/>
      <c r="D120" s="307"/>
      <c r="E120" s="307"/>
      <c r="F120" s="307"/>
      <c r="G120" s="307"/>
      <c r="H120" s="307"/>
      <c r="I120" s="307"/>
      <c r="J120" s="307"/>
      <c r="K120" s="307"/>
    </row>
    <row r="121" spans="2:11" ht="7.5" customHeight="1">
      <c r="B121" s="334"/>
      <c r="C121" s="335"/>
      <c r="D121" s="335"/>
      <c r="E121" s="335"/>
      <c r="F121" s="335"/>
      <c r="G121" s="335"/>
      <c r="H121" s="335"/>
      <c r="I121" s="335"/>
      <c r="J121" s="335"/>
      <c r="K121" s="336"/>
    </row>
    <row r="122" spans="2:11" ht="45" customHeight="1">
      <c r="B122" s="337"/>
      <c r="C122" s="290" t="s">
        <v>1284</v>
      </c>
      <c r="D122" s="290"/>
      <c r="E122" s="290"/>
      <c r="F122" s="290"/>
      <c r="G122" s="290"/>
      <c r="H122" s="290"/>
      <c r="I122" s="290"/>
      <c r="J122" s="290"/>
      <c r="K122" s="338"/>
    </row>
    <row r="123" spans="2:11" ht="17.25" customHeight="1">
      <c r="B123" s="339"/>
      <c r="C123" s="314" t="s">
        <v>1230</v>
      </c>
      <c r="D123" s="314"/>
      <c r="E123" s="314"/>
      <c r="F123" s="314" t="s">
        <v>1231</v>
      </c>
      <c r="G123" s="315"/>
      <c r="H123" s="314" t="s">
        <v>58</v>
      </c>
      <c r="I123" s="314" t="s">
        <v>61</v>
      </c>
      <c r="J123" s="314" t="s">
        <v>1232</v>
      </c>
      <c r="K123" s="340"/>
    </row>
    <row r="124" spans="2:11" ht="17.25" customHeight="1">
      <c r="B124" s="339"/>
      <c r="C124" s="316" t="s">
        <v>1233</v>
      </c>
      <c r="D124" s="316"/>
      <c r="E124" s="316"/>
      <c r="F124" s="317" t="s">
        <v>1234</v>
      </c>
      <c r="G124" s="318"/>
      <c r="H124" s="316"/>
      <c r="I124" s="316"/>
      <c r="J124" s="316" t="s">
        <v>1235</v>
      </c>
      <c r="K124" s="340"/>
    </row>
    <row r="125" spans="2:11" ht="5.25" customHeight="1">
      <c r="B125" s="341"/>
      <c r="C125" s="319"/>
      <c r="D125" s="319"/>
      <c r="E125" s="319"/>
      <c r="F125" s="319"/>
      <c r="G125" s="299"/>
      <c r="H125" s="319"/>
      <c r="I125" s="319"/>
      <c r="J125" s="319"/>
      <c r="K125" s="342"/>
    </row>
    <row r="126" spans="2:11" ht="15" customHeight="1">
      <c r="B126" s="341"/>
      <c r="C126" s="299" t="s">
        <v>1239</v>
      </c>
      <c r="D126" s="319"/>
      <c r="E126" s="319"/>
      <c r="F126" s="321" t="s">
        <v>1236</v>
      </c>
      <c r="G126" s="299"/>
      <c r="H126" s="299" t="s">
        <v>1276</v>
      </c>
      <c r="I126" s="299" t="s">
        <v>1238</v>
      </c>
      <c r="J126" s="299">
        <v>120</v>
      </c>
      <c r="K126" s="343"/>
    </row>
    <row r="127" spans="2:11" ht="15" customHeight="1">
      <c r="B127" s="341"/>
      <c r="C127" s="299" t="s">
        <v>1285</v>
      </c>
      <c r="D127" s="299"/>
      <c r="E127" s="299"/>
      <c r="F127" s="321" t="s">
        <v>1236</v>
      </c>
      <c r="G127" s="299"/>
      <c r="H127" s="299" t="s">
        <v>1286</v>
      </c>
      <c r="I127" s="299" t="s">
        <v>1238</v>
      </c>
      <c r="J127" s="299" t="s">
        <v>1287</v>
      </c>
      <c r="K127" s="343"/>
    </row>
    <row r="128" spans="2:11" ht="15" customHeight="1">
      <c r="B128" s="341"/>
      <c r="C128" s="299" t="s">
        <v>1184</v>
      </c>
      <c r="D128" s="299"/>
      <c r="E128" s="299"/>
      <c r="F128" s="321" t="s">
        <v>1236</v>
      </c>
      <c r="G128" s="299"/>
      <c r="H128" s="299" t="s">
        <v>1288</v>
      </c>
      <c r="I128" s="299" t="s">
        <v>1238</v>
      </c>
      <c r="J128" s="299" t="s">
        <v>1287</v>
      </c>
      <c r="K128" s="343"/>
    </row>
    <row r="129" spans="2:11" ht="15" customHeight="1">
      <c r="B129" s="341"/>
      <c r="C129" s="299" t="s">
        <v>1247</v>
      </c>
      <c r="D129" s="299"/>
      <c r="E129" s="299"/>
      <c r="F129" s="321" t="s">
        <v>1242</v>
      </c>
      <c r="G129" s="299"/>
      <c r="H129" s="299" t="s">
        <v>1248</v>
      </c>
      <c r="I129" s="299" t="s">
        <v>1238</v>
      </c>
      <c r="J129" s="299">
        <v>15</v>
      </c>
      <c r="K129" s="343"/>
    </row>
    <row r="130" spans="2:11" ht="15" customHeight="1">
      <c r="B130" s="341"/>
      <c r="C130" s="323" t="s">
        <v>1249</v>
      </c>
      <c r="D130" s="323"/>
      <c r="E130" s="323"/>
      <c r="F130" s="324" t="s">
        <v>1242</v>
      </c>
      <c r="G130" s="323"/>
      <c r="H130" s="323" t="s">
        <v>1250</v>
      </c>
      <c r="I130" s="323" t="s">
        <v>1238</v>
      </c>
      <c r="J130" s="323">
        <v>15</v>
      </c>
      <c r="K130" s="343"/>
    </row>
    <row r="131" spans="2:11" ht="15" customHeight="1">
      <c r="B131" s="341"/>
      <c r="C131" s="323" t="s">
        <v>1251</v>
      </c>
      <c r="D131" s="323"/>
      <c r="E131" s="323"/>
      <c r="F131" s="324" t="s">
        <v>1242</v>
      </c>
      <c r="G131" s="323"/>
      <c r="H131" s="323" t="s">
        <v>1252</v>
      </c>
      <c r="I131" s="323" t="s">
        <v>1238</v>
      </c>
      <c r="J131" s="323">
        <v>20</v>
      </c>
      <c r="K131" s="343"/>
    </row>
    <row r="132" spans="2:11" ht="15" customHeight="1">
      <c r="B132" s="341"/>
      <c r="C132" s="323" t="s">
        <v>1253</v>
      </c>
      <c r="D132" s="323"/>
      <c r="E132" s="323"/>
      <c r="F132" s="324" t="s">
        <v>1242</v>
      </c>
      <c r="G132" s="323"/>
      <c r="H132" s="323" t="s">
        <v>1254</v>
      </c>
      <c r="I132" s="323" t="s">
        <v>1238</v>
      </c>
      <c r="J132" s="323">
        <v>20</v>
      </c>
      <c r="K132" s="343"/>
    </row>
    <row r="133" spans="2:11" ht="15" customHeight="1">
      <c r="B133" s="341"/>
      <c r="C133" s="299" t="s">
        <v>1241</v>
      </c>
      <c r="D133" s="299"/>
      <c r="E133" s="299"/>
      <c r="F133" s="321" t="s">
        <v>1242</v>
      </c>
      <c r="G133" s="299"/>
      <c r="H133" s="299" t="s">
        <v>1276</v>
      </c>
      <c r="I133" s="299" t="s">
        <v>1238</v>
      </c>
      <c r="J133" s="299">
        <v>50</v>
      </c>
      <c r="K133" s="343"/>
    </row>
    <row r="134" spans="2:11" ht="15" customHeight="1">
      <c r="B134" s="341"/>
      <c r="C134" s="299" t="s">
        <v>1255</v>
      </c>
      <c r="D134" s="299"/>
      <c r="E134" s="299"/>
      <c r="F134" s="321" t="s">
        <v>1242</v>
      </c>
      <c r="G134" s="299"/>
      <c r="H134" s="299" t="s">
        <v>1276</v>
      </c>
      <c r="I134" s="299" t="s">
        <v>1238</v>
      </c>
      <c r="J134" s="299">
        <v>50</v>
      </c>
      <c r="K134" s="343"/>
    </row>
    <row r="135" spans="2:11" ht="15" customHeight="1">
      <c r="B135" s="341"/>
      <c r="C135" s="299" t="s">
        <v>1261</v>
      </c>
      <c r="D135" s="299"/>
      <c r="E135" s="299"/>
      <c r="F135" s="321" t="s">
        <v>1242</v>
      </c>
      <c r="G135" s="299"/>
      <c r="H135" s="299" t="s">
        <v>1276</v>
      </c>
      <c r="I135" s="299" t="s">
        <v>1238</v>
      </c>
      <c r="J135" s="299">
        <v>50</v>
      </c>
      <c r="K135" s="343"/>
    </row>
    <row r="136" spans="2:11" ht="15" customHeight="1">
      <c r="B136" s="341"/>
      <c r="C136" s="299" t="s">
        <v>1263</v>
      </c>
      <c r="D136" s="299"/>
      <c r="E136" s="299"/>
      <c r="F136" s="321" t="s">
        <v>1242</v>
      </c>
      <c r="G136" s="299"/>
      <c r="H136" s="299" t="s">
        <v>1276</v>
      </c>
      <c r="I136" s="299" t="s">
        <v>1238</v>
      </c>
      <c r="J136" s="299">
        <v>50</v>
      </c>
      <c r="K136" s="343"/>
    </row>
    <row r="137" spans="2:11" ht="15" customHeight="1">
      <c r="B137" s="341"/>
      <c r="C137" s="299" t="s">
        <v>1264</v>
      </c>
      <c r="D137" s="299"/>
      <c r="E137" s="299"/>
      <c r="F137" s="321" t="s">
        <v>1242</v>
      </c>
      <c r="G137" s="299"/>
      <c r="H137" s="299" t="s">
        <v>1289</v>
      </c>
      <c r="I137" s="299" t="s">
        <v>1238</v>
      </c>
      <c r="J137" s="299">
        <v>255</v>
      </c>
      <c r="K137" s="343"/>
    </row>
    <row r="138" spans="2:11" ht="15" customHeight="1">
      <c r="B138" s="341"/>
      <c r="C138" s="299" t="s">
        <v>1266</v>
      </c>
      <c r="D138" s="299"/>
      <c r="E138" s="299"/>
      <c r="F138" s="321" t="s">
        <v>1236</v>
      </c>
      <c r="G138" s="299"/>
      <c r="H138" s="299" t="s">
        <v>1290</v>
      </c>
      <c r="I138" s="299" t="s">
        <v>1268</v>
      </c>
      <c r="J138" s="299"/>
      <c r="K138" s="343"/>
    </row>
    <row r="139" spans="2:11" ht="15" customHeight="1">
      <c r="B139" s="341"/>
      <c r="C139" s="299" t="s">
        <v>1269</v>
      </c>
      <c r="D139" s="299"/>
      <c r="E139" s="299"/>
      <c r="F139" s="321" t="s">
        <v>1236</v>
      </c>
      <c r="G139" s="299"/>
      <c r="H139" s="299" t="s">
        <v>1291</v>
      </c>
      <c r="I139" s="299" t="s">
        <v>1271</v>
      </c>
      <c r="J139" s="299"/>
      <c r="K139" s="343"/>
    </row>
    <row r="140" spans="2:11" ht="15" customHeight="1">
      <c r="B140" s="341"/>
      <c r="C140" s="299" t="s">
        <v>1272</v>
      </c>
      <c r="D140" s="299"/>
      <c r="E140" s="299"/>
      <c r="F140" s="321" t="s">
        <v>1236</v>
      </c>
      <c r="G140" s="299"/>
      <c r="H140" s="299" t="s">
        <v>1272</v>
      </c>
      <c r="I140" s="299" t="s">
        <v>1271</v>
      </c>
      <c r="J140" s="299"/>
      <c r="K140" s="343"/>
    </row>
    <row r="141" spans="2:11" ht="15" customHeight="1">
      <c r="B141" s="341"/>
      <c r="C141" s="299" t="s">
        <v>42</v>
      </c>
      <c r="D141" s="299"/>
      <c r="E141" s="299"/>
      <c r="F141" s="321" t="s">
        <v>1236</v>
      </c>
      <c r="G141" s="299"/>
      <c r="H141" s="299" t="s">
        <v>1292</v>
      </c>
      <c r="I141" s="299" t="s">
        <v>1271</v>
      </c>
      <c r="J141" s="299"/>
      <c r="K141" s="343"/>
    </row>
    <row r="142" spans="2:11" ht="15" customHeight="1">
      <c r="B142" s="341"/>
      <c r="C142" s="299" t="s">
        <v>1293</v>
      </c>
      <c r="D142" s="299"/>
      <c r="E142" s="299"/>
      <c r="F142" s="321" t="s">
        <v>1236</v>
      </c>
      <c r="G142" s="299"/>
      <c r="H142" s="299" t="s">
        <v>1294</v>
      </c>
      <c r="I142" s="299" t="s">
        <v>1271</v>
      </c>
      <c r="J142" s="299"/>
      <c r="K142" s="343"/>
    </row>
    <row r="143" spans="2:11" ht="15" customHeight="1">
      <c r="B143" s="344"/>
      <c r="C143" s="345"/>
      <c r="D143" s="345"/>
      <c r="E143" s="345"/>
      <c r="F143" s="345"/>
      <c r="G143" s="345"/>
      <c r="H143" s="345"/>
      <c r="I143" s="345"/>
      <c r="J143" s="345"/>
      <c r="K143" s="346"/>
    </row>
    <row r="144" spans="2:11" ht="18.75" customHeight="1">
      <c r="B144" s="296"/>
      <c r="C144" s="296"/>
      <c r="D144" s="296"/>
      <c r="E144" s="296"/>
      <c r="F144" s="333"/>
      <c r="G144" s="296"/>
      <c r="H144" s="296"/>
      <c r="I144" s="296"/>
      <c r="J144" s="296"/>
      <c r="K144" s="296"/>
    </row>
    <row r="145" spans="2:11" ht="18.75" customHeight="1">
      <c r="B145" s="307"/>
      <c r="C145" s="307"/>
      <c r="D145" s="307"/>
      <c r="E145" s="307"/>
      <c r="F145" s="307"/>
      <c r="G145" s="307"/>
      <c r="H145" s="307"/>
      <c r="I145" s="307"/>
      <c r="J145" s="307"/>
      <c r="K145" s="307"/>
    </row>
    <row r="146" spans="2:11" ht="7.5" customHeight="1">
      <c r="B146" s="308"/>
      <c r="C146" s="309"/>
      <c r="D146" s="309"/>
      <c r="E146" s="309"/>
      <c r="F146" s="309"/>
      <c r="G146" s="309"/>
      <c r="H146" s="309"/>
      <c r="I146" s="309"/>
      <c r="J146" s="309"/>
      <c r="K146" s="310"/>
    </row>
    <row r="147" spans="2:11" ht="45" customHeight="1">
      <c r="B147" s="311"/>
      <c r="C147" s="312" t="s">
        <v>1295</v>
      </c>
      <c r="D147" s="312"/>
      <c r="E147" s="312"/>
      <c r="F147" s="312"/>
      <c r="G147" s="312"/>
      <c r="H147" s="312"/>
      <c r="I147" s="312"/>
      <c r="J147" s="312"/>
      <c r="K147" s="313"/>
    </row>
    <row r="148" spans="2:11" ht="17.25" customHeight="1">
      <c r="B148" s="311"/>
      <c r="C148" s="314" t="s">
        <v>1230</v>
      </c>
      <c r="D148" s="314"/>
      <c r="E148" s="314"/>
      <c r="F148" s="314" t="s">
        <v>1231</v>
      </c>
      <c r="G148" s="315"/>
      <c r="H148" s="314" t="s">
        <v>58</v>
      </c>
      <c r="I148" s="314" t="s">
        <v>61</v>
      </c>
      <c r="J148" s="314" t="s">
        <v>1232</v>
      </c>
      <c r="K148" s="313"/>
    </row>
    <row r="149" spans="2:11" ht="17.25" customHeight="1">
      <c r="B149" s="311"/>
      <c r="C149" s="316" t="s">
        <v>1233</v>
      </c>
      <c r="D149" s="316"/>
      <c r="E149" s="316"/>
      <c r="F149" s="317" t="s">
        <v>1234</v>
      </c>
      <c r="G149" s="318"/>
      <c r="H149" s="316"/>
      <c r="I149" s="316"/>
      <c r="J149" s="316" t="s">
        <v>1235</v>
      </c>
      <c r="K149" s="313"/>
    </row>
    <row r="150" spans="2:11" ht="5.25" customHeight="1">
      <c r="B150" s="322"/>
      <c r="C150" s="319"/>
      <c r="D150" s="319"/>
      <c r="E150" s="319"/>
      <c r="F150" s="319"/>
      <c r="G150" s="320"/>
      <c r="H150" s="319"/>
      <c r="I150" s="319"/>
      <c r="J150" s="319"/>
      <c r="K150" s="343"/>
    </row>
    <row r="151" spans="2:11" ht="15" customHeight="1">
      <c r="B151" s="322"/>
      <c r="C151" s="347" t="s">
        <v>1239</v>
      </c>
      <c r="D151" s="299"/>
      <c r="E151" s="299"/>
      <c r="F151" s="348" t="s">
        <v>1236</v>
      </c>
      <c r="G151" s="299"/>
      <c r="H151" s="347" t="s">
        <v>1276</v>
      </c>
      <c r="I151" s="347" t="s">
        <v>1238</v>
      </c>
      <c r="J151" s="347">
        <v>120</v>
      </c>
      <c r="K151" s="343"/>
    </row>
    <row r="152" spans="2:11" ht="15" customHeight="1">
      <c r="B152" s="322"/>
      <c r="C152" s="347" t="s">
        <v>1285</v>
      </c>
      <c r="D152" s="299"/>
      <c r="E152" s="299"/>
      <c r="F152" s="348" t="s">
        <v>1236</v>
      </c>
      <c r="G152" s="299"/>
      <c r="H152" s="347" t="s">
        <v>1296</v>
      </c>
      <c r="I152" s="347" t="s">
        <v>1238</v>
      </c>
      <c r="J152" s="347" t="s">
        <v>1287</v>
      </c>
      <c r="K152" s="343"/>
    </row>
    <row r="153" spans="2:11" ht="15" customHeight="1">
      <c r="B153" s="322"/>
      <c r="C153" s="347" t="s">
        <v>1184</v>
      </c>
      <c r="D153" s="299"/>
      <c r="E153" s="299"/>
      <c r="F153" s="348" t="s">
        <v>1236</v>
      </c>
      <c r="G153" s="299"/>
      <c r="H153" s="347" t="s">
        <v>1297</v>
      </c>
      <c r="I153" s="347" t="s">
        <v>1238</v>
      </c>
      <c r="J153" s="347" t="s">
        <v>1287</v>
      </c>
      <c r="K153" s="343"/>
    </row>
    <row r="154" spans="2:11" ht="15" customHeight="1">
      <c r="B154" s="322"/>
      <c r="C154" s="347" t="s">
        <v>1241</v>
      </c>
      <c r="D154" s="299"/>
      <c r="E154" s="299"/>
      <c r="F154" s="348" t="s">
        <v>1242</v>
      </c>
      <c r="G154" s="299"/>
      <c r="H154" s="347" t="s">
        <v>1276</v>
      </c>
      <c r="I154" s="347" t="s">
        <v>1238</v>
      </c>
      <c r="J154" s="347">
        <v>50</v>
      </c>
      <c r="K154" s="343"/>
    </row>
    <row r="155" spans="2:11" ht="15" customHeight="1">
      <c r="B155" s="322"/>
      <c r="C155" s="347" t="s">
        <v>1244</v>
      </c>
      <c r="D155" s="299"/>
      <c r="E155" s="299"/>
      <c r="F155" s="348" t="s">
        <v>1236</v>
      </c>
      <c r="G155" s="299"/>
      <c r="H155" s="347" t="s">
        <v>1276</v>
      </c>
      <c r="I155" s="347" t="s">
        <v>1246</v>
      </c>
      <c r="J155" s="347"/>
      <c r="K155" s="343"/>
    </row>
    <row r="156" spans="2:11" ht="15" customHeight="1">
      <c r="B156" s="322"/>
      <c r="C156" s="347" t="s">
        <v>1255</v>
      </c>
      <c r="D156" s="299"/>
      <c r="E156" s="299"/>
      <c r="F156" s="348" t="s">
        <v>1242</v>
      </c>
      <c r="G156" s="299"/>
      <c r="H156" s="347" t="s">
        <v>1276</v>
      </c>
      <c r="I156" s="347" t="s">
        <v>1238</v>
      </c>
      <c r="J156" s="347">
        <v>50</v>
      </c>
      <c r="K156" s="343"/>
    </row>
    <row r="157" spans="2:11" ht="15" customHeight="1">
      <c r="B157" s="322"/>
      <c r="C157" s="347" t="s">
        <v>1263</v>
      </c>
      <c r="D157" s="299"/>
      <c r="E157" s="299"/>
      <c r="F157" s="348" t="s">
        <v>1242</v>
      </c>
      <c r="G157" s="299"/>
      <c r="H157" s="347" t="s">
        <v>1276</v>
      </c>
      <c r="I157" s="347" t="s">
        <v>1238</v>
      </c>
      <c r="J157" s="347">
        <v>50</v>
      </c>
      <c r="K157" s="343"/>
    </row>
    <row r="158" spans="2:11" ht="15" customHeight="1">
      <c r="B158" s="322"/>
      <c r="C158" s="347" t="s">
        <v>1261</v>
      </c>
      <c r="D158" s="299"/>
      <c r="E158" s="299"/>
      <c r="F158" s="348" t="s">
        <v>1242</v>
      </c>
      <c r="G158" s="299"/>
      <c r="H158" s="347" t="s">
        <v>1276</v>
      </c>
      <c r="I158" s="347" t="s">
        <v>1238</v>
      </c>
      <c r="J158" s="347">
        <v>50</v>
      </c>
      <c r="K158" s="343"/>
    </row>
    <row r="159" spans="2:11" ht="15" customHeight="1">
      <c r="B159" s="322"/>
      <c r="C159" s="347" t="s">
        <v>149</v>
      </c>
      <c r="D159" s="299"/>
      <c r="E159" s="299"/>
      <c r="F159" s="348" t="s">
        <v>1236</v>
      </c>
      <c r="G159" s="299"/>
      <c r="H159" s="347" t="s">
        <v>1298</v>
      </c>
      <c r="I159" s="347" t="s">
        <v>1238</v>
      </c>
      <c r="J159" s="347" t="s">
        <v>1299</v>
      </c>
      <c r="K159" s="343"/>
    </row>
    <row r="160" spans="2:11" ht="15" customHeight="1">
      <c r="B160" s="322"/>
      <c r="C160" s="347" t="s">
        <v>1300</v>
      </c>
      <c r="D160" s="299"/>
      <c r="E160" s="299"/>
      <c r="F160" s="348" t="s">
        <v>1236</v>
      </c>
      <c r="G160" s="299"/>
      <c r="H160" s="347" t="s">
        <v>1301</v>
      </c>
      <c r="I160" s="347" t="s">
        <v>1271</v>
      </c>
      <c r="J160" s="347"/>
      <c r="K160" s="343"/>
    </row>
    <row r="161" spans="2:11" ht="15" customHeight="1">
      <c r="B161" s="349"/>
      <c r="C161" s="331"/>
      <c r="D161" s="331"/>
      <c r="E161" s="331"/>
      <c r="F161" s="331"/>
      <c r="G161" s="331"/>
      <c r="H161" s="331"/>
      <c r="I161" s="331"/>
      <c r="J161" s="331"/>
      <c r="K161" s="350"/>
    </row>
    <row r="162" spans="2:11" ht="18.75" customHeight="1">
      <c r="B162" s="296"/>
      <c r="C162" s="299"/>
      <c r="D162" s="299"/>
      <c r="E162" s="299"/>
      <c r="F162" s="321"/>
      <c r="G162" s="299"/>
      <c r="H162" s="299"/>
      <c r="I162" s="299"/>
      <c r="J162" s="299"/>
      <c r="K162" s="296"/>
    </row>
    <row r="163" spans="2:11" ht="18.75" customHeight="1">
      <c r="B163" s="307"/>
      <c r="C163" s="307"/>
      <c r="D163" s="307"/>
      <c r="E163" s="307"/>
      <c r="F163" s="307"/>
      <c r="G163" s="307"/>
      <c r="H163" s="307"/>
      <c r="I163" s="307"/>
      <c r="J163" s="307"/>
      <c r="K163" s="307"/>
    </row>
    <row r="164" spans="2:11" ht="7.5" customHeight="1">
      <c r="B164" s="286"/>
      <c r="C164" s="287"/>
      <c r="D164" s="287"/>
      <c r="E164" s="287"/>
      <c r="F164" s="287"/>
      <c r="G164" s="287"/>
      <c r="H164" s="287"/>
      <c r="I164" s="287"/>
      <c r="J164" s="287"/>
      <c r="K164" s="288"/>
    </row>
    <row r="165" spans="2:11" ht="45" customHeight="1">
      <c r="B165" s="289"/>
      <c r="C165" s="290" t="s">
        <v>1302</v>
      </c>
      <c r="D165" s="290"/>
      <c r="E165" s="290"/>
      <c r="F165" s="290"/>
      <c r="G165" s="290"/>
      <c r="H165" s="290"/>
      <c r="I165" s="290"/>
      <c r="J165" s="290"/>
      <c r="K165" s="291"/>
    </row>
    <row r="166" spans="2:11" ht="17.25" customHeight="1">
      <c r="B166" s="289"/>
      <c r="C166" s="314" t="s">
        <v>1230</v>
      </c>
      <c r="D166" s="314"/>
      <c r="E166" s="314"/>
      <c r="F166" s="314" t="s">
        <v>1231</v>
      </c>
      <c r="G166" s="351"/>
      <c r="H166" s="352" t="s">
        <v>58</v>
      </c>
      <c r="I166" s="352" t="s">
        <v>61</v>
      </c>
      <c r="J166" s="314" t="s">
        <v>1232</v>
      </c>
      <c r="K166" s="291"/>
    </row>
    <row r="167" spans="2:11" ht="17.25" customHeight="1">
      <c r="B167" s="292"/>
      <c r="C167" s="316" t="s">
        <v>1233</v>
      </c>
      <c r="D167" s="316"/>
      <c r="E167" s="316"/>
      <c r="F167" s="317" t="s">
        <v>1234</v>
      </c>
      <c r="G167" s="353"/>
      <c r="H167" s="354"/>
      <c r="I167" s="354"/>
      <c r="J167" s="316" t="s">
        <v>1235</v>
      </c>
      <c r="K167" s="294"/>
    </row>
    <row r="168" spans="2:11" ht="5.25" customHeight="1">
      <c r="B168" s="322"/>
      <c r="C168" s="319"/>
      <c r="D168" s="319"/>
      <c r="E168" s="319"/>
      <c r="F168" s="319"/>
      <c r="G168" s="320"/>
      <c r="H168" s="319"/>
      <c r="I168" s="319"/>
      <c r="J168" s="319"/>
      <c r="K168" s="343"/>
    </row>
    <row r="169" spans="2:11" ht="15" customHeight="1">
      <c r="B169" s="322"/>
      <c r="C169" s="299" t="s">
        <v>1239</v>
      </c>
      <c r="D169" s="299"/>
      <c r="E169" s="299"/>
      <c r="F169" s="321" t="s">
        <v>1236</v>
      </c>
      <c r="G169" s="299"/>
      <c r="H169" s="299" t="s">
        <v>1276</v>
      </c>
      <c r="I169" s="299" t="s">
        <v>1238</v>
      </c>
      <c r="J169" s="299">
        <v>120</v>
      </c>
      <c r="K169" s="343"/>
    </row>
    <row r="170" spans="2:11" ht="15" customHeight="1">
      <c r="B170" s="322"/>
      <c r="C170" s="299" t="s">
        <v>1285</v>
      </c>
      <c r="D170" s="299"/>
      <c r="E170" s="299"/>
      <c r="F170" s="321" t="s">
        <v>1236</v>
      </c>
      <c r="G170" s="299"/>
      <c r="H170" s="299" t="s">
        <v>1286</v>
      </c>
      <c r="I170" s="299" t="s">
        <v>1238</v>
      </c>
      <c r="J170" s="299" t="s">
        <v>1287</v>
      </c>
      <c r="K170" s="343"/>
    </row>
    <row r="171" spans="2:11" ht="15" customHeight="1">
      <c r="B171" s="322"/>
      <c r="C171" s="299" t="s">
        <v>1184</v>
      </c>
      <c r="D171" s="299"/>
      <c r="E171" s="299"/>
      <c r="F171" s="321" t="s">
        <v>1236</v>
      </c>
      <c r="G171" s="299"/>
      <c r="H171" s="299" t="s">
        <v>1303</v>
      </c>
      <c r="I171" s="299" t="s">
        <v>1238</v>
      </c>
      <c r="J171" s="299" t="s">
        <v>1287</v>
      </c>
      <c r="K171" s="343"/>
    </row>
    <row r="172" spans="2:11" ht="15" customHeight="1">
      <c r="B172" s="322"/>
      <c r="C172" s="299" t="s">
        <v>1241</v>
      </c>
      <c r="D172" s="299"/>
      <c r="E172" s="299"/>
      <c r="F172" s="321" t="s">
        <v>1242</v>
      </c>
      <c r="G172" s="299"/>
      <c r="H172" s="299" t="s">
        <v>1303</v>
      </c>
      <c r="I172" s="299" t="s">
        <v>1238</v>
      </c>
      <c r="J172" s="299">
        <v>50</v>
      </c>
      <c r="K172" s="343"/>
    </row>
    <row r="173" spans="2:11" ht="15" customHeight="1">
      <c r="B173" s="322"/>
      <c r="C173" s="299" t="s">
        <v>1244</v>
      </c>
      <c r="D173" s="299"/>
      <c r="E173" s="299"/>
      <c r="F173" s="321" t="s">
        <v>1236</v>
      </c>
      <c r="G173" s="299"/>
      <c r="H173" s="299" t="s">
        <v>1303</v>
      </c>
      <c r="I173" s="299" t="s">
        <v>1246</v>
      </c>
      <c r="J173" s="299"/>
      <c r="K173" s="343"/>
    </row>
    <row r="174" spans="2:11" ht="15" customHeight="1">
      <c r="B174" s="322"/>
      <c r="C174" s="299" t="s">
        <v>1255</v>
      </c>
      <c r="D174" s="299"/>
      <c r="E174" s="299"/>
      <c r="F174" s="321" t="s">
        <v>1242</v>
      </c>
      <c r="G174" s="299"/>
      <c r="H174" s="299" t="s">
        <v>1303</v>
      </c>
      <c r="I174" s="299" t="s">
        <v>1238</v>
      </c>
      <c r="J174" s="299">
        <v>50</v>
      </c>
      <c r="K174" s="343"/>
    </row>
    <row r="175" spans="2:11" ht="15" customHeight="1">
      <c r="B175" s="322"/>
      <c r="C175" s="299" t="s">
        <v>1263</v>
      </c>
      <c r="D175" s="299"/>
      <c r="E175" s="299"/>
      <c r="F175" s="321" t="s">
        <v>1242</v>
      </c>
      <c r="G175" s="299"/>
      <c r="H175" s="299" t="s">
        <v>1303</v>
      </c>
      <c r="I175" s="299" t="s">
        <v>1238</v>
      </c>
      <c r="J175" s="299">
        <v>50</v>
      </c>
      <c r="K175" s="343"/>
    </row>
    <row r="176" spans="2:11" ht="15" customHeight="1">
      <c r="B176" s="322"/>
      <c r="C176" s="299" t="s">
        <v>1261</v>
      </c>
      <c r="D176" s="299"/>
      <c r="E176" s="299"/>
      <c r="F176" s="321" t="s">
        <v>1242</v>
      </c>
      <c r="G176" s="299"/>
      <c r="H176" s="299" t="s">
        <v>1303</v>
      </c>
      <c r="I176" s="299" t="s">
        <v>1238</v>
      </c>
      <c r="J176" s="299">
        <v>50</v>
      </c>
      <c r="K176" s="343"/>
    </row>
    <row r="177" spans="2:11" ht="15" customHeight="1">
      <c r="B177" s="322"/>
      <c r="C177" s="299" t="s">
        <v>158</v>
      </c>
      <c r="D177" s="299"/>
      <c r="E177" s="299"/>
      <c r="F177" s="321" t="s">
        <v>1236</v>
      </c>
      <c r="G177" s="299"/>
      <c r="H177" s="299" t="s">
        <v>1304</v>
      </c>
      <c r="I177" s="299" t="s">
        <v>1305</v>
      </c>
      <c r="J177" s="299"/>
      <c r="K177" s="343"/>
    </row>
    <row r="178" spans="2:11" ht="15" customHeight="1">
      <c r="B178" s="322"/>
      <c r="C178" s="299" t="s">
        <v>61</v>
      </c>
      <c r="D178" s="299"/>
      <c r="E178" s="299"/>
      <c r="F178" s="321" t="s">
        <v>1236</v>
      </c>
      <c r="G178" s="299"/>
      <c r="H178" s="299" t="s">
        <v>1306</v>
      </c>
      <c r="I178" s="299" t="s">
        <v>1307</v>
      </c>
      <c r="J178" s="299">
        <v>1</v>
      </c>
      <c r="K178" s="343"/>
    </row>
    <row r="179" spans="2:11" ht="15" customHeight="1">
      <c r="B179" s="322"/>
      <c r="C179" s="299" t="s">
        <v>57</v>
      </c>
      <c r="D179" s="299"/>
      <c r="E179" s="299"/>
      <c r="F179" s="321" t="s">
        <v>1236</v>
      </c>
      <c r="G179" s="299"/>
      <c r="H179" s="299" t="s">
        <v>1308</v>
      </c>
      <c r="I179" s="299" t="s">
        <v>1238</v>
      </c>
      <c r="J179" s="299">
        <v>20</v>
      </c>
      <c r="K179" s="343"/>
    </row>
    <row r="180" spans="2:11" ht="15" customHeight="1">
      <c r="B180" s="322"/>
      <c r="C180" s="299" t="s">
        <v>58</v>
      </c>
      <c r="D180" s="299"/>
      <c r="E180" s="299"/>
      <c r="F180" s="321" t="s">
        <v>1236</v>
      </c>
      <c r="G180" s="299"/>
      <c r="H180" s="299" t="s">
        <v>1309</v>
      </c>
      <c r="I180" s="299" t="s">
        <v>1238</v>
      </c>
      <c r="J180" s="299">
        <v>255</v>
      </c>
      <c r="K180" s="343"/>
    </row>
    <row r="181" spans="2:11" ht="15" customHeight="1">
      <c r="B181" s="322"/>
      <c r="C181" s="299" t="s">
        <v>159</v>
      </c>
      <c r="D181" s="299"/>
      <c r="E181" s="299"/>
      <c r="F181" s="321" t="s">
        <v>1236</v>
      </c>
      <c r="G181" s="299"/>
      <c r="H181" s="299" t="s">
        <v>1200</v>
      </c>
      <c r="I181" s="299" t="s">
        <v>1238</v>
      </c>
      <c r="J181" s="299">
        <v>10</v>
      </c>
      <c r="K181" s="343"/>
    </row>
    <row r="182" spans="2:11" ht="15" customHeight="1">
      <c r="B182" s="322"/>
      <c r="C182" s="299" t="s">
        <v>160</v>
      </c>
      <c r="D182" s="299"/>
      <c r="E182" s="299"/>
      <c r="F182" s="321" t="s">
        <v>1236</v>
      </c>
      <c r="G182" s="299"/>
      <c r="H182" s="299" t="s">
        <v>1310</v>
      </c>
      <c r="I182" s="299" t="s">
        <v>1271</v>
      </c>
      <c r="J182" s="299"/>
      <c r="K182" s="343"/>
    </row>
    <row r="183" spans="2:11" ht="15" customHeight="1">
      <c r="B183" s="322"/>
      <c r="C183" s="299" t="s">
        <v>1311</v>
      </c>
      <c r="D183" s="299"/>
      <c r="E183" s="299"/>
      <c r="F183" s="321" t="s">
        <v>1236</v>
      </c>
      <c r="G183" s="299"/>
      <c r="H183" s="299" t="s">
        <v>1312</v>
      </c>
      <c r="I183" s="299" t="s">
        <v>1271</v>
      </c>
      <c r="J183" s="299"/>
      <c r="K183" s="343"/>
    </row>
    <row r="184" spans="2:11" ht="15" customHeight="1">
      <c r="B184" s="322"/>
      <c r="C184" s="299" t="s">
        <v>1300</v>
      </c>
      <c r="D184" s="299"/>
      <c r="E184" s="299"/>
      <c r="F184" s="321" t="s">
        <v>1236</v>
      </c>
      <c r="G184" s="299"/>
      <c r="H184" s="299" t="s">
        <v>1313</v>
      </c>
      <c r="I184" s="299" t="s">
        <v>1271</v>
      </c>
      <c r="J184" s="299"/>
      <c r="K184" s="343"/>
    </row>
    <row r="185" spans="2:11" ht="15" customHeight="1">
      <c r="B185" s="322"/>
      <c r="C185" s="299" t="s">
        <v>162</v>
      </c>
      <c r="D185" s="299"/>
      <c r="E185" s="299"/>
      <c r="F185" s="321" t="s">
        <v>1242</v>
      </c>
      <c r="G185" s="299"/>
      <c r="H185" s="299" t="s">
        <v>1314</v>
      </c>
      <c r="I185" s="299" t="s">
        <v>1238</v>
      </c>
      <c r="J185" s="299">
        <v>50</v>
      </c>
      <c r="K185" s="343"/>
    </row>
    <row r="186" spans="2:11" ht="15" customHeight="1">
      <c r="B186" s="322"/>
      <c r="C186" s="299" t="s">
        <v>1315</v>
      </c>
      <c r="D186" s="299"/>
      <c r="E186" s="299"/>
      <c r="F186" s="321" t="s">
        <v>1242</v>
      </c>
      <c r="G186" s="299"/>
      <c r="H186" s="299" t="s">
        <v>1316</v>
      </c>
      <c r="I186" s="299" t="s">
        <v>1317</v>
      </c>
      <c r="J186" s="299"/>
      <c r="K186" s="343"/>
    </row>
    <row r="187" spans="2:11" ht="15" customHeight="1">
      <c r="B187" s="322"/>
      <c r="C187" s="299" t="s">
        <v>1318</v>
      </c>
      <c r="D187" s="299"/>
      <c r="E187" s="299"/>
      <c r="F187" s="321" t="s">
        <v>1242</v>
      </c>
      <c r="G187" s="299"/>
      <c r="H187" s="299" t="s">
        <v>1319</v>
      </c>
      <c r="I187" s="299" t="s">
        <v>1317</v>
      </c>
      <c r="J187" s="299"/>
      <c r="K187" s="343"/>
    </row>
    <row r="188" spans="2:11" ht="15" customHeight="1">
      <c r="B188" s="322"/>
      <c r="C188" s="299" t="s">
        <v>1320</v>
      </c>
      <c r="D188" s="299"/>
      <c r="E188" s="299"/>
      <c r="F188" s="321" t="s">
        <v>1242</v>
      </c>
      <c r="G188" s="299"/>
      <c r="H188" s="299" t="s">
        <v>1321</v>
      </c>
      <c r="I188" s="299" t="s">
        <v>1317</v>
      </c>
      <c r="J188" s="299"/>
      <c r="K188" s="343"/>
    </row>
    <row r="189" spans="2:11" ht="15" customHeight="1">
      <c r="B189" s="322"/>
      <c r="C189" s="355" t="s">
        <v>1322</v>
      </c>
      <c r="D189" s="299"/>
      <c r="E189" s="299"/>
      <c r="F189" s="321" t="s">
        <v>1242</v>
      </c>
      <c r="G189" s="299"/>
      <c r="H189" s="299" t="s">
        <v>1323</v>
      </c>
      <c r="I189" s="299" t="s">
        <v>1324</v>
      </c>
      <c r="J189" s="356" t="s">
        <v>1325</v>
      </c>
      <c r="K189" s="343"/>
    </row>
    <row r="190" spans="2:11" ht="15" customHeight="1">
      <c r="B190" s="322"/>
      <c r="C190" s="306" t="s">
        <v>46</v>
      </c>
      <c r="D190" s="299"/>
      <c r="E190" s="299"/>
      <c r="F190" s="321" t="s">
        <v>1236</v>
      </c>
      <c r="G190" s="299"/>
      <c r="H190" s="296" t="s">
        <v>1326</v>
      </c>
      <c r="I190" s="299" t="s">
        <v>1327</v>
      </c>
      <c r="J190" s="299"/>
      <c r="K190" s="343"/>
    </row>
    <row r="191" spans="2:11" ht="15" customHeight="1">
      <c r="B191" s="322"/>
      <c r="C191" s="306" t="s">
        <v>1328</v>
      </c>
      <c r="D191" s="299"/>
      <c r="E191" s="299"/>
      <c r="F191" s="321" t="s">
        <v>1236</v>
      </c>
      <c r="G191" s="299"/>
      <c r="H191" s="299" t="s">
        <v>1329</v>
      </c>
      <c r="I191" s="299" t="s">
        <v>1271</v>
      </c>
      <c r="J191" s="299"/>
      <c r="K191" s="343"/>
    </row>
    <row r="192" spans="2:11" ht="15" customHeight="1">
      <c r="B192" s="322"/>
      <c r="C192" s="306" t="s">
        <v>1330</v>
      </c>
      <c r="D192" s="299"/>
      <c r="E192" s="299"/>
      <c r="F192" s="321" t="s">
        <v>1236</v>
      </c>
      <c r="G192" s="299"/>
      <c r="H192" s="299" t="s">
        <v>1331</v>
      </c>
      <c r="I192" s="299" t="s">
        <v>1271</v>
      </c>
      <c r="J192" s="299"/>
      <c r="K192" s="343"/>
    </row>
    <row r="193" spans="2:11" ht="15" customHeight="1">
      <c r="B193" s="322"/>
      <c r="C193" s="306" t="s">
        <v>1332</v>
      </c>
      <c r="D193" s="299"/>
      <c r="E193" s="299"/>
      <c r="F193" s="321" t="s">
        <v>1242</v>
      </c>
      <c r="G193" s="299"/>
      <c r="H193" s="299" t="s">
        <v>1333</v>
      </c>
      <c r="I193" s="299" t="s">
        <v>1271</v>
      </c>
      <c r="J193" s="299"/>
      <c r="K193" s="343"/>
    </row>
    <row r="194" spans="2:11" ht="15" customHeight="1">
      <c r="B194" s="349"/>
      <c r="C194" s="357"/>
      <c r="D194" s="331"/>
      <c r="E194" s="331"/>
      <c r="F194" s="331"/>
      <c r="G194" s="331"/>
      <c r="H194" s="331"/>
      <c r="I194" s="331"/>
      <c r="J194" s="331"/>
      <c r="K194" s="350"/>
    </row>
    <row r="195" spans="2:11" ht="18.75" customHeight="1">
      <c r="B195" s="296"/>
      <c r="C195" s="299"/>
      <c r="D195" s="299"/>
      <c r="E195" s="299"/>
      <c r="F195" s="321"/>
      <c r="G195" s="299"/>
      <c r="H195" s="299"/>
      <c r="I195" s="299"/>
      <c r="J195" s="299"/>
      <c r="K195" s="296"/>
    </row>
    <row r="196" spans="2:11" ht="18.75" customHeight="1">
      <c r="B196" s="296"/>
      <c r="C196" s="299"/>
      <c r="D196" s="299"/>
      <c r="E196" s="299"/>
      <c r="F196" s="321"/>
      <c r="G196" s="299"/>
      <c r="H196" s="299"/>
      <c r="I196" s="299"/>
      <c r="J196" s="299"/>
      <c r="K196" s="296"/>
    </row>
    <row r="197" spans="2:11" ht="18.75" customHeight="1">
      <c r="B197" s="307"/>
      <c r="C197" s="307"/>
      <c r="D197" s="307"/>
      <c r="E197" s="307"/>
      <c r="F197" s="307"/>
      <c r="G197" s="307"/>
      <c r="H197" s="307"/>
      <c r="I197" s="307"/>
      <c r="J197" s="307"/>
      <c r="K197" s="307"/>
    </row>
    <row r="198" spans="2:11" ht="13.5">
      <c r="B198" s="286"/>
      <c r="C198" s="287"/>
      <c r="D198" s="287"/>
      <c r="E198" s="287"/>
      <c r="F198" s="287"/>
      <c r="G198" s="287"/>
      <c r="H198" s="287"/>
      <c r="I198" s="287"/>
      <c r="J198" s="287"/>
      <c r="K198" s="288"/>
    </row>
    <row r="199" spans="2:11" ht="21">
      <c r="B199" s="289"/>
      <c r="C199" s="290" t="s">
        <v>1334</v>
      </c>
      <c r="D199" s="290"/>
      <c r="E199" s="290"/>
      <c r="F199" s="290"/>
      <c r="G199" s="290"/>
      <c r="H199" s="290"/>
      <c r="I199" s="290"/>
      <c r="J199" s="290"/>
      <c r="K199" s="291"/>
    </row>
    <row r="200" spans="2:11" ht="25.5" customHeight="1">
      <c r="B200" s="289"/>
      <c r="C200" s="358" t="s">
        <v>1335</v>
      </c>
      <c r="D200" s="358"/>
      <c r="E200" s="358"/>
      <c r="F200" s="358" t="s">
        <v>1336</v>
      </c>
      <c r="G200" s="359"/>
      <c r="H200" s="358" t="s">
        <v>1337</v>
      </c>
      <c r="I200" s="358"/>
      <c r="J200" s="358"/>
      <c r="K200" s="291"/>
    </row>
    <row r="201" spans="2:11" ht="5.25" customHeight="1">
      <c r="B201" s="322"/>
      <c r="C201" s="319"/>
      <c r="D201" s="319"/>
      <c r="E201" s="319"/>
      <c r="F201" s="319"/>
      <c r="G201" s="299"/>
      <c r="H201" s="319"/>
      <c r="I201" s="319"/>
      <c r="J201" s="319"/>
      <c r="K201" s="343"/>
    </row>
    <row r="202" spans="2:11" ht="15" customHeight="1">
      <c r="B202" s="322"/>
      <c r="C202" s="299" t="s">
        <v>1327</v>
      </c>
      <c r="D202" s="299"/>
      <c r="E202" s="299"/>
      <c r="F202" s="321" t="s">
        <v>47</v>
      </c>
      <c r="G202" s="299"/>
      <c r="H202" s="299" t="s">
        <v>1338</v>
      </c>
      <c r="I202" s="299"/>
      <c r="J202" s="299"/>
      <c r="K202" s="343"/>
    </row>
    <row r="203" spans="2:11" ht="15" customHeight="1">
      <c r="B203" s="322"/>
      <c r="C203" s="328"/>
      <c r="D203" s="299"/>
      <c r="E203" s="299"/>
      <c r="F203" s="321" t="s">
        <v>48</v>
      </c>
      <c r="G203" s="299"/>
      <c r="H203" s="299" t="s">
        <v>1339</v>
      </c>
      <c r="I203" s="299"/>
      <c r="J203" s="299"/>
      <c r="K203" s="343"/>
    </row>
    <row r="204" spans="2:11" ht="15" customHeight="1">
      <c r="B204" s="322"/>
      <c r="C204" s="328"/>
      <c r="D204" s="299"/>
      <c r="E204" s="299"/>
      <c r="F204" s="321" t="s">
        <v>51</v>
      </c>
      <c r="G204" s="299"/>
      <c r="H204" s="299" t="s">
        <v>1340</v>
      </c>
      <c r="I204" s="299"/>
      <c r="J204" s="299"/>
      <c r="K204" s="343"/>
    </row>
    <row r="205" spans="2:11" ht="15" customHeight="1">
      <c r="B205" s="322"/>
      <c r="C205" s="299"/>
      <c r="D205" s="299"/>
      <c r="E205" s="299"/>
      <c r="F205" s="321" t="s">
        <v>49</v>
      </c>
      <c r="G205" s="299"/>
      <c r="H205" s="299" t="s">
        <v>1341</v>
      </c>
      <c r="I205" s="299"/>
      <c r="J205" s="299"/>
      <c r="K205" s="343"/>
    </row>
    <row r="206" spans="2:11" ht="15" customHeight="1">
      <c r="B206" s="322"/>
      <c r="C206" s="299"/>
      <c r="D206" s="299"/>
      <c r="E206" s="299"/>
      <c r="F206" s="321" t="s">
        <v>50</v>
      </c>
      <c r="G206" s="299"/>
      <c r="H206" s="299" t="s">
        <v>1342</v>
      </c>
      <c r="I206" s="299"/>
      <c r="J206" s="299"/>
      <c r="K206" s="343"/>
    </row>
    <row r="207" spans="2:11" ht="15" customHeight="1">
      <c r="B207" s="322"/>
      <c r="C207" s="299"/>
      <c r="D207" s="299"/>
      <c r="E207" s="299"/>
      <c r="F207" s="321"/>
      <c r="G207" s="299"/>
      <c r="H207" s="299"/>
      <c r="I207" s="299"/>
      <c r="J207" s="299"/>
      <c r="K207" s="343"/>
    </row>
    <row r="208" spans="2:11" ht="15" customHeight="1">
      <c r="B208" s="322"/>
      <c r="C208" s="299" t="s">
        <v>1283</v>
      </c>
      <c r="D208" s="299"/>
      <c r="E208" s="299"/>
      <c r="F208" s="321" t="s">
        <v>83</v>
      </c>
      <c r="G208" s="299"/>
      <c r="H208" s="299" t="s">
        <v>1343</v>
      </c>
      <c r="I208" s="299"/>
      <c r="J208" s="299"/>
      <c r="K208" s="343"/>
    </row>
    <row r="209" spans="2:11" ht="15" customHeight="1">
      <c r="B209" s="322"/>
      <c r="C209" s="328"/>
      <c r="D209" s="299"/>
      <c r="E209" s="299"/>
      <c r="F209" s="321" t="s">
        <v>1178</v>
      </c>
      <c r="G209" s="299"/>
      <c r="H209" s="299" t="s">
        <v>1179</v>
      </c>
      <c r="I209" s="299"/>
      <c r="J209" s="299"/>
      <c r="K209" s="343"/>
    </row>
    <row r="210" spans="2:11" ht="15" customHeight="1">
      <c r="B210" s="322"/>
      <c r="C210" s="299"/>
      <c r="D210" s="299"/>
      <c r="E210" s="299"/>
      <c r="F210" s="321" t="s">
        <v>1176</v>
      </c>
      <c r="G210" s="299"/>
      <c r="H210" s="299" t="s">
        <v>1344</v>
      </c>
      <c r="I210" s="299"/>
      <c r="J210" s="299"/>
      <c r="K210" s="343"/>
    </row>
    <row r="211" spans="2:11" ht="15" customHeight="1">
      <c r="B211" s="360"/>
      <c r="C211" s="328"/>
      <c r="D211" s="328"/>
      <c r="E211" s="328"/>
      <c r="F211" s="321" t="s">
        <v>1180</v>
      </c>
      <c r="G211" s="306"/>
      <c r="H211" s="347" t="s">
        <v>1181</v>
      </c>
      <c r="I211" s="347"/>
      <c r="J211" s="347"/>
      <c r="K211" s="361"/>
    </row>
    <row r="212" spans="2:11" ht="15" customHeight="1">
      <c r="B212" s="360"/>
      <c r="C212" s="328"/>
      <c r="D212" s="328"/>
      <c r="E212" s="328"/>
      <c r="F212" s="321" t="s">
        <v>1182</v>
      </c>
      <c r="G212" s="306"/>
      <c r="H212" s="347" t="s">
        <v>1345</v>
      </c>
      <c r="I212" s="347"/>
      <c r="J212" s="347"/>
      <c r="K212" s="361"/>
    </row>
    <row r="213" spans="2:11" ht="15" customHeight="1">
      <c r="B213" s="360"/>
      <c r="C213" s="328"/>
      <c r="D213" s="328"/>
      <c r="E213" s="328"/>
      <c r="F213" s="362"/>
      <c r="G213" s="306"/>
      <c r="H213" s="363"/>
      <c r="I213" s="363"/>
      <c r="J213" s="363"/>
      <c r="K213" s="361"/>
    </row>
    <row r="214" spans="2:11" ht="15" customHeight="1">
      <c r="B214" s="360"/>
      <c r="C214" s="299" t="s">
        <v>1307</v>
      </c>
      <c r="D214" s="328"/>
      <c r="E214" s="328"/>
      <c r="F214" s="321">
        <v>1</v>
      </c>
      <c r="G214" s="306"/>
      <c r="H214" s="347" t="s">
        <v>1346</v>
      </c>
      <c r="I214" s="347"/>
      <c r="J214" s="347"/>
      <c r="K214" s="361"/>
    </row>
    <row r="215" spans="2:11" ht="15" customHeight="1">
      <c r="B215" s="360"/>
      <c r="C215" s="328"/>
      <c r="D215" s="328"/>
      <c r="E215" s="328"/>
      <c r="F215" s="321">
        <v>2</v>
      </c>
      <c r="G215" s="306"/>
      <c r="H215" s="347" t="s">
        <v>1347</v>
      </c>
      <c r="I215" s="347"/>
      <c r="J215" s="347"/>
      <c r="K215" s="361"/>
    </row>
    <row r="216" spans="2:11" ht="15" customHeight="1">
      <c r="B216" s="360"/>
      <c r="C216" s="328"/>
      <c r="D216" s="328"/>
      <c r="E216" s="328"/>
      <c r="F216" s="321">
        <v>3</v>
      </c>
      <c r="G216" s="306"/>
      <c r="H216" s="347" t="s">
        <v>1348</v>
      </c>
      <c r="I216" s="347"/>
      <c r="J216" s="347"/>
      <c r="K216" s="361"/>
    </row>
    <row r="217" spans="2:11" ht="15" customHeight="1">
      <c r="B217" s="360"/>
      <c r="C217" s="328"/>
      <c r="D217" s="328"/>
      <c r="E217" s="328"/>
      <c r="F217" s="321">
        <v>4</v>
      </c>
      <c r="G217" s="306"/>
      <c r="H217" s="347" t="s">
        <v>1349</v>
      </c>
      <c r="I217" s="347"/>
      <c r="J217" s="347"/>
      <c r="K217" s="361"/>
    </row>
    <row r="218" spans="2:11" ht="12.75" customHeight="1">
      <c r="B218" s="364"/>
      <c r="C218" s="365"/>
      <c r="D218" s="365"/>
      <c r="E218" s="365"/>
      <c r="F218" s="365"/>
      <c r="G218" s="365"/>
      <c r="H218" s="365"/>
      <c r="I218" s="365"/>
      <c r="J218" s="365"/>
      <c r="K218" s="366"/>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B2:BM38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1" width="14.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8" t="s">
        <v>85</v>
      </c>
      <c r="AZ2" s="129" t="s">
        <v>117</v>
      </c>
      <c r="BA2" s="129" t="s">
        <v>19</v>
      </c>
      <c r="BB2" s="129" t="s">
        <v>19</v>
      </c>
      <c r="BC2" s="129" t="s">
        <v>118</v>
      </c>
      <c r="BD2" s="129" t="s">
        <v>86</v>
      </c>
    </row>
    <row r="3" spans="2:56" ht="6.95" customHeight="1">
      <c r="B3" s="130"/>
      <c r="C3" s="131"/>
      <c r="D3" s="131"/>
      <c r="E3" s="131"/>
      <c r="F3" s="131"/>
      <c r="G3" s="131"/>
      <c r="H3" s="131"/>
      <c r="I3" s="132"/>
      <c r="J3" s="131"/>
      <c r="K3" s="131"/>
      <c r="L3" s="21"/>
      <c r="AT3" s="18" t="s">
        <v>86</v>
      </c>
      <c r="AZ3" s="129" t="s">
        <v>119</v>
      </c>
      <c r="BA3" s="129" t="s">
        <v>19</v>
      </c>
      <c r="BB3" s="129" t="s">
        <v>19</v>
      </c>
      <c r="BC3" s="129" t="s">
        <v>120</v>
      </c>
      <c r="BD3" s="129" t="s">
        <v>86</v>
      </c>
    </row>
    <row r="4" spans="2:56" ht="24.95" customHeight="1">
      <c r="B4" s="21"/>
      <c r="D4" s="133" t="s">
        <v>121</v>
      </c>
      <c r="L4" s="21"/>
      <c r="M4" s="134" t="s">
        <v>10</v>
      </c>
      <c r="AT4" s="18" t="s">
        <v>4</v>
      </c>
      <c r="AZ4" s="129" t="s">
        <v>122</v>
      </c>
      <c r="BA4" s="129" t="s">
        <v>19</v>
      </c>
      <c r="BB4" s="129" t="s">
        <v>19</v>
      </c>
      <c r="BC4" s="129" t="s">
        <v>123</v>
      </c>
      <c r="BD4" s="129" t="s">
        <v>86</v>
      </c>
    </row>
    <row r="5" spans="2:56" ht="6.95" customHeight="1">
      <c r="B5" s="21"/>
      <c r="L5" s="21"/>
      <c r="AZ5" s="129" t="s">
        <v>124</v>
      </c>
      <c r="BA5" s="129" t="s">
        <v>19</v>
      </c>
      <c r="BB5" s="129" t="s">
        <v>19</v>
      </c>
      <c r="BC5" s="129" t="s">
        <v>125</v>
      </c>
      <c r="BD5" s="129" t="s">
        <v>86</v>
      </c>
    </row>
    <row r="6" spans="2:56" ht="12" customHeight="1">
      <c r="B6" s="21"/>
      <c r="D6" s="135" t="s">
        <v>16</v>
      </c>
      <c r="L6" s="21"/>
      <c r="AZ6" s="129" t="s">
        <v>126</v>
      </c>
      <c r="BA6" s="129" t="s">
        <v>19</v>
      </c>
      <c r="BB6" s="129" t="s">
        <v>19</v>
      </c>
      <c r="BC6" s="129" t="s">
        <v>127</v>
      </c>
      <c r="BD6" s="129" t="s">
        <v>86</v>
      </c>
    </row>
    <row r="7" spans="2:56" ht="16.5" customHeight="1">
      <c r="B7" s="21"/>
      <c r="E7" s="136" t="str">
        <f>'Rekapitulace stavby'!K6</f>
        <v>Trnávka,Trnava u Zlína, dílčí úpravy toku</v>
      </c>
      <c r="F7" s="135"/>
      <c r="G7" s="135"/>
      <c r="H7" s="135"/>
      <c r="L7" s="21"/>
      <c r="AZ7" s="129" t="s">
        <v>128</v>
      </c>
      <c r="BA7" s="129" t="s">
        <v>19</v>
      </c>
      <c r="BB7" s="129" t="s">
        <v>19</v>
      </c>
      <c r="BC7" s="129" t="s">
        <v>129</v>
      </c>
      <c r="BD7" s="129" t="s">
        <v>86</v>
      </c>
    </row>
    <row r="8" spans="2:56" s="1" customFormat="1" ht="12" customHeight="1">
      <c r="B8" s="44"/>
      <c r="D8" s="135" t="s">
        <v>130</v>
      </c>
      <c r="I8" s="137"/>
      <c r="L8" s="44"/>
      <c r="AZ8" s="129" t="s">
        <v>131</v>
      </c>
      <c r="BA8" s="129" t="s">
        <v>19</v>
      </c>
      <c r="BB8" s="129" t="s">
        <v>19</v>
      </c>
      <c r="BC8" s="129" t="s">
        <v>132</v>
      </c>
      <c r="BD8" s="129" t="s">
        <v>86</v>
      </c>
    </row>
    <row r="9" spans="2:56" s="1" customFormat="1" ht="36.95" customHeight="1">
      <c r="B9" s="44"/>
      <c r="E9" s="138" t="s">
        <v>133</v>
      </c>
      <c r="F9" s="1"/>
      <c r="G9" s="1"/>
      <c r="H9" s="1"/>
      <c r="I9" s="137"/>
      <c r="L9" s="44"/>
      <c r="AZ9" s="129" t="s">
        <v>134</v>
      </c>
      <c r="BA9" s="129" t="s">
        <v>19</v>
      </c>
      <c r="BB9" s="129" t="s">
        <v>19</v>
      </c>
      <c r="BC9" s="129" t="s">
        <v>135</v>
      </c>
      <c r="BD9" s="129" t="s">
        <v>86</v>
      </c>
    </row>
    <row r="10" spans="2:56" s="1" customFormat="1" ht="12">
      <c r="B10" s="44"/>
      <c r="I10" s="137"/>
      <c r="L10" s="44"/>
      <c r="AZ10" s="129" t="s">
        <v>136</v>
      </c>
      <c r="BA10" s="129" t="s">
        <v>19</v>
      </c>
      <c r="BB10" s="129" t="s">
        <v>19</v>
      </c>
      <c r="BC10" s="129" t="s">
        <v>137</v>
      </c>
      <c r="BD10" s="129" t="s">
        <v>86</v>
      </c>
    </row>
    <row r="11" spans="2:56" s="1" customFormat="1" ht="12" customHeight="1">
      <c r="B11" s="44"/>
      <c r="D11" s="135" t="s">
        <v>18</v>
      </c>
      <c r="F11" s="139" t="s">
        <v>19</v>
      </c>
      <c r="I11" s="140" t="s">
        <v>20</v>
      </c>
      <c r="J11" s="139" t="s">
        <v>19</v>
      </c>
      <c r="L11" s="44"/>
      <c r="AZ11" s="129" t="s">
        <v>138</v>
      </c>
      <c r="BA11" s="129" t="s">
        <v>19</v>
      </c>
      <c r="BB11" s="129" t="s">
        <v>19</v>
      </c>
      <c r="BC11" s="129" t="s">
        <v>139</v>
      </c>
      <c r="BD11" s="129" t="s">
        <v>86</v>
      </c>
    </row>
    <row r="12" spans="2:56" s="1" customFormat="1" ht="12" customHeight="1">
      <c r="B12" s="44"/>
      <c r="D12" s="135" t="s">
        <v>21</v>
      </c>
      <c r="F12" s="139" t="s">
        <v>22</v>
      </c>
      <c r="I12" s="140" t="s">
        <v>23</v>
      </c>
      <c r="J12" s="141" t="str">
        <f>'Rekapitulace stavby'!AN8</f>
        <v>16. 9. 2019</v>
      </c>
      <c r="L12" s="44"/>
      <c r="AZ12" s="129" t="s">
        <v>140</v>
      </c>
      <c r="BA12" s="129" t="s">
        <v>19</v>
      </c>
      <c r="BB12" s="129" t="s">
        <v>19</v>
      </c>
      <c r="BC12" s="129" t="s">
        <v>141</v>
      </c>
      <c r="BD12" s="129" t="s">
        <v>86</v>
      </c>
    </row>
    <row r="13" spans="2:56" s="1" customFormat="1" ht="10.8" customHeight="1">
      <c r="B13" s="44"/>
      <c r="I13" s="137"/>
      <c r="L13" s="44"/>
      <c r="AZ13" s="129" t="s">
        <v>142</v>
      </c>
      <c r="BA13" s="129" t="s">
        <v>19</v>
      </c>
      <c r="BB13" s="129" t="s">
        <v>19</v>
      </c>
      <c r="BC13" s="129" t="s">
        <v>143</v>
      </c>
      <c r="BD13" s="129" t="s">
        <v>86</v>
      </c>
    </row>
    <row r="14" spans="2:56" s="1" customFormat="1" ht="12" customHeight="1">
      <c r="B14" s="44"/>
      <c r="D14" s="135" t="s">
        <v>25</v>
      </c>
      <c r="I14" s="140" t="s">
        <v>26</v>
      </c>
      <c r="J14" s="139" t="s">
        <v>27</v>
      </c>
      <c r="L14" s="44"/>
      <c r="AZ14" s="129" t="s">
        <v>144</v>
      </c>
      <c r="BA14" s="129" t="s">
        <v>19</v>
      </c>
      <c r="BB14" s="129" t="s">
        <v>19</v>
      </c>
      <c r="BC14" s="129" t="s">
        <v>145</v>
      </c>
      <c r="BD14" s="129" t="s">
        <v>86</v>
      </c>
    </row>
    <row r="15" spans="2:56" s="1" customFormat="1" ht="18" customHeight="1">
      <c r="B15" s="44"/>
      <c r="E15" s="139" t="s">
        <v>28</v>
      </c>
      <c r="I15" s="140" t="s">
        <v>29</v>
      </c>
      <c r="J15" s="139" t="s">
        <v>30</v>
      </c>
      <c r="L15" s="44"/>
      <c r="AZ15" s="129" t="s">
        <v>146</v>
      </c>
      <c r="BA15" s="129" t="s">
        <v>19</v>
      </c>
      <c r="BB15" s="129" t="s">
        <v>19</v>
      </c>
      <c r="BC15" s="129" t="s">
        <v>147</v>
      </c>
      <c r="BD15" s="129" t="s">
        <v>86</v>
      </c>
    </row>
    <row r="16" spans="2:12" s="1" customFormat="1" ht="6.95" customHeight="1">
      <c r="B16" s="44"/>
      <c r="I16" s="137"/>
      <c r="L16" s="44"/>
    </row>
    <row r="17" spans="2:12" s="1" customFormat="1" ht="12" customHeight="1">
      <c r="B17" s="44"/>
      <c r="D17" s="135" t="s">
        <v>31</v>
      </c>
      <c r="I17" s="140" t="s">
        <v>26</v>
      </c>
      <c r="J17" s="34" t="str">
        <f>'Rekapitulace stavby'!AN13</f>
        <v>Vyplň údaj</v>
      </c>
      <c r="L17" s="44"/>
    </row>
    <row r="18" spans="2:12" s="1" customFormat="1" ht="18" customHeight="1">
      <c r="B18" s="44"/>
      <c r="E18" s="34" t="str">
        <f>'Rekapitulace stavby'!E14</f>
        <v>Vyplň údaj</v>
      </c>
      <c r="F18" s="139"/>
      <c r="G18" s="139"/>
      <c r="H18" s="139"/>
      <c r="I18" s="140" t="s">
        <v>29</v>
      </c>
      <c r="J18" s="34" t="str">
        <f>'Rekapitulace stavby'!AN14</f>
        <v>Vyplň údaj</v>
      </c>
      <c r="L18" s="44"/>
    </row>
    <row r="19" spans="2:12" s="1" customFormat="1" ht="6.95" customHeight="1">
      <c r="B19" s="44"/>
      <c r="I19" s="137"/>
      <c r="L19" s="44"/>
    </row>
    <row r="20" spans="2:12" s="1" customFormat="1" ht="12" customHeight="1">
      <c r="B20" s="44"/>
      <c r="D20" s="135" t="s">
        <v>33</v>
      </c>
      <c r="I20" s="140" t="s">
        <v>26</v>
      </c>
      <c r="J20" s="139" t="s">
        <v>34</v>
      </c>
      <c r="L20" s="44"/>
    </row>
    <row r="21" spans="2:12" s="1" customFormat="1" ht="18" customHeight="1">
      <c r="B21" s="44"/>
      <c r="E21" s="139" t="s">
        <v>35</v>
      </c>
      <c r="I21" s="140" t="s">
        <v>29</v>
      </c>
      <c r="J21" s="139" t="s">
        <v>36</v>
      </c>
      <c r="L21" s="44"/>
    </row>
    <row r="22" spans="2:12" s="1" customFormat="1" ht="6.95" customHeight="1">
      <c r="B22" s="44"/>
      <c r="I22" s="137"/>
      <c r="L22" s="44"/>
    </row>
    <row r="23" spans="2:12" s="1" customFormat="1" ht="12" customHeight="1">
      <c r="B23" s="44"/>
      <c r="D23" s="135" t="s">
        <v>38</v>
      </c>
      <c r="I23" s="140" t="s">
        <v>26</v>
      </c>
      <c r="J23" s="139" t="s">
        <v>19</v>
      </c>
      <c r="L23" s="44"/>
    </row>
    <row r="24" spans="2:12" s="1" customFormat="1" ht="18" customHeight="1">
      <c r="B24" s="44"/>
      <c r="E24" s="139" t="s">
        <v>39</v>
      </c>
      <c r="I24" s="140" t="s">
        <v>29</v>
      </c>
      <c r="J24" s="139" t="s">
        <v>19</v>
      </c>
      <c r="L24" s="44"/>
    </row>
    <row r="25" spans="2:12" s="1" customFormat="1" ht="6.95" customHeight="1">
      <c r="B25" s="44"/>
      <c r="I25" s="137"/>
      <c r="L25" s="44"/>
    </row>
    <row r="26" spans="2:12" s="1" customFormat="1" ht="12" customHeight="1">
      <c r="B26" s="44"/>
      <c r="D26" s="135" t="s">
        <v>40</v>
      </c>
      <c r="I26" s="137"/>
      <c r="L26" s="44"/>
    </row>
    <row r="27" spans="2:12" s="7" customFormat="1" ht="51" customHeight="1">
      <c r="B27" s="142"/>
      <c r="E27" s="143" t="s">
        <v>41</v>
      </c>
      <c r="F27" s="143"/>
      <c r="G27" s="143"/>
      <c r="H27" s="143"/>
      <c r="I27" s="144"/>
      <c r="L27" s="142"/>
    </row>
    <row r="28" spans="2:12" s="1" customFormat="1" ht="6.95" customHeight="1">
      <c r="B28" s="44"/>
      <c r="I28" s="137"/>
      <c r="L28" s="44"/>
    </row>
    <row r="29" spans="2:12" s="1" customFormat="1" ht="6.95" customHeight="1">
      <c r="B29" s="44"/>
      <c r="D29" s="76"/>
      <c r="E29" s="76"/>
      <c r="F29" s="76"/>
      <c r="G29" s="76"/>
      <c r="H29" s="76"/>
      <c r="I29" s="145"/>
      <c r="J29" s="76"/>
      <c r="K29" s="76"/>
      <c r="L29" s="44"/>
    </row>
    <row r="30" spans="2:12" s="1" customFormat="1" ht="25.4" customHeight="1">
      <c r="B30" s="44"/>
      <c r="D30" s="146" t="s">
        <v>42</v>
      </c>
      <c r="I30" s="137"/>
      <c r="J30" s="147">
        <f>ROUND(J84,2)</f>
        <v>0</v>
      </c>
      <c r="L30" s="44"/>
    </row>
    <row r="31" spans="2:12" s="1" customFormat="1" ht="6.95" customHeight="1">
      <c r="B31" s="44"/>
      <c r="D31" s="76"/>
      <c r="E31" s="76"/>
      <c r="F31" s="76"/>
      <c r="G31" s="76"/>
      <c r="H31" s="76"/>
      <c r="I31" s="145"/>
      <c r="J31" s="76"/>
      <c r="K31" s="76"/>
      <c r="L31" s="44"/>
    </row>
    <row r="32" spans="2:12" s="1" customFormat="1" ht="14.4" customHeight="1">
      <c r="B32" s="44"/>
      <c r="F32" s="148" t="s">
        <v>44</v>
      </c>
      <c r="I32" s="149" t="s">
        <v>43</v>
      </c>
      <c r="J32" s="148" t="s">
        <v>45</v>
      </c>
      <c r="L32" s="44"/>
    </row>
    <row r="33" spans="2:12" s="1" customFormat="1" ht="14.4" customHeight="1">
      <c r="B33" s="44"/>
      <c r="D33" s="150" t="s">
        <v>46</v>
      </c>
      <c r="E33" s="135" t="s">
        <v>47</v>
      </c>
      <c r="F33" s="151">
        <f>ROUND((SUM(BE84:BE381)),2)</f>
        <v>0</v>
      </c>
      <c r="I33" s="152">
        <v>0.21</v>
      </c>
      <c r="J33" s="151">
        <f>ROUND(((SUM(BE84:BE381))*I33),2)</f>
        <v>0</v>
      </c>
      <c r="L33" s="44"/>
    </row>
    <row r="34" spans="2:12" s="1" customFormat="1" ht="14.4" customHeight="1">
      <c r="B34" s="44"/>
      <c r="E34" s="135" t="s">
        <v>48</v>
      </c>
      <c r="F34" s="151">
        <f>ROUND((SUM(BF84:BF381)),2)</f>
        <v>0</v>
      </c>
      <c r="I34" s="152">
        <v>0.15</v>
      </c>
      <c r="J34" s="151">
        <f>ROUND(((SUM(BF84:BF381))*I34),2)</f>
        <v>0</v>
      </c>
      <c r="L34" s="44"/>
    </row>
    <row r="35" spans="2:12" s="1" customFormat="1" ht="14.4" customHeight="1" hidden="1">
      <c r="B35" s="44"/>
      <c r="E35" s="135" t="s">
        <v>49</v>
      </c>
      <c r="F35" s="151">
        <f>ROUND((SUM(BG84:BG381)),2)</f>
        <v>0</v>
      </c>
      <c r="I35" s="152">
        <v>0.21</v>
      </c>
      <c r="J35" s="151">
        <f>0</f>
        <v>0</v>
      </c>
      <c r="L35" s="44"/>
    </row>
    <row r="36" spans="2:12" s="1" customFormat="1" ht="14.4" customHeight="1" hidden="1">
      <c r="B36" s="44"/>
      <c r="E36" s="135" t="s">
        <v>50</v>
      </c>
      <c r="F36" s="151">
        <f>ROUND((SUM(BH84:BH381)),2)</f>
        <v>0</v>
      </c>
      <c r="I36" s="152">
        <v>0.15</v>
      </c>
      <c r="J36" s="151">
        <f>0</f>
        <v>0</v>
      </c>
      <c r="L36" s="44"/>
    </row>
    <row r="37" spans="2:12" s="1" customFormat="1" ht="14.4" customHeight="1" hidden="1">
      <c r="B37" s="44"/>
      <c r="E37" s="135" t="s">
        <v>51</v>
      </c>
      <c r="F37" s="151">
        <f>ROUND((SUM(BI84:BI381)),2)</f>
        <v>0</v>
      </c>
      <c r="I37" s="152">
        <v>0</v>
      </c>
      <c r="J37" s="151">
        <f>0</f>
        <v>0</v>
      </c>
      <c r="L37" s="44"/>
    </row>
    <row r="38" spans="2:12" s="1" customFormat="1" ht="6.95" customHeight="1">
      <c r="B38" s="44"/>
      <c r="I38" s="137"/>
      <c r="L38" s="44"/>
    </row>
    <row r="39" spans="2:12" s="1" customFormat="1" ht="25.4" customHeight="1">
      <c r="B39" s="44"/>
      <c r="C39" s="153"/>
      <c r="D39" s="154" t="s">
        <v>52</v>
      </c>
      <c r="E39" s="155"/>
      <c r="F39" s="155"/>
      <c r="G39" s="156" t="s">
        <v>53</v>
      </c>
      <c r="H39" s="157" t="s">
        <v>54</v>
      </c>
      <c r="I39" s="158"/>
      <c r="J39" s="159">
        <f>SUM(J30:J37)</f>
        <v>0</v>
      </c>
      <c r="K39" s="160"/>
      <c r="L39" s="44"/>
    </row>
    <row r="40" spans="2:12" s="1" customFormat="1" ht="14.4" customHeight="1">
      <c r="B40" s="161"/>
      <c r="C40" s="162"/>
      <c r="D40" s="162"/>
      <c r="E40" s="162"/>
      <c r="F40" s="162"/>
      <c r="G40" s="162"/>
      <c r="H40" s="162"/>
      <c r="I40" s="163"/>
      <c r="J40" s="162"/>
      <c r="K40" s="162"/>
      <c r="L40" s="44"/>
    </row>
    <row r="44" spans="2:12" s="1" customFormat="1" ht="6.95" customHeight="1">
      <c r="B44" s="164"/>
      <c r="C44" s="165"/>
      <c r="D44" s="165"/>
      <c r="E44" s="165"/>
      <c r="F44" s="165"/>
      <c r="G44" s="165"/>
      <c r="H44" s="165"/>
      <c r="I44" s="166"/>
      <c r="J44" s="165"/>
      <c r="K44" s="165"/>
      <c r="L44" s="44"/>
    </row>
    <row r="45" spans="2:12" s="1" customFormat="1" ht="24.95" customHeight="1">
      <c r="B45" s="39"/>
      <c r="C45" s="24" t="s">
        <v>148</v>
      </c>
      <c r="D45" s="40"/>
      <c r="E45" s="40"/>
      <c r="F45" s="40"/>
      <c r="G45" s="40"/>
      <c r="H45" s="40"/>
      <c r="I45" s="137"/>
      <c r="J45" s="40"/>
      <c r="K45" s="40"/>
      <c r="L45" s="44"/>
    </row>
    <row r="46" spans="2:12" s="1" customFormat="1" ht="6.95" customHeight="1">
      <c r="B46" s="39"/>
      <c r="C46" s="40"/>
      <c r="D46" s="40"/>
      <c r="E46" s="40"/>
      <c r="F46" s="40"/>
      <c r="G46" s="40"/>
      <c r="H46" s="40"/>
      <c r="I46" s="137"/>
      <c r="J46" s="40"/>
      <c r="K46" s="40"/>
      <c r="L46" s="44"/>
    </row>
    <row r="47" spans="2:12" s="1" customFormat="1" ht="12" customHeight="1">
      <c r="B47" s="39"/>
      <c r="C47" s="33" t="s">
        <v>16</v>
      </c>
      <c r="D47" s="40"/>
      <c r="E47" s="40"/>
      <c r="F47" s="40"/>
      <c r="G47" s="40"/>
      <c r="H47" s="40"/>
      <c r="I47" s="137"/>
      <c r="J47" s="40"/>
      <c r="K47" s="40"/>
      <c r="L47" s="44"/>
    </row>
    <row r="48" spans="2:12" s="1" customFormat="1" ht="16.5" customHeight="1">
      <c r="B48" s="39"/>
      <c r="C48" s="40"/>
      <c r="D48" s="40"/>
      <c r="E48" s="167" t="str">
        <f>E7</f>
        <v>Trnávka,Trnava u Zlína, dílčí úpravy toku</v>
      </c>
      <c r="F48" s="33"/>
      <c r="G48" s="33"/>
      <c r="H48" s="33"/>
      <c r="I48" s="137"/>
      <c r="J48" s="40"/>
      <c r="K48" s="40"/>
      <c r="L48" s="44"/>
    </row>
    <row r="49" spans="2:12" s="1" customFormat="1" ht="12" customHeight="1">
      <c r="B49" s="39"/>
      <c r="C49" s="33" t="s">
        <v>130</v>
      </c>
      <c r="D49" s="40"/>
      <c r="E49" s="40"/>
      <c r="F49" s="40"/>
      <c r="G49" s="40"/>
      <c r="H49" s="40"/>
      <c r="I49" s="137"/>
      <c r="J49" s="40"/>
      <c r="K49" s="40"/>
      <c r="L49" s="44"/>
    </row>
    <row r="50" spans="2:12" s="1" customFormat="1" ht="16.5" customHeight="1">
      <c r="B50" s="39"/>
      <c r="C50" s="40"/>
      <c r="D50" s="40"/>
      <c r="E50" s="69" t="str">
        <f>E9</f>
        <v>18030-33XT-DM-SO01 - Dílčí úpravy toku - SO 01</v>
      </c>
      <c r="F50" s="40"/>
      <c r="G50" s="40"/>
      <c r="H50" s="40"/>
      <c r="I50" s="137"/>
      <c r="J50" s="40"/>
      <c r="K50" s="40"/>
      <c r="L50" s="44"/>
    </row>
    <row r="51" spans="2:12" s="1" customFormat="1" ht="6.95" customHeight="1">
      <c r="B51" s="39"/>
      <c r="C51" s="40"/>
      <c r="D51" s="40"/>
      <c r="E51" s="40"/>
      <c r="F51" s="40"/>
      <c r="G51" s="40"/>
      <c r="H51" s="40"/>
      <c r="I51" s="137"/>
      <c r="J51" s="40"/>
      <c r="K51" s="40"/>
      <c r="L51" s="44"/>
    </row>
    <row r="52" spans="2:12" s="1" customFormat="1" ht="12" customHeight="1">
      <c r="B52" s="39"/>
      <c r="C52" s="33" t="s">
        <v>21</v>
      </c>
      <c r="D52" s="40"/>
      <c r="E52" s="40"/>
      <c r="F52" s="28" t="str">
        <f>F12</f>
        <v>k.ú. Trnava u Zlína</v>
      </c>
      <c r="G52" s="40"/>
      <c r="H52" s="40"/>
      <c r="I52" s="140" t="s">
        <v>23</v>
      </c>
      <c r="J52" s="72" t="str">
        <f>IF(J12="","",J12)</f>
        <v>16. 9. 2019</v>
      </c>
      <c r="K52" s="40"/>
      <c r="L52" s="44"/>
    </row>
    <row r="53" spans="2:12" s="1" customFormat="1" ht="6.95" customHeight="1">
      <c r="B53" s="39"/>
      <c r="C53" s="40"/>
      <c r="D53" s="40"/>
      <c r="E53" s="40"/>
      <c r="F53" s="40"/>
      <c r="G53" s="40"/>
      <c r="H53" s="40"/>
      <c r="I53" s="137"/>
      <c r="J53" s="40"/>
      <c r="K53" s="40"/>
      <c r="L53" s="44"/>
    </row>
    <row r="54" spans="2:12" s="1" customFormat="1" ht="27.9" customHeight="1">
      <c r="B54" s="39"/>
      <c r="C54" s="33" t="s">
        <v>25</v>
      </c>
      <c r="D54" s="40"/>
      <c r="E54" s="40"/>
      <c r="F54" s="28" t="str">
        <f>E15</f>
        <v>Povodí Moravy, s.p.</v>
      </c>
      <c r="G54" s="40"/>
      <c r="H54" s="40"/>
      <c r="I54" s="140" t="s">
        <v>33</v>
      </c>
      <c r="J54" s="37" t="str">
        <f>E21</f>
        <v>Regioprojekt Brno, s.r.o</v>
      </c>
      <c r="K54" s="40"/>
      <c r="L54" s="44"/>
    </row>
    <row r="55" spans="2:12" s="1" customFormat="1" ht="15.15" customHeight="1">
      <c r="B55" s="39"/>
      <c r="C55" s="33" t="s">
        <v>31</v>
      </c>
      <c r="D55" s="40"/>
      <c r="E55" s="40"/>
      <c r="F55" s="28" t="str">
        <f>IF(E18="","",E18)</f>
        <v>Vyplň údaj</v>
      </c>
      <c r="G55" s="40"/>
      <c r="H55" s="40"/>
      <c r="I55" s="140" t="s">
        <v>38</v>
      </c>
      <c r="J55" s="37" t="str">
        <f>E24</f>
        <v>Ing. Michal Doubek</v>
      </c>
      <c r="K55" s="40"/>
      <c r="L55" s="44"/>
    </row>
    <row r="56" spans="2:12" s="1" customFormat="1" ht="10.3" customHeight="1">
      <c r="B56" s="39"/>
      <c r="C56" s="40"/>
      <c r="D56" s="40"/>
      <c r="E56" s="40"/>
      <c r="F56" s="40"/>
      <c r="G56" s="40"/>
      <c r="H56" s="40"/>
      <c r="I56" s="137"/>
      <c r="J56" s="40"/>
      <c r="K56" s="40"/>
      <c r="L56" s="44"/>
    </row>
    <row r="57" spans="2:12" s="1" customFormat="1" ht="29.25" customHeight="1">
      <c r="B57" s="39"/>
      <c r="C57" s="168" t="s">
        <v>149</v>
      </c>
      <c r="D57" s="169"/>
      <c r="E57" s="169"/>
      <c r="F57" s="169"/>
      <c r="G57" s="169"/>
      <c r="H57" s="169"/>
      <c r="I57" s="170"/>
      <c r="J57" s="171" t="s">
        <v>150</v>
      </c>
      <c r="K57" s="169"/>
      <c r="L57" s="44"/>
    </row>
    <row r="58" spans="2:12" s="1" customFormat="1" ht="10.3" customHeight="1">
      <c r="B58" s="39"/>
      <c r="C58" s="40"/>
      <c r="D58" s="40"/>
      <c r="E58" s="40"/>
      <c r="F58" s="40"/>
      <c r="G58" s="40"/>
      <c r="H58" s="40"/>
      <c r="I58" s="137"/>
      <c r="J58" s="40"/>
      <c r="K58" s="40"/>
      <c r="L58" s="44"/>
    </row>
    <row r="59" spans="2:47" s="1" customFormat="1" ht="22.8" customHeight="1">
      <c r="B59" s="39"/>
      <c r="C59" s="172" t="s">
        <v>74</v>
      </c>
      <c r="D59" s="40"/>
      <c r="E59" s="40"/>
      <c r="F59" s="40"/>
      <c r="G59" s="40"/>
      <c r="H59" s="40"/>
      <c r="I59" s="137"/>
      <c r="J59" s="102">
        <f>J84</f>
        <v>0</v>
      </c>
      <c r="K59" s="40"/>
      <c r="L59" s="44"/>
      <c r="AU59" s="18" t="s">
        <v>151</v>
      </c>
    </row>
    <row r="60" spans="2:12" s="8" customFormat="1" ht="24.95" customHeight="1">
      <c r="B60" s="173"/>
      <c r="C60" s="174"/>
      <c r="D60" s="175" t="s">
        <v>152</v>
      </c>
      <c r="E60" s="176"/>
      <c r="F60" s="176"/>
      <c r="G60" s="176"/>
      <c r="H60" s="176"/>
      <c r="I60" s="177"/>
      <c r="J60" s="178">
        <f>J85</f>
        <v>0</v>
      </c>
      <c r="K60" s="174"/>
      <c r="L60" s="179"/>
    </row>
    <row r="61" spans="2:12" s="9" customFormat="1" ht="19.9" customHeight="1">
      <c r="B61" s="180"/>
      <c r="C61" s="181"/>
      <c r="D61" s="182" t="s">
        <v>153</v>
      </c>
      <c r="E61" s="183"/>
      <c r="F61" s="183"/>
      <c r="G61" s="183"/>
      <c r="H61" s="183"/>
      <c r="I61" s="184"/>
      <c r="J61" s="185">
        <f>J86</f>
        <v>0</v>
      </c>
      <c r="K61" s="181"/>
      <c r="L61" s="186"/>
    </row>
    <row r="62" spans="2:12" s="9" customFormat="1" ht="19.9" customHeight="1">
      <c r="B62" s="180"/>
      <c r="C62" s="181"/>
      <c r="D62" s="182" t="s">
        <v>154</v>
      </c>
      <c r="E62" s="183"/>
      <c r="F62" s="183"/>
      <c r="G62" s="183"/>
      <c r="H62" s="183"/>
      <c r="I62" s="184"/>
      <c r="J62" s="185">
        <f>J317</f>
        <v>0</v>
      </c>
      <c r="K62" s="181"/>
      <c r="L62" s="186"/>
    </row>
    <row r="63" spans="2:12" s="9" customFormat="1" ht="19.9" customHeight="1">
      <c r="B63" s="180"/>
      <c r="C63" s="181"/>
      <c r="D63" s="182" t="s">
        <v>155</v>
      </c>
      <c r="E63" s="183"/>
      <c r="F63" s="183"/>
      <c r="G63" s="183"/>
      <c r="H63" s="183"/>
      <c r="I63" s="184"/>
      <c r="J63" s="185">
        <f>J370</f>
        <v>0</v>
      </c>
      <c r="K63" s="181"/>
      <c r="L63" s="186"/>
    </row>
    <row r="64" spans="2:12" s="9" customFormat="1" ht="19.9" customHeight="1">
      <c r="B64" s="180"/>
      <c r="C64" s="181"/>
      <c r="D64" s="182" t="s">
        <v>156</v>
      </c>
      <c r="E64" s="183"/>
      <c r="F64" s="183"/>
      <c r="G64" s="183"/>
      <c r="H64" s="183"/>
      <c r="I64" s="184"/>
      <c r="J64" s="185">
        <f>J378</f>
        <v>0</v>
      </c>
      <c r="K64" s="181"/>
      <c r="L64" s="186"/>
    </row>
    <row r="65" spans="2:12" s="1" customFormat="1" ht="21.8" customHeight="1">
      <c r="B65" s="39"/>
      <c r="C65" s="40"/>
      <c r="D65" s="40"/>
      <c r="E65" s="40"/>
      <c r="F65" s="40"/>
      <c r="G65" s="40"/>
      <c r="H65" s="40"/>
      <c r="I65" s="137"/>
      <c r="J65" s="40"/>
      <c r="K65" s="40"/>
      <c r="L65" s="44"/>
    </row>
    <row r="66" spans="2:12" s="1" customFormat="1" ht="6.95" customHeight="1">
      <c r="B66" s="59"/>
      <c r="C66" s="60"/>
      <c r="D66" s="60"/>
      <c r="E66" s="60"/>
      <c r="F66" s="60"/>
      <c r="G66" s="60"/>
      <c r="H66" s="60"/>
      <c r="I66" s="163"/>
      <c r="J66" s="60"/>
      <c r="K66" s="60"/>
      <c r="L66" s="44"/>
    </row>
    <row r="70" spans="2:12" s="1" customFormat="1" ht="6.95" customHeight="1">
      <c r="B70" s="61"/>
      <c r="C70" s="62"/>
      <c r="D70" s="62"/>
      <c r="E70" s="62"/>
      <c r="F70" s="62"/>
      <c r="G70" s="62"/>
      <c r="H70" s="62"/>
      <c r="I70" s="166"/>
      <c r="J70" s="62"/>
      <c r="K70" s="62"/>
      <c r="L70" s="44"/>
    </row>
    <row r="71" spans="2:12" s="1" customFormat="1" ht="24.95" customHeight="1">
      <c r="B71" s="39"/>
      <c r="C71" s="24" t="s">
        <v>157</v>
      </c>
      <c r="D71" s="40"/>
      <c r="E71" s="40"/>
      <c r="F71" s="40"/>
      <c r="G71" s="40"/>
      <c r="H71" s="40"/>
      <c r="I71" s="137"/>
      <c r="J71" s="40"/>
      <c r="K71" s="40"/>
      <c r="L71" s="44"/>
    </row>
    <row r="72" spans="2:12" s="1" customFormat="1" ht="6.95" customHeight="1">
      <c r="B72" s="39"/>
      <c r="C72" s="40"/>
      <c r="D72" s="40"/>
      <c r="E72" s="40"/>
      <c r="F72" s="40"/>
      <c r="G72" s="40"/>
      <c r="H72" s="40"/>
      <c r="I72" s="137"/>
      <c r="J72" s="40"/>
      <c r="K72" s="40"/>
      <c r="L72" s="44"/>
    </row>
    <row r="73" spans="2:12" s="1" customFormat="1" ht="12" customHeight="1">
      <c r="B73" s="39"/>
      <c r="C73" s="33" t="s">
        <v>16</v>
      </c>
      <c r="D73" s="40"/>
      <c r="E73" s="40"/>
      <c r="F73" s="40"/>
      <c r="G73" s="40"/>
      <c r="H73" s="40"/>
      <c r="I73" s="137"/>
      <c r="J73" s="40"/>
      <c r="K73" s="40"/>
      <c r="L73" s="44"/>
    </row>
    <row r="74" spans="2:12" s="1" customFormat="1" ht="16.5" customHeight="1">
      <c r="B74" s="39"/>
      <c r="C74" s="40"/>
      <c r="D74" s="40"/>
      <c r="E74" s="167" t="str">
        <f>E7</f>
        <v>Trnávka,Trnava u Zlína, dílčí úpravy toku</v>
      </c>
      <c r="F74" s="33"/>
      <c r="G74" s="33"/>
      <c r="H74" s="33"/>
      <c r="I74" s="137"/>
      <c r="J74" s="40"/>
      <c r="K74" s="40"/>
      <c r="L74" s="44"/>
    </row>
    <row r="75" spans="2:12" s="1" customFormat="1" ht="12" customHeight="1">
      <c r="B75" s="39"/>
      <c r="C75" s="33" t="s">
        <v>130</v>
      </c>
      <c r="D75" s="40"/>
      <c r="E75" s="40"/>
      <c r="F75" s="40"/>
      <c r="G75" s="40"/>
      <c r="H75" s="40"/>
      <c r="I75" s="137"/>
      <c r="J75" s="40"/>
      <c r="K75" s="40"/>
      <c r="L75" s="44"/>
    </row>
    <row r="76" spans="2:12" s="1" customFormat="1" ht="16.5" customHeight="1">
      <c r="B76" s="39"/>
      <c r="C76" s="40"/>
      <c r="D76" s="40"/>
      <c r="E76" s="69" t="str">
        <f>E9</f>
        <v>18030-33XT-DM-SO01 - Dílčí úpravy toku - SO 01</v>
      </c>
      <c r="F76" s="40"/>
      <c r="G76" s="40"/>
      <c r="H76" s="40"/>
      <c r="I76" s="137"/>
      <c r="J76" s="40"/>
      <c r="K76" s="40"/>
      <c r="L76" s="44"/>
    </row>
    <row r="77" spans="2:12" s="1" customFormat="1" ht="6.95" customHeight="1">
      <c r="B77" s="39"/>
      <c r="C77" s="40"/>
      <c r="D77" s="40"/>
      <c r="E77" s="40"/>
      <c r="F77" s="40"/>
      <c r="G77" s="40"/>
      <c r="H77" s="40"/>
      <c r="I77" s="137"/>
      <c r="J77" s="40"/>
      <c r="K77" s="40"/>
      <c r="L77" s="44"/>
    </row>
    <row r="78" spans="2:12" s="1" customFormat="1" ht="12" customHeight="1">
      <c r="B78" s="39"/>
      <c r="C78" s="33" t="s">
        <v>21</v>
      </c>
      <c r="D78" s="40"/>
      <c r="E78" s="40"/>
      <c r="F78" s="28" t="str">
        <f>F12</f>
        <v>k.ú. Trnava u Zlína</v>
      </c>
      <c r="G78" s="40"/>
      <c r="H78" s="40"/>
      <c r="I78" s="140" t="s">
        <v>23</v>
      </c>
      <c r="J78" s="72" t="str">
        <f>IF(J12="","",J12)</f>
        <v>16. 9. 2019</v>
      </c>
      <c r="K78" s="40"/>
      <c r="L78" s="44"/>
    </row>
    <row r="79" spans="2:12" s="1" customFormat="1" ht="6.95" customHeight="1">
      <c r="B79" s="39"/>
      <c r="C79" s="40"/>
      <c r="D79" s="40"/>
      <c r="E79" s="40"/>
      <c r="F79" s="40"/>
      <c r="G79" s="40"/>
      <c r="H79" s="40"/>
      <c r="I79" s="137"/>
      <c r="J79" s="40"/>
      <c r="K79" s="40"/>
      <c r="L79" s="44"/>
    </row>
    <row r="80" spans="2:12" s="1" customFormat="1" ht="27.9" customHeight="1">
      <c r="B80" s="39"/>
      <c r="C80" s="33" t="s">
        <v>25</v>
      </c>
      <c r="D80" s="40"/>
      <c r="E80" s="40"/>
      <c r="F80" s="28" t="str">
        <f>E15</f>
        <v>Povodí Moravy, s.p.</v>
      </c>
      <c r="G80" s="40"/>
      <c r="H80" s="40"/>
      <c r="I80" s="140" t="s">
        <v>33</v>
      </c>
      <c r="J80" s="37" t="str">
        <f>E21</f>
        <v>Regioprojekt Brno, s.r.o</v>
      </c>
      <c r="K80" s="40"/>
      <c r="L80" s="44"/>
    </row>
    <row r="81" spans="2:12" s="1" customFormat="1" ht="15.15" customHeight="1">
      <c r="B81" s="39"/>
      <c r="C81" s="33" t="s">
        <v>31</v>
      </c>
      <c r="D81" s="40"/>
      <c r="E81" s="40"/>
      <c r="F81" s="28" t="str">
        <f>IF(E18="","",E18)</f>
        <v>Vyplň údaj</v>
      </c>
      <c r="G81" s="40"/>
      <c r="H81" s="40"/>
      <c r="I81" s="140" t="s">
        <v>38</v>
      </c>
      <c r="J81" s="37" t="str">
        <f>E24</f>
        <v>Ing. Michal Doubek</v>
      </c>
      <c r="K81" s="40"/>
      <c r="L81" s="44"/>
    </row>
    <row r="82" spans="2:12" s="1" customFormat="1" ht="10.3" customHeight="1">
      <c r="B82" s="39"/>
      <c r="C82" s="40"/>
      <c r="D82" s="40"/>
      <c r="E82" s="40"/>
      <c r="F82" s="40"/>
      <c r="G82" s="40"/>
      <c r="H82" s="40"/>
      <c r="I82" s="137"/>
      <c r="J82" s="40"/>
      <c r="K82" s="40"/>
      <c r="L82" s="44"/>
    </row>
    <row r="83" spans="2:21" s="10" customFormat="1" ht="29.25" customHeight="1">
      <c r="B83" s="187"/>
      <c r="C83" s="188" t="s">
        <v>158</v>
      </c>
      <c r="D83" s="189" t="s">
        <v>61</v>
      </c>
      <c r="E83" s="189" t="s">
        <v>57</v>
      </c>
      <c r="F83" s="189" t="s">
        <v>58</v>
      </c>
      <c r="G83" s="189" t="s">
        <v>159</v>
      </c>
      <c r="H83" s="189" t="s">
        <v>160</v>
      </c>
      <c r="I83" s="190" t="s">
        <v>161</v>
      </c>
      <c r="J83" s="189" t="s">
        <v>150</v>
      </c>
      <c r="K83" s="191" t="s">
        <v>162</v>
      </c>
      <c r="L83" s="192"/>
      <c r="M83" s="92" t="s">
        <v>19</v>
      </c>
      <c r="N83" s="93" t="s">
        <v>46</v>
      </c>
      <c r="O83" s="93" t="s">
        <v>163</v>
      </c>
      <c r="P83" s="93" t="s">
        <v>164</v>
      </c>
      <c r="Q83" s="93" t="s">
        <v>165</v>
      </c>
      <c r="R83" s="93" t="s">
        <v>166</v>
      </c>
      <c r="S83" s="93" t="s">
        <v>167</v>
      </c>
      <c r="T83" s="93" t="s">
        <v>168</v>
      </c>
      <c r="U83" s="94" t="s">
        <v>169</v>
      </c>
    </row>
    <row r="84" spans="2:63" s="1" customFormat="1" ht="22.8" customHeight="1">
      <c r="B84" s="39"/>
      <c r="C84" s="99" t="s">
        <v>170</v>
      </c>
      <c r="D84" s="40"/>
      <c r="E84" s="40"/>
      <c r="F84" s="40"/>
      <c r="G84" s="40"/>
      <c r="H84" s="40"/>
      <c r="I84" s="137"/>
      <c r="J84" s="193">
        <f>BK84</f>
        <v>0</v>
      </c>
      <c r="K84" s="40"/>
      <c r="L84" s="44"/>
      <c r="M84" s="95"/>
      <c r="N84" s="96"/>
      <c r="O84" s="96"/>
      <c r="P84" s="194">
        <f>P85</f>
        <v>0</v>
      </c>
      <c r="Q84" s="96"/>
      <c r="R84" s="194">
        <f>R85</f>
        <v>537.611958</v>
      </c>
      <c r="S84" s="96"/>
      <c r="T84" s="194">
        <f>T85</f>
        <v>20.566000000000003</v>
      </c>
      <c r="U84" s="97"/>
      <c r="AT84" s="18" t="s">
        <v>75</v>
      </c>
      <c r="AU84" s="18" t="s">
        <v>151</v>
      </c>
      <c r="BK84" s="195">
        <f>BK85</f>
        <v>0</v>
      </c>
    </row>
    <row r="85" spans="2:63" s="11" customFormat="1" ht="25.9" customHeight="1">
      <c r="B85" s="196"/>
      <c r="C85" s="197"/>
      <c r="D85" s="198" t="s">
        <v>75</v>
      </c>
      <c r="E85" s="199" t="s">
        <v>171</v>
      </c>
      <c r="F85" s="199" t="s">
        <v>172</v>
      </c>
      <c r="G85" s="197"/>
      <c r="H85" s="197"/>
      <c r="I85" s="200"/>
      <c r="J85" s="201">
        <f>BK85</f>
        <v>0</v>
      </c>
      <c r="K85" s="197"/>
      <c r="L85" s="202"/>
      <c r="M85" s="203"/>
      <c r="N85" s="204"/>
      <c r="O85" s="204"/>
      <c r="P85" s="205">
        <f>P86+P317+P370+P378</f>
        <v>0</v>
      </c>
      <c r="Q85" s="204"/>
      <c r="R85" s="205">
        <f>R86+R317+R370+R378</f>
        <v>537.611958</v>
      </c>
      <c r="S85" s="204"/>
      <c r="T85" s="205">
        <f>T86+T317+T370+T378</f>
        <v>20.566000000000003</v>
      </c>
      <c r="U85" s="206"/>
      <c r="AR85" s="207" t="s">
        <v>84</v>
      </c>
      <c r="AT85" s="208" t="s">
        <v>75</v>
      </c>
      <c r="AU85" s="208" t="s">
        <v>76</v>
      </c>
      <c r="AY85" s="207" t="s">
        <v>173</v>
      </c>
      <c r="BK85" s="209">
        <f>BK86+BK317+BK370+BK378</f>
        <v>0</v>
      </c>
    </row>
    <row r="86" spans="2:63" s="11" customFormat="1" ht="22.8" customHeight="1">
      <c r="B86" s="196"/>
      <c r="C86" s="197"/>
      <c r="D86" s="198" t="s">
        <v>75</v>
      </c>
      <c r="E86" s="210" t="s">
        <v>84</v>
      </c>
      <c r="F86" s="210" t="s">
        <v>174</v>
      </c>
      <c r="G86" s="197"/>
      <c r="H86" s="197"/>
      <c r="I86" s="200"/>
      <c r="J86" s="211">
        <f>BK86</f>
        <v>0</v>
      </c>
      <c r="K86" s="197"/>
      <c r="L86" s="202"/>
      <c r="M86" s="203"/>
      <c r="N86" s="204"/>
      <c r="O86" s="204"/>
      <c r="P86" s="205">
        <f>SUM(P87:P316)</f>
        <v>0</v>
      </c>
      <c r="Q86" s="204"/>
      <c r="R86" s="205">
        <f>SUM(R87:R316)</f>
        <v>0.010278</v>
      </c>
      <c r="S86" s="204"/>
      <c r="T86" s="205">
        <f>SUM(T87:T316)</f>
        <v>20.566000000000003</v>
      </c>
      <c r="U86" s="206"/>
      <c r="AR86" s="207" t="s">
        <v>84</v>
      </c>
      <c r="AT86" s="208" t="s">
        <v>75</v>
      </c>
      <c r="AU86" s="208" t="s">
        <v>84</v>
      </c>
      <c r="AY86" s="207" t="s">
        <v>173</v>
      </c>
      <c r="BK86" s="209">
        <f>SUM(BK87:BK316)</f>
        <v>0</v>
      </c>
    </row>
    <row r="87" spans="2:65" s="1" customFormat="1" ht="16.5" customHeight="1">
      <c r="B87" s="39"/>
      <c r="C87" s="212" t="s">
        <v>84</v>
      </c>
      <c r="D87" s="212" t="s">
        <v>175</v>
      </c>
      <c r="E87" s="213" t="s">
        <v>176</v>
      </c>
      <c r="F87" s="214" t="s">
        <v>177</v>
      </c>
      <c r="G87" s="215" t="s">
        <v>178</v>
      </c>
      <c r="H87" s="216">
        <v>0.02</v>
      </c>
      <c r="I87" s="217"/>
      <c r="J87" s="218">
        <f>ROUND(I87*H87,2)</f>
        <v>0</v>
      </c>
      <c r="K87" s="214" t="s">
        <v>179</v>
      </c>
      <c r="L87" s="44"/>
      <c r="M87" s="219" t="s">
        <v>19</v>
      </c>
      <c r="N87" s="220" t="s">
        <v>47</v>
      </c>
      <c r="O87" s="84"/>
      <c r="P87" s="221">
        <f>O87*H87</f>
        <v>0</v>
      </c>
      <c r="Q87" s="221">
        <v>0</v>
      </c>
      <c r="R87" s="221">
        <f>Q87*H87</f>
        <v>0</v>
      </c>
      <c r="S87" s="221">
        <v>0</v>
      </c>
      <c r="T87" s="221">
        <f>S87*H87</f>
        <v>0</v>
      </c>
      <c r="U87" s="222" t="s">
        <v>19</v>
      </c>
      <c r="AR87" s="223" t="s">
        <v>127</v>
      </c>
      <c r="AT87" s="223" t="s">
        <v>175</v>
      </c>
      <c r="AU87" s="223" t="s">
        <v>86</v>
      </c>
      <c r="AY87" s="18" t="s">
        <v>173</v>
      </c>
      <c r="BE87" s="224">
        <f>IF(N87="základní",J87,0)</f>
        <v>0</v>
      </c>
      <c r="BF87" s="224">
        <f>IF(N87="snížená",J87,0)</f>
        <v>0</v>
      </c>
      <c r="BG87" s="224">
        <f>IF(N87="zákl. přenesená",J87,0)</f>
        <v>0</v>
      </c>
      <c r="BH87" s="224">
        <f>IF(N87="sníž. přenesená",J87,0)</f>
        <v>0</v>
      </c>
      <c r="BI87" s="224">
        <f>IF(N87="nulová",J87,0)</f>
        <v>0</v>
      </c>
      <c r="BJ87" s="18" t="s">
        <v>84</v>
      </c>
      <c r="BK87" s="224">
        <f>ROUND(I87*H87,2)</f>
        <v>0</v>
      </c>
      <c r="BL87" s="18" t="s">
        <v>127</v>
      </c>
      <c r="BM87" s="223" t="s">
        <v>180</v>
      </c>
    </row>
    <row r="88" spans="2:47" s="1" customFormat="1" ht="12">
      <c r="B88" s="39"/>
      <c r="C88" s="40"/>
      <c r="D88" s="225" t="s">
        <v>181</v>
      </c>
      <c r="E88" s="40"/>
      <c r="F88" s="226" t="s">
        <v>182</v>
      </c>
      <c r="G88" s="40"/>
      <c r="H88" s="40"/>
      <c r="I88" s="137"/>
      <c r="J88" s="40"/>
      <c r="K88" s="40"/>
      <c r="L88" s="44"/>
      <c r="M88" s="227"/>
      <c r="N88" s="84"/>
      <c r="O88" s="84"/>
      <c r="P88" s="84"/>
      <c r="Q88" s="84"/>
      <c r="R88" s="84"/>
      <c r="S88" s="84"/>
      <c r="T88" s="84"/>
      <c r="U88" s="85"/>
      <c r="AT88" s="18" t="s">
        <v>181</v>
      </c>
      <c r="AU88" s="18" t="s">
        <v>86</v>
      </c>
    </row>
    <row r="89" spans="2:47" s="1" customFormat="1" ht="12">
      <c r="B89" s="39"/>
      <c r="C89" s="40"/>
      <c r="D89" s="225" t="s">
        <v>183</v>
      </c>
      <c r="E89" s="40"/>
      <c r="F89" s="228" t="s">
        <v>184</v>
      </c>
      <c r="G89" s="40"/>
      <c r="H89" s="40"/>
      <c r="I89" s="137"/>
      <c r="J89" s="40"/>
      <c r="K89" s="40"/>
      <c r="L89" s="44"/>
      <c r="M89" s="227"/>
      <c r="N89" s="84"/>
      <c r="O89" s="84"/>
      <c r="P89" s="84"/>
      <c r="Q89" s="84"/>
      <c r="R89" s="84"/>
      <c r="S89" s="84"/>
      <c r="T89" s="84"/>
      <c r="U89" s="85"/>
      <c r="AT89" s="18" t="s">
        <v>183</v>
      </c>
      <c r="AU89" s="18" t="s">
        <v>86</v>
      </c>
    </row>
    <row r="90" spans="2:51" s="12" customFormat="1" ht="12">
      <c r="B90" s="229"/>
      <c r="C90" s="230"/>
      <c r="D90" s="225" t="s">
        <v>185</v>
      </c>
      <c r="E90" s="231" t="s">
        <v>19</v>
      </c>
      <c r="F90" s="232" t="s">
        <v>186</v>
      </c>
      <c r="G90" s="230"/>
      <c r="H90" s="233">
        <v>0.02</v>
      </c>
      <c r="I90" s="234"/>
      <c r="J90" s="230"/>
      <c r="K90" s="230"/>
      <c r="L90" s="235"/>
      <c r="M90" s="236"/>
      <c r="N90" s="237"/>
      <c r="O90" s="237"/>
      <c r="P90" s="237"/>
      <c r="Q90" s="237"/>
      <c r="R90" s="237"/>
      <c r="S90" s="237"/>
      <c r="T90" s="237"/>
      <c r="U90" s="238"/>
      <c r="AT90" s="239" t="s">
        <v>185</v>
      </c>
      <c r="AU90" s="239" t="s">
        <v>86</v>
      </c>
      <c r="AV90" s="12" t="s">
        <v>86</v>
      </c>
      <c r="AW90" s="12" t="s">
        <v>37</v>
      </c>
      <c r="AX90" s="12" t="s">
        <v>76</v>
      </c>
      <c r="AY90" s="239" t="s">
        <v>173</v>
      </c>
    </row>
    <row r="91" spans="2:51" s="13" customFormat="1" ht="12">
      <c r="B91" s="240"/>
      <c r="C91" s="241"/>
      <c r="D91" s="225" t="s">
        <v>185</v>
      </c>
      <c r="E91" s="242" t="s">
        <v>140</v>
      </c>
      <c r="F91" s="243" t="s">
        <v>187</v>
      </c>
      <c r="G91" s="241"/>
      <c r="H91" s="244">
        <v>0.02</v>
      </c>
      <c r="I91" s="245"/>
      <c r="J91" s="241"/>
      <c r="K91" s="241"/>
      <c r="L91" s="246"/>
      <c r="M91" s="247"/>
      <c r="N91" s="248"/>
      <c r="O91" s="248"/>
      <c r="P91" s="248"/>
      <c r="Q91" s="248"/>
      <c r="R91" s="248"/>
      <c r="S91" s="248"/>
      <c r="T91" s="248"/>
      <c r="U91" s="249"/>
      <c r="AT91" s="250" t="s">
        <v>185</v>
      </c>
      <c r="AU91" s="250" t="s">
        <v>86</v>
      </c>
      <c r="AV91" s="13" t="s">
        <v>127</v>
      </c>
      <c r="AW91" s="13" t="s">
        <v>37</v>
      </c>
      <c r="AX91" s="13" t="s">
        <v>84</v>
      </c>
      <c r="AY91" s="250" t="s">
        <v>173</v>
      </c>
    </row>
    <row r="92" spans="2:65" s="1" customFormat="1" ht="16.5" customHeight="1">
      <c r="B92" s="39"/>
      <c r="C92" s="212" t="s">
        <v>86</v>
      </c>
      <c r="D92" s="212" t="s">
        <v>175</v>
      </c>
      <c r="E92" s="213" t="s">
        <v>188</v>
      </c>
      <c r="F92" s="214" t="s">
        <v>189</v>
      </c>
      <c r="G92" s="215" t="s">
        <v>190</v>
      </c>
      <c r="H92" s="216">
        <v>46</v>
      </c>
      <c r="I92" s="217"/>
      <c r="J92" s="218">
        <f>ROUND(I92*H92,2)</f>
        <v>0</v>
      </c>
      <c r="K92" s="214" t="s">
        <v>179</v>
      </c>
      <c r="L92" s="44"/>
      <c r="M92" s="219" t="s">
        <v>19</v>
      </c>
      <c r="N92" s="220" t="s">
        <v>47</v>
      </c>
      <c r="O92" s="84"/>
      <c r="P92" s="221">
        <f>O92*H92</f>
        <v>0</v>
      </c>
      <c r="Q92" s="221">
        <v>5E-05</v>
      </c>
      <c r="R92" s="221">
        <f>Q92*H92</f>
        <v>0.0023</v>
      </c>
      <c r="S92" s="221">
        <v>0</v>
      </c>
      <c r="T92" s="221">
        <f>S92*H92</f>
        <v>0</v>
      </c>
      <c r="U92" s="222" t="s">
        <v>19</v>
      </c>
      <c r="AR92" s="223" t="s">
        <v>127</v>
      </c>
      <c r="AT92" s="223" t="s">
        <v>175</v>
      </c>
      <c r="AU92" s="223" t="s">
        <v>86</v>
      </c>
      <c r="AY92" s="18" t="s">
        <v>173</v>
      </c>
      <c r="BE92" s="224">
        <f>IF(N92="základní",J92,0)</f>
        <v>0</v>
      </c>
      <c r="BF92" s="224">
        <f>IF(N92="snížená",J92,0)</f>
        <v>0</v>
      </c>
      <c r="BG92" s="224">
        <f>IF(N92="zákl. přenesená",J92,0)</f>
        <v>0</v>
      </c>
      <c r="BH92" s="224">
        <f>IF(N92="sníž. přenesená",J92,0)</f>
        <v>0</v>
      </c>
      <c r="BI92" s="224">
        <f>IF(N92="nulová",J92,0)</f>
        <v>0</v>
      </c>
      <c r="BJ92" s="18" t="s">
        <v>84</v>
      </c>
      <c r="BK92" s="224">
        <f>ROUND(I92*H92,2)</f>
        <v>0</v>
      </c>
      <c r="BL92" s="18" t="s">
        <v>127</v>
      </c>
      <c r="BM92" s="223" t="s">
        <v>191</v>
      </c>
    </row>
    <row r="93" spans="2:47" s="1" customFormat="1" ht="12">
      <c r="B93" s="39"/>
      <c r="C93" s="40"/>
      <c r="D93" s="225" t="s">
        <v>181</v>
      </c>
      <c r="E93" s="40"/>
      <c r="F93" s="226" t="s">
        <v>192</v>
      </c>
      <c r="G93" s="40"/>
      <c r="H93" s="40"/>
      <c r="I93" s="137"/>
      <c r="J93" s="40"/>
      <c r="K93" s="40"/>
      <c r="L93" s="44"/>
      <c r="M93" s="227"/>
      <c r="N93" s="84"/>
      <c r="O93" s="84"/>
      <c r="P93" s="84"/>
      <c r="Q93" s="84"/>
      <c r="R93" s="84"/>
      <c r="S93" s="84"/>
      <c r="T93" s="84"/>
      <c r="U93" s="85"/>
      <c r="AT93" s="18" t="s">
        <v>181</v>
      </c>
      <c r="AU93" s="18" t="s">
        <v>86</v>
      </c>
    </row>
    <row r="94" spans="2:47" s="1" customFormat="1" ht="12">
      <c r="B94" s="39"/>
      <c r="C94" s="40"/>
      <c r="D94" s="225" t="s">
        <v>183</v>
      </c>
      <c r="E94" s="40"/>
      <c r="F94" s="228" t="s">
        <v>193</v>
      </c>
      <c r="G94" s="40"/>
      <c r="H94" s="40"/>
      <c r="I94" s="137"/>
      <c r="J94" s="40"/>
      <c r="K94" s="40"/>
      <c r="L94" s="44"/>
      <c r="M94" s="227"/>
      <c r="N94" s="84"/>
      <c r="O94" s="84"/>
      <c r="P94" s="84"/>
      <c r="Q94" s="84"/>
      <c r="R94" s="84"/>
      <c r="S94" s="84"/>
      <c r="T94" s="84"/>
      <c r="U94" s="85"/>
      <c r="AT94" s="18" t="s">
        <v>183</v>
      </c>
      <c r="AU94" s="18" t="s">
        <v>86</v>
      </c>
    </row>
    <row r="95" spans="2:51" s="12" customFormat="1" ht="12">
      <c r="B95" s="229"/>
      <c r="C95" s="230"/>
      <c r="D95" s="225" t="s">
        <v>185</v>
      </c>
      <c r="E95" s="231" t="s">
        <v>19</v>
      </c>
      <c r="F95" s="232" t="s">
        <v>194</v>
      </c>
      <c r="G95" s="230"/>
      <c r="H95" s="233">
        <v>46</v>
      </c>
      <c r="I95" s="234"/>
      <c r="J95" s="230"/>
      <c r="K95" s="230"/>
      <c r="L95" s="235"/>
      <c r="M95" s="236"/>
      <c r="N95" s="237"/>
      <c r="O95" s="237"/>
      <c r="P95" s="237"/>
      <c r="Q95" s="237"/>
      <c r="R95" s="237"/>
      <c r="S95" s="237"/>
      <c r="T95" s="237"/>
      <c r="U95" s="238"/>
      <c r="AT95" s="239" t="s">
        <v>185</v>
      </c>
      <c r="AU95" s="239" t="s">
        <v>86</v>
      </c>
      <c r="AV95" s="12" t="s">
        <v>86</v>
      </c>
      <c r="AW95" s="12" t="s">
        <v>37</v>
      </c>
      <c r="AX95" s="12" t="s">
        <v>76</v>
      </c>
      <c r="AY95" s="239" t="s">
        <v>173</v>
      </c>
    </row>
    <row r="96" spans="2:51" s="13" customFormat="1" ht="12">
      <c r="B96" s="240"/>
      <c r="C96" s="241"/>
      <c r="D96" s="225" t="s">
        <v>185</v>
      </c>
      <c r="E96" s="242" t="s">
        <v>119</v>
      </c>
      <c r="F96" s="243" t="s">
        <v>187</v>
      </c>
      <c r="G96" s="241"/>
      <c r="H96" s="244">
        <v>46</v>
      </c>
      <c r="I96" s="245"/>
      <c r="J96" s="241"/>
      <c r="K96" s="241"/>
      <c r="L96" s="246"/>
      <c r="M96" s="247"/>
      <c r="N96" s="248"/>
      <c r="O96" s="248"/>
      <c r="P96" s="248"/>
      <c r="Q96" s="248"/>
      <c r="R96" s="248"/>
      <c r="S96" s="248"/>
      <c r="T96" s="248"/>
      <c r="U96" s="249"/>
      <c r="AT96" s="250" t="s">
        <v>185</v>
      </c>
      <c r="AU96" s="250" t="s">
        <v>86</v>
      </c>
      <c r="AV96" s="13" t="s">
        <v>127</v>
      </c>
      <c r="AW96" s="13" t="s">
        <v>37</v>
      </c>
      <c r="AX96" s="13" t="s">
        <v>84</v>
      </c>
      <c r="AY96" s="250" t="s">
        <v>173</v>
      </c>
    </row>
    <row r="97" spans="2:65" s="1" customFormat="1" ht="16.5" customHeight="1">
      <c r="B97" s="39"/>
      <c r="C97" s="212" t="s">
        <v>195</v>
      </c>
      <c r="D97" s="212" t="s">
        <v>175</v>
      </c>
      <c r="E97" s="213" t="s">
        <v>196</v>
      </c>
      <c r="F97" s="214" t="s">
        <v>197</v>
      </c>
      <c r="G97" s="215" t="s">
        <v>190</v>
      </c>
      <c r="H97" s="216">
        <v>19</v>
      </c>
      <c r="I97" s="217"/>
      <c r="J97" s="218">
        <f>ROUND(I97*H97,2)</f>
        <v>0</v>
      </c>
      <c r="K97" s="214" t="s">
        <v>179</v>
      </c>
      <c r="L97" s="44"/>
      <c r="M97" s="219" t="s">
        <v>19</v>
      </c>
      <c r="N97" s="220" t="s">
        <v>47</v>
      </c>
      <c r="O97" s="84"/>
      <c r="P97" s="221">
        <f>O97*H97</f>
        <v>0</v>
      </c>
      <c r="Q97" s="221">
        <v>5E-05</v>
      </c>
      <c r="R97" s="221">
        <f>Q97*H97</f>
        <v>0.00095</v>
      </c>
      <c r="S97" s="221">
        <v>0</v>
      </c>
      <c r="T97" s="221">
        <f>S97*H97</f>
        <v>0</v>
      </c>
      <c r="U97" s="222" t="s">
        <v>19</v>
      </c>
      <c r="AR97" s="223" t="s">
        <v>127</v>
      </c>
      <c r="AT97" s="223" t="s">
        <v>175</v>
      </c>
      <c r="AU97" s="223" t="s">
        <v>86</v>
      </c>
      <c r="AY97" s="18" t="s">
        <v>173</v>
      </c>
      <c r="BE97" s="224">
        <f>IF(N97="základní",J97,0)</f>
        <v>0</v>
      </c>
      <c r="BF97" s="224">
        <f>IF(N97="snížená",J97,0)</f>
        <v>0</v>
      </c>
      <c r="BG97" s="224">
        <f>IF(N97="zákl. přenesená",J97,0)</f>
        <v>0</v>
      </c>
      <c r="BH97" s="224">
        <f>IF(N97="sníž. přenesená",J97,0)</f>
        <v>0</v>
      </c>
      <c r="BI97" s="224">
        <f>IF(N97="nulová",J97,0)</f>
        <v>0</v>
      </c>
      <c r="BJ97" s="18" t="s">
        <v>84</v>
      </c>
      <c r="BK97" s="224">
        <f>ROUND(I97*H97,2)</f>
        <v>0</v>
      </c>
      <c r="BL97" s="18" t="s">
        <v>127</v>
      </c>
      <c r="BM97" s="223" t="s">
        <v>198</v>
      </c>
    </row>
    <row r="98" spans="2:47" s="1" customFormat="1" ht="12">
      <c r="B98" s="39"/>
      <c r="C98" s="40"/>
      <c r="D98" s="225" t="s">
        <v>181</v>
      </c>
      <c r="E98" s="40"/>
      <c r="F98" s="226" t="s">
        <v>199</v>
      </c>
      <c r="G98" s="40"/>
      <c r="H98" s="40"/>
      <c r="I98" s="137"/>
      <c r="J98" s="40"/>
      <c r="K98" s="40"/>
      <c r="L98" s="44"/>
      <c r="M98" s="227"/>
      <c r="N98" s="84"/>
      <c r="O98" s="84"/>
      <c r="P98" s="84"/>
      <c r="Q98" s="84"/>
      <c r="R98" s="84"/>
      <c r="S98" s="84"/>
      <c r="T98" s="84"/>
      <c r="U98" s="85"/>
      <c r="AT98" s="18" t="s">
        <v>181</v>
      </c>
      <c r="AU98" s="18" t="s">
        <v>86</v>
      </c>
    </row>
    <row r="99" spans="2:47" s="1" customFormat="1" ht="12">
      <c r="B99" s="39"/>
      <c r="C99" s="40"/>
      <c r="D99" s="225" t="s">
        <v>183</v>
      </c>
      <c r="E99" s="40"/>
      <c r="F99" s="228" t="s">
        <v>193</v>
      </c>
      <c r="G99" s="40"/>
      <c r="H99" s="40"/>
      <c r="I99" s="137"/>
      <c r="J99" s="40"/>
      <c r="K99" s="40"/>
      <c r="L99" s="44"/>
      <c r="M99" s="227"/>
      <c r="N99" s="84"/>
      <c r="O99" s="84"/>
      <c r="P99" s="84"/>
      <c r="Q99" s="84"/>
      <c r="R99" s="84"/>
      <c r="S99" s="84"/>
      <c r="T99" s="84"/>
      <c r="U99" s="85"/>
      <c r="AT99" s="18" t="s">
        <v>183</v>
      </c>
      <c r="AU99" s="18" t="s">
        <v>86</v>
      </c>
    </row>
    <row r="100" spans="2:51" s="12" customFormat="1" ht="12">
      <c r="B100" s="229"/>
      <c r="C100" s="230"/>
      <c r="D100" s="225" t="s">
        <v>185</v>
      </c>
      <c r="E100" s="231" t="s">
        <v>19</v>
      </c>
      <c r="F100" s="232" t="s">
        <v>200</v>
      </c>
      <c r="G100" s="230"/>
      <c r="H100" s="233">
        <v>19</v>
      </c>
      <c r="I100" s="234"/>
      <c r="J100" s="230"/>
      <c r="K100" s="230"/>
      <c r="L100" s="235"/>
      <c r="M100" s="236"/>
      <c r="N100" s="237"/>
      <c r="O100" s="237"/>
      <c r="P100" s="237"/>
      <c r="Q100" s="237"/>
      <c r="R100" s="237"/>
      <c r="S100" s="237"/>
      <c r="T100" s="237"/>
      <c r="U100" s="238"/>
      <c r="AT100" s="239" t="s">
        <v>185</v>
      </c>
      <c r="AU100" s="239" t="s">
        <v>86</v>
      </c>
      <c r="AV100" s="12" t="s">
        <v>86</v>
      </c>
      <c r="AW100" s="12" t="s">
        <v>37</v>
      </c>
      <c r="AX100" s="12" t="s">
        <v>76</v>
      </c>
      <c r="AY100" s="239" t="s">
        <v>173</v>
      </c>
    </row>
    <row r="101" spans="2:51" s="13" customFormat="1" ht="12">
      <c r="B101" s="240"/>
      <c r="C101" s="241"/>
      <c r="D101" s="225" t="s">
        <v>185</v>
      </c>
      <c r="E101" s="242" t="s">
        <v>122</v>
      </c>
      <c r="F101" s="243" t="s">
        <v>187</v>
      </c>
      <c r="G101" s="241"/>
      <c r="H101" s="244">
        <v>19</v>
      </c>
      <c r="I101" s="245"/>
      <c r="J101" s="241"/>
      <c r="K101" s="241"/>
      <c r="L101" s="246"/>
      <c r="M101" s="247"/>
      <c r="N101" s="248"/>
      <c r="O101" s="248"/>
      <c r="P101" s="248"/>
      <c r="Q101" s="248"/>
      <c r="R101" s="248"/>
      <c r="S101" s="248"/>
      <c r="T101" s="248"/>
      <c r="U101" s="249"/>
      <c r="AT101" s="250" t="s">
        <v>185</v>
      </c>
      <c r="AU101" s="250" t="s">
        <v>86</v>
      </c>
      <c r="AV101" s="13" t="s">
        <v>127</v>
      </c>
      <c r="AW101" s="13" t="s">
        <v>37</v>
      </c>
      <c r="AX101" s="13" t="s">
        <v>84</v>
      </c>
      <c r="AY101" s="250" t="s">
        <v>173</v>
      </c>
    </row>
    <row r="102" spans="2:65" s="1" customFormat="1" ht="16.5" customHeight="1">
      <c r="B102" s="39"/>
      <c r="C102" s="212" t="s">
        <v>127</v>
      </c>
      <c r="D102" s="212" t="s">
        <v>175</v>
      </c>
      <c r="E102" s="213" t="s">
        <v>201</v>
      </c>
      <c r="F102" s="214" t="s">
        <v>202</v>
      </c>
      <c r="G102" s="215" t="s">
        <v>190</v>
      </c>
      <c r="H102" s="216">
        <v>5</v>
      </c>
      <c r="I102" s="217"/>
      <c r="J102" s="218">
        <f>ROUND(I102*H102,2)</f>
        <v>0</v>
      </c>
      <c r="K102" s="214" t="s">
        <v>179</v>
      </c>
      <c r="L102" s="44"/>
      <c r="M102" s="219" t="s">
        <v>19</v>
      </c>
      <c r="N102" s="220" t="s">
        <v>47</v>
      </c>
      <c r="O102" s="84"/>
      <c r="P102" s="221">
        <f>O102*H102</f>
        <v>0</v>
      </c>
      <c r="Q102" s="221">
        <v>9E-05</v>
      </c>
      <c r="R102" s="221">
        <f>Q102*H102</f>
        <v>0.00045000000000000004</v>
      </c>
      <c r="S102" s="221">
        <v>0</v>
      </c>
      <c r="T102" s="221">
        <f>S102*H102</f>
        <v>0</v>
      </c>
      <c r="U102" s="222" t="s">
        <v>19</v>
      </c>
      <c r="AR102" s="223" t="s">
        <v>127</v>
      </c>
      <c r="AT102" s="223" t="s">
        <v>175</v>
      </c>
      <c r="AU102" s="223" t="s">
        <v>86</v>
      </c>
      <c r="AY102" s="18" t="s">
        <v>173</v>
      </c>
      <c r="BE102" s="224">
        <f>IF(N102="základní",J102,0)</f>
        <v>0</v>
      </c>
      <c r="BF102" s="224">
        <f>IF(N102="snížená",J102,0)</f>
        <v>0</v>
      </c>
      <c r="BG102" s="224">
        <f>IF(N102="zákl. přenesená",J102,0)</f>
        <v>0</v>
      </c>
      <c r="BH102" s="224">
        <f>IF(N102="sníž. přenesená",J102,0)</f>
        <v>0</v>
      </c>
      <c r="BI102" s="224">
        <f>IF(N102="nulová",J102,0)</f>
        <v>0</v>
      </c>
      <c r="BJ102" s="18" t="s">
        <v>84</v>
      </c>
      <c r="BK102" s="224">
        <f>ROUND(I102*H102,2)</f>
        <v>0</v>
      </c>
      <c r="BL102" s="18" t="s">
        <v>127</v>
      </c>
      <c r="BM102" s="223" t="s">
        <v>203</v>
      </c>
    </row>
    <row r="103" spans="2:47" s="1" customFormat="1" ht="12">
      <c r="B103" s="39"/>
      <c r="C103" s="40"/>
      <c r="D103" s="225" t="s">
        <v>181</v>
      </c>
      <c r="E103" s="40"/>
      <c r="F103" s="226" t="s">
        <v>204</v>
      </c>
      <c r="G103" s="40"/>
      <c r="H103" s="40"/>
      <c r="I103" s="137"/>
      <c r="J103" s="40"/>
      <c r="K103" s="40"/>
      <c r="L103" s="44"/>
      <c r="M103" s="227"/>
      <c r="N103" s="84"/>
      <c r="O103" s="84"/>
      <c r="P103" s="84"/>
      <c r="Q103" s="84"/>
      <c r="R103" s="84"/>
      <c r="S103" s="84"/>
      <c r="T103" s="84"/>
      <c r="U103" s="85"/>
      <c r="AT103" s="18" t="s">
        <v>181</v>
      </c>
      <c r="AU103" s="18" t="s">
        <v>86</v>
      </c>
    </row>
    <row r="104" spans="2:47" s="1" customFormat="1" ht="12">
      <c r="B104" s="39"/>
      <c r="C104" s="40"/>
      <c r="D104" s="225" t="s">
        <v>183</v>
      </c>
      <c r="E104" s="40"/>
      <c r="F104" s="228" t="s">
        <v>193</v>
      </c>
      <c r="G104" s="40"/>
      <c r="H104" s="40"/>
      <c r="I104" s="137"/>
      <c r="J104" s="40"/>
      <c r="K104" s="40"/>
      <c r="L104" s="44"/>
      <c r="M104" s="227"/>
      <c r="N104" s="84"/>
      <c r="O104" s="84"/>
      <c r="P104" s="84"/>
      <c r="Q104" s="84"/>
      <c r="R104" s="84"/>
      <c r="S104" s="84"/>
      <c r="T104" s="84"/>
      <c r="U104" s="85"/>
      <c r="AT104" s="18" t="s">
        <v>183</v>
      </c>
      <c r="AU104" s="18" t="s">
        <v>86</v>
      </c>
    </row>
    <row r="105" spans="2:51" s="12" customFormat="1" ht="12">
      <c r="B105" s="229"/>
      <c r="C105" s="230"/>
      <c r="D105" s="225" t="s">
        <v>185</v>
      </c>
      <c r="E105" s="231" t="s">
        <v>19</v>
      </c>
      <c r="F105" s="232" t="s">
        <v>205</v>
      </c>
      <c r="G105" s="230"/>
      <c r="H105" s="233">
        <v>5</v>
      </c>
      <c r="I105" s="234"/>
      <c r="J105" s="230"/>
      <c r="K105" s="230"/>
      <c r="L105" s="235"/>
      <c r="M105" s="236"/>
      <c r="N105" s="237"/>
      <c r="O105" s="237"/>
      <c r="P105" s="237"/>
      <c r="Q105" s="237"/>
      <c r="R105" s="237"/>
      <c r="S105" s="237"/>
      <c r="T105" s="237"/>
      <c r="U105" s="238"/>
      <c r="AT105" s="239" t="s">
        <v>185</v>
      </c>
      <c r="AU105" s="239" t="s">
        <v>86</v>
      </c>
      <c r="AV105" s="12" t="s">
        <v>86</v>
      </c>
      <c r="AW105" s="12" t="s">
        <v>37</v>
      </c>
      <c r="AX105" s="12" t="s">
        <v>76</v>
      </c>
      <c r="AY105" s="239" t="s">
        <v>173</v>
      </c>
    </row>
    <row r="106" spans="2:51" s="13" customFormat="1" ht="12">
      <c r="B106" s="240"/>
      <c r="C106" s="241"/>
      <c r="D106" s="225" t="s">
        <v>185</v>
      </c>
      <c r="E106" s="242" t="s">
        <v>124</v>
      </c>
      <c r="F106" s="243" t="s">
        <v>187</v>
      </c>
      <c r="G106" s="241"/>
      <c r="H106" s="244">
        <v>5</v>
      </c>
      <c r="I106" s="245"/>
      <c r="J106" s="241"/>
      <c r="K106" s="241"/>
      <c r="L106" s="246"/>
      <c r="M106" s="247"/>
      <c r="N106" s="248"/>
      <c r="O106" s="248"/>
      <c r="P106" s="248"/>
      <c r="Q106" s="248"/>
      <c r="R106" s="248"/>
      <c r="S106" s="248"/>
      <c r="T106" s="248"/>
      <c r="U106" s="249"/>
      <c r="AT106" s="250" t="s">
        <v>185</v>
      </c>
      <c r="AU106" s="250" t="s">
        <v>86</v>
      </c>
      <c r="AV106" s="13" t="s">
        <v>127</v>
      </c>
      <c r="AW106" s="13" t="s">
        <v>37</v>
      </c>
      <c r="AX106" s="13" t="s">
        <v>84</v>
      </c>
      <c r="AY106" s="250" t="s">
        <v>173</v>
      </c>
    </row>
    <row r="107" spans="2:65" s="1" customFormat="1" ht="16.5" customHeight="1">
      <c r="B107" s="39"/>
      <c r="C107" s="212" t="s">
        <v>125</v>
      </c>
      <c r="D107" s="212" t="s">
        <v>175</v>
      </c>
      <c r="E107" s="213" t="s">
        <v>206</v>
      </c>
      <c r="F107" s="214" t="s">
        <v>207</v>
      </c>
      <c r="G107" s="215" t="s">
        <v>190</v>
      </c>
      <c r="H107" s="216">
        <v>4</v>
      </c>
      <c r="I107" s="217"/>
      <c r="J107" s="218">
        <f>ROUND(I107*H107,2)</f>
        <v>0</v>
      </c>
      <c r="K107" s="214" t="s">
        <v>179</v>
      </c>
      <c r="L107" s="44"/>
      <c r="M107" s="219" t="s">
        <v>19</v>
      </c>
      <c r="N107" s="220" t="s">
        <v>47</v>
      </c>
      <c r="O107" s="84"/>
      <c r="P107" s="221">
        <f>O107*H107</f>
        <v>0</v>
      </c>
      <c r="Q107" s="221">
        <v>9E-05</v>
      </c>
      <c r="R107" s="221">
        <f>Q107*H107</f>
        <v>0.00036</v>
      </c>
      <c r="S107" s="221">
        <v>0</v>
      </c>
      <c r="T107" s="221">
        <f>S107*H107</f>
        <v>0</v>
      </c>
      <c r="U107" s="222" t="s">
        <v>19</v>
      </c>
      <c r="AR107" s="223" t="s">
        <v>127</v>
      </c>
      <c r="AT107" s="223" t="s">
        <v>175</v>
      </c>
      <c r="AU107" s="223" t="s">
        <v>86</v>
      </c>
      <c r="AY107" s="18" t="s">
        <v>173</v>
      </c>
      <c r="BE107" s="224">
        <f>IF(N107="základní",J107,0)</f>
        <v>0</v>
      </c>
      <c r="BF107" s="224">
        <f>IF(N107="snížená",J107,0)</f>
        <v>0</v>
      </c>
      <c r="BG107" s="224">
        <f>IF(N107="zákl. přenesená",J107,0)</f>
        <v>0</v>
      </c>
      <c r="BH107" s="224">
        <f>IF(N107="sníž. přenesená",J107,0)</f>
        <v>0</v>
      </c>
      <c r="BI107" s="224">
        <f>IF(N107="nulová",J107,0)</f>
        <v>0</v>
      </c>
      <c r="BJ107" s="18" t="s">
        <v>84</v>
      </c>
      <c r="BK107" s="224">
        <f>ROUND(I107*H107,2)</f>
        <v>0</v>
      </c>
      <c r="BL107" s="18" t="s">
        <v>127</v>
      </c>
      <c r="BM107" s="223" t="s">
        <v>208</v>
      </c>
    </row>
    <row r="108" spans="2:47" s="1" customFormat="1" ht="12">
      <c r="B108" s="39"/>
      <c r="C108" s="40"/>
      <c r="D108" s="225" t="s">
        <v>181</v>
      </c>
      <c r="E108" s="40"/>
      <c r="F108" s="226" t="s">
        <v>209</v>
      </c>
      <c r="G108" s="40"/>
      <c r="H108" s="40"/>
      <c r="I108" s="137"/>
      <c r="J108" s="40"/>
      <c r="K108" s="40"/>
      <c r="L108" s="44"/>
      <c r="M108" s="227"/>
      <c r="N108" s="84"/>
      <c r="O108" s="84"/>
      <c r="P108" s="84"/>
      <c r="Q108" s="84"/>
      <c r="R108" s="84"/>
      <c r="S108" s="84"/>
      <c r="T108" s="84"/>
      <c r="U108" s="85"/>
      <c r="AT108" s="18" t="s">
        <v>181</v>
      </c>
      <c r="AU108" s="18" t="s">
        <v>86</v>
      </c>
    </row>
    <row r="109" spans="2:47" s="1" customFormat="1" ht="12">
      <c r="B109" s="39"/>
      <c r="C109" s="40"/>
      <c r="D109" s="225" t="s">
        <v>183</v>
      </c>
      <c r="E109" s="40"/>
      <c r="F109" s="228" t="s">
        <v>193</v>
      </c>
      <c r="G109" s="40"/>
      <c r="H109" s="40"/>
      <c r="I109" s="137"/>
      <c r="J109" s="40"/>
      <c r="K109" s="40"/>
      <c r="L109" s="44"/>
      <c r="M109" s="227"/>
      <c r="N109" s="84"/>
      <c r="O109" s="84"/>
      <c r="P109" s="84"/>
      <c r="Q109" s="84"/>
      <c r="R109" s="84"/>
      <c r="S109" s="84"/>
      <c r="T109" s="84"/>
      <c r="U109" s="85"/>
      <c r="AT109" s="18" t="s">
        <v>183</v>
      </c>
      <c r="AU109" s="18" t="s">
        <v>86</v>
      </c>
    </row>
    <row r="110" spans="2:51" s="12" customFormat="1" ht="12">
      <c r="B110" s="229"/>
      <c r="C110" s="230"/>
      <c r="D110" s="225" t="s">
        <v>185</v>
      </c>
      <c r="E110" s="231" t="s">
        <v>19</v>
      </c>
      <c r="F110" s="232" t="s">
        <v>210</v>
      </c>
      <c r="G110" s="230"/>
      <c r="H110" s="233">
        <v>4</v>
      </c>
      <c r="I110" s="234"/>
      <c r="J110" s="230"/>
      <c r="K110" s="230"/>
      <c r="L110" s="235"/>
      <c r="M110" s="236"/>
      <c r="N110" s="237"/>
      <c r="O110" s="237"/>
      <c r="P110" s="237"/>
      <c r="Q110" s="237"/>
      <c r="R110" s="237"/>
      <c r="S110" s="237"/>
      <c r="T110" s="237"/>
      <c r="U110" s="238"/>
      <c r="AT110" s="239" t="s">
        <v>185</v>
      </c>
      <c r="AU110" s="239" t="s">
        <v>86</v>
      </c>
      <c r="AV110" s="12" t="s">
        <v>86</v>
      </c>
      <c r="AW110" s="12" t="s">
        <v>37</v>
      </c>
      <c r="AX110" s="12" t="s">
        <v>76</v>
      </c>
      <c r="AY110" s="239" t="s">
        <v>173</v>
      </c>
    </row>
    <row r="111" spans="2:51" s="13" customFormat="1" ht="12">
      <c r="B111" s="240"/>
      <c r="C111" s="241"/>
      <c r="D111" s="225" t="s">
        <v>185</v>
      </c>
      <c r="E111" s="242" t="s">
        <v>126</v>
      </c>
      <c r="F111" s="243" t="s">
        <v>187</v>
      </c>
      <c r="G111" s="241"/>
      <c r="H111" s="244">
        <v>4</v>
      </c>
      <c r="I111" s="245"/>
      <c r="J111" s="241"/>
      <c r="K111" s="241"/>
      <c r="L111" s="246"/>
      <c r="M111" s="247"/>
      <c r="N111" s="248"/>
      <c r="O111" s="248"/>
      <c r="P111" s="248"/>
      <c r="Q111" s="248"/>
      <c r="R111" s="248"/>
      <c r="S111" s="248"/>
      <c r="T111" s="248"/>
      <c r="U111" s="249"/>
      <c r="AT111" s="250" t="s">
        <v>185</v>
      </c>
      <c r="AU111" s="250" t="s">
        <v>86</v>
      </c>
      <c r="AV111" s="13" t="s">
        <v>127</v>
      </c>
      <c r="AW111" s="13" t="s">
        <v>37</v>
      </c>
      <c r="AX111" s="13" t="s">
        <v>84</v>
      </c>
      <c r="AY111" s="250" t="s">
        <v>173</v>
      </c>
    </row>
    <row r="112" spans="2:65" s="1" customFormat="1" ht="16.5" customHeight="1">
      <c r="B112" s="39"/>
      <c r="C112" s="212" t="s">
        <v>211</v>
      </c>
      <c r="D112" s="212" t="s">
        <v>175</v>
      </c>
      <c r="E112" s="213" t="s">
        <v>212</v>
      </c>
      <c r="F112" s="214" t="s">
        <v>213</v>
      </c>
      <c r="G112" s="215" t="s">
        <v>214</v>
      </c>
      <c r="H112" s="216">
        <v>11.3</v>
      </c>
      <c r="I112" s="217"/>
      <c r="J112" s="218">
        <f>ROUND(I112*H112,2)</f>
        <v>0</v>
      </c>
      <c r="K112" s="214" t="s">
        <v>179</v>
      </c>
      <c r="L112" s="44"/>
      <c r="M112" s="219" t="s">
        <v>19</v>
      </c>
      <c r="N112" s="220" t="s">
        <v>47</v>
      </c>
      <c r="O112" s="84"/>
      <c r="P112" s="221">
        <f>O112*H112</f>
        <v>0</v>
      </c>
      <c r="Q112" s="221">
        <v>0</v>
      </c>
      <c r="R112" s="221">
        <f>Q112*H112</f>
        <v>0</v>
      </c>
      <c r="S112" s="221">
        <v>1.82</v>
      </c>
      <c r="T112" s="221">
        <f>S112*H112</f>
        <v>20.566000000000003</v>
      </c>
      <c r="U112" s="222" t="s">
        <v>19</v>
      </c>
      <c r="AR112" s="223" t="s">
        <v>127</v>
      </c>
      <c r="AT112" s="223" t="s">
        <v>175</v>
      </c>
      <c r="AU112" s="223" t="s">
        <v>86</v>
      </c>
      <c r="AY112" s="18" t="s">
        <v>173</v>
      </c>
      <c r="BE112" s="224">
        <f>IF(N112="základní",J112,0)</f>
        <v>0</v>
      </c>
      <c r="BF112" s="224">
        <f>IF(N112="snížená",J112,0)</f>
        <v>0</v>
      </c>
      <c r="BG112" s="224">
        <f>IF(N112="zákl. přenesená",J112,0)</f>
        <v>0</v>
      </c>
      <c r="BH112" s="224">
        <f>IF(N112="sníž. přenesená",J112,0)</f>
        <v>0</v>
      </c>
      <c r="BI112" s="224">
        <f>IF(N112="nulová",J112,0)</f>
        <v>0</v>
      </c>
      <c r="BJ112" s="18" t="s">
        <v>84</v>
      </c>
      <c r="BK112" s="224">
        <f>ROUND(I112*H112,2)</f>
        <v>0</v>
      </c>
      <c r="BL112" s="18" t="s">
        <v>127</v>
      </c>
      <c r="BM112" s="223" t="s">
        <v>215</v>
      </c>
    </row>
    <row r="113" spans="2:47" s="1" customFormat="1" ht="12">
      <c r="B113" s="39"/>
      <c r="C113" s="40"/>
      <c r="D113" s="225" t="s">
        <v>181</v>
      </c>
      <c r="E113" s="40"/>
      <c r="F113" s="226" t="s">
        <v>216</v>
      </c>
      <c r="G113" s="40"/>
      <c r="H113" s="40"/>
      <c r="I113" s="137"/>
      <c r="J113" s="40"/>
      <c r="K113" s="40"/>
      <c r="L113" s="44"/>
      <c r="M113" s="227"/>
      <c r="N113" s="84"/>
      <c r="O113" s="84"/>
      <c r="P113" s="84"/>
      <c r="Q113" s="84"/>
      <c r="R113" s="84"/>
      <c r="S113" s="84"/>
      <c r="T113" s="84"/>
      <c r="U113" s="85"/>
      <c r="AT113" s="18" t="s">
        <v>181</v>
      </c>
      <c r="AU113" s="18" t="s">
        <v>86</v>
      </c>
    </row>
    <row r="114" spans="2:47" s="1" customFormat="1" ht="12">
      <c r="B114" s="39"/>
      <c r="C114" s="40"/>
      <c r="D114" s="225" t="s">
        <v>183</v>
      </c>
      <c r="E114" s="40"/>
      <c r="F114" s="228" t="s">
        <v>217</v>
      </c>
      <c r="G114" s="40"/>
      <c r="H114" s="40"/>
      <c r="I114" s="137"/>
      <c r="J114" s="40"/>
      <c r="K114" s="40"/>
      <c r="L114" s="44"/>
      <c r="M114" s="227"/>
      <c r="N114" s="84"/>
      <c r="O114" s="84"/>
      <c r="P114" s="84"/>
      <c r="Q114" s="84"/>
      <c r="R114" s="84"/>
      <c r="S114" s="84"/>
      <c r="T114" s="84"/>
      <c r="U114" s="85"/>
      <c r="AT114" s="18" t="s">
        <v>183</v>
      </c>
      <c r="AU114" s="18" t="s">
        <v>86</v>
      </c>
    </row>
    <row r="115" spans="2:51" s="12" customFormat="1" ht="12">
      <c r="B115" s="229"/>
      <c r="C115" s="230"/>
      <c r="D115" s="225" t="s">
        <v>185</v>
      </c>
      <c r="E115" s="231" t="s">
        <v>19</v>
      </c>
      <c r="F115" s="232" t="s">
        <v>218</v>
      </c>
      <c r="G115" s="230"/>
      <c r="H115" s="233">
        <v>6.8</v>
      </c>
      <c r="I115" s="234"/>
      <c r="J115" s="230"/>
      <c r="K115" s="230"/>
      <c r="L115" s="235"/>
      <c r="M115" s="236"/>
      <c r="N115" s="237"/>
      <c r="O115" s="237"/>
      <c r="P115" s="237"/>
      <c r="Q115" s="237"/>
      <c r="R115" s="237"/>
      <c r="S115" s="237"/>
      <c r="T115" s="237"/>
      <c r="U115" s="238"/>
      <c r="AT115" s="239" t="s">
        <v>185</v>
      </c>
      <c r="AU115" s="239" t="s">
        <v>86</v>
      </c>
      <c r="AV115" s="12" t="s">
        <v>86</v>
      </c>
      <c r="AW115" s="12" t="s">
        <v>37</v>
      </c>
      <c r="AX115" s="12" t="s">
        <v>76</v>
      </c>
      <c r="AY115" s="239" t="s">
        <v>173</v>
      </c>
    </row>
    <row r="116" spans="2:51" s="12" customFormat="1" ht="12">
      <c r="B116" s="229"/>
      <c r="C116" s="230"/>
      <c r="D116" s="225" t="s">
        <v>185</v>
      </c>
      <c r="E116" s="231" t="s">
        <v>19</v>
      </c>
      <c r="F116" s="232" t="s">
        <v>219</v>
      </c>
      <c r="G116" s="230"/>
      <c r="H116" s="233">
        <v>4.5</v>
      </c>
      <c r="I116" s="234"/>
      <c r="J116" s="230"/>
      <c r="K116" s="230"/>
      <c r="L116" s="235"/>
      <c r="M116" s="236"/>
      <c r="N116" s="237"/>
      <c r="O116" s="237"/>
      <c r="P116" s="237"/>
      <c r="Q116" s="237"/>
      <c r="R116" s="237"/>
      <c r="S116" s="237"/>
      <c r="T116" s="237"/>
      <c r="U116" s="238"/>
      <c r="AT116" s="239" t="s">
        <v>185</v>
      </c>
      <c r="AU116" s="239" t="s">
        <v>86</v>
      </c>
      <c r="AV116" s="12" t="s">
        <v>86</v>
      </c>
      <c r="AW116" s="12" t="s">
        <v>37</v>
      </c>
      <c r="AX116" s="12" t="s">
        <v>76</v>
      </c>
      <c r="AY116" s="239" t="s">
        <v>173</v>
      </c>
    </row>
    <row r="117" spans="2:51" s="13" customFormat="1" ht="12">
      <c r="B117" s="240"/>
      <c r="C117" s="241"/>
      <c r="D117" s="225" t="s">
        <v>185</v>
      </c>
      <c r="E117" s="242" t="s">
        <v>136</v>
      </c>
      <c r="F117" s="243" t="s">
        <v>187</v>
      </c>
      <c r="G117" s="241"/>
      <c r="H117" s="244">
        <v>11.3</v>
      </c>
      <c r="I117" s="245"/>
      <c r="J117" s="241"/>
      <c r="K117" s="241"/>
      <c r="L117" s="246"/>
      <c r="M117" s="247"/>
      <c r="N117" s="248"/>
      <c r="O117" s="248"/>
      <c r="P117" s="248"/>
      <c r="Q117" s="248"/>
      <c r="R117" s="248"/>
      <c r="S117" s="248"/>
      <c r="T117" s="248"/>
      <c r="U117" s="249"/>
      <c r="AT117" s="250" t="s">
        <v>185</v>
      </c>
      <c r="AU117" s="250" t="s">
        <v>86</v>
      </c>
      <c r="AV117" s="13" t="s">
        <v>127</v>
      </c>
      <c r="AW117" s="13" t="s">
        <v>37</v>
      </c>
      <c r="AX117" s="13" t="s">
        <v>84</v>
      </c>
      <c r="AY117" s="250" t="s">
        <v>173</v>
      </c>
    </row>
    <row r="118" spans="2:65" s="1" customFormat="1" ht="16.5" customHeight="1">
      <c r="B118" s="39"/>
      <c r="C118" s="212" t="s">
        <v>220</v>
      </c>
      <c r="D118" s="212" t="s">
        <v>175</v>
      </c>
      <c r="E118" s="213" t="s">
        <v>221</v>
      </c>
      <c r="F118" s="214" t="s">
        <v>222</v>
      </c>
      <c r="G118" s="215" t="s">
        <v>214</v>
      </c>
      <c r="H118" s="216">
        <v>11.3</v>
      </c>
      <c r="I118" s="217"/>
      <c r="J118" s="218">
        <f>ROUND(I118*H118,2)</f>
        <v>0</v>
      </c>
      <c r="K118" s="214" t="s">
        <v>179</v>
      </c>
      <c r="L118" s="44"/>
      <c r="M118" s="219" t="s">
        <v>19</v>
      </c>
      <c r="N118" s="220" t="s">
        <v>47</v>
      </c>
      <c r="O118" s="84"/>
      <c r="P118" s="221">
        <f>O118*H118</f>
        <v>0</v>
      </c>
      <c r="Q118" s="221">
        <v>0</v>
      </c>
      <c r="R118" s="221">
        <f>Q118*H118</f>
        <v>0</v>
      </c>
      <c r="S118" s="221">
        <v>0</v>
      </c>
      <c r="T118" s="221">
        <f>S118*H118</f>
        <v>0</v>
      </c>
      <c r="U118" s="222" t="s">
        <v>19</v>
      </c>
      <c r="AR118" s="223" t="s">
        <v>127</v>
      </c>
      <c r="AT118" s="223" t="s">
        <v>175</v>
      </c>
      <c r="AU118" s="223" t="s">
        <v>86</v>
      </c>
      <c r="AY118" s="18" t="s">
        <v>173</v>
      </c>
      <c r="BE118" s="224">
        <f>IF(N118="základní",J118,0)</f>
        <v>0</v>
      </c>
      <c r="BF118" s="224">
        <f>IF(N118="snížená",J118,0)</f>
        <v>0</v>
      </c>
      <c r="BG118" s="224">
        <f>IF(N118="zákl. přenesená",J118,0)</f>
        <v>0</v>
      </c>
      <c r="BH118" s="224">
        <f>IF(N118="sníž. přenesená",J118,0)</f>
        <v>0</v>
      </c>
      <c r="BI118" s="224">
        <f>IF(N118="nulová",J118,0)</f>
        <v>0</v>
      </c>
      <c r="BJ118" s="18" t="s">
        <v>84</v>
      </c>
      <c r="BK118" s="224">
        <f>ROUND(I118*H118,2)</f>
        <v>0</v>
      </c>
      <c r="BL118" s="18" t="s">
        <v>127</v>
      </c>
      <c r="BM118" s="223" t="s">
        <v>223</v>
      </c>
    </row>
    <row r="119" spans="2:47" s="1" customFormat="1" ht="12">
      <c r="B119" s="39"/>
      <c r="C119" s="40"/>
      <c r="D119" s="225" t="s">
        <v>181</v>
      </c>
      <c r="E119" s="40"/>
      <c r="F119" s="226" t="s">
        <v>224</v>
      </c>
      <c r="G119" s="40"/>
      <c r="H119" s="40"/>
      <c r="I119" s="137"/>
      <c r="J119" s="40"/>
      <c r="K119" s="40"/>
      <c r="L119" s="44"/>
      <c r="M119" s="227"/>
      <c r="N119" s="84"/>
      <c r="O119" s="84"/>
      <c r="P119" s="84"/>
      <c r="Q119" s="84"/>
      <c r="R119" s="84"/>
      <c r="S119" s="84"/>
      <c r="T119" s="84"/>
      <c r="U119" s="85"/>
      <c r="AT119" s="18" t="s">
        <v>181</v>
      </c>
      <c r="AU119" s="18" t="s">
        <v>86</v>
      </c>
    </row>
    <row r="120" spans="2:47" s="1" customFormat="1" ht="12">
      <c r="B120" s="39"/>
      <c r="C120" s="40"/>
      <c r="D120" s="225" t="s">
        <v>183</v>
      </c>
      <c r="E120" s="40"/>
      <c r="F120" s="228" t="s">
        <v>225</v>
      </c>
      <c r="G120" s="40"/>
      <c r="H120" s="40"/>
      <c r="I120" s="137"/>
      <c r="J120" s="40"/>
      <c r="K120" s="40"/>
      <c r="L120" s="44"/>
      <c r="M120" s="227"/>
      <c r="N120" s="84"/>
      <c r="O120" s="84"/>
      <c r="P120" s="84"/>
      <c r="Q120" s="84"/>
      <c r="R120" s="84"/>
      <c r="S120" s="84"/>
      <c r="T120" s="84"/>
      <c r="U120" s="85"/>
      <c r="AT120" s="18" t="s">
        <v>183</v>
      </c>
      <c r="AU120" s="18" t="s">
        <v>86</v>
      </c>
    </row>
    <row r="121" spans="2:51" s="12" customFormat="1" ht="12">
      <c r="B121" s="229"/>
      <c r="C121" s="230"/>
      <c r="D121" s="225" t="s">
        <v>185</v>
      </c>
      <c r="E121" s="231" t="s">
        <v>19</v>
      </c>
      <c r="F121" s="232" t="s">
        <v>136</v>
      </c>
      <c r="G121" s="230"/>
      <c r="H121" s="233">
        <v>11.3</v>
      </c>
      <c r="I121" s="234"/>
      <c r="J121" s="230"/>
      <c r="K121" s="230"/>
      <c r="L121" s="235"/>
      <c r="M121" s="236"/>
      <c r="N121" s="237"/>
      <c r="O121" s="237"/>
      <c r="P121" s="237"/>
      <c r="Q121" s="237"/>
      <c r="R121" s="237"/>
      <c r="S121" s="237"/>
      <c r="T121" s="237"/>
      <c r="U121" s="238"/>
      <c r="AT121" s="239" t="s">
        <v>185</v>
      </c>
      <c r="AU121" s="239" t="s">
        <v>86</v>
      </c>
      <c r="AV121" s="12" t="s">
        <v>86</v>
      </c>
      <c r="AW121" s="12" t="s">
        <v>37</v>
      </c>
      <c r="AX121" s="12" t="s">
        <v>76</v>
      </c>
      <c r="AY121" s="239" t="s">
        <v>173</v>
      </c>
    </row>
    <row r="122" spans="2:51" s="13" customFormat="1" ht="12">
      <c r="B122" s="240"/>
      <c r="C122" s="241"/>
      <c r="D122" s="225" t="s">
        <v>185</v>
      </c>
      <c r="E122" s="242" t="s">
        <v>19</v>
      </c>
      <c r="F122" s="243" t="s">
        <v>187</v>
      </c>
      <c r="G122" s="241"/>
      <c r="H122" s="244">
        <v>11.3</v>
      </c>
      <c r="I122" s="245"/>
      <c r="J122" s="241"/>
      <c r="K122" s="241"/>
      <c r="L122" s="246"/>
      <c r="M122" s="247"/>
      <c r="N122" s="248"/>
      <c r="O122" s="248"/>
      <c r="P122" s="248"/>
      <c r="Q122" s="248"/>
      <c r="R122" s="248"/>
      <c r="S122" s="248"/>
      <c r="T122" s="248"/>
      <c r="U122" s="249"/>
      <c r="AT122" s="250" t="s">
        <v>185</v>
      </c>
      <c r="AU122" s="250" t="s">
        <v>86</v>
      </c>
      <c r="AV122" s="13" t="s">
        <v>127</v>
      </c>
      <c r="AW122" s="13" t="s">
        <v>37</v>
      </c>
      <c r="AX122" s="13" t="s">
        <v>84</v>
      </c>
      <c r="AY122" s="250" t="s">
        <v>173</v>
      </c>
    </row>
    <row r="123" spans="2:65" s="1" customFormat="1" ht="16.5" customHeight="1">
      <c r="B123" s="39"/>
      <c r="C123" s="212" t="s">
        <v>226</v>
      </c>
      <c r="D123" s="212" t="s">
        <v>175</v>
      </c>
      <c r="E123" s="213" t="s">
        <v>227</v>
      </c>
      <c r="F123" s="214" t="s">
        <v>228</v>
      </c>
      <c r="G123" s="215" t="s">
        <v>214</v>
      </c>
      <c r="H123" s="216">
        <v>180.845</v>
      </c>
      <c r="I123" s="217"/>
      <c r="J123" s="218">
        <f>ROUND(I123*H123,2)</f>
        <v>0</v>
      </c>
      <c r="K123" s="214" t="s">
        <v>179</v>
      </c>
      <c r="L123" s="44"/>
      <c r="M123" s="219" t="s">
        <v>19</v>
      </c>
      <c r="N123" s="220" t="s">
        <v>47</v>
      </c>
      <c r="O123" s="84"/>
      <c r="P123" s="221">
        <f>O123*H123</f>
        <v>0</v>
      </c>
      <c r="Q123" s="221">
        <v>0</v>
      </c>
      <c r="R123" s="221">
        <f>Q123*H123</f>
        <v>0</v>
      </c>
      <c r="S123" s="221">
        <v>0</v>
      </c>
      <c r="T123" s="221">
        <f>S123*H123</f>
        <v>0</v>
      </c>
      <c r="U123" s="222" t="s">
        <v>19</v>
      </c>
      <c r="AR123" s="223" t="s">
        <v>127</v>
      </c>
      <c r="AT123" s="223" t="s">
        <v>175</v>
      </c>
      <c r="AU123" s="223" t="s">
        <v>86</v>
      </c>
      <c r="AY123" s="18" t="s">
        <v>173</v>
      </c>
      <c r="BE123" s="224">
        <f>IF(N123="základní",J123,0)</f>
        <v>0</v>
      </c>
      <c r="BF123" s="224">
        <f>IF(N123="snížená",J123,0)</f>
        <v>0</v>
      </c>
      <c r="BG123" s="224">
        <f>IF(N123="zákl. přenesená",J123,0)</f>
        <v>0</v>
      </c>
      <c r="BH123" s="224">
        <f>IF(N123="sníž. přenesená",J123,0)</f>
        <v>0</v>
      </c>
      <c r="BI123" s="224">
        <f>IF(N123="nulová",J123,0)</f>
        <v>0</v>
      </c>
      <c r="BJ123" s="18" t="s">
        <v>84</v>
      </c>
      <c r="BK123" s="224">
        <f>ROUND(I123*H123,2)</f>
        <v>0</v>
      </c>
      <c r="BL123" s="18" t="s">
        <v>127</v>
      </c>
      <c r="BM123" s="223" t="s">
        <v>229</v>
      </c>
    </row>
    <row r="124" spans="2:47" s="1" customFormat="1" ht="12">
      <c r="B124" s="39"/>
      <c r="C124" s="40"/>
      <c r="D124" s="225" t="s">
        <v>181</v>
      </c>
      <c r="E124" s="40"/>
      <c r="F124" s="226" t="s">
        <v>230</v>
      </c>
      <c r="G124" s="40"/>
      <c r="H124" s="40"/>
      <c r="I124" s="137"/>
      <c r="J124" s="40"/>
      <c r="K124" s="40"/>
      <c r="L124" s="44"/>
      <c r="M124" s="227"/>
      <c r="N124" s="84"/>
      <c r="O124" s="84"/>
      <c r="P124" s="84"/>
      <c r="Q124" s="84"/>
      <c r="R124" s="84"/>
      <c r="S124" s="84"/>
      <c r="T124" s="84"/>
      <c r="U124" s="85"/>
      <c r="AT124" s="18" t="s">
        <v>181</v>
      </c>
      <c r="AU124" s="18" t="s">
        <v>86</v>
      </c>
    </row>
    <row r="125" spans="2:47" s="1" customFormat="1" ht="12">
      <c r="B125" s="39"/>
      <c r="C125" s="40"/>
      <c r="D125" s="225" t="s">
        <v>183</v>
      </c>
      <c r="E125" s="40"/>
      <c r="F125" s="228" t="s">
        <v>231</v>
      </c>
      <c r="G125" s="40"/>
      <c r="H125" s="40"/>
      <c r="I125" s="137"/>
      <c r="J125" s="40"/>
      <c r="K125" s="40"/>
      <c r="L125" s="44"/>
      <c r="M125" s="227"/>
      <c r="N125" s="84"/>
      <c r="O125" s="84"/>
      <c r="P125" s="84"/>
      <c r="Q125" s="84"/>
      <c r="R125" s="84"/>
      <c r="S125" s="84"/>
      <c r="T125" s="84"/>
      <c r="U125" s="85"/>
      <c r="AT125" s="18" t="s">
        <v>183</v>
      </c>
      <c r="AU125" s="18" t="s">
        <v>86</v>
      </c>
    </row>
    <row r="126" spans="2:51" s="12" customFormat="1" ht="12">
      <c r="B126" s="229"/>
      <c r="C126" s="230"/>
      <c r="D126" s="225" t="s">
        <v>185</v>
      </c>
      <c r="E126" s="231" t="s">
        <v>19</v>
      </c>
      <c r="F126" s="232" t="s">
        <v>232</v>
      </c>
      <c r="G126" s="230"/>
      <c r="H126" s="233">
        <v>369.6</v>
      </c>
      <c r="I126" s="234"/>
      <c r="J126" s="230"/>
      <c r="K126" s="230"/>
      <c r="L126" s="235"/>
      <c r="M126" s="236"/>
      <c r="N126" s="237"/>
      <c r="O126" s="237"/>
      <c r="P126" s="237"/>
      <c r="Q126" s="237"/>
      <c r="R126" s="237"/>
      <c r="S126" s="237"/>
      <c r="T126" s="237"/>
      <c r="U126" s="238"/>
      <c r="AT126" s="239" t="s">
        <v>185</v>
      </c>
      <c r="AU126" s="239" t="s">
        <v>86</v>
      </c>
      <c r="AV126" s="12" t="s">
        <v>86</v>
      </c>
      <c r="AW126" s="12" t="s">
        <v>37</v>
      </c>
      <c r="AX126" s="12" t="s">
        <v>76</v>
      </c>
      <c r="AY126" s="239" t="s">
        <v>173</v>
      </c>
    </row>
    <row r="127" spans="2:51" s="12" customFormat="1" ht="12">
      <c r="B127" s="229"/>
      <c r="C127" s="230"/>
      <c r="D127" s="225" t="s">
        <v>185</v>
      </c>
      <c r="E127" s="231" t="s">
        <v>19</v>
      </c>
      <c r="F127" s="232" t="s">
        <v>233</v>
      </c>
      <c r="G127" s="230"/>
      <c r="H127" s="233">
        <v>-11.3</v>
      </c>
      <c r="I127" s="234"/>
      <c r="J127" s="230"/>
      <c r="K127" s="230"/>
      <c r="L127" s="235"/>
      <c r="M127" s="236"/>
      <c r="N127" s="237"/>
      <c r="O127" s="237"/>
      <c r="P127" s="237"/>
      <c r="Q127" s="237"/>
      <c r="R127" s="237"/>
      <c r="S127" s="237"/>
      <c r="T127" s="237"/>
      <c r="U127" s="238"/>
      <c r="AT127" s="239" t="s">
        <v>185</v>
      </c>
      <c r="AU127" s="239" t="s">
        <v>86</v>
      </c>
      <c r="AV127" s="12" t="s">
        <v>86</v>
      </c>
      <c r="AW127" s="12" t="s">
        <v>37</v>
      </c>
      <c r="AX127" s="12" t="s">
        <v>76</v>
      </c>
      <c r="AY127" s="239" t="s">
        <v>173</v>
      </c>
    </row>
    <row r="128" spans="2:51" s="12" customFormat="1" ht="12">
      <c r="B128" s="229"/>
      <c r="C128" s="230"/>
      <c r="D128" s="225" t="s">
        <v>185</v>
      </c>
      <c r="E128" s="231" t="s">
        <v>19</v>
      </c>
      <c r="F128" s="232" t="s">
        <v>234</v>
      </c>
      <c r="G128" s="230"/>
      <c r="H128" s="233">
        <v>3.39</v>
      </c>
      <c r="I128" s="234"/>
      <c r="J128" s="230"/>
      <c r="K128" s="230"/>
      <c r="L128" s="235"/>
      <c r="M128" s="236"/>
      <c r="N128" s="237"/>
      <c r="O128" s="237"/>
      <c r="P128" s="237"/>
      <c r="Q128" s="237"/>
      <c r="R128" s="237"/>
      <c r="S128" s="237"/>
      <c r="T128" s="237"/>
      <c r="U128" s="238"/>
      <c r="AT128" s="239" t="s">
        <v>185</v>
      </c>
      <c r="AU128" s="239" t="s">
        <v>86</v>
      </c>
      <c r="AV128" s="12" t="s">
        <v>86</v>
      </c>
      <c r="AW128" s="12" t="s">
        <v>37</v>
      </c>
      <c r="AX128" s="12" t="s">
        <v>76</v>
      </c>
      <c r="AY128" s="239" t="s">
        <v>173</v>
      </c>
    </row>
    <row r="129" spans="2:51" s="13" customFormat="1" ht="12">
      <c r="B129" s="240"/>
      <c r="C129" s="241"/>
      <c r="D129" s="225" t="s">
        <v>185</v>
      </c>
      <c r="E129" s="242" t="s">
        <v>144</v>
      </c>
      <c r="F129" s="243" t="s">
        <v>187</v>
      </c>
      <c r="G129" s="241"/>
      <c r="H129" s="244">
        <v>361.69</v>
      </c>
      <c r="I129" s="245"/>
      <c r="J129" s="241"/>
      <c r="K129" s="241"/>
      <c r="L129" s="246"/>
      <c r="M129" s="247"/>
      <c r="N129" s="248"/>
      <c r="O129" s="248"/>
      <c r="P129" s="248"/>
      <c r="Q129" s="248"/>
      <c r="R129" s="248"/>
      <c r="S129" s="248"/>
      <c r="T129" s="248"/>
      <c r="U129" s="249"/>
      <c r="AT129" s="250" t="s">
        <v>185</v>
      </c>
      <c r="AU129" s="250" t="s">
        <v>86</v>
      </c>
      <c r="AV129" s="13" t="s">
        <v>127</v>
      </c>
      <c r="AW129" s="13" t="s">
        <v>37</v>
      </c>
      <c r="AX129" s="13" t="s">
        <v>76</v>
      </c>
      <c r="AY129" s="250" t="s">
        <v>173</v>
      </c>
    </row>
    <row r="130" spans="2:51" s="12" customFormat="1" ht="12">
      <c r="B130" s="229"/>
      <c r="C130" s="230"/>
      <c r="D130" s="225" t="s">
        <v>185</v>
      </c>
      <c r="E130" s="231" t="s">
        <v>19</v>
      </c>
      <c r="F130" s="232" t="s">
        <v>235</v>
      </c>
      <c r="G130" s="230"/>
      <c r="H130" s="233">
        <v>180.845</v>
      </c>
      <c r="I130" s="234"/>
      <c r="J130" s="230"/>
      <c r="K130" s="230"/>
      <c r="L130" s="235"/>
      <c r="M130" s="236"/>
      <c r="N130" s="237"/>
      <c r="O130" s="237"/>
      <c r="P130" s="237"/>
      <c r="Q130" s="237"/>
      <c r="R130" s="237"/>
      <c r="S130" s="237"/>
      <c r="T130" s="237"/>
      <c r="U130" s="238"/>
      <c r="AT130" s="239" t="s">
        <v>185</v>
      </c>
      <c r="AU130" s="239" t="s">
        <v>86</v>
      </c>
      <c r="AV130" s="12" t="s">
        <v>86</v>
      </c>
      <c r="AW130" s="12" t="s">
        <v>37</v>
      </c>
      <c r="AX130" s="12" t="s">
        <v>76</v>
      </c>
      <c r="AY130" s="239" t="s">
        <v>173</v>
      </c>
    </row>
    <row r="131" spans="2:51" s="13" customFormat="1" ht="12">
      <c r="B131" s="240"/>
      <c r="C131" s="241"/>
      <c r="D131" s="225" t="s">
        <v>185</v>
      </c>
      <c r="E131" s="242" t="s">
        <v>19</v>
      </c>
      <c r="F131" s="243" t="s">
        <v>187</v>
      </c>
      <c r="G131" s="241"/>
      <c r="H131" s="244">
        <v>180.845</v>
      </c>
      <c r="I131" s="245"/>
      <c r="J131" s="241"/>
      <c r="K131" s="241"/>
      <c r="L131" s="246"/>
      <c r="M131" s="247"/>
      <c r="N131" s="248"/>
      <c r="O131" s="248"/>
      <c r="P131" s="248"/>
      <c r="Q131" s="248"/>
      <c r="R131" s="248"/>
      <c r="S131" s="248"/>
      <c r="T131" s="248"/>
      <c r="U131" s="249"/>
      <c r="AT131" s="250" t="s">
        <v>185</v>
      </c>
      <c r="AU131" s="250" t="s">
        <v>86</v>
      </c>
      <c r="AV131" s="13" t="s">
        <v>127</v>
      </c>
      <c r="AW131" s="13" t="s">
        <v>37</v>
      </c>
      <c r="AX131" s="13" t="s">
        <v>84</v>
      </c>
      <c r="AY131" s="250" t="s">
        <v>173</v>
      </c>
    </row>
    <row r="132" spans="2:65" s="1" customFormat="1" ht="16.5" customHeight="1">
      <c r="B132" s="39"/>
      <c r="C132" s="212" t="s">
        <v>236</v>
      </c>
      <c r="D132" s="212" t="s">
        <v>175</v>
      </c>
      <c r="E132" s="213" t="s">
        <v>237</v>
      </c>
      <c r="F132" s="214" t="s">
        <v>238</v>
      </c>
      <c r="G132" s="215" t="s">
        <v>214</v>
      </c>
      <c r="H132" s="216">
        <v>54.254</v>
      </c>
      <c r="I132" s="217"/>
      <c r="J132" s="218">
        <f>ROUND(I132*H132,2)</f>
        <v>0</v>
      </c>
      <c r="K132" s="214" t="s">
        <v>179</v>
      </c>
      <c r="L132" s="44"/>
      <c r="M132" s="219" t="s">
        <v>19</v>
      </c>
      <c r="N132" s="220" t="s">
        <v>47</v>
      </c>
      <c r="O132" s="84"/>
      <c r="P132" s="221">
        <f>O132*H132</f>
        <v>0</v>
      </c>
      <c r="Q132" s="221">
        <v>0</v>
      </c>
      <c r="R132" s="221">
        <f>Q132*H132</f>
        <v>0</v>
      </c>
      <c r="S132" s="221">
        <v>0</v>
      </c>
      <c r="T132" s="221">
        <f>S132*H132</f>
        <v>0</v>
      </c>
      <c r="U132" s="222" t="s">
        <v>19</v>
      </c>
      <c r="AR132" s="223" t="s">
        <v>127</v>
      </c>
      <c r="AT132" s="223" t="s">
        <v>175</v>
      </c>
      <c r="AU132" s="223" t="s">
        <v>86</v>
      </c>
      <c r="AY132" s="18" t="s">
        <v>173</v>
      </c>
      <c r="BE132" s="224">
        <f>IF(N132="základní",J132,0)</f>
        <v>0</v>
      </c>
      <c r="BF132" s="224">
        <f>IF(N132="snížená",J132,0)</f>
        <v>0</v>
      </c>
      <c r="BG132" s="224">
        <f>IF(N132="zákl. přenesená",J132,0)</f>
        <v>0</v>
      </c>
      <c r="BH132" s="224">
        <f>IF(N132="sníž. přenesená",J132,0)</f>
        <v>0</v>
      </c>
      <c r="BI132" s="224">
        <f>IF(N132="nulová",J132,0)</f>
        <v>0</v>
      </c>
      <c r="BJ132" s="18" t="s">
        <v>84</v>
      </c>
      <c r="BK132" s="224">
        <f>ROUND(I132*H132,2)</f>
        <v>0</v>
      </c>
      <c r="BL132" s="18" t="s">
        <v>127</v>
      </c>
      <c r="BM132" s="223" t="s">
        <v>239</v>
      </c>
    </row>
    <row r="133" spans="2:47" s="1" customFormat="1" ht="12">
      <c r="B133" s="39"/>
      <c r="C133" s="40"/>
      <c r="D133" s="225" t="s">
        <v>181</v>
      </c>
      <c r="E133" s="40"/>
      <c r="F133" s="226" t="s">
        <v>240</v>
      </c>
      <c r="G133" s="40"/>
      <c r="H133" s="40"/>
      <c r="I133" s="137"/>
      <c r="J133" s="40"/>
      <c r="K133" s="40"/>
      <c r="L133" s="44"/>
      <c r="M133" s="227"/>
      <c r="N133" s="84"/>
      <c r="O133" s="84"/>
      <c r="P133" s="84"/>
      <c r="Q133" s="84"/>
      <c r="R133" s="84"/>
      <c r="S133" s="84"/>
      <c r="T133" s="84"/>
      <c r="U133" s="85"/>
      <c r="AT133" s="18" t="s">
        <v>181</v>
      </c>
      <c r="AU133" s="18" t="s">
        <v>86</v>
      </c>
    </row>
    <row r="134" spans="2:47" s="1" customFormat="1" ht="12">
      <c r="B134" s="39"/>
      <c r="C134" s="40"/>
      <c r="D134" s="225" t="s">
        <v>183</v>
      </c>
      <c r="E134" s="40"/>
      <c r="F134" s="228" t="s">
        <v>231</v>
      </c>
      <c r="G134" s="40"/>
      <c r="H134" s="40"/>
      <c r="I134" s="137"/>
      <c r="J134" s="40"/>
      <c r="K134" s="40"/>
      <c r="L134" s="44"/>
      <c r="M134" s="227"/>
      <c r="N134" s="84"/>
      <c r="O134" s="84"/>
      <c r="P134" s="84"/>
      <c r="Q134" s="84"/>
      <c r="R134" s="84"/>
      <c r="S134" s="84"/>
      <c r="T134" s="84"/>
      <c r="U134" s="85"/>
      <c r="AT134" s="18" t="s">
        <v>183</v>
      </c>
      <c r="AU134" s="18" t="s">
        <v>86</v>
      </c>
    </row>
    <row r="135" spans="2:51" s="12" customFormat="1" ht="12">
      <c r="B135" s="229"/>
      <c r="C135" s="230"/>
      <c r="D135" s="225" t="s">
        <v>185</v>
      </c>
      <c r="E135" s="231" t="s">
        <v>19</v>
      </c>
      <c r="F135" s="232" t="s">
        <v>241</v>
      </c>
      <c r="G135" s="230"/>
      <c r="H135" s="233">
        <v>54.254</v>
      </c>
      <c r="I135" s="234"/>
      <c r="J135" s="230"/>
      <c r="K135" s="230"/>
      <c r="L135" s="235"/>
      <c r="M135" s="236"/>
      <c r="N135" s="237"/>
      <c r="O135" s="237"/>
      <c r="P135" s="237"/>
      <c r="Q135" s="237"/>
      <c r="R135" s="237"/>
      <c r="S135" s="237"/>
      <c r="T135" s="237"/>
      <c r="U135" s="238"/>
      <c r="AT135" s="239" t="s">
        <v>185</v>
      </c>
      <c r="AU135" s="239" t="s">
        <v>86</v>
      </c>
      <c r="AV135" s="12" t="s">
        <v>86</v>
      </c>
      <c r="AW135" s="12" t="s">
        <v>37</v>
      </c>
      <c r="AX135" s="12" t="s">
        <v>76</v>
      </c>
      <c r="AY135" s="239" t="s">
        <v>173</v>
      </c>
    </row>
    <row r="136" spans="2:51" s="13" customFormat="1" ht="12">
      <c r="B136" s="240"/>
      <c r="C136" s="241"/>
      <c r="D136" s="225" t="s">
        <v>185</v>
      </c>
      <c r="E136" s="242" t="s">
        <v>19</v>
      </c>
      <c r="F136" s="243" t="s">
        <v>187</v>
      </c>
      <c r="G136" s="241"/>
      <c r="H136" s="244">
        <v>54.254</v>
      </c>
      <c r="I136" s="245"/>
      <c r="J136" s="241"/>
      <c r="K136" s="241"/>
      <c r="L136" s="246"/>
      <c r="M136" s="247"/>
      <c r="N136" s="248"/>
      <c r="O136" s="248"/>
      <c r="P136" s="248"/>
      <c r="Q136" s="248"/>
      <c r="R136" s="248"/>
      <c r="S136" s="248"/>
      <c r="T136" s="248"/>
      <c r="U136" s="249"/>
      <c r="AT136" s="250" t="s">
        <v>185</v>
      </c>
      <c r="AU136" s="250" t="s">
        <v>86</v>
      </c>
      <c r="AV136" s="13" t="s">
        <v>127</v>
      </c>
      <c r="AW136" s="13" t="s">
        <v>37</v>
      </c>
      <c r="AX136" s="13" t="s">
        <v>84</v>
      </c>
      <c r="AY136" s="250" t="s">
        <v>173</v>
      </c>
    </row>
    <row r="137" spans="2:65" s="1" customFormat="1" ht="16.5" customHeight="1">
      <c r="B137" s="39"/>
      <c r="C137" s="212" t="s">
        <v>242</v>
      </c>
      <c r="D137" s="212" t="s">
        <v>175</v>
      </c>
      <c r="E137" s="213" t="s">
        <v>243</v>
      </c>
      <c r="F137" s="214" t="s">
        <v>244</v>
      </c>
      <c r="G137" s="215" t="s">
        <v>214</v>
      </c>
      <c r="H137" s="216">
        <v>18.085</v>
      </c>
      <c r="I137" s="217"/>
      <c r="J137" s="218">
        <f>ROUND(I137*H137,2)</f>
        <v>0</v>
      </c>
      <c r="K137" s="214" t="s">
        <v>179</v>
      </c>
      <c r="L137" s="44"/>
      <c r="M137" s="219" t="s">
        <v>19</v>
      </c>
      <c r="N137" s="220" t="s">
        <v>47</v>
      </c>
      <c r="O137" s="84"/>
      <c r="P137" s="221">
        <f>O137*H137</f>
        <v>0</v>
      </c>
      <c r="Q137" s="221">
        <v>0</v>
      </c>
      <c r="R137" s="221">
        <f>Q137*H137</f>
        <v>0</v>
      </c>
      <c r="S137" s="221">
        <v>0</v>
      </c>
      <c r="T137" s="221">
        <f>S137*H137</f>
        <v>0</v>
      </c>
      <c r="U137" s="222" t="s">
        <v>19</v>
      </c>
      <c r="AR137" s="223" t="s">
        <v>127</v>
      </c>
      <c r="AT137" s="223" t="s">
        <v>175</v>
      </c>
      <c r="AU137" s="223" t="s">
        <v>86</v>
      </c>
      <c r="AY137" s="18" t="s">
        <v>173</v>
      </c>
      <c r="BE137" s="224">
        <f>IF(N137="základní",J137,0)</f>
        <v>0</v>
      </c>
      <c r="BF137" s="224">
        <f>IF(N137="snížená",J137,0)</f>
        <v>0</v>
      </c>
      <c r="BG137" s="224">
        <f>IF(N137="zákl. přenesená",J137,0)</f>
        <v>0</v>
      </c>
      <c r="BH137" s="224">
        <f>IF(N137="sníž. přenesená",J137,0)</f>
        <v>0</v>
      </c>
      <c r="BI137" s="224">
        <f>IF(N137="nulová",J137,0)</f>
        <v>0</v>
      </c>
      <c r="BJ137" s="18" t="s">
        <v>84</v>
      </c>
      <c r="BK137" s="224">
        <f>ROUND(I137*H137,2)</f>
        <v>0</v>
      </c>
      <c r="BL137" s="18" t="s">
        <v>127</v>
      </c>
      <c r="BM137" s="223" t="s">
        <v>245</v>
      </c>
    </row>
    <row r="138" spans="2:47" s="1" customFormat="1" ht="12">
      <c r="B138" s="39"/>
      <c r="C138" s="40"/>
      <c r="D138" s="225" t="s">
        <v>181</v>
      </c>
      <c r="E138" s="40"/>
      <c r="F138" s="226" t="s">
        <v>246</v>
      </c>
      <c r="G138" s="40"/>
      <c r="H138" s="40"/>
      <c r="I138" s="137"/>
      <c r="J138" s="40"/>
      <c r="K138" s="40"/>
      <c r="L138" s="44"/>
      <c r="M138" s="227"/>
      <c r="N138" s="84"/>
      <c r="O138" s="84"/>
      <c r="P138" s="84"/>
      <c r="Q138" s="84"/>
      <c r="R138" s="84"/>
      <c r="S138" s="84"/>
      <c r="T138" s="84"/>
      <c r="U138" s="85"/>
      <c r="AT138" s="18" t="s">
        <v>181</v>
      </c>
      <c r="AU138" s="18" t="s">
        <v>86</v>
      </c>
    </row>
    <row r="139" spans="2:47" s="1" customFormat="1" ht="12">
      <c r="B139" s="39"/>
      <c r="C139" s="40"/>
      <c r="D139" s="225" t="s">
        <v>183</v>
      </c>
      <c r="E139" s="40"/>
      <c r="F139" s="228" t="s">
        <v>231</v>
      </c>
      <c r="G139" s="40"/>
      <c r="H139" s="40"/>
      <c r="I139" s="137"/>
      <c r="J139" s="40"/>
      <c r="K139" s="40"/>
      <c r="L139" s="44"/>
      <c r="M139" s="227"/>
      <c r="N139" s="84"/>
      <c r="O139" s="84"/>
      <c r="P139" s="84"/>
      <c r="Q139" s="84"/>
      <c r="R139" s="84"/>
      <c r="S139" s="84"/>
      <c r="T139" s="84"/>
      <c r="U139" s="85"/>
      <c r="AT139" s="18" t="s">
        <v>183</v>
      </c>
      <c r="AU139" s="18" t="s">
        <v>86</v>
      </c>
    </row>
    <row r="140" spans="2:51" s="12" customFormat="1" ht="12">
      <c r="B140" s="229"/>
      <c r="C140" s="230"/>
      <c r="D140" s="225" t="s">
        <v>185</v>
      </c>
      <c r="E140" s="231" t="s">
        <v>19</v>
      </c>
      <c r="F140" s="232" t="s">
        <v>247</v>
      </c>
      <c r="G140" s="230"/>
      <c r="H140" s="233">
        <v>18.085</v>
      </c>
      <c r="I140" s="234"/>
      <c r="J140" s="230"/>
      <c r="K140" s="230"/>
      <c r="L140" s="235"/>
      <c r="M140" s="236"/>
      <c r="N140" s="237"/>
      <c r="O140" s="237"/>
      <c r="P140" s="237"/>
      <c r="Q140" s="237"/>
      <c r="R140" s="237"/>
      <c r="S140" s="237"/>
      <c r="T140" s="237"/>
      <c r="U140" s="238"/>
      <c r="AT140" s="239" t="s">
        <v>185</v>
      </c>
      <c r="AU140" s="239" t="s">
        <v>86</v>
      </c>
      <c r="AV140" s="12" t="s">
        <v>86</v>
      </c>
      <c r="AW140" s="12" t="s">
        <v>37</v>
      </c>
      <c r="AX140" s="12" t="s">
        <v>76</v>
      </c>
      <c r="AY140" s="239" t="s">
        <v>173</v>
      </c>
    </row>
    <row r="141" spans="2:51" s="13" customFormat="1" ht="12">
      <c r="B141" s="240"/>
      <c r="C141" s="241"/>
      <c r="D141" s="225" t="s">
        <v>185</v>
      </c>
      <c r="E141" s="242" t="s">
        <v>19</v>
      </c>
      <c r="F141" s="243" t="s">
        <v>187</v>
      </c>
      <c r="G141" s="241"/>
      <c r="H141" s="244">
        <v>18.085</v>
      </c>
      <c r="I141" s="245"/>
      <c r="J141" s="241"/>
      <c r="K141" s="241"/>
      <c r="L141" s="246"/>
      <c r="M141" s="247"/>
      <c r="N141" s="248"/>
      <c r="O141" s="248"/>
      <c r="P141" s="248"/>
      <c r="Q141" s="248"/>
      <c r="R141" s="248"/>
      <c r="S141" s="248"/>
      <c r="T141" s="248"/>
      <c r="U141" s="249"/>
      <c r="AT141" s="250" t="s">
        <v>185</v>
      </c>
      <c r="AU141" s="250" t="s">
        <v>86</v>
      </c>
      <c r="AV141" s="13" t="s">
        <v>127</v>
      </c>
      <c r="AW141" s="13" t="s">
        <v>37</v>
      </c>
      <c r="AX141" s="13" t="s">
        <v>84</v>
      </c>
      <c r="AY141" s="250" t="s">
        <v>173</v>
      </c>
    </row>
    <row r="142" spans="2:65" s="1" customFormat="1" ht="16.5" customHeight="1">
      <c r="B142" s="39"/>
      <c r="C142" s="212" t="s">
        <v>248</v>
      </c>
      <c r="D142" s="212" t="s">
        <v>175</v>
      </c>
      <c r="E142" s="213" t="s">
        <v>249</v>
      </c>
      <c r="F142" s="214" t="s">
        <v>250</v>
      </c>
      <c r="G142" s="215" t="s">
        <v>214</v>
      </c>
      <c r="H142" s="216">
        <v>180.845</v>
      </c>
      <c r="I142" s="217"/>
      <c r="J142" s="218">
        <f>ROUND(I142*H142,2)</f>
        <v>0</v>
      </c>
      <c r="K142" s="214" t="s">
        <v>179</v>
      </c>
      <c r="L142" s="44"/>
      <c r="M142" s="219" t="s">
        <v>19</v>
      </c>
      <c r="N142" s="220" t="s">
        <v>47</v>
      </c>
      <c r="O142" s="84"/>
      <c r="P142" s="221">
        <f>O142*H142</f>
        <v>0</v>
      </c>
      <c r="Q142" s="221">
        <v>0</v>
      </c>
      <c r="R142" s="221">
        <f>Q142*H142</f>
        <v>0</v>
      </c>
      <c r="S142" s="221">
        <v>0</v>
      </c>
      <c r="T142" s="221">
        <f>S142*H142</f>
        <v>0</v>
      </c>
      <c r="U142" s="222" t="s">
        <v>19</v>
      </c>
      <c r="AR142" s="223" t="s">
        <v>127</v>
      </c>
      <c r="AT142" s="223" t="s">
        <v>175</v>
      </c>
      <c r="AU142" s="223" t="s">
        <v>86</v>
      </c>
      <c r="AY142" s="18" t="s">
        <v>173</v>
      </c>
      <c r="BE142" s="224">
        <f>IF(N142="základní",J142,0)</f>
        <v>0</v>
      </c>
      <c r="BF142" s="224">
        <f>IF(N142="snížená",J142,0)</f>
        <v>0</v>
      </c>
      <c r="BG142" s="224">
        <f>IF(N142="zákl. přenesená",J142,0)</f>
        <v>0</v>
      </c>
      <c r="BH142" s="224">
        <f>IF(N142="sníž. přenesená",J142,0)</f>
        <v>0</v>
      </c>
      <c r="BI142" s="224">
        <f>IF(N142="nulová",J142,0)</f>
        <v>0</v>
      </c>
      <c r="BJ142" s="18" t="s">
        <v>84</v>
      </c>
      <c r="BK142" s="224">
        <f>ROUND(I142*H142,2)</f>
        <v>0</v>
      </c>
      <c r="BL142" s="18" t="s">
        <v>127</v>
      </c>
      <c r="BM142" s="223" t="s">
        <v>251</v>
      </c>
    </row>
    <row r="143" spans="2:47" s="1" customFormat="1" ht="12">
      <c r="B143" s="39"/>
      <c r="C143" s="40"/>
      <c r="D143" s="225" t="s">
        <v>181</v>
      </c>
      <c r="E143" s="40"/>
      <c r="F143" s="226" t="s">
        <v>252</v>
      </c>
      <c r="G143" s="40"/>
      <c r="H143" s="40"/>
      <c r="I143" s="137"/>
      <c r="J143" s="40"/>
      <c r="K143" s="40"/>
      <c r="L143" s="44"/>
      <c r="M143" s="227"/>
      <c r="N143" s="84"/>
      <c r="O143" s="84"/>
      <c r="P143" s="84"/>
      <c r="Q143" s="84"/>
      <c r="R143" s="84"/>
      <c r="S143" s="84"/>
      <c r="T143" s="84"/>
      <c r="U143" s="85"/>
      <c r="AT143" s="18" t="s">
        <v>181</v>
      </c>
      <c r="AU143" s="18" t="s">
        <v>86</v>
      </c>
    </row>
    <row r="144" spans="2:47" s="1" customFormat="1" ht="12">
      <c r="B144" s="39"/>
      <c r="C144" s="40"/>
      <c r="D144" s="225" t="s">
        <v>183</v>
      </c>
      <c r="E144" s="40"/>
      <c r="F144" s="228" t="s">
        <v>231</v>
      </c>
      <c r="G144" s="40"/>
      <c r="H144" s="40"/>
      <c r="I144" s="137"/>
      <c r="J144" s="40"/>
      <c r="K144" s="40"/>
      <c r="L144" s="44"/>
      <c r="M144" s="227"/>
      <c r="N144" s="84"/>
      <c r="O144" s="84"/>
      <c r="P144" s="84"/>
      <c r="Q144" s="84"/>
      <c r="R144" s="84"/>
      <c r="S144" s="84"/>
      <c r="T144" s="84"/>
      <c r="U144" s="85"/>
      <c r="AT144" s="18" t="s">
        <v>183</v>
      </c>
      <c r="AU144" s="18" t="s">
        <v>86</v>
      </c>
    </row>
    <row r="145" spans="2:51" s="12" customFormat="1" ht="12">
      <c r="B145" s="229"/>
      <c r="C145" s="230"/>
      <c r="D145" s="225" t="s">
        <v>185</v>
      </c>
      <c r="E145" s="231" t="s">
        <v>19</v>
      </c>
      <c r="F145" s="232" t="s">
        <v>253</v>
      </c>
      <c r="G145" s="230"/>
      <c r="H145" s="233">
        <v>180.845</v>
      </c>
      <c r="I145" s="234"/>
      <c r="J145" s="230"/>
      <c r="K145" s="230"/>
      <c r="L145" s="235"/>
      <c r="M145" s="236"/>
      <c r="N145" s="237"/>
      <c r="O145" s="237"/>
      <c r="P145" s="237"/>
      <c r="Q145" s="237"/>
      <c r="R145" s="237"/>
      <c r="S145" s="237"/>
      <c r="T145" s="237"/>
      <c r="U145" s="238"/>
      <c r="AT145" s="239" t="s">
        <v>185</v>
      </c>
      <c r="AU145" s="239" t="s">
        <v>86</v>
      </c>
      <c r="AV145" s="12" t="s">
        <v>86</v>
      </c>
      <c r="AW145" s="12" t="s">
        <v>37</v>
      </c>
      <c r="AX145" s="12" t="s">
        <v>76</v>
      </c>
      <c r="AY145" s="239" t="s">
        <v>173</v>
      </c>
    </row>
    <row r="146" spans="2:51" s="13" customFormat="1" ht="12">
      <c r="B146" s="240"/>
      <c r="C146" s="241"/>
      <c r="D146" s="225" t="s">
        <v>185</v>
      </c>
      <c r="E146" s="242" t="s">
        <v>19</v>
      </c>
      <c r="F146" s="243" t="s">
        <v>187</v>
      </c>
      <c r="G146" s="241"/>
      <c r="H146" s="244">
        <v>180.845</v>
      </c>
      <c r="I146" s="245"/>
      <c r="J146" s="241"/>
      <c r="K146" s="241"/>
      <c r="L146" s="246"/>
      <c r="M146" s="247"/>
      <c r="N146" s="248"/>
      <c r="O146" s="248"/>
      <c r="P146" s="248"/>
      <c r="Q146" s="248"/>
      <c r="R146" s="248"/>
      <c r="S146" s="248"/>
      <c r="T146" s="248"/>
      <c r="U146" s="249"/>
      <c r="AT146" s="250" t="s">
        <v>185</v>
      </c>
      <c r="AU146" s="250" t="s">
        <v>86</v>
      </c>
      <c r="AV146" s="13" t="s">
        <v>127</v>
      </c>
      <c r="AW146" s="13" t="s">
        <v>37</v>
      </c>
      <c r="AX146" s="13" t="s">
        <v>84</v>
      </c>
      <c r="AY146" s="250" t="s">
        <v>173</v>
      </c>
    </row>
    <row r="147" spans="2:65" s="1" customFormat="1" ht="16.5" customHeight="1">
      <c r="B147" s="39"/>
      <c r="C147" s="212" t="s">
        <v>254</v>
      </c>
      <c r="D147" s="212" t="s">
        <v>175</v>
      </c>
      <c r="E147" s="213" t="s">
        <v>255</v>
      </c>
      <c r="F147" s="214" t="s">
        <v>256</v>
      </c>
      <c r="G147" s="215" t="s">
        <v>214</v>
      </c>
      <c r="H147" s="216">
        <v>54.254</v>
      </c>
      <c r="I147" s="217"/>
      <c r="J147" s="218">
        <f>ROUND(I147*H147,2)</f>
        <v>0</v>
      </c>
      <c r="K147" s="214" t="s">
        <v>179</v>
      </c>
      <c r="L147" s="44"/>
      <c r="M147" s="219" t="s">
        <v>19</v>
      </c>
      <c r="N147" s="220" t="s">
        <v>47</v>
      </c>
      <c r="O147" s="84"/>
      <c r="P147" s="221">
        <f>O147*H147</f>
        <v>0</v>
      </c>
      <c r="Q147" s="221">
        <v>0</v>
      </c>
      <c r="R147" s="221">
        <f>Q147*H147</f>
        <v>0</v>
      </c>
      <c r="S147" s="221">
        <v>0</v>
      </c>
      <c r="T147" s="221">
        <f>S147*H147</f>
        <v>0</v>
      </c>
      <c r="U147" s="222" t="s">
        <v>19</v>
      </c>
      <c r="AR147" s="223" t="s">
        <v>127</v>
      </c>
      <c r="AT147" s="223" t="s">
        <v>175</v>
      </c>
      <c r="AU147" s="223" t="s">
        <v>86</v>
      </c>
      <c r="AY147" s="18" t="s">
        <v>173</v>
      </c>
      <c r="BE147" s="224">
        <f>IF(N147="základní",J147,0)</f>
        <v>0</v>
      </c>
      <c r="BF147" s="224">
        <f>IF(N147="snížená",J147,0)</f>
        <v>0</v>
      </c>
      <c r="BG147" s="224">
        <f>IF(N147="zákl. přenesená",J147,0)</f>
        <v>0</v>
      </c>
      <c r="BH147" s="224">
        <f>IF(N147="sníž. přenesená",J147,0)</f>
        <v>0</v>
      </c>
      <c r="BI147" s="224">
        <f>IF(N147="nulová",J147,0)</f>
        <v>0</v>
      </c>
      <c r="BJ147" s="18" t="s">
        <v>84</v>
      </c>
      <c r="BK147" s="224">
        <f>ROUND(I147*H147,2)</f>
        <v>0</v>
      </c>
      <c r="BL147" s="18" t="s">
        <v>127</v>
      </c>
      <c r="BM147" s="223" t="s">
        <v>257</v>
      </c>
    </row>
    <row r="148" spans="2:47" s="1" customFormat="1" ht="12">
      <c r="B148" s="39"/>
      <c r="C148" s="40"/>
      <c r="D148" s="225" t="s">
        <v>181</v>
      </c>
      <c r="E148" s="40"/>
      <c r="F148" s="226" t="s">
        <v>258</v>
      </c>
      <c r="G148" s="40"/>
      <c r="H148" s="40"/>
      <c r="I148" s="137"/>
      <c r="J148" s="40"/>
      <c r="K148" s="40"/>
      <c r="L148" s="44"/>
      <c r="M148" s="227"/>
      <c r="N148" s="84"/>
      <c r="O148" s="84"/>
      <c r="P148" s="84"/>
      <c r="Q148" s="84"/>
      <c r="R148" s="84"/>
      <c r="S148" s="84"/>
      <c r="T148" s="84"/>
      <c r="U148" s="85"/>
      <c r="AT148" s="18" t="s">
        <v>181</v>
      </c>
      <c r="AU148" s="18" t="s">
        <v>86</v>
      </c>
    </row>
    <row r="149" spans="2:47" s="1" customFormat="1" ht="12">
      <c r="B149" s="39"/>
      <c r="C149" s="40"/>
      <c r="D149" s="225" t="s">
        <v>183</v>
      </c>
      <c r="E149" s="40"/>
      <c r="F149" s="228" t="s">
        <v>231</v>
      </c>
      <c r="G149" s="40"/>
      <c r="H149" s="40"/>
      <c r="I149" s="137"/>
      <c r="J149" s="40"/>
      <c r="K149" s="40"/>
      <c r="L149" s="44"/>
      <c r="M149" s="227"/>
      <c r="N149" s="84"/>
      <c r="O149" s="84"/>
      <c r="P149" s="84"/>
      <c r="Q149" s="84"/>
      <c r="R149" s="84"/>
      <c r="S149" s="84"/>
      <c r="T149" s="84"/>
      <c r="U149" s="85"/>
      <c r="AT149" s="18" t="s">
        <v>183</v>
      </c>
      <c r="AU149" s="18" t="s">
        <v>86</v>
      </c>
    </row>
    <row r="150" spans="2:51" s="12" customFormat="1" ht="12">
      <c r="B150" s="229"/>
      <c r="C150" s="230"/>
      <c r="D150" s="225" t="s">
        <v>185</v>
      </c>
      <c r="E150" s="231" t="s">
        <v>19</v>
      </c>
      <c r="F150" s="232" t="s">
        <v>241</v>
      </c>
      <c r="G150" s="230"/>
      <c r="H150" s="233">
        <v>54.254</v>
      </c>
      <c r="I150" s="234"/>
      <c r="J150" s="230"/>
      <c r="K150" s="230"/>
      <c r="L150" s="235"/>
      <c r="M150" s="236"/>
      <c r="N150" s="237"/>
      <c r="O150" s="237"/>
      <c r="P150" s="237"/>
      <c r="Q150" s="237"/>
      <c r="R150" s="237"/>
      <c r="S150" s="237"/>
      <c r="T150" s="237"/>
      <c r="U150" s="238"/>
      <c r="AT150" s="239" t="s">
        <v>185</v>
      </c>
      <c r="AU150" s="239" t="s">
        <v>86</v>
      </c>
      <c r="AV150" s="12" t="s">
        <v>86</v>
      </c>
      <c r="AW150" s="12" t="s">
        <v>37</v>
      </c>
      <c r="AX150" s="12" t="s">
        <v>76</v>
      </c>
      <c r="AY150" s="239" t="s">
        <v>173</v>
      </c>
    </row>
    <row r="151" spans="2:51" s="13" customFormat="1" ht="12">
      <c r="B151" s="240"/>
      <c r="C151" s="241"/>
      <c r="D151" s="225" t="s">
        <v>185</v>
      </c>
      <c r="E151" s="242" t="s">
        <v>19</v>
      </c>
      <c r="F151" s="243" t="s">
        <v>187</v>
      </c>
      <c r="G151" s="241"/>
      <c r="H151" s="244">
        <v>54.254</v>
      </c>
      <c r="I151" s="245"/>
      <c r="J151" s="241"/>
      <c r="K151" s="241"/>
      <c r="L151" s="246"/>
      <c r="M151" s="247"/>
      <c r="N151" s="248"/>
      <c r="O151" s="248"/>
      <c r="P151" s="248"/>
      <c r="Q151" s="248"/>
      <c r="R151" s="248"/>
      <c r="S151" s="248"/>
      <c r="T151" s="248"/>
      <c r="U151" s="249"/>
      <c r="AT151" s="250" t="s">
        <v>185</v>
      </c>
      <c r="AU151" s="250" t="s">
        <v>86</v>
      </c>
      <c r="AV151" s="13" t="s">
        <v>127</v>
      </c>
      <c r="AW151" s="13" t="s">
        <v>37</v>
      </c>
      <c r="AX151" s="13" t="s">
        <v>84</v>
      </c>
      <c r="AY151" s="250" t="s">
        <v>173</v>
      </c>
    </row>
    <row r="152" spans="2:65" s="1" customFormat="1" ht="16.5" customHeight="1">
      <c r="B152" s="39"/>
      <c r="C152" s="212" t="s">
        <v>259</v>
      </c>
      <c r="D152" s="212" t="s">
        <v>175</v>
      </c>
      <c r="E152" s="213" t="s">
        <v>260</v>
      </c>
      <c r="F152" s="214" t="s">
        <v>261</v>
      </c>
      <c r="G152" s="215" t="s">
        <v>214</v>
      </c>
      <c r="H152" s="216">
        <v>18.085</v>
      </c>
      <c r="I152" s="217"/>
      <c r="J152" s="218">
        <f>ROUND(I152*H152,2)</f>
        <v>0</v>
      </c>
      <c r="K152" s="214" t="s">
        <v>179</v>
      </c>
      <c r="L152" s="44"/>
      <c r="M152" s="219" t="s">
        <v>19</v>
      </c>
      <c r="N152" s="220" t="s">
        <v>47</v>
      </c>
      <c r="O152" s="84"/>
      <c r="P152" s="221">
        <f>O152*H152</f>
        <v>0</v>
      </c>
      <c r="Q152" s="221">
        <v>0</v>
      </c>
      <c r="R152" s="221">
        <f>Q152*H152</f>
        <v>0</v>
      </c>
      <c r="S152" s="221">
        <v>0</v>
      </c>
      <c r="T152" s="221">
        <f>S152*H152</f>
        <v>0</v>
      </c>
      <c r="U152" s="222" t="s">
        <v>19</v>
      </c>
      <c r="AR152" s="223" t="s">
        <v>127</v>
      </c>
      <c r="AT152" s="223" t="s">
        <v>175</v>
      </c>
      <c r="AU152" s="223" t="s">
        <v>86</v>
      </c>
      <c r="AY152" s="18" t="s">
        <v>173</v>
      </c>
      <c r="BE152" s="224">
        <f>IF(N152="základní",J152,0)</f>
        <v>0</v>
      </c>
      <c r="BF152" s="224">
        <f>IF(N152="snížená",J152,0)</f>
        <v>0</v>
      </c>
      <c r="BG152" s="224">
        <f>IF(N152="zákl. přenesená",J152,0)</f>
        <v>0</v>
      </c>
      <c r="BH152" s="224">
        <f>IF(N152="sníž. přenesená",J152,0)</f>
        <v>0</v>
      </c>
      <c r="BI152" s="224">
        <f>IF(N152="nulová",J152,0)</f>
        <v>0</v>
      </c>
      <c r="BJ152" s="18" t="s">
        <v>84</v>
      </c>
      <c r="BK152" s="224">
        <f>ROUND(I152*H152,2)</f>
        <v>0</v>
      </c>
      <c r="BL152" s="18" t="s">
        <v>127</v>
      </c>
      <c r="BM152" s="223" t="s">
        <v>262</v>
      </c>
    </row>
    <row r="153" spans="2:47" s="1" customFormat="1" ht="12">
      <c r="B153" s="39"/>
      <c r="C153" s="40"/>
      <c r="D153" s="225" t="s">
        <v>181</v>
      </c>
      <c r="E153" s="40"/>
      <c r="F153" s="226" t="s">
        <v>263</v>
      </c>
      <c r="G153" s="40"/>
      <c r="H153" s="40"/>
      <c r="I153" s="137"/>
      <c r="J153" s="40"/>
      <c r="K153" s="40"/>
      <c r="L153" s="44"/>
      <c r="M153" s="227"/>
      <c r="N153" s="84"/>
      <c r="O153" s="84"/>
      <c r="P153" s="84"/>
      <c r="Q153" s="84"/>
      <c r="R153" s="84"/>
      <c r="S153" s="84"/>
      <c r="T153" s="84"/>
      <c r="U153" s="85"/>
      <c r="AT153" s="18" t="s">
        <v>181</v>
      </c>
      <c r="AU153" s="18" t="s">
        <v>86</v>
      </c>
    </row>
    <row r="154" spans="2:47" s="1" customFormat="1" ht="12">
      <c r="B154" s="39"/>
      <c r="C154" s="40"/>
      <c r="D154" s="225" t="s">
        <v>183</v>
      </c>
      <c r="E154" s="40"/>
      <c r="F154" s="228" t="s">
        <v>231</v>
      </c>
      <c r="G154" s="40"/>
      <c r="H154" s="40"/>
      <c r="I154" s="137"/>
      <c r="J154" s="40"/>
      <c r="K154" s="40"/>
      <c r="L154" s="44"/>
      <c r="M154" s="227"/>
      <c r="N154" s="84"/>
      <c r="O154" s="84"/>
      <c r="P154" s="84"/>
      <c r="Q154" s="84"/>
      <c r="R154" s="84"/>
      <c r="S154" s="84"/>
      <c r="T154" s="84"/>
      <c r="U154" s="85"/>
      <c r="AT154" s="18" t="s">
        <v>183</v>
      </c>
      <c r="AU154" s="18" t="s">
        <v>86</v>
      </c>
    </row>
    <row r="155" spans="2:51" s="12" customFormat="1" ht="12">
      <c r="B155" s="229"/>
      <c r="C155" s="230"/>
      <c r="D155" s="225" t="s">
        <v>185</v>
      </c>
      <c r="E155" s="231" t="s">
        <v>19</v>
      </c>
      <c r="F155" s="232" t="s">
        <v>247</v>
      </c>
      <c r="G155" s="230"/>
      <c r="H155" s="233">
        <v>18.085</v>
      </c>
      <c r="I155" s="234"/>
      <c r="J155" s="230"/>
      <c r="K155" s="230"/>
      <c r="L155" s="235"/>
      <c r="M155" s="236"/>
      <c r="N155" s="237"/>
      <c r="O155" s="237"/>
      <c r="P155" s="237"/>
      <c r="Q155" s="237"/>
      <c r="R155" s="237"/>
      <c r="S155" s="237"/>
      <c r="T155" s="237"/>
      <c r="U155" s="238"/>
      <c r="AT155" s="239" t="s">
        <v>185</v>
      </c>
      <c r="AU155" s="239" t="s">
        <v>86</v>
      </c>
      <c r="AV155" s="12" t="s">
        <v>86</v>
      </c>
      <c r="AW155" s="12" t="s">
        <v>37</v>
      </c>
      <c r="AX155" s="12" t="s">
        <v>76</v>
      </c>
      <c r="AY155" s="239" t="s">
        <v>173</v>
      </c>
    </row>
    <row r="156" spans="2:51" s="13" customFormat="1" ht="12">
      <c r="B156" s="240"/>
      <c r="C156" s="241"/>
      <c r="D156" s="225" t="s">
        <v>185</v>
      </c>
      <c r="E156" s="242" t="s">
        <v>19</v>
      </c>
      <c r="F156" s="243" t="s">
        <v>187</v>
      </c>
      <c r="G156" s="241"/>
      <c r="H156" s="244">
        <v>18.085</v>
      </c>
      <c r="I156" s="245"/>
      <c r="J156" s="241"/>
      <c r="K156" s="241"/>
      <c r="L156" s="246"/>
      <c r="M156" s="247"/>
      <c r="N156" s="248"/>
      <c r="O156" s="248"/>
      <c r="P156" s="248"/>
      <c r="Q156" s="248"/>
      <c r="R156" s="248"/>
      <c r="S156" s="248"/>
      <c r="T156" s="248"/>
      <c r="U156" s="249"/>
      <c r="AT156" s="250" t="s">
        <v>185</v>
      </c>
      <c r="AU156" s="250" t="s">
        <v>86</v>
      </c>
      <c r="AV156" s="13" t="s">
        <v>127</v>
      </c>
      <c r="AW156" s="13" t="s">
        <v>37</v>
      </c>
      <c r="AX156" s="13" t="s">
        <v>84</v>
      </c>
      <c r="AY156" s="250" t="s">
        <v>173</v>
      </c>
    </row>
    <row r="157" spans="2:65" s="1" customFormat="1" ht="16.5" customHeight="1">
      <c r="B157" s="39"/>
      <c r="C157" s="212" t="s">
        <v>264</v>
      </c>
      <c r="D157" s="212" t="s">
        <v>175</v>
      </c>
      <c r="E157" s="213" t="s">
        <v>265</v>
      </c>
      <c r="F157" s="214" t="s">
        <v>266</v>
      </c>
      <c r="G157" s="215" t="s">
        <v>214</v>
      </c>
      <c r="H157" s="216">
        <v>10.17</v>
      </c>
      <c r="I157" s="217"/>
      <c r="J157" s="218">
        <f>ROUND(I157*H157,2)</f>
        <v>0</v>
      </c>
      <c r="K157" s="214" t="s">
        <v>179</v>
      </c>
      <c r="L157" s="44"/>
      <c r="M157" s="219" t="s">
        <v>19</v>
      </c>
      <c r="N157" s="220" t="s">
        <v>47</v>
      </c>
      <c r="O157" s="84"/>
      <c r="P157" s="221">
        <f>O157*H157</f>
        <v>0</v>
      </c>
      <c r="Q157" s="221">
        <v>0</v>
      </c>
      <c r="R157" s="221">
        <f>Q157*H157</f>
        <v>0</v>
      </c>
      <c r="S157" s="221">
        <v>0</v>
      </c>
      <c r="T157" s="221">
        <f>S157*H157</f>
        <v>0</v>
      </c>
      <c r="U157" s="222" t="s">
        <v>19</v>
      </c>
      <c r="AR157" s="223" t="s">
        <v>127</v>
      </c>
      <c r="AT157" s="223" t="s">
        <v>175</v>
      </c>
      <c r="AU157" s="223" t="s">
        <v>86</v>
      </c>
      <c r="AY157" s="18" t="s">
        <v>173</v>
      </c>
      <c r="BE157" s="224">
        <f>IF(N157="základní",J157,0)</f>
        <v>0</v>
      </c>
      <c r="BF157" s="224">
        <f>IF(N157="snížená",J157,0)</f>
        <v>0</v>
      </c>
      <c r="BG157" s="224">
        <f>IF(N157="zákl. přenesená",J157,0)</f>
        <v>0</v>
      </c>
      <c r="BH157" s="224">
        <f>IF(N157="sníž. přenesená",J157,0)</f>
        <v>0</v>
      </c>
      <c r="BI157" s="224">
        <f>IF(N157="nulová",J157,0)</f>
        <v>0</v>
      </c>
      <c r="BJ157" s="18" t="s">
        <v>84</v>
      </c>
      <c r="BK157" s="224">
        <f>ROUND(I157*H157,2)</f>
        <v>0</v>
      </c>
      <c r="BL157" s="18" t="s">
        <v>127</v>
      </c>
      <c r="BM157" s="223" t="s">
        <v>267</v>
      </c>
    </row>
    <row r="158" spans="2:47" s="1" customFormat="1" ht="12">
      <c r="B158" s="39"/>
      <c r="C158" s="40"/>
      <c r="D158" s="225" t="s">
        <v>181</v>
      </c>
      <c r="E158" s="40"/>
      <c r="F158" s="226" t="s">
        <v>268</v>
      </c>
      <c r="G158" s="40"/>
      <c r="H158" s="40"/>
      <c r="I158" s="137"/>
      <c r="J158" s="40"/>
      <c r="K158" s="40"/>
      <c r="L158" s="44"/>
      <c r="M158" s="227"/>
      <c r="N158" s="84"/>
      <c r="O158" s="84"/>
      <c r="P158" s="84"/>
      <c r="Q158" s="84"/>
      <c r="R158" s="84"/>
      <c r="S158" s="84"/>
      <c r="T158" s="84"/>
      <c r="U158" s="85"/>
      <c r="AT158" s="18" t="s">
        <v>181</v>
      </c>
      <c r="AU158" s="18" t="s">
        <v>86</v>
      </c>
    </row>
    <row r="159" spans="2:47" s="1" customFormat="1" ht="12">
      <c r="B159" s="39"/>
      <c r="C159" s="40"/>
      <c r="D159" s="225" t="s">
        <v>183</v>
      </c>
      <c r="E159" s="40"/>
      <c r="F159" s="228" t="s">
        <v>269</v>
      </c>
      <c r="G159" s="40"/>
      <c r="H159" s="40"/>
      <c r="I159" s="137"/>
      <c r="J159" s="40"/>
      <c r="K159" s="40"/>
      <c r="L159" s="44"/>
      <c r="M159" s="227"/>
      <c r="N159" s="84"/>
      <c r="O159" s="84"/>
      <c r="P159" s="84"/>
      <c r="Q159" s="84"/>
      <c r="R159" s="84"/>
      <c r="S159" s="84"/>
      <c r="T159" s="84"/>
      <c r="U159" s="85"/>
      <c r="AT159" s="18" t="s">
        <v>183</v>
      </c>
      <c r="AU159" s="18" t="s">
        <v>86</v>
      </c>
    </row>
    <row r="160" spans="2:51" s="14" customFormat="1" ht="12">
      <c r="B160" s="251"/>
      <c r="C160" s="252"/>
      <c r="D160" s="225" t="s">
        <v>185</v>
      </c>
      <c r="E160" s="253" t="s">
        <v>19</v>
      </c>
      <c r="F160" s="254" t="s">
        <v>270</v>
      </c>
      <c r="G160" s="252"/>
      <c r="H160" s="253" t="s">
        <v>19</v>
      </c>
      <c r="I160" s="255"/>
      <c r="J160" s="252"/>
      <c r="K160" s="252"/>
      <c r="L160" s="256"/>
      <c r="M160" s="257"/>
      <c r="N160" s="258"/>
      <c r="O160" s="258"/>
      <c r="P160" s="258"/>
      <c r="Q160" s="258"/>
      <c r="R160" s="258"/>
      <c r="S160" s="258"/>
      <c r="T160" s="258"/>
      <c r="U160" s="259"/>
      <c r="AT160" s="260" t="s">
        <v>185</v>
      </c>
      <c r="AU160" s="260" t="s">
        <v>86</v>
      </c>
      <c r="AV160" s="14" t="s">
        <v>84</v>
      </c>
      <c r="AW160" s="14" t="s">
        <v>37</v>
      </c>
      <c r="AX160" s="14" t="s">
        <v>76</v>
      </c>
      <c r="AY160" s="260" t="s">
        <v>173</v>
      </c>
    </row>
    <row r="161" spans="2:51" s="14" customFormat="1" ht="12">
      <c r="B161" s="251"/>
      <c r="C161" s="252"/>
      <c r="D161" s="225" t="s">
        <v>185</v>
      </c>
      <c r="E161" s="253" t="s">
        <v>19</v>
      </c>
      <c r="F161" s="254" t="s">
        <v>271</v>
      </c>
      <c r="G161" s="252"/>
      <c r="H161" s="253" t="s">
        <v>19</v>
      </c>
      <c r="I161" s="255"/>
      <c r="J161" s="252"/>
      <c r="K161" s="252"/>
      <c r="L161" s="256"/>
      <c r="M161" s="257"/>
      <c r="N161" s="258"/>
      <c r="O161" s="258"/>
      <c r="P161" s="258"/>
      <c r="Q161" s="258"/>
      <c r="R161" s="258"/>
      <c r="S161" s="258"/>
      <c r="T161" s="258"/>
      <c r="U161" s="259"/>
      <c r="AT161" s="260" t="s">
        <v>185</v>
      </c>
      <c r="AU161" s="260" t="s">
        <v>86</v>
      </c>
      <c r="AV161" s="14" t="s">
        <v>84</v>
      </c>
      <c r="AW161" s="14" t="s">
        <v>37</v>
      </c>
      <c r="AX161" s="14" t="s">
        <v>76</v>
      </c>
      <c r="AY161" s="260" t="s">
        <v>173</v>
      </c>
    </row>
    <row r="162" spans="2:51" s="12" customFormat="1" ht="12">
      <c r="B162" s="229"/>
      <c r="C162" s="230"/>
      <c r="D162" s="225" t="s">
        <v>185</v>
      </c>
      <c r="E162" s="231" t="s">
        <v>19</v>
      </c>
      <c r="F162" s="232" t="s">
        <v>272</v>
      </c>
      <c r="G162" s="230"/>
      <c r="H162" s="233">
        <v>2.52</v>
      </c>
      <c r="I162" s="234"/>
      <c r="J162" s="230"/>
      <c r="K162" s="230"/>
      <c r="L162" s="235"/>
      <c r="M162" s="236"/>
      <c r="N162" s="237"/>
      <c r="O162" s="237"/>
      <c r="P162" s="237"/>
      <c r="Q162" s="237"/>
      <c r="R162" s="237"/>
      <c r="S162" s="237"/>
      <c r="T162" s="237"/>
      <c r="U162" s="238"/>
      <c r="AT162" s="239" t="s">
        <v>185</v>
      </c>
      <c r="AU162" s="239" t="s">
        <v>86</v>
      </c>
      <c r="AV162" s="12" t="s">
        <v>86</v>
      </c>
      <c r="AW162" s="12" t="s">
        <v>37</v>
      </c>
      <c r="AX162" s="12" t="s">
        <v>76</v>
      </c>
      <c r="AY162" s="239" t="s">
        <v>173</v>
      </c>
    </row>
    <row r="163" spans="2:51" s="12" customFormat="1" ht="12">
      <c r="B163" s="229"/>
      <c r="C163" s="230"/>
      <c r="D163" s="225" t="s">
        <v>185</v>
      </c>
      <c r="E163" s="231" t="s">
        <v>19</v>
      </c>
      <c r="F163" s="232" t="s">
        <v>273</v>
      </c>
      <c r="G163" s="230"/>
      <c r="H163" s="233">
        <v>2.52</v>
      </c>
      <c r="I163" s="234"/>
      <c r="J163" s="230"/>
      <c r="K163" s="230"/>
      <c r="L163" s="235"/>
      <c r="M163" s="236"/>
      <c r="N163" s="237"/>
      <c r="O163" s="237"/>
      <c r="P163" s="237"/>
      <c r="Q163" s="237"/>
      <c r="R163" s="237"/>
      <c r="S163" s="237"/>
      <c r="T163" s="237"/>
      <c r="U163" s="238"/>
      <c r="AT163" s="239" t="s">
        <v>185</v>
      </c>
      <c r="AU163" s="239" t="s">
        <v>86</v>
      </c>
      <c r="AV163" s="12" t="s">
        <v>86</v>
      </c>
      <c r="AW163" s="12" t="s">
        <v>37</v>
      </c>
      <c r="AX163" s="12" t="s">
        <v>76</v>
      </c>
      <c r="AY163" s="239" t="s">
        <v>173</v>
      </c>
    </row>
    <row r="164" spans="2:51" s="12" customFormat="1" ht="12">
      <c r="B164" s="229"/>
      <c r="C164" s="230"/>
      <c r="D164" s="225" t="s">
        <v>185</v>
      </c>
      <c r="E164" s="231" t="s">
        <v>19</v>
      </c>
      <c r="F164" s="232" t="s">
        <v>274</v>
      </c>
      <c r="G164" s="230"/>
      <c r="H164" s="233">
        <v>2.52</v>
      </c>
      <c r="I164" s="234"/>
      <c r="J164" s="230"/>
      <c r="K164" s="230"/>
      <c r="L164" s="235"/>
      <c r="M164" s="236"/>
      <c r="N164" s="237"/>
      <c r="O164" s="237"/>
      <c r="P164" s="237"/>
      <c r="Q164" s="237"/>
      <c r="R164" s="237"/>
      <c r="S164" s="237"/>
      <c r="T164" s="237"/>
      <c r="U164" s="238"/>
      <c r="AT164" s="239" t="s">
        <v>185</v>
      </c>
      <c r="AU164" s="239" t="s">
        <v>86</v>
      </c>
      <c r="AV164" s="12" t="s">
        <v>86</v>
      </c>
      <c r="AW164" s="12" t="s">
        <v>37</v>
      </c>
      <c r="AX164" s="12" t="s">
        <v>76</v>
      </c>
      <c r="AY164" s="239" t="s">
        <v>173</v>
      </c>
    </row>
    <row r="165" spans="2:51" s="12" customFormat="1" ht="12">
      <c r="B165" s="229"/>
      <c r="C165" s="230"/>
      <c r="D165" s="225" t="s">
        <v>185</v>
      </c>
      <c r="E165" s="231" t="s">
        <v>19</v>
      </c>
      <c r="F165" s="232" t="s">
        <v>275</v>
      </c>
      <c r="G165" s="230"/>
      <c r="H165" s="233">
        <v>3.96</v>
      </c>
      <c r="I165" s="234"/>
      <c r="J165" s="230"/>
      <c r="K165" s="230"/>
      <c r="L165" s="235"/>
      <c r="M165" s="236"/>
      <c r="N165" s="237"/>
      <c r="O165" s="237"/>
      <c r="P165" s="237"/>
      <c r="Q165" s="237"/>
      <c r="R165" s="237"/>
      <c r="S165" s="237"/>
      <c r="T165" s="237"/>
      <c r="U165" s="238"/>
      <c r="AT165" s="239" t="s">
        <v>185</v>
      </c>
      <c r="AU165" s="239" t="s">
        <v>86</v>
      </c>
      <c r="AV165" s="12" t="s">
        <v>86</v>
      </c>
      <c r="AW165" s="12" t="s">
        <v>37</v>
      </c>
      <c r="AX165" s="12" t="s">
        <v>76</v>
      </c>
      <c r="AY165" s="239" t="s">
        <v>173</v>
      </c>
    </row>
    <row r="166" spans="2:51" s="15" customFormat="1" ht="12">
      <c r="B166" s="261"/>
      <c r="C166" s="262"/>
      <c r="D166" s="225" t="s">
        <v>185</v>
      </c>
      <c r="E166" s="263" t="s">
        <v>134</v>
      </c>
      <c r="F166" s="264" t="s">
        <v>276</v>
      </c>
      <c r="G166" s="262"/>
      <c r="H166" s="265">
        <v>11.52</v>
      </c>
      <c r="I166" s="266"/>
      <c r="J166" s="262"/>
      <c r="K166" s="262"/>
      <c r="L166" s="267"/>
      <c r="M166" s="268"/>
      <c r="N166" s="269"/>
      <c r="O166" s="269"/>
      <c r="P166" s="269"/>
      <c r="Q166" s="269"/>
      <c r="R166" s="269"/>
      <c r="S166" s="269"/>
      <c r="T166" s="269"/>
      <c r="U166" s="270"/>
      <c r="AT166" s="271" t="s">
        <v>185</v>
      </c>
      <c r="AU166" s="271" t="s">
        <v>86</v>
      </c>
      <c r="AV166" s="15" t="s">
        <v>195</v>
      </c>
      <c r="AW166" s="15" t="s">
        <v>37</v>
      </c>
      <c r="AX166" s="15" t="s">
        <v>76</v>
      </c>
      <c r="AY166" s="271" t="s">
        <v>173</v>
      </c>
    </row>
    <row r="167" spans="2:51" s="14" customFormat="1" ht="12">
      <c r="B167" s="251"/>
      <c r="C167" s="252"/>
      <c r="D167" s="225" t="s">
        <v>185</v>
      </c>
      <c r="E167" s="253" t="s">
        <v>19</v>
      </c>
      <c r="F167" s="254" t="s">
        <v>277</v>
      </c>
      <c r="G167" s="252"/>
      <c r="H167" s="253" t="s">
        <v>19</v>
      </c>
      <c r="I167" s="255"/>
      <c r="J167" s="252"/>
      <c r="K167" s="252"/>
      <c r="L167" s="256"/>
      <c r="M167" s="257"/>
      <c r="N167" s="258"/>
      <c r="O167" s="258"/>
      <c r="P167" s="258"/>
      <c r="Q167" s="258"/>
      <c r="R167" s="258"/>
      <c r="S167" s="258"/>
      <c r="T167" s="258"/>
      <c r="U167" s="259"/>
      <c r="AT167" s="260" t="s">
        <v>185</v>
      </c>
      <c r="AU167" s="260" t="s">
        <v>86</v>
      </c>
      <c r="AV167" s="14" t="s">
        <v>84</v>
      </c>
      <c r="AW167" s="14" t="s">
        <v>37</v>
      </c>
      <c r="AX167" s="14" t="s">
        <v>76</v>
      </c>
      <c r="AY167" s="260" t="s">
        <v>173</v>
      </c>
    </row>
    <row r="168" spans="2:51" s="12" customFormat="1" ht="12">
      <c r="B168" s="229"/>
      <c r="C168" s="230"/>
      <c r="D168" s="225" t="s">
        <v>185</v>
      </c>
      <c r="E168" s="231" t="s">
        <v>19</v>
      </c>
      <c r="F168" s="232" t="s">
        <v>278</v>
      </c>
      <c r="G168" s="230"/>
      <c r="H168" s="233">
        <v>1.44</v>
      </c>
      <c r="I168" s="234"/>
      <c r="J168" s="230"/>
      <c r="K168" s="230"/>
      <c r="L168" s="235"/>
      <c r="M168" s="236"/>
      <c r="N168" s="237"/>
      <c r="O168" s="237"/>
      <c r="P168" s="237"/>
      <c r="Q168" s="237"/>
      <c r="R168" s="237"/>
      <c r="S168" s="237"/>
      <c r="T168" s="237"/>
      <c r="U168" s="238"/>
      <c r="AT168" s="239" t="s">
        <v>185</v>
      </c>
      <c r="AU168" s="239" t="s">
        <v>86</v>
      </c>
      <c r="AV168" s="12" t="s">
        <v>86</v>
      </c>
      <c r="AW168" s="12" t="s">
        <v>37</v>
      </c>
      <c r="AX168" s="12" t="s">
        <v>76</v>
      </c>
      <c r="AY168" s="239" t="s">
        <v>173</v>
      </c>
    </row>
    <row r="169" spans="2:51" s="12" customFormat="1" ht="12">
      <c r="B169" s="229"/>
      <c r="C169" s="230"/>
      <c r="D169" s="225" t="s">
        <v>185</v>
      </c>
      <c r="E169" s="231" t="s">
        <v>19</v>
      </c>
      <c r="F169" s="232" t="s">
        <v>279</v>
      </c>
      <c r="G169" s="230"/>
      <c r="H169" s="233">
        <v>2.52</v>
      </c>
      <c r="I169" s="234"/>
      <c r="J169" s="230"/>
      <c r="K169" s="230"/>
      <c r="L169" s="235"/>
      <c r="M169" s="236"/>
      <c r="N169" s="237"/>
      <c r="O169" s="237"/>
      <c r="P169" s="237"/>
      <c r="Q169" s="237"/>
      <c r="R169" s="237"/>
      <c r="S169" s="237"/>
      <c r="T169" s="237"/>
      <c r="U169" s="238"/>
      <c r="AT169" s="239" t="s">
        <v>185</v>
      </c>
      <c r="AU169" s="239" t="s">
        <v>86</v>
      </c>
      <c r="AV169" s="12" t="s">
        <v>86</v>
      </c>
      <c r="AW169" s="12" t="s">
        <v>37</v>
      </c>
      <c r="AX169" s="12" t="s">
        <v>76</v>
      </c>
      <c r="AY169" s="239" t="s">
        <v>173</v>
      </c>
    </row>
    <row r="170" spans="2:51" s="12" customFormat="1" ht="12">
      <c r="B170" s="229"/>
      <c r="C170" s="230"/>
      <c r="D170" s="225" t="s">
        <v>185</v>
      </c>
      <c r="E170" s="231" t="s">
        <v>19</v>
      </c>
      <c r="F170" s="232" t="s">
        <v>280</v>
      </c>
      <c r="G170" s="230"/>
      <c r="H170" s="233">
        <v>2.52</v>
      </c>
      <c r="I170" s="234"/>
      <c r="J170" s="230"/>
      <c r="K170" s="230"/>
      <c r="L170" s="235"/>
      <c r="M170" s="236"/>
      <c r="N170" s="237"/>
      <c r="O170" s="237"/>
      <c r="P170" s="237"/>
      <c r="Q170" s="237"/>
      <c r="R170" s="237"/>
      <c r="S170" s="237"/>
      <c r="T170" s="237"/>
      <c r="U170" s="238"/>
      <c r="AT170" s="239" t="s">
        <v>185</v>
      </c>
      <c r="AU170" s="239" t="s">
        <v>86</v>
      </c>
      <c r="AV170" s="12" t="s">
        <v>86</v>
      </c>
      <c r="AW170" s="12" t="s">
        <v>37</v>
      </c>
      <c r="AX170" s="12" t="s">
        <v>76</v>
      </c>
      <c r="AY170" s="239" t="s">
        <v>173</v>
      </c>
    </row>
    <row r="171" spans="2:51" s="12" customFormat="1" ht="12">
      <c r="B171" s="229"/>
      <c r="C171" s="230"/>
      <c r="D171" s="225" t="s">
        <v>185</v>
      </c>
      <c r="E171" s="231" t="s">
        <v>19</v>
      </c>
      <c r="F171" s="232" t="s">
        <v>281</v>
      </c>
      <c r="G171" s="230"/>
      <c r="H171" s="233">
        <v>2.34</v>
      </c>
      <c r="I171" s="234"/>
      <c r="J171" s="230"/>
      <c r="K171" s="230"/>
      <c r="L171" s="235"/>
      <c r="M171" s="236"/>
      <c r="N171" s="237"/>
      <c r="O171" s="237"/>
      <c r="P171" s="237"/>
      <c r="Q171" s="237"/>
      <c r="R171" s="237"/>
      <c r="S171" s="237"/>
      <c r="T171" s="237"/>
      <c r="U171" s="238"/>
      <c r="AT171" s="239" t="s">
        <v>185</v>
      </c>
      <c r="AU171" s="239" t="s">
        <v>86</v>
      </c>
      <c r="AV171" s="12" t="s">
        <v>86</v>
      </c>
      <c r="AW171" s="12" t="s">
        <v>37</v>
      </c>
      <c r="AX171" s="12" t="s">
        <v>76</v>
      </c>
      <c r="AY171" s="239" t="s">
        <v>173</v>
      </c>
    </row>
    <row r="172" spans="2:51" s="15" customFormat="1" ht="12">
      <c r="B172" s="261"/>
      <c r="C172" s="262"/>
      <c r="D172" s="225" t="s">
        <v>185</v>
      </c>
      <c r="E172" s="263" t="s">
        <v>282</v>
      </c>
      <c r="F172" s="264" t="s">
        <v>276</v>
      </c>
      <c r="G172" s="262"/>
      <c r="H172" s="265">
        <v>8.82</v>
      </c>
      <c r="I172" s="266"/>
      <c r="J172" s="262"/>
      <c r="K172" s="262"/>
      <c r="L172" s="267"/>
      <c r="M172" s="268"/>
      <c r="N172" s="269"/>
      <c r="O172" s="269"/>
      <c r="P172" s="269"/>
      <c r="Q172" s="269"/>
      <c r="R172" s="269"/>
      <c r="S172" s="269"/>
      <c r="T172" s="269"/>
      <c r="U172" s="270"/>
      <c r="AT172" s="271" t="s">
        <v>185</v>
      </c>
      <c r="AU172" s="271" t="s">
        <v>86</v>
      </c>
      <c r="AV172" s="15" t="s">
        <v>195</v>
      </c>
      <c r="AW172" s="15" t="s">
        <v>37</v>
      </c>
      <c r="AX172" s="15" t="s">
        <v>76</v>
      </c>
      <c r="AY172" s="271" t="s">
        <v>173</v>
      </c>
    </row>
    <row r="173" spans="2:51" s="13" customFormat="1" ht="12">
      <c r="B173" s="240"/>
      <c r="C173" s="241"/>
      <c r="D173" s="225" t="s">
        <v>185</v>
      </c>
      <c r="E173" s="242" t="s">
        <v>131</v>
      </c>
      <c r="F173" s="243" t="s">
        <v>187</v>
      </c>
      <c r="G173" s="241"/>
      <c r="H173" s="244">
        <v>20.34</v>
      </c>
      <c r="I173" s="245"/>
      <c r="J173" s="241"/>
      <c r="K173" s="241"/>
      <c r="L173" s="246"/>
      <c r="M173" s="247"/>
      <c r="N173" s="248"/>
      <c r="O173" s="248"/>
      <c r="P173" s="248"/>
      <c r="Q173" s="248"/>
      <c r="R173" s="248"/>
      <c r="S173" s="248"/>
      <c r="T173" s="248"/>
      <c r="U173" s="249"/>
      <c r="AT173" s="250" t="s">
        <v>185</v>
      </c>
      <c r="AU173" s="250" t="s">
        <v>86</v>
      </c>
      <c r="AV173" s="13" t="s">
        <v>127</v>
      </c>
      <c r="AW173" s="13" t="s">
        <v>37</v>
      </c>
      <c r="AX173" s="13" t="s">
        <v>76</v>
      </c>
      <c r="AY173" s="250" t="s">
        <v>173</v>
      </c>
    </row>
    <row r="174" spans="2:51" s="12" customFormat="1" ht="12">
      <c r="B174" s="229"/>
      <c r="C174" s="230"/>
      <c r="D174" s="225" t="s">
        <v>185</v>
      </c>
      <c r="E174" s="231" t="s">
        <v>19</v>
      </c>
      <c r="F174" s="232" t="s">
        <v>283</v>
      </c>
      <c r="G174" s="230"/>
      <c r="H174" s="233">
        <v>10.17</v>
      </c>
      <c r="I174" s="234"/>
      <c r="J174" s="230"/>
      <c r="K174" s="230"/>
      <c r="L174" s="235"/>
      <c r="M174" s="236"/>
      <c r="N174" s="237"/>
      <c r="O174" s="237"/>
      <c r="P174" s="237"/>
      <c r="Q174" s="237"/>
      <c r="R174" s="237"/>
      <c r="S174" s="237"/>
      <c r="T174" s="237"/>
      <c r="U174" s="238"/>
      <c r="AT174" s="239" t="s">
        <v>185</v>
      </c>
      <c r="AU174" s="239" t="s">
        <v>86</v>
      </c>
      <c r="AV174" s="12" t="s">
        <v>86</v>
      </c>
      <c r="AW174" s="12" t="s">
        <v>37</v>
      </c>
      <c r="AX174" s="12" t="s">
        <v>76</v>
      </c>
      <c r="AY174" s="239" t="s">
        <v>173</v>
      </c>
    </row>
    <row r="175" spans="2:51" s="13" customFormat="1" ht="12">
      <c r="B175" s="240"/>
      <c r="C175" s="241"/>
      <c r="D175" s="225" t="s">
        <v>185</v>
      </c>
      <c r="E175" s="242" t="s">
        <v>19</v>
      </c>
      <c r="F175" s="243" t="s">
        <v>187</v>
      </c>
      <c r="G175" s="241"/>
      <c r="H175" s="244">
        <v>10.17</v>
      </c>
      <c r="I175" s="245"/>
      <c r="J175" s="241"/>
      <c r="K175" s="241"/>
      <c r="L175" s="246"/>
      <c r="M175" s="247"/>
      <c r="N175" s="248"/>
      <c r="O175" s="248"/>
      <c r="P175" s="248"/>
      <c r="Q175" s="248"/>
      <c r="R175" s="248"/>
      <c r="S175" s="248"/>
      <c r="T175" s="248"/>
      <c r="U175" s="249"/>
      <c r="AT175" s="250" t="s">
        <v>185</v>
      </c>
      <c r="AU175" s="250" t="s">
        <v>86</v>
      </c>
      <c r="AV175" s="13" t="s">
        <v>127</v>
      </c>
      <c r="AW175" s="13" t="s">
        <v>37</v>
      </c>
      <c r="AX175" s="13" t="s">
        <v>84</v>
      </c>
      <c r="AY175" s="250" t="s">
        <v>173</v>
      </c>
    </row>
    <row r="176" spans="2:65" s="1" customFormat="1" ht="16.5" customHeight="1">
      <c r="B176" s="39"/>
      <c r="C176" s="212" t="s">
        <v>8</v>
      </c>
      <c r="D176" s="212" t="s">
        <v>175</v>
      </c>
      <c r="E176" s="213" t="s">
        <v>284</v>
      </c>
      <c r="F176" s="214" t="s">
        <v>285</v>
      </c>
      <c r="G176" s="215" t="s">
        <v>214</v>
      </c>
      <c r="H176" s="216">
        <v>3.051</v>
      </c>
      <c r="I176" s="217"/>
      <c r="J176" s="218">
        <f>ROUND(I176*H176,2)</f>
        <v>0</v>
      </c>
      <c r="K176" s="214" t="s">
        <v>179</v>
      </c>
      <c r="L176" s="44"/>
      <c r="M176" s="219" t="s">
        <v>19</v>
      </c>
      <c r="N176" s="220" t="s">
        <v>47</v>
      </c>
      <c r="O176" s="84"/>
      <c r="P176" s="221">
        <f>O176*H176</f>
        <v>0</v>
      </c>
      <c r="Q176" s="221">
        <v>0</v>
      </c>
      <c r="R176" s="221">
        <f>Q176*H176</f>
        <v>0</v>
      </c>
      <c r="S176" s="221">
        <v>0</v>
      </c>
      <c r="T176" s="221">
        <f>S176*H176</f>
        <v>0</v>
      </c>
      <c r="U176" s="222" t="s">
        <v>19</v>
      </c>
      <c r="AR176" s="223" t="s">
        <v>127</v>
      </c>
      <c r="AT176" s="223" t="s">
        <v>175</v>
      </c>
      <c r="AU176" s="223" t="s">
        <v>86</v>
      </c>
      <c r="AY176" s="18" t="s">
        <v>173</v>
      </c>
      <c r="BE176" s="224">
        <f>IF(N176="základní",J176,0)</f>
        <v>0</v>
      </c>
      <c r="BF176" s="224">
        <f>IF(N176="snížená",J176,0)</f>
        <v>0</v>
      </c>
      <c r="BG176" s="224">
        <f>IF(N176="zákl. přenesená",J176,0)</f>
        <v>0</v>
      </c>
      <c r="BH176" s="224">
        <f>IF(N176="sníž. přenesená",J176,0)</f>
        <v>0</v>
      </c>
      <c r="BI176" s="224">
        <f>IF(N176="nulová",J176,0)</f>
        <v>0</v>
      </c>
      <c r="BJ176" s="18" t="s">
        <v>84</v>
      </c>
      <c r="BK176" s="224">
        <f>ROUND(I176*H176,2)</f>
        <v>0</v>
      </c>
      <c r="BL176" s="18" t="s">
        <v>127</v>
      </c>
      <c r="BM176" s="223" t="s">
        <v>286</v>
      </c>
    </row>
    <row r="177" spans="2:47" s="1" customFormat="1" ht="12">
      <c r="B177" s="39"/>
      <c r="C177" s="40"/>
      <c r="D177" s="225" t="s">
        <v>181</v>
      </c>
      <c r="E177" s="40"/>
      <c r="F177" s="226" t="s">
        <v>287</v>
      </c>
      <c r="G177" s="40"/>
      <c r="H177" s="40"/>
      <c r="I177" s="137"/>
      <c r="J177" s="40"/>
      <c r="K177" s="40"/>
      <c r="L177" s="44"/>
      <c r="M177" s="227"/>
      <c r="N177" s="84"/>
      <c r="O177" s="84"/>
      <c r="P177" s="84"/>
      <c r="Q177" s="84"/>
      <c r="R177" s="84"/>
      <c r="S177" s="84"/>
      <c r="T177" s="84"/>
      <c r="U177" s="85"/>
      <c r="AT177" s="18" t="s">
        <v>181</v>
      </c>
      <c r="AU177" s="18" t="s">
        <v>86</v>
      </c>
    </row>
    <row r="178" spans="2:47" s="1" customFormat="1" ht="12">
      <c r="B178" s="39"/>
      <c r="C178" s="40"/>
      <c r="D178" s="225" t="s">
        <v>183</v>
      </c>
      <c r="E178" s="40"/>
      <c r="F178" s="228" t="s">
        <v>269</v>
      </c>
      <c r="G178" s="40"/>
      <c r="H178" s="40"/>
      <c r="I178" s="137"/>
      <c r="J178" s="40"/>
      <c r="K178" s="40"/>
      <c r="L178" s="44"/>
      <c r="M178" s="227"/>
      <c r="N178" s="84"/>
      <c r="O178" s="84"/>
      <c r="P178" s="84"/>
      <c r="Q178" s="84"/>
      <c r="R178" s="84"/>
      <c r="S178" s="84"/>
      <c r="T178" s="84"/>
      <c r="U178" s="85"/>
      <c r="AT178" s="18" t="s">
        <v>183</v>
      </c>
      <c r="AU178" s="18" t="s">
        <v>86</v>
      </c>
    </row>
    <row r="179" spans="2:51" s="12" customFormat="1" ht="12">
      <c r="B179" s="229"/>
      <c r="C179" s="230"/>
      <c r="D179" s="225" t="s">
        <v>185</v>
      </c>
      <c r="E179" s="231" t="s">
        <v>19</v>
      </c>
      <c r="F179" s="232" t="s">
        <v>288</v>
      </c>
      <c r="G179" s="230"/>
      <c r="H179" s="233">
        <v>3.051</v>
      </c>
      <c r="I179" s="234"/>
      <c r="J179" s="230"/>
      <c r="K179" s="230"/>
      <c r="L179" s="235"/>
      <c r="M179" s="236"/>
      <c r="N179" s="237"/>
      <c r="O179" s="237"/>
      <c r="P179" s="237"/>
      <c r="Q179" s="237"/>
      <c r="R179" s="237"/>
      <c r="S179" s="237"/>
      <c r="T179" s="237"/>
      <c r="U179" s="238"/>
      <c r="AT179" s="239" t="s">
        <v>185</v>
      </c>
      <c r="AU179" s="239" t="s">
        <v>86</v>
      </c>
      <c r="AV179" s="12" t="s">
        <v>86</v>
      </c>
      <c r="AW179" s="12" t="s">
        <v>37</v>
      </c>
      <c r="AX179" s="12" t="s">
        <v>76</v>
      </c>
      <c r="AY179" s="239" t="s">
        <v>173</v>
      </c>
    </row>
    <row r="180" spans="2:51" s="13" customFormat="1" ht="12">
      <c r="B180" s="240"/>
      <c r="C180" s="241"/>
      <c r="D180" s="225" t="s">
        <v>185</v>
      </c>
      <c r="E180" s="242" t="s">
        <v>19</v>
      </c>
      <c r="F180" s="243" t="s">
        <v>187</v>
      </c>
      <c r="G180" s="241"/>
      <c r="H180" s="244">
        <v>3.051</v>
      </c>
      <c r="I180" s="245"/>
      <c r="J180" s="241"/>
      <c r="K180" s="241"/>
      <c r="L180" s="246"/>
      <c r="M180" s="247"/>
      <c r="N180" s="248"/>
      <c r="O180" s="248"/>
      <c r="P180" s="248"/>
      <c r="Q180" s="248"/>
      <c r="R180" s="248"/>
      <c r="S180" s="248"/>
      <c r="T180" s="248"/>
      <c r="U180" s="249"/>
      <c r="AT180" s="250" t="s">
        <v>185</v>
      </c>
      <c r="AU180" s="250" t="s">
        <v>86</v>
      </c>
      <c r="AV180" s="13" t="s">
        <v>127</v>
      </c>
      <c r="AW180" s="13" t="s">
        <v>37</v>
      </c>
      <c r="AX180" s="13" t="s">
        <v>84</v>
      </c>
      <c r="AY180" s="250" t="s">
        <v>173</v>
      </c>
    </row>
    <row r="181" spans="2:65" s="1" customFormat="1" ht="16.5" customHeight="1">
      <c r="B181" s="39"/>
      <c r="C181" s="212" t="s">
        <v>289</v>
      </c>
      <c r="D181" s="212" t="s">
        <v>175</v>
      </c>
      <c r="E181" s="213" t="s">
        <v>290</v>
      </c>
      <c r="F181" s="214" t="s">
        <v>291</v>
      </c>
      <c r="G181" s="215" t="s">
        <v>214</v>
      </c>
      <c r="H181" s="216">
        <v>5.76</v>
      </c>
      <c r="I181" s="217"/>
      <c r="J181" s="218">
        <f>ROUND(I181*H181,2)</f>
        <v>0</v>
      </c>
      <c r="K181" s="214" t="s">
        <v>179</v>
      </c>
      <c r="L181" s="44"/>
      <c r="M181" s="219" t="s">
        <v>19</v>
      </c>
      <c r="N181" s="220" t="s">
        <v>47</v>
      </c>
      <c r="O181" s="84"/>
      <c r="P181" s="221">
        <f>O181*H181</f>
        <v>0</v>
      </c>
      <c r="Q181" s="221">
        <v>0</v>
      </c>
      <c r="R181" s="221">
        <f>Q181*H181</f>
        <v>0</v>
      </c>
      <c r="S181" s="221">
        <v>0</v>
      </c>
      <c r="T181" s="221">
        <f>S181*H181</f>
        <v>0</v>
      </c>
      <c r="U181" s="222" t="s">
        <v>19</v>
      </c>
      <c r="AR181" s="223" t="s">
        <v>127</v>
      </c>
      <c r="AT181" s="223" t="s">
        <v>175</v>
      </c>
      <c r="AU181" s="223" t="s">
        <v>86</v>
      </c>
      <c r="AY181" s="18" t="s">
        <v>173</v>
      </c>
      <c r="BE181" s="224">
        <f>IF(N181="základní",J181,0)</f>
        <v>0</v>
      </c>
      <c r="BF181" s="224">
        <f>IF(N181="snížená",J181,0)</f>
        <v>0</v>
      </c>
      <c r="BG181" s="224">
        <f>IF(N181="zákl. přenesená",J181,0)</f>
        <v>0</v>
      </c>
      <c r="BH181" s="224">
        <f>IF(N181="sníž. přenesená",J181,0)</f>
        <v>0</v>
      </c>
      <c r="BI181" s="224">
        <f>IF(N181="nulová",J181,0)</f>
        <v>0</v>
      </c>
      <c r="BJ181" s="18" t="s">
        <v>84</v>
      </c>
      <c r="BK181" s="224">
        <f>ROUND(I181*H181,2)</f>
        <v>0</v>
      </c>
      <c r="BL181" s="18" t="s">
        <v>127</v>
      </c>
      <c r="BM181" s="223" t="s">
        <v>292</v>
      </c>
    </row>
    <row r="182" spans="2:47" s="1" customFormat="1" ht="12">
      <c r="B182" s="39"/>
      <c r="C182" s="40"/>
      <c r="D182" s="225" t="s">
        <v>181</v>
      </c>
      <c r="E182" s="40"/>
      <c r="F182" s="226" t="s">
        <v>293</v>
      </c>
      <c r="G182" s="40"/>
      <c r="H182" s="40"/>
      <c r="I182" s="137"/>
      <c r="J182" s="40"/>
      <c r="K182" s="40"/>
      <c r="L182" s="44"/>
      <c r="M182" s="227"/>
      <c r="N182" s="84"/>
      <c r="O182" s="84"/>
      <c r="P182" s="84"/>
      <c r="Q182" s="84"/>
      <c r="R182" s="84"/>
      <c r="S182" s="84"/>
      <c r="T182" s="84"/>
      <c r="U182" s="85"/>
      <c r="AT182" s="18" t="s">
        <v>181</v>
      </c>
      <c r="AU182" s="18" t="s">
        <v>86</v>
      </c>
    </row>
    <row r="183" spans="2:47" s="1" customFormat="1" ht="12">
      <c r="B183" s="39"/>
      <c r="C183" s="40"/>
      <c r="D183" s="225" t="s">
        <v>183</v>
      </c>
      <c r="E183" s="40"/>
      <c r="F183" s="228" t="s">
        <v>269</v>
      </c>
      <c r="G183" s="40"/>
      <c r="H183" s="40"/>
      <c r="I183" s="137"/>
      <c r="J183" s="40"/>
      <c r="K183" s="40"/>
      <c r="L183" s="44"/>
      <c r="M183" s="227"/>
      <c r="N183" s="84"/>
      <c r="O183" s="84"/>
      <c r="P183" s="84"/>
      <c r="Q183" s="84"/>
      <c r="R183" s="84"/>
      <c r="S183" s="84"/>
      <c r="T183" s="84"/>
      <c r="U183" s="85"/>
      <c r="AT183" s="18" t="s">
        <v>183</v>
      </c>
      <c r="AU183" s="18" t="s">
        <v>86</v>
      </c>
    </row>
    <row r="184" spans="2:51" s="12" customFormat="1" ht="12">
      <c r="B184" s="229"/>
      <c r="C184" s="230"/>
      <c r="D184" s="225" t="s">
        <v>185</v>
      </c>
      <c r="E184" s="231" t="s">
        <v>19</v>
      </c>
      <c r="F184" s="232" t="s">
        <v>294</v>
      </c>
      <c r="G184" s="230"/>
      <c r="H184" s="233">
        <v>5.76</v>
      </c>
      <c r="I184" s="234"/>
      <c r="J184" s="230"/>
      <c r="K184" s="230"/>
      <c r="L184" s="235"/>
      <c r="M184" s="236"/>
      <c r="N184" s="237"/>
      <c r="O184" s="237"/>
      <c r="P184" s="237"/>
      <c r="Q184" s="237"/>
      <c r="R184" s="237"/>
      <c r="S184" s="237"/>
      <c r="T184" s="237"/>
      <c r="U184" s="238"/>
      <c r="AT184" s="239" t="s">
        <v>185</v>
      </c>
      <c r="AU184" s="239" t="s">
        <v>86</v>
      </c>
      <c r="AV184" s="12" t="s">
        <v>86</v>
      </c>
      <c r="AW184" s="12" t="s">
        <v>37</v>
      </c>
      <c r="AX184" s="12" t="s">
        <v>76</v>
      </c>
      <c r="AY184" s="239" t="s">
        <v>173</v>
      </c>
    </row>
    <row r="185" spans="2:51" s="13" customFormat="1" ht="12">
      <c r="B185" s="240"/>
      <c r="C185" s="241"/>
      <c r="D185" s="225" t="s">
        <v>185</v>
      </c>
      <c r="E185" s="242" t="s">
        <v>19</v>
      </c>
      <c r="F185" s="243" t="s">
        <v>187</v>
      </c>
      <c r="G185" s="241"/>
      <c r="H185" s="244">
        <v>5.76</v>
      </c>
      <c r="I185" s="245"/>
      <c r="J185" s="241"/>
      <c r="K185" s="241"/>
      <c r="L185" s="246"/>
      <c r="M185" s="247"/>
      <c r="N185" s="248"/>
      <c r="O185" s="248"/>
      <c r="P185" s="248"/>
      <c r="Q185" s="248"/>
      <c r="R185" s="248"/>
      <c r="S185" s="248"/>
      <c r="T185" s="248"/>
      <c r="U185" s="249"/>
      <c r="AT185" s="250" t="s">
        <v>185</v>
      </c>
      <c r="AU185" s="250" t="s">
        <v>86</v>
      </c>
      <c r="AV185" s="13" t="s">
        <v>127</v>
      </c>
      <c r="AW185" s="13" t="s">
        <v>37</v>
      </c>
      <c r="AX185" s="13" t="s">
        <v>84</v>
      </c>
      <c r="AY185" s="250" t="s">
        <v>173</v>
      </c>
    </row>
    <row r="186" spans="2:65" s="1" customFormat="1" ht="16.5" customHeight="1">
      <c r="B186" s="39"/>
      <c r="C186" s="212" t="s">
        <v>295</v>
      </c>
      <c r="D186" s="212" t="s">
        <v>175</v>
      </c>
      <c r="E186" s="213" t="s">
        <v>296</v>
      </c>
      <c r="F186" s="214" t="s">
        <v>297</v>
      </c>
      <c r="G186" s="215" t="s">
        <v>214</v>
      </c>
      <c r="H186" s="216">
        <v>10.17</v>
      </c>
      <c r="I186" s="217"/>
      <c r="J186" s="218">
        <f>ROUND(I186*H186,2)</f>
        <v>0</v>
      </c>
      <c r="K186" s="214" t="s">
        <v>179</v>
      </c>
      <c r="L186" s="44"/>
      <c r="M186" s="219" t="s">
        <v>19</v>
      </c>
      <c r="N186" s="220" t="s">
        <v>47</v>
      </c>
      <c r="O186" s="84"/>
      <c r="P186" s="221">
        <f>O186*H186</f>
        <v>0</v>
      </c>
      <c r="Q186" s="221">
        <v>0</v>
      </c>
      <c r="R186" s="221">
        <f>Q186*H186</f>
        <v>0</v>
      </c>
      <c r="S186" s="221">
        <v>0</v>
      </c>
      <c r="T186" s="221">
        <f>S186*H186</f>
        <v>0</v>
      </c>
      <c r="U186" s="222" t="s">
        <v>19</v>
      </c>
      <c r="AR186" s="223" t="s">
        <v>127</v>
      </c>
      <c r="AT186" s="223" t="s">
        <v>175</v>
      </c>
      <c r="AU186" s="223" t="s">
        <v>86</v>
      </c>
      <c r="AY186" s="18" t="s">
        <v>173</v>
      </c>
      <c r="BE186" s="224">
        <f>IF(N186="základní",J186,0)</f>
        <v>0</v>
      </c>
      <c r="BF186" s="224">
        <f>IF(N186="snížená",J186,0)</f>
        <v>0</v>
      </c>
      <c r="BG186" s="224">
        <f>IF(N186="zákl. přenesená",J186,0)</f>
        <v>0</v>
      </c>
      <c r="BH186" s="224">
        <f>IF(N186="sníž. přenesená",J186,0)</f>
        <v>0</v>
      </c>
      <c r="BI186" s="224">
        <f>IF(N186="nulová",J186,0)</f>
        <v>0</v>
      </c>
      <c r="BJ186" s="18" t="s">
        <v>84</v>
      </c>
      <c r="BK186" s="224">
        <f>ROUND(I186*H186,2)</f>
        <v>0</v>
      </c>
      <c r="BL186" s="18" t="s">
        <v>127</v>
      </c>
      <c r="BM186" s="223" t="s">
        <v>298</v>
      </c>
    </row>
    <row r="187" spans="2:47" s="1" customFormat="1" ht="12">
      <c r="B187" s="39"/>
      <c r="C187" s="40"/>
      <c r="D187" s="225" t="s">
        <v>181</v>
      </c>
      <c r="E187" s="40"/>
      <c r="F187" s="226" t="s">
        <v>299</v>
      </c>
      <c r="G187" s="40"/>
      <c r="H187" s="40"/>
      <c r="I187" s="137"/>
      <c r="J187" s="40"/>
      <c r="K187" s="40"/>
      <c r="L187" s="44"/>
      <c r="M187" s="227"/>
      <c r="N187" s="84"/>
      <c r="O187" s="84"/>
      <c r="P187" s="84"/>
      <c r="Q187" s="84"/>
      <c r="R187" s="84"/>
      <c r="S187" s="84"/>
      <c r="T187" s="84"/>
      <c r="U187" s="85"/>
      <c r="AT187" s="18" t="s">
        <v>181</v>
      </c>
      <c r="AU187" s="18" t="s">
        <v>86</v>
      </c>
    </row>
    <row r="188" spans="2:47" s="1" customFormat="1" ht="12">
      <c r="B188" s="39"/>
      <c r="C188" s="40"/>
      <c r="D188" s="225" t="s">
        <v>183</v>
      </c>
      <c r="E188" s="40"/>
      <c r="F188" s="228" t="s">
        <v>269</v>
      </c>
      <c r="G188" s="40"/>
      <c r="H188" s="40"/>
      <c r="I188" s="137"/>
      <c r="J188" s="40"/>
      <c r="K188" s="40"/>
      <c r="L188" s="44"/>
      <c r="M188" s="227"/>
      <c r="N188" s="84"/>
      <c r="O188" s="84"/>
      <c r="P188" s="84"/>
      <c r="Q188" s="84"/>
      <c r="R188" s="84"/>
      <c r="S188" s="84"/>
      <c r="T188" s="84"/>
      <c r="U188" s="85"/>
      <c r="AT188" s="18" t="s">
        <v>183</v>
      </c>
      <c r="AU188" s="18" t="s">
        <v>86</v>
      </c>
    </row>
    <row r="189" spans="2:51" s="12" customFormat="1" ht="12">
      <c r="B189" s="229"/>
      <c r="C189" s="230"/>
      <c r="D189" s="225" t="s">
        <v>185</v>
      </c>
      <c r="E189" s="231" t="s">
        <v>19</v>
      </c>
      <c r="F189" s="232" t="s">
        <v>300</v>
      </c>
      <c r="G189" s="230"/>
      <c r="H189" s="233">
        <v>10.17</v>
      </c>
      <c r="I189" s="234"/>
      <c r="J189" s="230"/>
      <c r="K189" s="230"/>
      <c r="L189" s="235"/>
      <c r="M189" s="236"/>
      <c r="N189" s="237"/>
      <c r="O189" s="237"/>
      <c r="P189" s="237"/>
      <c r="Q189" s="237"/>
      <c r="R189" s="237"/>
      <c r="S189" s="237"/>
      <c r="T189" s="237"/>
      <c r="U189" s="238"/>
      <c r="AT189" s="239" t="s">
        <v>185</v>
      </c>
      <c r="AU189" s="239" t="s">
        <v>86</v>
      </c>
      <c r="AV189" s="12" t="s">
        <v>86</v>
      </c>
      <c r="AW189" s="12" t="s">
        <v>37</v>
      </c>
      <c r="AX189" s="12" t="s">
        <v>76</v>
      </c>
      <c r="AY189" s="239" t="s">
        <v>173</v>
      </c>
    </row>
    <row r="190" spans="2:51" s="13" customFormat="1" ht="12">
      <c r="B190" s="240"/>
      <c r="C190" s="241"/>
      <c r="D190" s="225" t="s">
        <v>185</v>
      </c>
      <c r="E190" s="242" t="s">
        <v>19</v>
      </c>
      <c r="F190" s="243" t="s">
        <v>187</v>
      </c>
      <c r="G190" s="241"/>
      <c r="H190" s="244">
        <v>10.17</v>
      </c>
      <c r="I190" s="245"/>
      <c r="J190" s="241"/>
      <c r="K190" s="241"/>
      <c r="L190" s="246"/>
      <c r="M190" s="247"/>
      <c r="N190" s="248"/>
      <c r="O190" s="248"/>
      <c r="P190" s="248"/>
      <c r="Q190" s="248"/>
      <c r="R190" s="248"/>
      <c r="S190" s="248"/>
      <c r="T190" s="248"/>
      <c r="U190" s="249"/>
      <c r="AT190" s="250" t="s">
        <v>185</v>
      </c>
      <c r="AU190" s="250" t="s">
        <v>86</v>
      </c>
      <c r="AV190" s="13" t="s">
        <v>127</v>
      </c>
      <c r="AW190" s="13" t="s">
        <v>37</v>
      </c>
      <c r="AX190" s="13" t="s">
        <v>84</v>
      </c>
      <c r="AY190" s="250" t="s">
        <v>173</v>
      </c>
    </row>
    <row r="191" spans="2:65" s="1" customFormat="1" ht="16.5" customHeight="1">
      <c r="B191" s="39"/>
      <c r="C191" s="212" t="s">
        <v>301</v>
      </c>
      <c r="D191" s="212" t="s">
        <v>175</v>
      </c>
      <c r="E191" s="213" t="s">
        <v>302</v>
      </c>
      <c r="F191" s="214" t="s">
        <v>303</v>
      </c>
      <c r="G191" s="215" t="s">
        <v>214</v>
      </c>
      <c r="H191" s="216">
        <v>3.051</v>
      </c>
      <c r="I191" s="217"/>
      <c r="J191" s="218">
        <f>ROUND(I191*H191,2)</f>
        <v>0</v>
      </c>
      <c r="K191" s="214" t="s">
        <v>179</v>
      </c>
      <c r="L191" s="44"/>
      <c r="M191" s="219" t="s">
        <v>19</v>
      </c>
      <c r="N191" s="220" t="s">
        <v>47</v>
      </c>
      <c r="O191" s="84"/>
      <c r="P191" s="221">
        <f>O191*H191</f>
        <v>0</v>
      </c>
      <c r="Q191" s="221">
        <v>0</v>
      </c>
      <c r="R191" s="221">
        <f>Q191*H191</f>
        <v>0</v>
      </c>
      <c r="S191" s="221">
        <v>0</v>
      </c>
      <c r="T191" s="221">
        <f>S191*H191</f>
        <v>0</v>
      </c>
      <c r="U191" s="222" t="s">
        <v>19</v>
      </c>
      <c r="AR191" s="223" t="s">
        <v>127</v>
      </c>
      <c r="AT191" s="223" t="s">
        <v>175</v>
      </c>
      <c r="AU191" s="223" t="s">
        <v>86</v>
      </c>
      <c r="AY191" s="18" t="s">
        <v>173</v>
      </c>
      <c r="BE191" s="224">
        <f>IF(N191="základní",J191,0)</f>
        <v>0</v>
      </c>
      <c r="BF191" s="224">
        <f>IF(N191="snížená",J191,0)</f>
        <v>0</v>
      </c>
      <c r="BG191" s="224">
        <f>IF(N191="zákl. přenesená",J191,0)</f>
        <v>0</v>
      </c>
      <c r="BH191" s="224">
        <f>IF(N191="sníž. přenesená",J191,0)</f>
        <v>0</v>
      </c>
      <c r="BI191" s="224">
        <f>IF(N191="nulová",J191,0)</f>
        <v>0</v>
      </c>
      <c r="BJ191" s="18" t="s">
        <v>84</v>
      </c>
      <c r="BK191" s="224">
        <f>ROUND(I191*H191,2)</f>
        <v>0</v>
      </c>
      <c r="BL191" s="18" t="s">
        <v>127</v>
      </c>
      <c r="BM191" s="223" t="s">
        <v>304</v>
      </c>
    </row>
    <row r="192" spans="2:47" s="1" customFormat="1" ht="12">
      <c r="B192" s="39"/>
      <c r="C192" s="40"/>
      <c r="D192" s="225" t="s">
        <v>181</v>
      </c>
      <c r="E192" s="40"/>
      <c r="F192" s="226" t="s">
        <v>305</v>
      </c>
      <c r="G192" s="40"/>
      <c r="H192" s="40"/>
      <c r="I192" s="137"/>
      <c r="J192" s="40"/>
      <c r="K192" s="40"/>
      <c r="L192" s="44"/>
      <c r="M192" s="227"/>
      <c r="N192" s="84"/>
      <c r="O192" s="84"/>
      <c r="P192" s="84"/>
      <c r="Q192" s="84"/>
      <c r="R192" s="84"/>
      <c r="S192" s="84"/>
      <c r="T192" s="84"/>
      <c r="U192" s="85"/>
      <c r="AT192" s="18" t="s">
        <v>181</v>
      </c>
      <c r="AU192" s="18" t="s">
        <v>86</v>
      </c>
    </row>
    <row r="193" spans="2:47" s="1" customFormat="1" ht="12">
      <c r="B193" s="39"/>
      <c r="C193" s="40"/>
      <c r="D193" s="225" t="s">
        <v>183</v>
      </c>
      <c r="E193" s="40"/>
      <c r="F193" s="228" t="s">
        <v>269</v>
      </c>
      <c r="G193" s="40"/>
      <c r="H193" s="40"/>
      <c r="I193" s="137"/>
      <c r="J193" s="40"/>
      <c r="K193" s="40"/>
      <c r="L193" s="44"/>
      <c r="M193" s="227"/>
      <c r="N193" s="84"/>
      <c r="O193" s="84"/>
      <c r="P193" s="84"/>
      <c r="Q193" s="84"/>
      <c r="R193" s="84"/>
      <c r="S193" s="84"/>
      <c r="T193" s="84"/>
      <c r="U193" s="85"/>
      <c r="AT193" s="18" t="s">
        <v>183</v>
      </c>
      <c r="AU193" s="18" t="s">
        <v>86</v>
      </c>
    </row>
    <row r="194" spans="2:51" s="12" customFormat="1" ht="12">
      <c r="B194" s="229"/>
      <c r="C194" s="230"/>
      <c r="D194" s="225" t="s">
        <v>185</v>
      </c>
      <c r="E194" s="231" t="s">
        <v>19</v>
      </c>
      <c r="F194" s="232" t="s">
        <v>288</v>
      </c>
      <c r="G194" s="230"/>
      <c r="H194" s="233">
        <v>3.051</v>
      </c>
      <c r="I194" s="234"/>
      <c r="J194" s="230"/>
      <c r="K194" s="230"/>
      <c r="L194" s="235"/>
      <c r="M194" s="236"/>
      <c r="N194" s="237"/>
      <c r="O194" s="237"/>
      <c r="P194" s="237"/>
      <c r="Q194" s="237"/>
      <c r="R194" s="237"/>
      <c r="S194" s="237"/>
      <c r="T194" s="237"/>
      <c r="U194" s="238"/>
      <c r="AT194" s="239" t="s">
        <v>185</v>
      </c>
      <c r="AU194" s="239" t="s">
        <v>86</v>
      </c>
      <c r="AV194" s="12" t="s">
        <v>86</v>
      </c>
      <c r="AW194" s="12" t="s">
        <v>37</v>
      </c>
      <c r="AX194" s="12" t="s">
        <v>76</v>
      </c>
      <c r="AY194" s="239" t="s">
        <v>173</v>
      </c>
    </row>
    <row r="195" spans="2:51" s="13" customFormat="1" ht="12">
      <c r="B195" s="240"/>
      <c r="C195" s="241"/>
      <c r="D195" s="225" t="s">
        <v>185</v>
      </c>
      <c r="E195" s="242" t="s">
        <v>19</v>
      </c>
      <c r="F195" s="243" t="s">
        <v>187</v>
      </c>
      <c r="G195" s="241"/>
      <c r="H195" s="244">
        <v>3.051</v>
      </c>
      <c r="I195" s="245"/>
      <c r="J195" s="241"/>
      <c r="K195" s="241"/>
      <c r="L195" s="246"/>
      <c r="M195" s="247"/>
      <c r="N195" s="248"/>
      <c r="O195" s="248"/>
      <c r="P195" s="248"/>
      <c r="Q195" s="248"/>
      <c r="R195" s="248"/>
      <c r="S195" s="248"/>
      <c r="T195" s="248"/>
      <c r="U195" s="249"/>
      <c r="AT195" s="250" t="s">
        <v>185</v>
      </c>
      <c r="AU195" s="250" t="s">
        <v>86</v>
      </c>
      <c r="AV195" s="13" t="s">
        <v>127</v>
      </c>
      <c r="AW195" s="13" t="s">
        <v>37</v>
      </c>
      <c r="AX195" s="13" t="s">
        <v>84</v>
      </c>
      <c r="AY195" s="250" t="s">
        <v>173</v>
      </c>
    </row>
    <row r="196" spans="2:65" s="1" customFormat="1" ht="16.5" customHeight="1">
      <c r="B196" s="39"/>
      <c r="C196" s="212" t="s">
        <v>123</v>
      </c>
      <c r="D196" s="212" t="s">
        <v>175</v>
      </c>
      <c r="E196" s="213" t="s">
        <v>306</v>
      </c>
      <c r="F196" s="214" t="s">
        <v>307</v>
      </c>
      <c r="G196" s="215" t="s">
        <v>214</v>
      </c>
      <c r="H196" s="216">
        <v>5.76</v>
      </c>
      <c r="I196" s="217"/>
      <c r="J196" s="218">
        <f>ROUND(I196*H196,2)</f>
        <v>0</v>
      </c>
      <c r="K196" s="214" t="s">
        <v>179</v>
      </c>
      <c r="L196" s="44"/>
      <c r="M196" s="219" t="s">
        <v>19</v>
      </c>
      <c r="N196" s="220" t="s">
        <v>47</v>
      </c>
      <c r="O196" s="84"/>
      <c r="P196" s="221">
        <f>O196*H196</f>
        <v>0</v>
      </c>
      <c r="Q196" s="221">
        <v>0</v>
      </c>
      <c r="R196" s="221">
        <f>Q196*H196</f>
        <v>0</v>
      </c>
      <c r="S196" s="221">
        <v>0</v>
      </c>
      <c r="T196" s="221">
        <f>S196*H196</f>
        <v>0</v>
      </c>
      <c r="U196" s="222" t="s">
        <v>19</v>
      </c>
      <c r="AR196" s="223" t="s">
        <v>127</v>
      </c>
      <c r="AT196" s="223" t="s">
        <v>175</v>
      </c>
      <c r="AU196" s="223" t="s">
        <v>86</v>
      </c>
      <c r="AY196" s="18" t="s">
        <v>173</v>
      </c>
      <c r="BE196" s="224">
        <f>IF(N196="základní",J196,0)</f>
        <v>0</v>
      </c>
      <c r="BF196" s="224">
        <f>IF(N196="snížená",J196,0)</f>
        <v>0</v>
      </c>
      <c r="BG196" s="224">
        <f>IF(N196="zákl. přenesená",J196,0)</f>
        <v>0</v>
      </c>
      <c r="BH196" s="224">
        <f>IF(N196="sníž. přenesená",J196,0)</f>
        <v>0</v>
      </c>
      <c r="BI196" s="224">
        <f>IF(N196="nulová",J196,0)</f>
        <v>0</v>
      </c>
      <c r="BJ196" s="18" t="s">
        <v>84</v>
      </c>
      <c r="BK196" s="224">
        <f>ROUND(I196*H196,2)</f>
        <v>0</v>
      </c>
      <c r="BL196" s="18" t="s">
        <v>127</v>
      </c>
      <c r="BM196" s="223" t="s">
        <v>308</v>
      </c>
    </row>
    <row r="197" spans="2:47" s="1" customFormat="1" ht="12">
      <c r="B197" s="39"/>
      <c r="C197" s="40"/>
      <c r="D197" s="225" t="s">
        <v>181</v>
      </c>
      <c r="E197" s="40"/>
      <c r="F197" s="226" t="s">
        <v>309</v>
      </c>
      <c r="G197" s="40"/>
      <c r="H197" s="40"/>
      <c r="I197" s="137"/>
      <c r="J197" s="40"/>
      <c r="K197" s="40"/>
      <c r="L197" s="44"/>
      <c r="M197" s="227"/>
      <c r="N197" s="84"/>
      <c r="O197" s="84"/>
      <c r="P197" s="84"/>
      <c r="Q197" s="84"/>
      <c r="R197" s="84"/>
      <c r="S197" s="84"/>
      <c r="T197" s="84"/>
      <c r="U197" s="85"/>
      <c r="AT197" s="18" t="s">
        <v>181</v>
      </c>
      <c r="AU197" s="18" t="s">
        <v>86</v>
      </c>
    </row>
    <row r="198" spans="2:47" s="1" customFormat="1" ht="12">
      <c r="B198" s="39"/>
      <c r="C198" s="40"/>
      <c r="D198" s="225" t="s">
        <v>183</v>
      </c>
      <c r="E198" s="40"/>
      <c r="F198" s="228" t="s">
        <v>269</v>
      </c>
      <c r="G198" s="40"/>
      <c r="H198" s="40"/>
      <c r="I198" s="137"/>
      <c r="J198" s="40"/>
      <c r="K198" s="40"/>
      <c r="L198" s="44"/>
      <c r="M198" s="227"/>
      <c r="N198" s="84"/>
      <c r="O198" s="84"/>
      <c r="P198" s="84"/>
      <c r="Q198" s="84"/>
      <c r="R198" s="84"/>
      <c r="S198" s="84"/>
      <c r="T198" s="84"/>
      <c r="U198" s="85"/>
      <c r="AT198" s="18" t="s">
        <v>183</v>
      </c>
      <c r="AU198" s="18" t="s">
        <v>86</v>
      </c>
    </row>
    <row r="199" spans="2:51" s="12" customFormat="1" ht="12">
      <c r="B199" s="229"/>
      <c r="C199" s="230"/>
      <c r="D199" s="225" t="s">
        <v>185</v>
      </c>
      <c r="E199" s="231" t="s">
        <v>19</v>
      </c>
      <c r="F199" s="232" t="s">
        <v>294</v>
      </c>
      <c r="G199" s="230"/>
      <c r="H199" s="233">
        <v>5.76</v>
      </c>
      <c r="I199" s="234"/>
      <c r="J199" s="230"/>
      <c r="K199" s="230"/>
      <c r="L199" s="235"/>
      <c r="M199" s="236"/>
      <c r="N199" s="237"/>
      <c r="O199" s="237"/>
      <c r="P199" s="237"/>
      <c r="Q199" s="237"/>
      <c r="R199" s="237"/>
      <c r="S199" s="237"/>
      <c r="T199" s="237"/>
      <c r="U199" s="238"/>
      <c r="AT199" s="239" t="s">
        <v>185</v>
      </c>
      <c r="AU199" s="239" t="s">
        <v>86</v>
      </c>
      <c r="AV199" s="12" t="s">
        <v>86</v>
      </c>
      <c r="AW199" s="12" t="s">
        <v>37</v>
      </c>
      <c r="AX199" s="12" t="s">
        <v>76</v>
      </c>
      <c r="AY199" s="239" t="s">
        <v>173</v>
      </c>
    </row>
    <row r="200" spans="2:51" s="13" customFormat="1" ht="12">
      <c r="B200" s="240"/>
      <c r="C200" s="241"/>
      <c r="D200" s="225" t="s">
        <v>185</v>
      </c>
      <c r="E200" s="242" t="s">
        <v>19</v>
      </c>
      <c r="F200" s="243" t="s">
        <v>187</v>
      </c>
      <c r="G200" s="241"/>
      <c r="H200" s="244">
        <v>5.76</v>
      </c>
      <c r="I200" s="245"/>
      <c r="J200" s="241"/>
      <c r="K200" s="241"/>
      <c r="L200" s="246"/>
      <c r="M200" s="247"/>
      <c r="N200" s="248"/>
      <c r="O200" s="248"/>
      <c r="P200" s="248"/>
      <c r="Q200" s="248"/>
      <c r="R200" s="248"/>
      <c r="S200" s="248"/>
      <c r="T200" s="248"/>
      <c r="U200" s="249"/>
      <c r="AT200" s="250" t="s">
        <v>185</v>
      </c>
      <c r="AU200" s="250" t="s">
        <v>86</v>
      </c>
      <c r="AV200" s="13" t="s">
        <v>127</v>
      </c>
      <c r="AW200" s="13" t="s">
        <v>37</v>
      </c>
      <c r="AX200" s="13" t="s">
        <v>84</v>
      </c>
      <c r="AY200" s="250" t="s">
        <v>173</v>
      </c>
    </row>
    <row r="201" spans="2:65" s="1" customFormat="1" ht="16.5" customHeight="1">
      <c r="B201" s="39"/>
      <c r="C201" s="212" t="s">
        <v>310</v>
      </c>
      <c r="D201" s="212" t="s">
        <v>175</v>
      </c>
      <c r="E201" s="213" t="s">
        <v>311</v>
      </c>
      <c r="F201" s="214" t="s">
        <v>312</v>
      </c>
      <c r="G201" s="215" t="s">
        <v>214</v>
      </c>
      <c r="H201" s="216">
        <v>78.04</v>
      </c>
      <c r="I201" s="217"/>
      <c r="J201" s="218">
        <f>ROUND(I201*H201,2)</f>
        <v>0</v>
      </c>
      <c r="K201" s="214" t="s">
        <v>179</v>
      </c>
      <c r="L201" s="44"/>
      <c r="M201" s="219" t="s">
        <v>19</v>
      </c>
      <c r="N201" s="220" t="s">
        <v>47</v>
      </c>
      <c r="O201" s="84"/>
      <c r="P201" s="221">
        <f>O201*H201</f>
        <v>0</v>
      </c>
      <c r="Q201" s="221">
        <v>0</v>
      </c>
      <c r="R201" s="221">
        <f>Q201*H201</f>
        <v>0</v>
      </c>
      <c r="S201" s="221">
        <v>0</v>
      </c>
      <c r="T201" s="221">
        <f>S201*H201</f>
        <v>0</v>
      </c>
      <c r="U201" s="222" t="s">
        <v>19</v>
      </c>
      <c r="AR201" s="223" t="s">
        <v>127</v>
      </c>
      <c r="AT201" s="223" t="s">
        <v>175</v>
      </c>
      <c r="AU201" s="223" t="s">
        <v>86</v>
      </c>
      <c r="AY201" s="18" t="s">
        <v>173</v>
      </c>
      <c r="BE201" s="224">
        <f>IF(N201="základní",J201,0)</f>
        <v>0</v>
      </c>
      <c r="BF201" s="224">
        <f>IF(N201="snížená",J201,0)</f>
        <v>0</v>
      </c>
      <c r="BG201" s="224">
        <f>IF(N201="zákl. přenesená",J201,0)</f>
        <v>0</v>
      </c>
      <c r="BH201" s="224">
        <f>IF(N201="sníž. přenesená",J201,0)</f>
        <v>0</v>
      </c>
      <c r="BI201" s="224">
        <f>IF(N201="nulová",J201,0)</f>
        <v>0</v>
      </c>
      <c r="BJ201" s="18" t="s">
        <v>84</v>
      </c>
      <c r="BK201" s="224">
        <f>ROUND(I201*H201,2)</f>
        <v>0</v>
      </c>
      <c r="BL201" s="18" t="s">
        <v>127</v>
      </c>
      <c r="BM201" s="223" t="s">
        <v>313</v>
      </c>
    </row>
    <row r="202" spans="2:47" s="1" customFormat="1" ht="12">
      <c r="B202" s="39"/>
      <c r="C202" s="40"/>
      <c r="D202" s="225" t="s">
        <v>181</v>
      </c>
      <c r="E202" s="40"/>
      <c r="F202" s="226" t="s">
        <v>314</v>
      </c>
      <c r="G202" s="40"/>
      <c r="H202" s="40"/>
      <c r="I202" s="137"/>
      <c r="J202" s="40"/>
      <c r="K202" s="40"/>
      <c r="L202" s="44"/>
      <c r="M202" s="227"/>
      <c r="N202" s="84"/>
      <c r="O202" s="84"/>
      <c r="P202" s="84"/>
      <c r="Q202" s="84"/>
      <c r="R202" s="84"/>
      <c r="S202" s="84"/>
      <c r="T202" s="84"/>
      <c r="U202" s="85"/>
      <c r="AT202" s="18" t="s">
        <v>181</v>
      </c>
      <c r="AU202" s="18" t="s">
        <v>86</v>
      </c>
    </row>
    <row r="203" spans="2:47" s="1" customFormat="1" ht="12">
      <c r="B203" s="39"/>
      <c r="C203" s="40"/>
      <c r="D203" s="225" t="s">
        <v>183</v>
      </c>
      <c r="E203" s="40"/>
      <c r="F203" s="228" t="s">
        <v>315</v>
      </c>
      <c r="G203" s="40"/>
      <c r="H203" s="40"/>
      <c r="I203" s="137"/>
      <c r="J203" s="40"/>
      <c r="K203" s="40"/>
      <c r="L203" s="44"/>
      <c r="M203" s="227"/>
      <c r="N203" s="84"/>
      <c r="O203" s="84"/>
      <c r="P203" s="84"/>
      <c r="Q203" s="84"/>
      <c r="R203" s="84"/>
      <c r="S203" s="84"/>
      <c r="T203" s="84"/>
      <c r="U203" s="85"/>
      <c r="AT203" s="18" t="s">
        <v>183</v>
      </c>
      <c r="AU203" s="18" t="s">
        <v>86</v>
      </c>
    </row>
    <row r="204" spans="2:51" s="12" customFormat="1" ht="12">
      <c r="B204" s="229"/>
      <c r="C204" s="230"/>
      <c r="D204" s="225" t="s">
        <v>185</v>
      </c>
      <c r="E204" s="231" t="s">
        <v>19</v>
      </c>
      <c r="F204" s="232" t="s">
        <v>316</v>
      </c>
      <c r="G204" s="230"/>
      <c r="H204" s="233">
        <v>78.04</v>
      </c>
      <c r="I204" s="234"/>
      <c r="J204" s="230"/>
      <c r="K204" s="230"/>
      <c r="L204" s="235"/>
      <c r="M204" s="236"/>
      <c r="N204" s="237"/>
      <c r="O204" s="237"/>
      <c r="P204" s="237"/>
      <c r="Q204" s="237"/>
      <c r="R204" s="237"/>
      <c r="S204" s="237"/>
      <c r="T204" s="237"/>
      <c r="U204" s="238"/>
      <c r="AT204" s="239" t="s">
        <v>185</v>
      </c>
      <c r="AU204" s="239" t="s">
        <v>86</v>
      </c>
      <c r="AV204" s="12" t="s">
        <v>86</v>
      </c>
      <c r="AW204" s="12" t="s">
        <v>37</v>
      </c>
      <c r="AX204" s="12" t="s">
        <v>76</v>
      </c>
      <c r="AY204" s="239" t="s">
        <v>173</v>
      </c>
    </row>
    <row r="205" spans="2:51" s="13" customFormat="1" ht="12">
      <c r="B205" s="240"/>
      <c r="C205" s="241"/>
      <c r="D205" s="225" t="s">
        <v>185</v>
      </c>
      <c r="E205" s="242" t="s">
        <v>19</v>
      </c>
      <c r="F205" s="243" t="s">
        <v>187</v>
      </c>
      <c r="G205" s="241"/>
      <c r="H205" s="244">
        <v>78.04</v>
      </c>
      <c r="I205" s="245"/>
      <c r="J205" s="241"/>
      <c r="K205" s="241"/>
      <c r="L205" s="246"/>
      <c r="M205" s="247"/>
      <c r="N205" s="248"/>
      <c r="O205" s="248"/>
      <c r="P205" s="248"/>
      <c r="Q205" s="248"/>
      <c r="R205" s="248"/>
      <c r="S205" s="248"/>
      <c r="T205" s="248"/>
      <c r="U205" s="249"/>
      <c r="AT205" s="250" t="s">
        <v>185</v>
      </c>
      <c r="AU205" s="250" t="s">
        <v>86</v>
      </c>
      <c r="AV205" s="13" t="s">
        <v>127</v>
      </c>
      <c r="AW205" s="13" t="s">
        <v>37</v>
      </c>
      <c r="AX205" s="13" t="s">
        <v>84</v>
      </c>
      <c r="AY205" s="250" t="s">
        <v>173</v>
      </c>
    </row>
    <row r="206" spans="2:65" s="1" customFormat="1" ht="16.5" customHeight="1">
      <c r="B206" s="39"/>
      <c r="C206" s="212" t="s">
        <v>7</v>
      </c>
      <c r="D206" s="212" t="s">
        <v>175</v>
      </c>
      <c r="E206" s="213" t="s">
        <v>317</v>
      </c>
      <c r="F206" s="214" t="s">
        <v>318</v>
      </c>
      <c r="G206" s="215" t="s">
        <v>214</v>
      </c>
      <c r="H206" s="216">
        <v>78.04</v>
      </c>
      <c r="I206" s="217"/>
      <c r="J206" s="218">
        <f>ROUND(I206*H206,2)</f>
        <v>0</v>
      </c>
      <c r="K206" s="214" t="s">
        <v>179</v>
      </c>
      <c r="L206" s="44"/>
      <c r="M206" s="219" t="s">
        <v>19</v>
      </c>
      <c r="N206" s="220" t="s">
        <v>47</v>
      </c>
      <c r="O206" s="84"/>
      <c r="P206" s="221">
        <f>O206*H206</f>
        <v>0</v>
      </c>
      <c r="Q206" s="221">
        <v>0</v>
      </c>
      <c r="R206" s="221">
        <f>Q206*H206</f>
        <v>0</v>
      </c>
      <c r="S206" s="221">
        <v>0</v>
      </c>
      <c r="T206" s="221">
        <f>S206*H206</f>
        <v>0</v>
      </c>
      <c r="U206" s="222" t="s">
        <v>19</v>
      </c>
      <c r="AR206" s="223" t="s">
        <v>127</v>
      </c>
      <c r="AT206" s="223" t="s">
        <v>175</v>
      </c>
      <c r="AU206" s="223" t="s">
        <v>86</v>
      </c>
      <c r="AY206" s="18" t="s">
        <v>173</v>
      </c>
      <c r="BE206" s="224">
        <f>IF(N206="základní",J206,0)</f>
        <v>0</v>
      </c>
      <c r="BF206" s="224">
        <f>IF(N206="snížená",J206,0)</f>
        <v>0</v>
      </c>
      <c r="BG206" s="224">
        <f>IF(N206="zákl. přenesená",J206,0)</f>
        <v>0</v>
      </c>
      <c r="BH206" s="224">
        <f>IF(N206="sníž. přenesená",J206,0)</f>
        <v>0</v>
      </c>
      <c r="BI206" s="224">
        <f>IF(N206="nulová",J206,0)</f>
        <v>0</v>
      </c>
      <c r="BJ206" s="18" t="s">
        <v>84</v>
      </c>
      <c r="BK206" s="224">
        <f>ROUND(I206*H206,2)</f>
        <v>0</v>
      </c>
      <c r="BL206" s="18" t="s">
        <v>127</v>
      </c>
      <c r="BM206" s="223" t="s">
        <v>319</v>
      </c>
    </row>
    <row r="207" spans="2:47" s="1" customFormat="1" ht="12">
      <c r="B207" s="39"/>
      <c r="C207" s="40"/>
      <c r="D207" s="225" t="s">
        <v>181</v>
      </c>
      <c r="E207" s="40"/>
      <c r="F207" s="226" t="s">
        <v>320</v>
      </c>
      <c r="G207" s="40"/>
      <c r="H207" s="40"/>
      <c r="I207" s="137"/>
      <c r="J207" s="40"/>
      <c r="K207" s="40"/>
      <c r="L207" s="44"/>
      <c r="M207" s="227"/>
      <c r="N207" s="84"/>
      <c r="O207" s="84"/>
      <c r="P207" s="84"/>
      <c r="Q207" s="84"/>
      <c r="R207" s="84"/>
      <c r="S207" s="84"/>
      <c r="T207" s="84"/>
      <c r="U207" s="85"/>
      <c r="AT207" s="18" t="s">
        <v>181</v>
      </c>
      <c r="AU207" s="18" t="s">
        <v>86</v>
      </c>
    </row>
    <row r="208" spans="2:47" s="1" customFormat="1" ht="12">
      <c r="B208" s="39"/>
      <c r="C208" s="40"/>
      <c r="D208" s="225" t="s">
        <v>183</v>
      </c>
      <c r="E208" s="40"/>
      <c r="F208" s="228" t="s">
        <v>315</v>
      </c>
      <c r="G208" s="40"/>
      <c r="H208" s="40"/>
      <c r="I208" s="137"/>
      <c r="J208" s="40"/>
      <c r="K208" s="40"/>
      <c r="L208" s="44"/>
      <c r="M208" s="227"/>
      <c r="N208" s="84"/>
      <c r="O208" s="84"/>
      <c r="P208" s="84"/>
      <c r="Q208" s="84"/>
      <c r="R208" s="84"/>
      <c r="S208" s="84"/>
      <c r="T208" s="84"/>
      <c r="U208" s="85"/>
      <c r="AT208" s="18" t="s">
        <v>183</v>
      </c>
      <c r="AU208" s="18" t="s">
        <v>86</v>
      </c>
    </row>
    <row r="209" spans="2:51" s="12" customFormat="1" ht="12">
      <c r="B209" s="229"/>
      <c r="C209" s="230"/>
      <c r="D209" s="225" t="s">
        <v>185</v>
      </c>
      <c r="E209" s="231" t="s">
        <v>19</v>
      </c>
      <c r="F209" s="232" t="s">
        <v>316</v>
      </c>
      <c r="G209" s="230"/>
      <c r="H209" s="233">
        <v>78.04</v>
      </c>
      <c r="I209" s="234"/>
      <c r="J209" s="230"/>
      <c r="K209" s="230"/>
      <c r="L209" s="235"/>
      <c r="M209" s="236"/>
      <c r="N209" s="237"/>
      <c r="O209" s="237"/>
      <c r="P209" s="237"/>
      <c r="Q209" s="237"/>
      <c r="R209" s="237"/>
      <c r="S209" s="237"/>
      <c r="T209" s="237"/>
      <c r="U209" s="238"/>
      <c r="AT209" s="239" t="s">
        <v>185</v>
      </c>
      <c r="AU209" s="239" t="s">
        <v>86</v>
      </c>
      <c r="AV209" s="12" t="s">
        <v>86</v>
      </c>
      <c r="AW209" s="12" t="s">
        <v>37</v>
      </c>
      <c r="AX209" s="12" t="s">
        <v>76</v>
      </c>
      <c r="AY209" s="239" t="s">
        <v>173</v>
      </c>
    </row>
    <row r="210" spans="2:51" s="13" customFormat="1" ht="12">
      <c r="B210" s="240"/>
      <c r="C210" s="241"/>
      <c r="D210" s="225" t="s">
        <v>185</v>
      </c>
      <c r="E210" s="242" t="s">
        <v>19</v>
      </c>
      <c r="F210" s="243" t="s">
        <v>187</v>
      </c>
      <c r="G210" s="241"/>
      <c r="H210" s="244">
        <v>78.04</v>
      </c>
      <c r="I210" s="245"/>
      <c r="J210" s="241"/>
      <c r="K210" s="241"/>
      <c r="L210" s="246"/>
      <c r="M210" s="247"/>
      <c r="N210" s="248"/>
      <c r="O210" s="248"/>
      <c r="P210" s="248"/>
      <c r="Q210" s="248"/>
      <c r="R210" s="248"/>
      <c r="S210" s="248"/>
      <c r="T210" s="248"/>
      <c r="U210" s="249"/>
      <c r="AT210" s="250" t="s">
        <v>185</v>
      </c>
      <c r="AU210" s="250" t="s">
        <v>86</v>
      </c>
      <c r="AV210" s="13" t="s">
        <v>127</v>
      </c>
      <c r="AW210" s="13" t="s">
        <v>37</v>
      </c>
      <c r="AX210" s="13" t="s">
        <v>84</v>
      </c>
      <c r="AY210" s="250" t="s">
        <v>173</v>
      </c>
    </row>
    <row r="211" spans="2:65" s="1" customFormat="1" ht="16.5" customHeight="1">
      <c r="B211" s="39"/>
      <c r="C211" s="212" t="s">
        <v>321</v>
      </c>
      <c r="D211" s="212" t="s">
        <v>175</v>
      </c>
      <c r="E211" s="213" t="s">
        <v>322</v>
      </c>
      <c r="F211" s="214" t="s">
        <v>323</v>
      </c>
      <c r="G211" s="215" t="s">
        <v>214</v>
      </c>
      <c r="H211" s="216">
        <v>7.91</v>
      </c>
      <c r="I211" s="217"/>
      <c r="J211" s="218">
        <f>ROUND(I211*H211,2)</f>
        <v>0</v>
      </c>
      <c r="K211" s="214" t="s">
        <v>179</v>
      </c>
      <c r="L211" s="44"/>
      <c r="M211" s="219" t="s">
        <v>19</v>
      </c>
      <c r="N211" s="220" t="s">
        <v>47</v>
      </c>
      <c r="O211" s="84"/>
      <c r="P211" s="221">
        <f>O211*H211</f>
        <v>0</v>
      </c>
      <c r="Q211" s="221">
        <v>0</v>
      </c>
      <c r="R211" s="221">
        <f>Q211*H211</f>
        <v>0</v>
      </c>
      <c r="S211" s="221">
        <v>0</v>
      </c>
      <c r="T211" s="221">
        <f>S211*H211</f>
        <v>0</v>
      </c>
      <c r="U211" s="222" t="s">
        <v>19</v>
      </c>
      <c r="AR211" s="223" t="s">
        <v>127</v>
      </c>
      <c r="AT211" s="223" t="s">
        <v>175</v>
      </c>
      <c r="AU211" s="223" t="s">
        <v>86</v>
      </c>
      <c r="AY211" s="18" t="s">
        <v>173</v>
      </c>
      <c r="BE211" s="224">
        <f>IF(N211="základní",J211,0)</f>
        <v>0</v>
      </c>
      <c r="BF211" s="224">
        <f>IF(N211="snížená",J211,0)</f>
        <v>0</v>
      </c>
      <c r="BG211" s="224">
        <f>IF(N211="zákl. přenesená",J211,0)</f>
        <v>0</v>
      </c>
      <c r="BH211" s="224">
        <f>IF(N211="sníž. přenesená",J211,0)</f>
        <v>0</v>
      </c>
      <c r="BI211" s="224">
        <f>IF(N211="nulová",J211,0)</f>
        <v>0</v>
      </c>
      <c r="BJ211" s="18" t="s">
        <v>84</v>
      </c>
      <c r="BK211" s="224">
        <f>ROUND(I211*H211,2)</f>
        <v>0</v>
      </c>
      <c r="BL211" s="18" t="s">
        <v>127</v>
      </c>
      <c r="BM211" s="223" t="s">
        <v>324</v>
      </c>
    </row>
    <row r="212" spans="2:47" s="1" customFormat="1" ht="12">
      <c r="B212" s="39"/>
      <c r="C212" s="40"/>
      <c r="D212" s="225" t="s">
        <v>181</v>
      </c>
      <c r="E212" s="40"/>
      <c r="F212" s="226" t="s">
        <v>325</v>
      </c>
      <c r="G212" s="40"/>
      <c r="H212" s="40"/>
      <c r="I212" s="137"/>
      <c r="J212" s="40"/>
      <c r="K212" s="40"/>
      <c r="L212" s="44"/>
      <c r="M212" s="227"/>
      <c r="N212" s="84"/>
      <c r="O212" s="84"/>
      <c r="P212" s="84"/>
      <c r="Q212" s="84"/>
      <c r="R212" s="84"/>
      <c r="S212" s="84"/>
      <c r="T212" s="84"/>
      <c r="U212" s="85"/>
      <c r="AT212" s="18" t="s">
        <v>181</v>
      </c>
      <c r="AU212" s="18" t="s">
        <v>86</v>
      </c>
    </row>
    <row r="213" spans="2:47" s="1" customFormat="1" ht="12">
      <c r="B213" s="39"/>
      <c r="C213" s="40"/>
      <c r="D213" s="225" t="s">
        <v>183</v>
      </c>
      <c r="E213" s="40"/>
      <c r="F213" s="228" t="s">
        <v>315</v>
      </c>
      <c r="G213" s="40"/>
      <c r="H213" s="40"/>
      <c r="I213" s="137"/>
      <c r="J213" s="40"/>
      <c r="K213" s="40"/>
      <c r="L213" s="44"/>
      <c r="M213" s="227"/>
      <c r="N213" s="84"/>
      <c r="O213" s="84"/>
      <c r="P213" s="84"/>
      <c r="Q213" s="84"/>
      <c r="R213" s="84"/>
      <c r="S213" s="84"/>
      <c r="T213" s="84"/>
      <c r="U213" s="85"/>
      <c r="AT213" s="18" t="s">
        <v>183</v>
      </c>
      <c r="AU213" s="18" t="s">
        <v>86</v>
      </c>
    </row>
    <row r="214" spans="2:51" s="12" customFormat="1" ht="12">
      <c r="B214" s="229"/>
      <c r="C214" s="230"/>
      <c r="D214" s="225" t="s">
        <v>185</v>
      </c>
      <c r="E214" s="231" t="s">
        <v>19</v>
      </c>
      <c r="F214" s="232" t="s">
        <v>326</v>
      </c>
      <c r="G214" s="230"/>
      <c r="H214" s="233">
        <v>7.91</v>
      </c>
      <c r="I214" s="234"/>
      <c r="J214" s="230"/>
      <c r="K214" s="230"/>
      <c r="L214" s="235"/>
      <c r="M214" s="236"/>
      <c r="N214" s="237"/>
      <c r="O214" s="237"/>
      <c r="P214" s="237"/>
      <c r="Q214" s="237"/>
      <c r="R214" s="237"/>
      <c r="S214" s="237"/>
      <c r="T214" s="237"/>
      <c r="U214" s="238"/>
      <c r="AT214" s="239" t="s">
        <v>185</v>
      </c>
      <c r="AU214" s="239" t="s">
        <v>86</v>
      </c>
      <c r="AV214" s="12" t="s">
        <v>86</v>
      </c>
      <c r="AW214" s="12" t="s">
        <v>37</v>
      </c>
      <c r="AX214" s="12" t="s">
        <v>76</v>
      </c>
      <c r="AY214" s="239" t="s">
        <v>173</v>
      </c>
    </row>
    <row r="215" spans="2:51" s="13" customFormat="1" ht="12">
      <c r="B215" s="240"/>
      <c r="C215" s="241"/>
      <c r="D215" s="225" t="s">
        <v>185</v>
      </c>
      <c r="E215" s="242" t="s">
        <v>19</v>
      </c>
      <c r="F215" s="243" t="s">
        <v>187</v>
      </c>
      <c r="G215" s="241"/>
      <c r="H215" s="244">
        <v>7.91</v>
      </c>
      <c r="I215" s="245"/>
      <c r="J215" s="241"/>
      <c r="K215" s="241"/>
      <c r="L215" s="246"/>
      <c r="M215" s="247"/>
      <c r="N215" s="248"/>
      <c r="O215" s="248"/>
      <c r="P215" s="248"/>
      <c r="Q215" s="248"/>
      <c r="R215" s="248"/>
      <c r="S215" s="248"/>
      <c r="T215" s="248"/>
      <c r="U215" s="249"/>
      <c r="AT215" s="250" t="s">
        <v>185</v>
      </c>
      <c r="AU215" s="250" t="s">
        <v>86</v>
      </c>
      <c r="AV215" s="13" t="s">
        <v>127</v>
      </c>
      <c r="AW215" s="13" t="s">
        <v>37</v>
      </c>
      <c r="AX215" s="13" t="s">
        <v>84</v>
      </c>
      <c r="AY215" s="250" t="s">
        <v>173</v>
      </c>
    </row>
    <row r="216" spans="2:65" s="1" customFormat="1" ht="16.5" customHeight="1">
      <c r="B216" s="39"/>
      <c r="C216" s="212" t="s">
        <v>327</v>
      </c>
      <c r="D216" s="212" t="s">
        <v>175</v>
      </c>
      <c r="E216" s="213" t="s">
        <v>328</v>
      </c>
      <c r="F216" s="214" t="s">
        <v>329</v>
      </c>
      <c r="G216" s="215" t="s">
        <v>190</v>
      </c>
      <c r="H216" s="216">
        <v>46</v>
      </c>
      <c r="I216" s="217"/>
      <c r="J216" s="218">
        <f>ROUND(I216*H216,2)</f>
        <v>0</v>
      </c>
      <c r="K216" s="214" t="s">
        <v>179</v>
      </c>
      <c r="L216" s="44"/>
      <c r="M216" s="219" t="s">
        <v>19</v>
      </c>
      <c r="N216" s="220" t="s">
        <v>47</v>
      </c>
      <c r="O216" s="84"/>
      <c r="P216" s="221">
        <f>O216*H216</f>
        <v>0</v>
      </c>
      <c r="Q216" s="221">
        <v>0</v>
      </c>
      <c r="R216" s="221">
        <f>Q216*H216</f>
        <v>0</v>
      </c>
      <c r="S216" s="221">
        <v>0</v>
      </c>
      <c r="T216" s="221">
        <f>S216*H216</f>
        <v>0</v>
      </c>
      <c r="U216" s="222" t="s">
        <v>19</v>
      </c>
      <c r="AR216" s="223" t="s">
        <v>127</v>
      </c>
      <c r="AT216" s="223" t="s">
        <v>175</v>
      </c>
      <c r="AU216" s="223" t="s">
        <v>86</v>
      </c>
      <c r="AY216" s="18" t="s">
        <v>173</v>
      </c>
      <c r="BE216" s="224">
        <f>IF(N216="základní",J216,0)</f>
        <v>0</v>
      </c>
      <c r="BF216" s="224">
        <f>IF(N216="snížená",J216,0)</f>
        <v>0</v>
      </c>
      <c r="BG216" s="224">
        <f>IF(N216="zákl. přenesená",J216,0)</f>
        <v>0</v>
      </c>
      <c r="BH216" s="224">
        <f>IF(N216="sníž. přenesená",J216,0)</f>
        <v>0</v>
      </c>
      <c r="BI216" s="224">
        <f>IF(N216="nulová",J216,0)</f>
        <v>0</v>
      </c>
      <c r="BJ216" s="18" t="s">
        <v>84</v>
      </c>
      <c r="BK216" s="224">
        <f>ROUND(I216*H216,2)</f>
        <v>0</v>
      </c>
      <c r="BL216" s="18" t="s">
        <v>127</v>
      </c>
      <c r="BM216" s="223" t="s">
        <v>330</v>
      </c>
    </row>
    <row r="217" spans="2:47" s="1" customFormat="1" ht="12">
      <c r="B217" s="39"/>
      <c r="C217" s="40"/>
      <c r="D217" s="225" t="s">
        <v>181</v>
      </c>
      <c r="E217" s="40"/>
      <c r="F217" s="226" t="s">
        <v>331</v>
      </c>
      <c r="G217" s="40"/>
      <c r="H217" s="40"/>
      <c r="I217" s="137"/>
      <c r="J217" s="40"/>
      <c r="K217" s="40"/>
      <c r="L217" s="44"/>
      <c r="M217" s="227"/>
      <c r="N217" s="84"/>
      <c r="O217" s="84"/>
      <c r="P217" s="84"/>
      <c r="Q217" s="84"/>
      <c r="R217" s="84"/>
      <c r="S217" s="84"/>
      <c r="T217" s="84"/>
      <c r="U217" s="85"/>
      <c r="AT217" s="18" t="s">
        <v>181</v>
      </c>
      <c r="AU217" s="18" t="s">
        <v>86</v>
      </c>
    </row>
    <row r="218" spans="2:47" s="1" customFormat="1" ht="12">
      <c r="B218" s="39"/>
      <c r="C218" s="40"/>
      <c r="D218" s="225" t="s">
        <v>183</v>
      </c>
      <c r="E218" s="40"/>
      <c r="F218" s="228" t="s">
        <v>332</v>
      </c>
      <c r="G218" s="40"/>
      <c r="H218" s="40"/>
      <c r="I218" s="137"/>
      <c r="J218" s="40"/>
      <c r="K218" s="40"/>
      <c r="L218" s="44"/>
      <c r="M218" s="227"/>
      <c r="N218" s="84"/>
      <c r="O218" s="84"/>
      <c r="P218" s="84"/>
      <c r="Q218" s="84"/>
      <c r="R218" s="84"/>
      <c r="S218" s="84"/>
      <c r="T218" s="84"/>
      <c r="U218" s="85"/>
      <c r="AT218" s="18" t="s">
        <v>183</v>
      </c>
      <c r="AU218" s="18" t="s">
        <v>86</v>
      </c>
    </row>
    <row r="219" spans="2:51" s="12" customFormat="1" ht="12">
      <c r="B219" s="229"/>
      <c r="C219" s="230"/>
      <c r="D219" s="225" t="s">
        <v>185</v>
      </c>
      <c r="E219" s="231" t="s">
        <v>19</v>
      </c>
      <c r="F219" s="232" t="s">
        <v>119</v>
      </c>
      <c r="G219" s="230"/>
      <c r="H219" s="233">
        <v>46</v>
      </c>
      <c r="I219" s="234"/>
      <c r="J219" s="230"/>
      <c r="K219" s="230"/>
      <c r="L219" s="235"/>
      <c r="M219" s="236"/>
      <c r="N219" s="237"/>
      <c r="O219" s="237"/>
      <c r="P219" s="237"/>
      <c r="Q219" s="237"/>
      <c r="R219" s="237"/>
      <c r="S219" s="237"/>
      <c r="T219" s="237"/>
      <c r="U219" s="238"/>
      <c r="AT219" s="239" t="s">
        <v>185</v>
      </c>
      <c r="AU219" s="239" t="s">
        <v>86</v>
      </c>
      <c r="AV219" s="12" t="s">
        <v>86</v>
      </c>
      <c r="AW219" s="12" t="s">
        <v>37</v>
      </c>
      <c r="AX219" s="12" t="s">
        <v>76</v>
      </c>
      <c r="AY219" s="239" t="s">
        <v>173</v>
      </c>
    </row>
    <row r="220" spans="2:51" s="13" customFormat="1" ht="12">
      <c r="B220" s="240"/>
      <c r="C220" s="241"/>
      <c r="D220" s="225" t="s">
        <v>185</v>
      </c>
      <c r="E220" s="242" t="s">
        <v>19</v>
      </c>
      <c r="F220" s="243" t="s">
        <v>187</v>
      </c>
      <c r="G220" s="241"/>
      <c r="H220" s="244">
        <v>46</v>
      </c>
      <c r="I220" s="245"/>
      <c r="J220" s="241"/>
      <c r="K220" s="241"/>
      <c r="L220" s="246"/>
      <c r="M220" s="247"/>
      <c r="N220" s="248"/>
      <c r="O220" s="248"/>
      <c r="P220" s="248"/>
      <c r="Q220" s="248"/>
      <c r="R220" s="248"/>
      <c r="S220" s="248"/>
      <c r="T220" s="248"/>
      <c r="U220" s="249"/>
      <c r="AT220" s="250" t="s">
        <v>185</v>
      </c>
      <c r="AU220" s="250" t="s">
        <v>86</v>
      </c>
      <c r="AV220" s="13" t="s">
        <v>127</v>
      </c>
      <c r="AW220" s="13" t="s">
        <v>37</v>
      </c>
      <c r="AX220" s="13" t="s">
        <v>84</v>
      </c>
      <c r="AY220" s="250" t="s">
        <v>173</v>
      </c>
    </row>
    <row r="221" spans="2:65" s="1" customFormat="1" ht="16.5" customHeight="1">
      <c r="B221" s="39"/>
      <c r="C221" s="212" t="s">
        <v>333</v>
      </c>
      <c r="D221" s="212" t="s">
        <v>175</v>
      </c>
      <c r="E221" s="213" t="s">
        <v>334</v>
      </c>
      <c r="F221" s="214" t="s">
        <v>335</v>
      </c>
      <c r="G221" s="215" t="s">
        <v>190</v>
      </c>
      <c r="H221" s="216">
        <v>19</v>
      </c>
      <c r="I221" s="217"/>
      <c r="J221" s="218">
        <f>ROUND(I221*H221,2)</f>
        <v>0</v>
      </c>
      <c r="K221" s="214" t="s">
        <v>179</v>
      </c>
      <c r="L221" s="44"/>
      <c r="M221" s="219" t="s">
        <v>19</v>
      </c>
      <c r="N221" s="220" t="s">
        <v>47</v>
      </c>
      <c r="O221" s="84"/>
      <c r="P221" s="221">
        <f>O221*H221</f>
        <v>0</v>
      </c>
      <c r="Q221" s="221">
        <v>0</v>
      </c>
      <c r="R221" s="221">
        <f>Q221*H221</f>
        <v>0</v>
      </c>
      <c r="S221" s="221">
        <v>0</v>
      </c>
      <c r="T221" s="221">
        <f>S221*H221</f>
        <v>0</v>
      </c>
      <c r="U221" s="222" t="s">
        <v>19</v>
      </c>
      <c r="AR221" s="223" t="s">
        <v>127</v>
      </c>
      <c r="AT221" s="223" t="s">
        <v>175</v>
      </c>
      <c r="AU221" s="223" t="s">
        <v>86</v>
      </c>
      <c r="AY221" s="18" t="s">
        <v>173</v>
      </c>
      <c r="BE221" s="224">
        <f>IF(N221="základní",J221,0)</f>
        <v>0</v>
      </c>
      <c r="BF221" s="224">
        <f>IF(N221="snížená",J221,0)</f>
        <v>0</v>
      </c>
      <c r="BG221" s="224">
        <f>IF(N221="zákl. přenesená",J221,0)</f>
        <v>0</v>
      </c>
      <c r="BH221" s="224">
        <f>IF(N221="sníž. přenesená",J221,0)</f>
        <v>0</v>
      </c>
      <c r="BI221" s="224">
        <f>IF(N221="nulová",J221,0)</f>
        <v>0</v>
      </c>
      <c r="BJ221" s="18" t="s">
        <v>84</v>
      </c>
      <c r="BK221" s="224">
        <f>ROUND(I221*H221,2)</f>
        <v>0</v>
      </c>
      <c r="BL221" s="18" t="s">
        <v>127</v>
      </c>
      <c r="BM221" s="223" t="s">
        <v>336</v>
      </c>
    </row>
    <row r="222" spans="2:47" s="1" customFormat="1" ht="12">
      <c r="B222" s="39"/>
      <c r="C222" s="40"/>
      <c r="D222" s="225" t="s">
        <v>181</v>
      </c>
      <c r="E222" s="40"/>
      <c r="F222" s="226" t="s">
        <v>337</v>
      </c>
      <c r="G222" s="40"/>
      <c r="H222" s="40"/>
      <c r="I222" s="137"/>
      <c r="J222" s="40"/>
      <c r="K222" s="40"/>
      <c r="L222" s="44"/>
      <c r="M222" s="227"/>
      <c r="N222" s="84"/>
      <c r="O222" s="84"/>
      <c r="P222" s="84"/>
      <c r="Q222" s="84"/>
      <c r="R222" s="84"/>
      <c r="S222" s="84"/>
      <c r="T222" s="84"/>
      <c r="U222" s="85"/>
      <c r="AT222" s="18" t="s">
        <v>181</v>
      </c>
      <c r="AU222" s="18" t="s">
        <v>86</v>
      </c>
    </row>
    <row r="223" spans="2:47" s="1" customFormat="1" ht="12">
      <c r="B223" s="39"/>
      <c r="C223" s="40"/>
      <c r="D223" s="225" t="s">
        <v>183</v>
      </c>
      <c r="E223" s="40"/>
      <c r="F223" s="228" t="s">
        <v>332</v>
      </c>
      <c r="G223" s="40"/>
      <c r="H223" s="40"/>
      <c r="I223" s="137"/>
      <c r="J223" s="40"/>
      <c r="K223" s="40"/>
      <c r="L223" s="44"/>
      <c r="M223" s="227"/>
      <c r="N223" s="84"/>
      <c r="O223" s="84"/>
      <c r="P223" s="84"/>
      <c r="Q223" s="84"/>
      <c r="R223" s="84"/>
      <c r="S223" s="84"/>
      <c r="T223" s="84"/>
      <c r="U223" s="85"/>
      <c r="AT223" s="18" t="s">
        <v>183</v>
      </c>
      <c r="AU223" s="18" t="s">
        <v>86</v>
      </c>
    </row>
    <row r="224" spans="2:51" s="12" customFormat="1" ht="12">
      <c r="B224" s="229"/>
      <c r="C224" s="230"/>
      <c r="D224" s="225" t="s">
        <v>185</v>
      </c>
      <c r="E224" s="231" t="s">
        <v>19</v>
      </c>
      <c r="F224" s="232" t="s">
        <v>122</v>
      </c>
      <c r="G224" s="230"/>
      <c r="H224" s="233">
        <v>19</v>
      </c>
      <c r="I224" s="234"/>
      <c r="J224" s="230"/>
      <c r="K224" s="230"/>
      <c r="L224" s="235"/>
      <c r="M224" s="236"/>
      <c r="N224" s="237"/>
      <c r="O224" s="237"/>
      <c r="P224" s="237"/>
      <c r="Q224" s="237"/>
      <c r="R224" s="237"/>
      <c r="S224" s="237"/>
      <c r="T224" s="237"/>
      <c r="U224" s="238"/>
      <c r="AT224" s="239" t="s">
        <v>185</v>
      </c>
      <c r="AU224" s="239" t="s">
        <v>86</v>
      </c>
      <c r="AV224" s="12" t="s">
        <v>86</v>
      </c>
      <c r="AW224" s="12" t="s">
        <v>37</v>
      </c>
      <c r="AX224" s="12" t="s">
        <v>76</v>
      </c>
      <c r="AY224" s="239" t="s">
        <v>173</v>
      </c>
    </row>
    <row r="225" spans="2:51" s="13" customFormat="1" ht="12">
      <c r="B225" s="240"/>
      <c r="C225" s="241"/>
      <c r="D225" s="225" t="s">
        <v>185</v>
      </c>
      <c r="E225" s="242" t="s">
        <v>19</v>
      </c>
      <c r="F225" s="243" t="s">
        <v>187</v>
      </c>
      <c r="G225" s="241"/>
      <c r="H225" s="244">
        <v>19</v>
      </c>
      <c r="I225" s="245"/>
      <c r="J225" s="241"/>
      <c r="K225" s="241"/>
      <c r="L225" s="246"/>
      <c r="M225" s="247"/>
      <c r="N225" s="248"/>
      <c r="O225" s="248"/>
      <c r="P225" s="248"/>
      <c r="Q225" s="248"/>
      <c r="R225" s="248"/>
      <c r="S225" s="248"/>
      <c r="T225" s="248"/>
      <c r="U225" s="249"/>
      <c r="AT225" s="250" t="s">
        <v>185</v>
      </c>
      <c r="AU225" s="250" t="s">
        <v>86</v>
      </c>
      <c r="AV225" s="13" t="s">
        <v>127</v>
      </c>
      <c r="AW225" s="13" t="s">
        <v>37</v>
      </c>
      <c r="AX225" s="13" t="s">
        <v>84</v>
      </c>
      <c r="AY225" s="250" t="s">
        <v>173</v>
      </c>
    </row>
    <row r="226" spans="2:65" s="1" customFormat="1" ht="16.5" customHeight="1">
      <c r="B226" s="39"/>
      <c r="C226" s="212" t="s">
        <v>338</v>
      </c>
      <c r="D226" s="212" t="s">
        <v>175</v>
      </c>
      <c r="E226" s="213" t="s">
        <v>339</v>
      </c>
      <c r="F226" s="214" t="s">
        <v>340</v>
      </c>
      <c r="G226" s="215" t="s">
        <v>190</v>
      </c>
      <c r="H226" s="216">
        <v>5</v>
      </c>
      <c r="I226" s="217"/>
      <c r="J226" s="218">
        <f>ROUND(I226*H226,2)</f>
        <v>0</v>
      </c>
      <c r="K226" s="214" t="s">
        <v>179</v>
      </c>
      <c r="L226" s="44"/>
      <c r="M226" s="219" t="s">
        <v>19</v>
      </c>
      <c r="N226" s="220" t="s">
        <v>47</v>
      </c>
      <c r="O226" s="84"/>
      <c r="P226" s="221">
        <f>O226*H226</f>
        <v>0</v>
      </c>
      <c r="Q226" s="221">
        <v>0</v>
      </c>
      <c r="R226" s="221">
        <f>Q226*H226</f>
        <v>0</v>
      </c>
      <c r="S226" s="221">
        <v>0</v>
      </c>
      <c r="T226" s="221">
        <f>S226*H226</f>
        <v>0</v>
      </c>
      <c r="U226" s="222" t="s">
        <v>19</v>
      </c>
      <c r="AR226" s="223" t="s">
        <v>127</v>
      </c>
      <c r="AT226" s="223" t="s">
        <v>175</v>
      </c>
      <c r="AU226" s="223" t="s">
        <v>86</v>
      </c>
      <c r="AY226" s="18" t="s">
        <v>173</v>
      </c>
      <c r="BE226" s="224">
        <f>IF(N226="základní",J226,0)</f>
        <v>0</v>
      </c>
      <c r="BF226" s="224">
        <f>IF(N226="snížená",J226,0)</f>
        <v>0</v>
      </c>
      <c r="BG226" s="224">
        <f>IF(N226="zákl. přenesená",J226,0)</f>
        <v>0</v>
      </c>
      <c r="BH226" s="224">
        <f>IF(N226="sníž. přenesená",J226,0)</f>
        <v>0</v>
      </c>
      <c r="BI226" s="224">
        <f>IF(N226="nulová",J226,0)</f>
        <v>0</v>
      </c>
      <c r="BJ226" s="18" t="s">
        <v>84</v>
      </c>
      <c r="BK226" s="224">
        <f>ROUND(I226*H226,2)</f>
        <v>0</v>
      </c>
      <c r="BL226" s="18" t="s">
        <v>127</v>
      </c>
      <c r="BM226" s="223" t="s">
        <v>341</v>
      </c>
    </row>
    <row r="227" spans="2:47" s="1" customFormat="1" ht="12">
      <c r="B227" s="39"/>
      <c r="C227" s="40"/>
      <c r="D227" s="225" t="s">
        <v>181</v>
      </c>
      <c r="E227" s="40"/>
      <c r="F227" s="226" t="s">
        <v>342</v>
      </c>
      <c r="G227" s="40"/>
      <c r="H227" s="40"/>
      <c r="I227" s="137"/>
      <c r="J227" s="40"/>
      <c r="K227" s="40"/>
      <c r="L227" s="44"/>
      <c r="M227" s="227"/>
      <c r="N227" s="84"/>
      <c r="O227" s="84"/>
      <c r="P227" s="84"/>
      <c r="Q227" s="84"/>
      <c r="R227" s="84"/>
      <c r="S227" s="84"/>
      <c r="T227" s="84"/>
      <c r="U227" s="85"/>
      <c r="AT227" s="18" t="s">
        <v>181</v>
      </c>
      <c r="AU227" s="18" t="s">
        <v>86</v>
      </c>
    </row>
    <row r="228" spans="2:47" s="1" customFormat="1" ht="12">
      <c r="B228" s="39"/>
      <c r="C228" s="40"/>
      <c r="D228" s="225" t="s">
        <v>183</v>
      </c>
      <c r="E228" s="40"/>
      <c r="F228" s="228" t="s">
        <v>332</v>
      </c>
      <c r="G228" s="40"/>
      <c r="H228" s="40"/>
      <c r="I228" s="137"/>
      <c r="J228" s="40"/>
      <c r="K228" s="40"/>
      <c r="L228" s="44"/>
      <c r="M228" s="227"/>
      <c r="N228" s="84"/>
      <c r="O228" s="84"/>
      <c r="P228" s="84"/>
      <c r="Q228" s="84"/>
      <c r="R228" s="84"/>
      <c r="S228" s="84"/>
      <c r="T228" s="84"/>
      <c r="U228" s="85"/>
      <c r="AT228" s="18" t="s">
        <v>183</v>
      </c>
      <c r="AU228" s="18" t="s">
        <v>86</v>
      </c>
    </row>
    <row r="229" spans="2:51" s="12" customFormat="1" ht="12">
      <c r="B229" s="229"/>
      <c r="C229" s="230"/>
      <c r="D229" s="225" t="s">
        <v>185</v>
      </c>
      <c r="E229" s="231" t="s">
        <v>19</v>
      </c>
      <c r="F229" s="232" t="s">
        <v>124</v>
      </c>
      <c r="G229" s="230"/>
      <c r="H229" s="233">
        <v>5</v>
      </c>
      <c r="I229" s="234"/>
      <c r="J229" s="230"/>
      <c r="K229" s="230"/>
      <c r="L229" s="235"/>
      <c r="M229" s="236"/>
      <c r="N229" s="237"/>
      <c r="O229" s="237"/>
      <c r="P229" s="237"/>
      <c r="Q229" s="237"/>
      <c r="R229" s="237"/>
      <c r="S229" s="237"/>
      <c r="T229" s="237"/>
      <c r="U229" s="238"/>
      <c r="AT229" s="239" t="s">
        <v>185</v>
      </c>
      <c r="AU229" s="239" t="s">
        <v>86</v>
      </c>
      <c r="AV229" s="12" t="s">
        <v>86</v>
      </c>
      <c r="AW229" s="12" t="s">
        <v>37</v>
      </c>
      <c r="AX229" s="12" t="s">
        <v>76</v>
      </c>
      <c r="AY229" s="239" t="s">
        <v>173</v>
      </c>
    </row>
    <row r="230" spans="2:51" s="13" customFormat="1" ht="12">
      <c r="B230" s="240"/>
      <c r="C230" s="241"/>
      <c r="D230" s="225" t="s">
        <v>185</v>
      </c>
      <c r="E230" s="242" t="s">
        <v>19</v>
      </c>
      <c r="F230" s="243" t="s">
        <v>187</v>
      </c>
      <c r="G230" s="241"/>
      <c r="H230" s="244">
        <v>5</v>
      </c>
      <c r="I230" s="245"/>
      <c r="J230" s="241"/>
      <c r="K230" s="241"/>
      <c r="L230" s="246"/>
      <c r="M230" s="247"/>
      <c r="N230" s="248"/>
      <c r="O230" s="248"/>
      <c r="P230" s="248"/>
      <c r="Q230" s="248"/>
      <c r="R230" s="248"/>
      <c r="S230" s="248"/>
      <c r="T230" s="248"/>
      <c r="U230" s="249"/>
      <c r="AT230" s="250" t="s">
        <v>185</v>
      </c>
      <c r="AU230" s="250" t="s">
        <v>86</v>
      </c>
      <c r="AV230" s="13" t="s">
        <v>127</v>
      </c>
      <c r="AW230" s="13" t="s">
        <v>37</v>
      </c>
      <c r="AX230" s="13" t="s">
        <v>84</v>
      </c>
      <c r="AY230" s="250" t="s">
        <v>173</v>
      </c>
    </row>
    <row r="231" spans="2:65" s="1" customFormat="1" ht="16.5" customHeight="1">
      <c r="B231" s="39"/>
      <c r="C231" s="212" t="s">
        <v>343</v>
      </c>
      <c r="D231" s="212" t="s">
        <v>175</v>
      </c>
      <c r="E231" s="213" t="s">
        <v>344</v>
      </c>
      <c r="F231" s="214" t="s">
        <v>345</v>
      </c>
      <c r="G231" s="215" t="s">
        <v>190</v>
      </c>
      <c r="H231" s="216">
        <v>4</v>
      </c>
      <c r="I231" s="217"/>
      <c r="J231" s="218">
        <f>ROUND(I231*H231,2)</f>
        <v>0</v>
      </c>
      <c r="K231" s="214" t="s">
        <v>179</v>
      </c>
      <c r="L231" s="44"/>
      <c r="M231" s="219" t="s">
        <v>19</v>
      </c>
      <c r="N231" s="220" t="s">
        <v>47</v>
      </c>
      <c r="O231" s="84"/>
      <c r="P231" s="221">
        <f>O231*H231</f>
        <v>0</v>
      </c>
      <c r="Q231" s="221">
        <v>0</v>
      </c>
      <c r="R231" s="221">
        <f>Q231*H231</f>
        <v>0</v>
      </c>
      <c r="S231" s="221">
        <v>0</v>
      </c>
      <c r="T231" s="221">
        <f>S231*H231</f>
        <v>0</v>
      </c>
      <c r="U231" s="222" t="s">
        <v>19</v>
      </c>
      <c r="AR231" s="223" t="s">
        <v>127</v>
      </c>
      <c r="AT231" s="223" t="s">
        <v>175</v>
      </c>
      <c r="AU231" s="223" t="s">
        <v>86</v>
      </c>
      <c r="AY231" s="18" t="s">
        <v>173</v>
      </c>
      <c r="BE231" s="224">
        <f>IF(N231="základní",J231,0)</f>
        <v>0</v>
      </c>
      <c r="BF231" s="224">
        <f>IF(N231="snížená",J231,0)</f>
        <v>0</v>
      </c>
      <c r="BG231" s="224">
        <f>IF(N231="zákl. přenesená",J231,0)</f>
        <v>0</v>
      </c>
      <c r="BH231" s="224">
        <f>IF(N231="sníž. přenesená",J231,0)</f>
        <v>0</v>
      </c>
      <c r="BI231" s="224">
        <f>IF(N231="nulová",J231,0)</f>
        <v>0</v>
      </c>
      <c r="BJ231" s="18" t="s">
        <v>84</v>
      </c>
      <c r="BK231" s="224">
        <f>ROUND(I231*H231,2)</f>
        <v>0</v>
      </c>
      <c r="BL231" s="18" t="s">
        <v>127</v>
      </c>
      <c r="BM231" s="223" t="s">
        <v>346</v>
      </c>
    </row>
    <row r="232" spans="2:47" s="1" customFormat="1" ht="12">
      <c r="B232" s="39"/>
      <c r="C232" s="40"/>
      <c r="D232" s="225" t="s">
        <v>181</v>
      </c>
      <c r="E232" s="40"/>
      <c r="F232" s="226" t="s">
        <v>347</v>
      </c>
      <c r="G232" s="40"/>
      <c r="H232" s="40"/>
      <c r="I232" s="137"/>
      <c r="J232" s="40"/>
      <c r="K232" s="40"/>
      <c r="L232" s="44"/>
      <c r="M232" s="227"/>
      <c r="N232" s="84"/>
      <c r="O232" s="84"/>
      <c r="P232" s="84"/>
      <c r="Q232" s="84"/>
      <c r="R232" s="84"/>
      <c r="S232" s="84"/>
      <c r="T232" s="84"/>
      <c r="U232" s="85"/>
      <c r="AT232" s="18" t="s">
        <v>181</v>
      </c>
      <c r="AU232" s="18" t="s">
        <v>86</v>
      </c>
    </row>
    <row r="233" spans="2:47" s="1" customFormat="1" ht="12">
      <c r="B233" s="39"/>
      <c r="C233" s="40"/>
      <c r="D233" s="225" t="s">
        <v>183</v>
      </c>
      <c r="E233" s="40"/>
      <c r="F233" s="228" t="s">
        <v>332</v>
      </c>
      <c r="G233" s="40"/>
      <c r="H233" s="40"/>
      <c r="I233" s="137"/>
      <c r="J233" s="40"/>
      <c r="K233" s="40"/>
      <c r="L233" s="44"/>
      <c r="M233" s="227"/>
      <c r="N233" s="84"/>
      <c r="O233" s="84"/>
      <c r="P233" s="84"/>
      <c r="Q233" s="84"/>
      <c r="R233" s="84"/>
      <c r="S233" s="84"/>
      <c r="T233" s="84"/>
      <c r="U233" s="85"/>
      <c r="AT233" s="18" t="s">
        <v>183</v>
      </c>
      <c r="AU233" s="18" t="s">
        <v>86</v>
      </c>
    </row>
    <row r="234" spans="2:51" s="12" customFormat="1" ht="12">
      <c r="B234" s="229"/>
      <c r="C234" s="230"/>
      <c r="D234" s="225" t="s">
        <v>185</v>
      </c>
      <c r="E234" s="231" t="s">
        <v>19</v>
      </c>
      <c r="F234" s="232" t="s">
        <v>126</v>
      </c>
      <c r="G234" s="230"/>
      <c r="H234" s="233">
        <v>4</v>
      </c>
      <c r="I234" s="234"/>
      <c r="J234" s="230"/>
      <c r="K234" s="230"/>
      <c r="L234" s="235"/>
      <c r="M234" s="236"/>
      <c r="N234" s="237"/>
      <c r="O234" s="237"/>
      <c r="P234" s="237"/>
      <c r="Q234" s="237"/>
      <c r="R234" s="237"/>
      <c r="S234" s="237"/>
      <c r="T234" s="237"/>
      <c r="U234" s="238"/>
      <c r="AT234" s="239" t="s">
        <v>185</v>
      </c>
      <c r="AU234" s="239" t="s">
        <v>86</v>
      </c>
      <c r="AV234" s="12" t="s">
        <v>86</v>
      </c>
      <c r="AW234" s="12" t="s">
        <v>37</v>
      </c>
      <c r="AX234" s="12" t="s">
        <v>76</v>
      </c>
      <c r="AY234" s="239" t="s">
        <v>173</v>
      </c>
    </row>
    <row r="235" spans="2:51" s="13" customFormat="1" ht="12">
      <c r="B235" s="240"/>
      <c r="C235" s="241"/>
      <c r="D235" s="225" t="s">
        <v>185</v>
      </c>
      <c r="E235" s="242" t="s">
        <v>19</v>
      </c>
      <c r="F235" s="243" t="s">
        <v>187</v>
      </c>
      <c r="G235" s="241"/>
      <c r="H235" s="244">
        <v>4</v>
      </c>
      <c r="I235" s="245"/>
      <c r="J235" s="241"/>
      <c r="K235" s="241"/>
      <c r="L235" s="246"/>
      <c r="M235" s="247"/>
      <c r="N235" s="248"/>
      <c r="O235" s="248"/>
      <c r="P235" s="248"/>
      <c r="Q235" s="248"/>
      <c r="R235" s="248"/>
      <c r="S235" s="248"/>
      <c r="T235" s="248"/>
      <c r="U235" s="249"/>
      <c r="AT235" s="250" t="s">
        <v>185</v>
      </c>
      <c r="AU235" s="250" t="s">
        <v>86</v>
      </c>
      <c r="AV235" s="13" t="s">
        <v>127</v>
      </c>
      <c r="AW235" s="13" t="s">
        <v>37</v>
      </c>
      <c r="AX235" s="13" t="s">
        <v>84</v>
      </c>
      <c r="AY235" s="250" t="s">
        <v>173</v>
      </c>
    </row>
    <row r="236" spans="2:65" s="1" customFormat="1" ht="16.5" customHeight="1">
      <c r="B236" s="39"/>
      <c r="C236" s="212" t="s">
        <v>348</v>
      </c>
      <c r="D236" s="212" t="s">
        <v>175</v>
      </c>
      <c r="E236" s="213" t="s">
        <v>349</v>
      </c>
      <c r="F236" s="214" t="s">
        <v>350</v>
      </c>
      <c r="G236" s="215" t="s">
        <v>178</v>
      </c>
      <c r="H236" s="216">
        <v>0.02</v>
      </c>
      <c r="I236" s="217"/>
      <c r="J236" s="218">
        <f>ROUND(I236*H236,2)</f>
        <v>0</v>
      </c>
      <c r="K236" s="214" t="s">
        <v>179</v>
      </c>
      <c r="L236" s="44"/>
      <c r="M236" s="219" t="s">
        <v>19</v>
      </c>
      <c r="N236" s="220" t="s">
        <v>47</v>
      </c>
      <c r="O236" s="84"/>
      <c r="P236" s="221">
        <f>O236*H236</f>
        <v>0</v>
      </c>
      <c r="Q236" s="221">
        <v>0</v>
      </c>
      <c r="R236" s="221">
        <f>Q236*H236</f>
        <v>0</v>
      </c>
      <c r="S236" s="221">
        <v>0</v>
      </c>
      <c r="T236" s="221">
        <f>S236*H236</f>
        <v>0</v>
      </c>
      <c r="U236" s="222" t="s">
        <v>19</v>
      </c>
      <c r="AR236" s="223" t="s">
        <v>127</v>
      </c>
      <c r="AT236" s="223" t="s">
        <v>175</v>
      </c>
      <c r="AU236" s="223" t="s">
        <v>86</v>
      </c>
      <c r="AY236" s="18" t="s">
        <v>173</v>
      </c>
      <c r="BE236" s="224">
        <f>IF(N236="základní",J236,0)</f>
        <v>0</v>
      </c>
      <c r="BF236" s="224">
        <f>IF(N236="snížená",J236,0)</f>
        <v>0</v>
      </c>
      <c r="BG236" s="224">
        <f>IF(N236="zákl. přenesená",J236,0)</f>
        <v>0</v>
      </c>
      <c r="BH236" s="224">
        <f>IF(N236="sníž. přenesená",J236,0)</f>
        <v>0</v>
      </c>
      <c r="BI236" s="224">
        <f>IF(N236="nulová",J236,0)</f>
        <v>0</v>
      </c>
      <c r="BJ236" s="18" t="s">
        <v>84</v>
      </c>
      <c r="BK236" s="224">
        <f>ROUND(I236*H236,2)</f>
        <v>0</v>
      </c>
      <c r="BL236" s="18" t="s">
        <v>127</v>
      </c>
      <c r="BM236" s="223" t="s">
        <v>351</v>
      </c>
    </row>
    <row r="237" spans="2:47" s="1" customFormat="1" ht="12">
      <c r="B237" s="39"/>
      <c r="C237" s="40"/>
      <c r="D237" s="225" t="s">
        <v>181</v>
      </c>
      <c r="E237" s="40"/>
      <c r="F237" s="226" t="s">
        <v>352</v>
      </c>
      <c r="G237" s="40"/>
      <c r="H237" s="40"/>
      <c r="I237" s="137"/>
      <c r="J237" s="40"/>
      <c r="K237" s="40"/>
      <c r="L237" s="44"/>
      <c r="M237" s="227"/>
      <c r="N237" s="84"/>
      <c r="O237" s="84"/>
      <c r="P237" s="84"/>
      <c r="Q237" s="84"/>
      <c r="R237" s="84"/>
      <c r="S237" s="84"/>
      <c r="T237" s="84"/>
      <c r="U237" s="85"/>
      <c r="AT237" s="18" t="s">
        <v>181</v>
      </c>
      <c r="AU237" s="18" t="s">
        <v>86</v>
      </c>
    </row>
    <row r="238" spans="2:47" s="1" customFormat="1" ht="12">
      <c r="B238" s="39"/>
      <c r="C238" s="40"/>
      <c r="D238" s="225" t="s">
        <v>183</v>
      </c>
      <c r="E238" s="40"/>
      <c r="F238" s="228" t="s">
        <v>353</v>
      </c>
      <c r="G238" s="40"/>
      <c r="H238" s="40"/>
      <c r="I238" s="137"/>
      <c r="J238" s="40"/>
      <c r="K238" s="40"/>
      <c r="L238" s="44"/>
      <c r="M238" s="227"/>
      <c r="N238" s="84"/>
      <c r="O238" s="84"/>
      <c r="P238" s="84"/>
      <c r="Q238" s="84"/>
      <c r="R238" s="84"/>
      <c r="S238" s="84"/>
      <c r="T238" s="84"/>
      <c r="U238" s="85"/>
      <c r="AT238" s="18" t="s">
        <v>183</v>
      </c>
      <c r="AU238" s="18" t="s">
        <v>86</v>
      </c>
    </row>
    <row r="239" spans="2:51" s="12" customFormat="1" ht="12">
      <c r="B239" s="229"/>
      <c r="C239" s="230"/>
      <c r="D239" s="225" t="s">
        <v>185</v>
      </c>
      <c r="E239" s="231" t="s">
        <v>19</v>
      </c>
      <c r="F239" s="232" t="s">
        <v>140</v>
      </c>
      <c r="G239" s="230"/>
      <c r="H239" s="233">
        <v>0.02</v>
      </c>
      <c r="I239" s="234"/>
      <c r="J239" s="230"/>
      <c r="K239" s="230"/>
      <c r="L239" s="235"/>
      <c r="M239" s="236"/>
      <c r="N239" s="237"/>
      <c r="O239" s="237"/>
      <c r="P239" s="237"/>
      <c r="Q239" s="237"/>
      <c r="R239" s="237"/>
      <c r="S239" s="237"/>
      <c r="T239" s="237"/>
      <c r="U239" s="238"/>
      <c r="AT239" s="239" t="s">
        <v>185</v>
      </c>
      <c r="AU239" s="239" t="s">
        <v>86</v>
      </c>
      <c r="AV239" s="12" t="s">
        <v>86</v>
      </c>
      <c r="AW239" s="12" t="s">
        <v>37</v>
      </c>
      <c r="AX239" s="12" t="s">
        <v>76</v>
      </c>
      <c r="AY239" s="239" t="s">
        <v>173</v>
      </c>
    </row>
    <row r="240" spans="2:51" s="13" customFormat="1" ht="12">
      <c r="B240" s="240"/>
      <c r="C240" s="241"/>
      <c r="D240" s="225" t="s">
        <v>185</v>
      </c>
      <c r="E240" s="242" t="s">
        <v>19</v>
      </c>
      <c r="F240" s="243" t="s">
        <v>187</v>
      </c>
      <c r="G240" s="241"/>
      <c r="H240" s="244">
        <v>0.02</v>
      </c>
      <c r="I240" s="245"/>
      <c r="J240" s="241"/>
      <c r="K240" s="241"/>
      <c r="L240" s="246"/>
      <c r="M240" s="247"/>
      <c r="N240" s="248"/>
      <c r="O240" s="248"/>
      <c r="P240" s="248"/>
      <c r="Q240" s="248"/>
      <c r="R240" s="248"/>
      <c r="S240" s="248"/>
      <c r="T240" s="248"/>
      <c r="U240" s="249"/>
      <c r="AT240" s="250" t="s">
        <v>185</v>
      </c>
      <c r="AU240" s="250" t="s">
        <v>86</v>
      </c>
      <c r="AV240" s="13" t="s">
        <v>127</v>
      </c>
      <c r="AW240" s="13" t="s">
        <v>37</v>
      </c>
      <c r="AX240" s="13" t="s">
        <v>84</v>
      </c>
      <c r="AY240" s="250" t="s">
        <v>173</v>
      </c>
    </row>
    <row r="241" spans="2:65" s="1" customFormat="1" ht="16.5" customHeight="1">
      <c r="B241" s="39"/>
      <c r="C241" s="212" t="s">
        <v>354</v>
      </c>
      <c r="D241" s="212" t="s">
        <v>175</v>
      </c>
      <c r="E241" s="213" t="s">
        <v>355</v>
      </c>
      <c r="F241" s="214" t="s">
        <v>356</v>
      </c>
      <c r="G241" s="215" t="s">
        <v>357</v>
      </c>
      <c r="H241" s="216">
        <v>324.5</v>
      </c>
      <c r="I241" s="217"/>
      <c r="J241" s="218">
        <f>ROUND(I241*H241,2)</f>
        <v>0</v>
      </c>
      <c r="K241" s="214" t="s">
        <v>179</v>
      </c>
      <c r="L241" s="44"/>
      <c r="M241" s="219" t="s">
        <v>19</v>
      </c>
      <c r="N241" s="220" t="s">
        <v>47</v>
      </c>
      <c r="O241" s="84"/>
      <c r="P241" s="221">
        <f>O241*H241</f>
        <v>0</v>
      </c>
      <c r="Q241" s="221">
        <v>0</v>
      </c>
      <c r="R241" s="221">
        <f>Q241*H241</f>
        <v>0</v>
      </c>
      <c r="S241" s="221">
        <v>0</v>
      </c>
      <c r="T241" s="221">
        <f>S241*H241</f>
        <v>0</v>
      </c>
      <c r="U241" s="222" t="s">
        <v>19</v>
      </c>
      <c r="AR241" s="223" t="s">
        <v>127</v>
      </c>
      <c r="AT241" s="223" t="s">
        <v>175</v>
      </c>
      <c r="AU241" s="223" t="s">
        <v>86</v>
      </c>
      <c r="AY241" s="18" t="s">
        <v>173</v>
      </c>
      <c r="BE241" s="224">
        <f>IF(N241="základní",J241,0)</f>
        <v>0</v>
      </c>
      <c r="BF241" s="224">
        <f>IF(N241="snížená",J241,0)</f>
        <v>0</v>
      </c>
      <c r="BG241" s="224">
        <f>IF(N241="zákl. přenesená",J241,0)</f>
        <v>0</v>
      </c>
      <c r="BH241" s="224">
        <f>IF(N241="sníž. přenesená",J241,0)</f>
        <v>0</v>
      </c>
      <c r="BI241" s="224">
        <f>IF(N241="nulová",J241,0)</f>
        <v>0</v>
      </c>
      <c r="BJ241" s="18" t="s">
        <v>84</v>
      </c>
      <c r="BK241" s="224">
        <f>ROUND(I241*H241,2)</f>
        <v>0</v>
      </c>
      <c r="BL241" s="18" t="s">
        <v>127</v>
      </c>
      <c r="BM241" s="223" t="s">
        <v>358</v>
      </c>
    </row>
    <row r="242" spans="2:47" s="1" customFormat="1" ht="12">
      <c r="B242" s="39"/>
      <c r="C242" s="40"/>
      <c r="D242" s="225" t="s">
        <v>181</v>
      </c>
      <c r="E242" s="40"/>
      <c r="F242" s="226" t="s">
        <v>359</v>
      </c>
      <c r="G242" s="40"/>
      <c r="H242" s="40"/>
      <c r="I242" s="137"/>
      <c r="J242" s="40"/>
      <c r="K242" s="40"/>
      <c r="L242" s="44"/>
      <c r="M242" s="227"/>
      <c r="N242" s="84"/>
      <c r="O242" s="84"/>
      <c r="P242" s="84"/>
      <c r="Q242" s="84"/>
      <c r="R242" s="84"/>
      <c r="S242" s="84"/>
      <c r="T242" s="84"/>
      <c r="U242" s="85"/>
      <c r="AT242" s="18" t="s">
        <v>181</v>
      </c>
      <c r="AU242" s="18" t="s">
        <v>86</v>
      </c>
    </row>
    <row r="243" spans="2:47" s="1" customFormat="1" ht="12">
      <c r="B243" s="39"/>
      <c r="C243" s="40"/>
      <c r="D243" s="225" t="s">
        <v>183</v>
      </c>
      <c r="E243" s="40"/>
      <c r="F243" s="228" t="s">
        <v>360</v>
      </c>
      <c r="G243" s="40"/>
      <c r="H243" s="40"/>
      <c r="I243" s="137"/>
      <c r="J243" s="40"/>
      <c r="K243" s="40"/>
      <c r="L243" s="44"/>
      <c r="M243" s="227"/>
      <c r="N243" s="84"/>
      <c r="O243" s="84"/>
      <c r="P243" s="84"/>
      <c r="Q243" s="84"/>
      <c r="R243" s="84"/>
      <c r="S243" s="84"/>
      <c r="T243" s="84"/>
      <c r="U243" s="85"/>
      <c r="AT243" s="18" t="s">
        <v>183</v>
      </c>
      <c r="AU243" s="18" t="s">
        <v>86</v>
      </c>
    </row>
    <row r="244" spans="2:51" s="12" customFormat="1" ht="12">
      <c r="B244" s="229"/>
      <c r="C244" s="230"/>
      <c r="D244" s="225" t="s">
        <v>185</v>
      </c>
      <c r="E244" s="231" t="s">
        <v>19</v>
      </c>
      <c r="F244" s="232" t="s">
        <v>142</v>
      </c>
      <c r="G244" s="230"/>
      <c r="H244" s="233">
        <v>324.5</v>
      </c>
      <c r="I244" s="234"/>
      <c r="J244" s="230"/>
      <c r="K244" s="230"/>
      <c r="L244" s="235"/>
      <c r="M244" s="236"/>
      <c r="N244" s="237"/>
      <c r="O244" s="237"/>
      <c r="P244" s="237"/>
      <c r="Q244" s="237"/>
      <c r="R244" s="237"/>
      <c r="S244" s="237"/>
      <c r="T244" s="237"/>
      <c r="U244" s="238"/>
      <c r="AT244" s="239" t="s">
        <v>185</v>
      </c>
      <c r="AU244" s="239" t="s">
        <v>86</v>
      </c>
      <c r="AV244" s="12" t="s">
        <v>86</v>
      </c>
      <c r="AW244" s="12" t="s">
        <v>37</v>
      </c>
      <c r="AX244" s="12" t="s">
        <v>76</v>
      </c>
      <c r="AY244" s="239" t="s">
        <v>173</v>
      </c>
    </row>
    <row r="245" spans="2:51" s="13" customFormat="1" ht="12">
      <c r="B245" s="240"/>
      <c r="C245" s="241"/>
      <c r="D245" s="225" t="s">
        <v>185</v>
      </c>
      <c r="E245" s="242" t="s">
        <v>19</v>
      </c>
      <c r="F245" s="243" t="s">
        <v>187</v>
      </c>
      <c r="G245" s="241"/>
      <c r="H245" s="244">
        <v>324.5</v>
      </c>
      <c r="I245" s="245"/>
      <c r="J245" s="241"/>
      <c r="K245" s="241"/>
      <c r="L245" s="246"/>
      <c r="M245" s="247"/>
      <c r="N245" s="248"/>
      <c r="O245" s="248"/>
      <c r="P245" s="248"/>
      <c r="Q245" s="248"/>
      <c r="R245" s="248"/>
      <c r="S245" s="248"/>
      <c r="T245" s="248"/>
      <c r="U245" s="249"/>
      <c r="AT245" s="250" t="s">
        <v>185</v>
      </c>
      <c r="AU245" s="250" t="s">
        <v>86</v>
      </c>
      <c r="AV245" s="13" t="s">
        <v>127</v>
      </c>
      <c r="AW245" s="13" t="s">
        <v>37</v>
      </c>
      <c r="AX245" s="13" t="s">
        <v>84</v>
      </c>
      <c r="AY245" s="250" t="s">
        <v>173</v>
      </c>
    </row>
    <row r="246" spans="2:65" s="1" customFormat="1" ht="16.5" customHeight="1">
      <c r="B246" s="39"/>
      <c r="C246" s="272" t="s">
        <v>361</v>
      </c>
      <c r="D246" s="272" t="s">
        <v>362</v>
      </c>
      <c r="E246" s="273" t="s">
        <v>363</v>
      </c>
      <c r="F246" s="274" t="s">
        <v>364</v>
      </c>
      <c r="G246" s="275" t="s">
        <v>365</v>
      </c>
      <c r="H246" s="276">
        <v>4.868</v>
      </c>
      <c r="I246" s="277"/>
      <c r="J246" s="278">
        <f>ROUND(I246*H246,2)</f>
        <v>0</v>
      </c>
      <c r="K246" s="274" t="s">
        <v>179</v>
      </c>
      <c r="L246" s="279"/>
      <c r="M246" s="280" t="s">
        <v>19</v>
      </c>
      <c r="N246" s="281" t="s">
        <v>47</v>
      </c>
      <c r="O246" s="84"/>
      <c r="P246" s="221">
        <f>O246*H246</f>
        <v>0</v>
      </c>
      <c r="Q246" s="221">
        <v>0.001</v>
      </c>
      <c r="R246" s="221">
        <f>Q246*H246</f>
        <v>0.004868000000000001</v>
      </c>
      <c r="S246" s="221">
        <v>0</v>
      </c>
      <c r="T246" s="221">
        <f>S246*H246</f>
        <v>0</v>
      </c>
      <c r="U246" s="222" t="s">
        <v>19</v>
      </c>
      <c r="AR246" s="223" t="s">
        <v>226</v>
      </c>
      <c r="AT246" s="223" t="s">
        <v>362</v>
      </c>
      <c r="AU246" s="223" t="s">
        <v>86</v>
      </c>
      <c r="AY246" s="18" t="s">
        <v>173</v>
      </c>
      <c r="BE246" s="224">
        <f>IF(N246="základní",J246,0)</f>
        <v>0</v>
      </c>
      <c r="BF246" s="224">
        <f>IF(N246="snížená",J246,0)</f>
        <v>0</v>
      </c>
      <c r="BG246" s="224">
        <f>IF(N246="zákl. přenesená",J246,0)</f>
        <v>0</v>
      </c>
      <c r="BH246" s="224">
        <f>IF(N246="sníž. přenesená",J246,0)</f>
        <v>0</v>
      </c>
      <c r="BI246" s="224">
        <f>IF(N246="nulová",J246,0)</f>
        <v>0</v>
      </c>
      <c r="BJ246" s="18" t="s">
        <v>84</v>
      </c>
      <c r="BK246" s="224">
        <f>ROUND(I246*H246,2)</f>
        <v>0</v>
      </c>
      <c r="BL246" s="18" t="s">
        <v>127</v>
      </c>
      <c r="BM246" s="223" t="s">
        <v>366</v>
      </c>
    </row>
    <row r="247" spans="2:47" s="1" customFormat="1" ht="12">
      <c r="B247" s="39"/>
      <c r="C247" s="40"/>
      <c r="D247" s="225" t="s">
        <v>181</v>
      </c>
      <c r="E247" s="40"/>
      <c r="F247" s="226" t="s">
        <v>364</v>
      </c>
      <c r="G247" s="40"/>
      <c r="H247" s="40"/>
      <c r="I247" s="137"/>
      <c r="J247" s="40"/>
      <c r="K247" s="40"/>
      <c r="L247" s="44"/>
      <c r="M247" s="227"/>
      <c r="N247" s="84"/>
      <c r="O247" s="84"/>
      <c r="P247" s="84"/>
      <c r="Q247" s="84"/>
      <c r="R247" s="84"/>
      <c r="S247" s="84"/>
      <c r="T247" s="84"/>
      <c r="U247" s="85"/>
      <c r="AT247" s="18" t="s">
        <v>181</v>
      </c>
      <c r="AU247" s="18" t="s">
        <v>86</v>
      </c>
    </row>
    <row r="248" spans="2:51" s="12" customFormat="1" ht="12">
      <c r="B248" s="229"/>
      <c r="C248" s="230"/>
      <c r="D248" s="225" t="s">
        <v>185</v>
      </c>
      <c r="E248" s="230"/>
      <c r="F248" s="232" t="s">
        <v>367</v>
      </c>
      <c r="G248" s="230"/>
      <c r="H248" s="233">
        <v>4.868</v>
      </c>
      <c r="I248" s="234"/>
      <c r="J248" s="230"/>
      <c r="K248" s="230"/>
      <c r="L248" s="235"/>
      <c r="M248" s="236"/>
      <c r="N248" s="237"/>
      <c r="O248" s="237"/>
      <c r="P248" s="237"/>
      <c r="Q248" s="237"/>
      <c r="R248" s="237"/>
      <c r="S248" s="237"/>
      <c r="T248" s="237"/>
      <c r="U248" s="238"/>
      <c r="AT248" s="239" t="s">
        <v>185</v>
      </c>
      <c r="AU248" s="239" t="s">
        <v>86</v>
      </c>
      <c r="AV248" s="12" t="s">
        <v>86</v>
      </c>
      <c r="AW248" s="12" t="s">
        <v>4</v>
      </c>
      <c r="AX248" s="12" t="s">
        <v>84</v>
      </c>
      <c r="AY248" s="239" t="s">
        <v>173</v>
      </c>
    </row>
    <row r="249" spans="2:65" s="1" customFormat="1" ht="16.5" customHeight="1">
      <c r="B249" s="39"/>
      <c r="C249" s="212" t="s">
        <v>368</v>
      </c>
      <c r="D249" s="212" t="s">
        <v>175</v>
      </c>
      <c r="E249" s="213" t="s">
        <v>369</v>
      </c>
      <c r="F249" s="214" t="s">
        <v>370</v>
      </c>
      <c r="G249" s="215" t="s">
        <v>357</v>
      </c>
      <c r="H249" s="216">
        <v>90</v>
      </c>
      <c r="I249" s="217"/>
      <c r="J249" s="218">
        <f>ROUND(I249*H249,2)</f>
        <v>0</v>
      </c>
      <c r="K249" s="214" t="s">
        <v>179</v>
      </c>
      <c r="L249" s="44"/>
      <c r="M249" s="219" t="s">
        <v>19</v>
      </c>
      <c r="N249" s="220" t="s">
        <v>47</v>
      </c>
      <c r="O249" s="84"/>
      <c r="P249" s="221">
        <f>O249*H249</f>
        <v>0</v>
      </c>
      <c r="Q249" s="221">
        <v>0</v>
      </c>
      <c r="R249" s="221">
        <f>Q249*H249</f>
        <v>0</v>
      </c>
      <c r="S249" s="221">
        <v>0</v>
      </c>
      <c r="T249" s="221">
        <f>S249*H249</f>
        <v>0</v>
      </c>
      <c r="U249" s="222" t="s">
        <v>19</v>
      </c>
      <c r="AR249" s="223" t="s">
        <v>127</v>
      </c>
      <c r="AT249" s="223" t="s">
        <v>175</v>
      </c>
      <c r="AU249" s="223" t="s">
        <v>86</v>
      </c>
      <c r="AY249" s="18" t="s">
        <v>173</v>
      </c>
      <c r="BE249" s="224">
        <f>IF(N249="základní",J249,0)</f>
        <v>0</v>
      </c>
      <c r="BF249" s="224">
        <f>IF(N249="snížená",J249,0)</f>
        <v>0</v>
      </c>
      <c r="BG249" s="224">
        <f>IF(N249="zákl. přenesená",J249,0)</f>
        <v>0</v>
      </c>
      <c r="BH249" s="224">
        <f>IF(N249="sníž. přenesená",J249,0)</f>
        <v>0</v>
      </c>
      <c r="BI249" s="224">
        <f>IF(N249="nulová",J249,0)</f>
        <v>0</v>
      </c>
      <c r="BJ249" s="18" t="s">
        <v>84</v>
      </c>
      <c r="BK249" s="224">
        <f>ROUND(I249*H249,2)</f>
        <v>0</v>
      </c>
      <c r="BL249" s="18" t="s">
        <v>127</v>
      </c>
      <c r="BM249" s="223" t="s">
        <v>371</v>
      </c>
    </row>
    <row r="250" spans="2:47" s="1" customFormat="1" ht="12">
      <c r="B250" s="39"/>
      <c r="C250" s="40"/>
      <c r="D250" s="225" t="s">
        <v>181</v>
      </c>
      <c r="E250" s="40"/>
      <c r="F250" s="226" t="s">
        <v>372</v>
      </c>
      <c r="G250" s="40"/>
      <c r="H250" s="40"/>
      <c r="I250" s="137"/>
      <c r="J250" s="40"/>
      <c r="K250" s="40"/>
      <c r="L250" s="44"/>
      <c r="M250" s="227"/>
      <c r="N250" s="84"/>
      <c r="O250" s="84"/>
      <c r="P250" s="84"/>
      <c r="Q250" s="84"/>
      <c r="R250" s="84"/>
      <c r="S250" s="84"/>
      <c r="T250" s="84"/>
      <c r="U250" s="85"/>
      <c r="AT250" s="18" t="s">
        <v>181</v>
      </c>
      <c r="AU250" s="18" t="s">
        <v>86</v>
      </c>
    </row>
    <row r="251" spans="2:47" s="1" customFormat="1" ht="12">
      <c r="B251" s="39"/>
      <c r="C251" s="40"/>
      <c r="D251" s="225" t="s">
        <v>183</v>
      </c>
      <c r="E251" s="40"/>
      <c r="F251" s="228" t="s">
        <v>360</v>
      </c>
      <c r="G251" s="40"/>
      <c r="H251" s="40"/>
      <c r="I251" s="137"/>
      <c r="J251" s="40"/>
      <c r="K251" s="40"/>
      <c r="L251" s="44"/>
      <c r="M251" s="227"/>
      <c r="N251" s="84"/>
      <c r="O251" s="84"/>
      <c r="P251" s="84"/>
      <c r="Q251" s="84"/>
      <c r="R251" s="84"/>
      <c r="S251" s="84"/>
      <c r="T251" s="84"/>
      <c r="U251" s="85"/>
      <c r="AT251" s="18" t="s">
        <v>183</v>
      </c>
      <c r="AU251" s="18" t="s">
        <v>86</v>
      </c>
    </row>
    <row r="252" spans="2:51" s="12" customFormat="1" ht="12">
      <c r="B252" s="229"/>
      <c r="C252" s="230"/>
      <c r="D252" s="225" t="s">
        <v>185</v>
      </c>
      <c r="E252" s="231" t="s">
        <v>19</v>
      </c>
      <c r="F252" s="232" t="s">
        <v>373</v>
      </c>
      <c r="G252" s="230"/>
      <c r="H252" s="233">
        <v>90</v>
      </c>
      <c r="I252" s="234"/>
      <c r="J252" s="230"/>
      <c r="K252" s="230"/>
      <c r="L252" s="235"/>
      <c r="M252" s="236"/>
      <c r="N252" s="237"/>
      <c r="O252" s="237"/>
      <c r="P252" s="237"/>
      <c r="Q252" s="237"/>
      <c r="R252" s="237"/>
      <c r="S252" s="237"/>
      <c r="T252" s="237"/>
      <c r="U252" s="238"/>
      <c r="AT252" s="239" t="s">
        <v>185</v>
      </c>
      <c r="AU252" s="239" t="s">
        <v>86</v>
      </c>
      <c r="AV252" s="12" t="s">
        <v>86</v>
      </c>
      <c r="AW252" s="12" t="s">
        <v>37</v>
      </c>
      <c r="AX252" s="12" t="s">
        <v>76</v>
      </c>
      <c r="AY252" s="239" t="s">
        <v>173</v>
      </c>
    </row>
    <row r="253" spans="2:51" s="13" customFormat="1" ht="12">
      <c r="B253" s="240"/>
      <c r="C253" s="241"/>
      <c r="D253" s="225" t="s">
        <v>185</v>
      </c>
      <c r="E253" s="242" t="s">
        <v>19</v>
      </c>
      <c r="F253" s="243" t="s">
        <v>187</v>
      </c>
      <c r="G253" s="241"/>
      <c r="H253" s="244">
        <v>90</v>
      </c>
      <c r="I253" s="245"/>
      <c r="J253" s="241"/>
      <c r="K253" s="241"/>
      <c r="L253" s="246"/>
      <c r="M253" s="247"/>
      <c r="N253" s="248"/>
      <c r="O253" s="248"/>
      <c r="P253" s="248"/>
      <c r="Q253" s="248"/>
      <c r="R253" s="248"/>
      <c r="S253" s="248"/>
      <c r="T253" s="248"/>
      <c r="U253" s="249"/>
      <c r="AT253" s="250" t="s">
        <v>185</v>
      </c>
      <c r="AU253" s="250" t="s">
        <v>86</v>
      </c>
      <c r="AV253" s="13" t="s">
        <v>127</v>
      </c>
      <c r="AW253" s="13" t="s">
        <v>37</v>
      </c>
      <c r="AX253" s="13" t="s">
        <v>84</v>
      </c>
      <c r="AY253" s="250" t="s">
        <v>173</v>
      </c>
    </row>
    <row r="254" spans="2:65" s="1" customFormat="1" ht="16.5" customHeight="1">
      <c r="B254" s="39"/>
      <c r="C254" s="272" t="s">
        <v>374</v>
      </c>
      <c r="D254" s="272" t="s">
        <v>362</v>
      </c>
      <c r="E254" s="273" t="s">
        <v>375</v>
      </c>
      <c r="F254" s="274" t="s">
        <v>376</v>
      </c>
      <c r="G254" s="275" t="s">
        <v>365</v>
      </c>
      <c r="H254" s="276">
        <v>1.35</v>
      </c>
      <c r="I254" s="277"/>
      <c r="J254" s="278">
        <f>ROUND(I254*H254,2)</f>
        <v>0</v>
      </c>
      <c r="K254" s="274" t="s">
        <v>179</v>
      </c>
      <c r="L254" s="279"/>
      <c r="M254" s="280" t="s">
        <v>19</v>
      </c>
      <c r="N254" s="281" t="s">
        <v>47</v>
      </c>
      <c r="O254" s="84"/>
      <c r="P254" s="221">
        <f>O254*H254</f>
        <v>0</v>
      </c>
      <c r="Q254" s="221">
        <v>0.001</v>
      </c>
      <c r="R254" s="221">
        <f>Q254*H254</f>
        <v>0.00135</v>
      </c>
      <c r="S254" s="221">
        <v>0</v>
      </c>
      <c r="T254" s="221">
        <f>S254*H254</f>
        <v>0</v>
      </c>
      <c r="U254" s="222" t="s">
        <v>19</v>
      </c>
      <c r="AR254" s="223" t="s">
        <v>226</v>
      </c>
      <c r="AT254" s="223" t="s">
        <v>362</v>
      </c>
      <c r="AU254" s="223" t="s">
        <v>86</v>
      </c>
      <c r="AY254" s="18" t="s">
        <v>173</v>
      </c>
      <c r="BE254" s="224">
        <f>IF(N254="základní",J254,0)</f>
        <v>0</v>
      </c>
      <c r="BF254" s="224">
        <f>IF(N254="snížená",J254,0)</f>
        <v>0</v>
      </c>
      <c r="BG254" s="224">
        <f>IF(N254="zákl. přenesená",J254,0)</f>
        <v>0</v>
      </c>
      <c r="BH254" s="224">
        <f>IF(N254="sníž. přenesená",J254,0)</f>
        <v>0</v>
      </c>
      <c r="BI254" s="224">
        <f>IF(N254="nulová",J254,0)</f>
        <v>0</v>
      </c>
      <c r="BJ254" s="18" t="s">
        <v>84</v>
      </c>
      <c r="BK254" s="224">
        <f>ROUND(I254*H254,2)</f>
        <v>0</v>
      </c>
      <c r="BL254" s="18" t="s">
        <v>127</v>
      </c>
      <c r="BM254" s="223" t="s">
        <v>377</v>
      </c>
    </row>
    <row r="255" spans="2:47" s="1" customFormat="1" ht="12">
      <c r="B255" s="39"/>
      <c r="C255" s="40"/>
      <c r="D255" s="225" t="s">
        <v>181</v>
      </c>
      <c r="E255" s="40"/>
      <c r="F255" s="226" t="s">
        <v>376</v>
      </c>
      <c r="G255" s="40"/>
      <c r="H255" s="40"/>
      <c r="I255" s="137"/>
      <c r="J255" s="40"/>
      <c r="K255" s="40"/>
      <c r="L255" s="44"/>
      <c r="M255" s="227"/>
      <c r="N255" s="84"/>
      <c r="O255" s="84"/>
      <c r="P255" s="84"/>
      <c r="Q255" s="84"/>
      <c r="R255" s="84"/>
      <c r="S255" s="84"/>
      <c r="T255" s="84"/>
      <c r="U255" s="85"/>
      <c r="AT255" s="18" t="s">
        <v>181</v>
      </c>
      <c r="AU255" s="18" t="s">
        <v>86</v>
      </c>
    </row>
    <row r="256" spans="2:51" s="12" customFormat="1" ht="12">
      <c r="B256" s="229"/>
      <c r="C256" s="230"/>
      <c r="D256" s="225" t="s">
        <v>185</v>
      </c>
      <c r="E256" s="230"/>
      <c r="F256" s="232" t="s">
        <v>378</v>
      </c>
      <c r="G256" s="230"/>
      <c r="H256" s="233">
        <v>1.35</v>
      </c>
      <c r="I256" s="234"/>
      <c r="J256" s="230"/>
      <c r="K256" s="230"/>
      <c r="L256" s="235"/>
      <c r="M256" s="236"/>
      <c r="N256" s="237"/>
      <c r="O256" s="237"/>
      <c r="P256" s="237"/>
      <c r="Q256" s="237"/>
      <c r="R256" s="237"/>
      <c r="S256" s="237"/>
      <c r="T256" s="237"/>
      <c r="U256" s="238"/>
      <c r="AT256" s="239" t="s">
        <v>185</v>
      </c>
      <c r="AU256" s="239" t="s">
        <v>86</v>
      </c>
      <c r="AV256" s="12" t="s">
        <v>86</v>
      </c>
      <c r="AW256" s="12" t="s">
        <v>4</v>
      </c>
      <c r="AX256" s="12" t="s">
        <v>84</v>
      </c>
      <c r="AY256" s="239" t="s">
        <v>173</v>
      </c>
    </row>
    <row r="257" spans="2:65" s="1" customFormat="1" ht="16.5" customHeight="1">
      <c r="B257" s="39"/>
      <c r="C257" s="212" t="s">
        <v>379</v>
      </c>
      <c r="D257" s="212" t="s">
        <v>175</v>
      </c>
      <c r="E257" s="213" t="s">
        <v>380</v>
      </c>
      <c r="F257" s="214" t="s">
        <v>381</v>
      </c>
      <c r="G257" s="215" t="s">
        <v>190</v>
      </c>
      <c r="H257" s="216">
        <v>184</v>
      </c>
      <c r="I257" s="217"/>
      <c r="J257" s="218">
        <f>ROUND(I257*H257,2)</f>
        <v>0</v>
      </c>
      <c r="K257" s="214" t="s">
        <v>179</v>
      </c>
      <c r="L257" s="44"/>
      <c r="M257" s="219" t="s">
        <v>19</v>
      </c>
      <c r="N257" s="220" t="s">
        <v>47</v>
      </c>
      <c r="O257" s="84"/>
      <c r="P257" s="221">
        <f>O257*H257</f>
        <v>0</v>
      </c>
      <c r="Q257" s="221">
        <v>0</v>
      </c>
      <c r="R257" s="221">
        <f>Q257*H257</f>
        <v>0</v>
      </c>
      <c r="S257" s="221">
        <v>0</v>
      </c>
      <c r="T257" s="221">
        <f>S257*H257</f>
        <v>0</v>
      </c>
      <c r="U257" s="222" t="s">
        <v>19</v>
      </c>
      <c r="AR257" s="223" t="s">
        <v>127</v>
      </c>
      <c r="AT257" s="223" t="s">
        <v>175</v>
      </c>
      <c r="AU257" s="223" t="s">
        <v>86</v>
      </c>
      <c r="AY257" s="18" t="s">
        <v>173</v>
      </c>
      <c r="BE257" s="224">
        <f>IF(N257="základní",J257,0)</f>
        <v>0</v>
      </c>
      <c r="BF257" s="224">
        <f>IF(N257="snížená",J257,0)</f>
        <v>0</v>
      </c>
      <c r="BG257" s="224">
        <f>IF(N257="zákl. přenesená",J257,0)</f>
        <v>0</v>
      </c>
      <c r="BH257" s="224">
        <f>IF(N257="sníž. přenesená",J257,0)</f>
        <v>0</v>
      </c>
      <c r="BI257" s="224">
        <f>IF(N257="nulová",J257,0)</f>
        <v>0</v>
      </c>
      <c r="BJ257" s="18" t="s">
        <v>84</v>
      </c>
      <c r="BK257" s="224">
        <f>ROUND(I257*H257,2)</f>
        <v>0</v>
      </c>
      <c r="BL257" s="18" t="s">
        <v>127</v>
      </c>
      <c r="BM257" s="223" t="s">
        <v>382</v>
      </c>
    </row>
    <row r="258" spans="2:47" s="1" customFormat="1" ht="12">
      <c r="B258" s="39"/>
      <c r="C258" s="40"/>
      <c r="D258" s="225" t="s">
        <v>181</v>
      </c>
      <c r="E258" s="40"/>
      <c r="F258" s="226" t="s">
        <v>383</v>
      </c>
      <c r="G258" s="40"/>
      <c r="H258" s="40"/>
      <c r="I258" s="137"/>
      <c r="J258" s="40"/>
      <c r="K258" s="40"/>
      <c r="L258" s="44"/>
      <c r="M258" s="227"/>
      <c r="N258" s="84"/>
      <c r="O258" s="84"/>
      <c r="P258" s="84"/>
      <c r="Q258" s="84"/>
      <c r="R258" s="84"/>
      <c r="S258" s="84"/>
      <c r="T258" s="84"/>
      <c r="U258" s="85"/>
      <c r="AT258" s="18" t="s">
        <v>181</v>
      </c>
      <c r="AU258" s="18" t="s">
        <v>86</v>
      </c>
    </row>
    <row r="259" spans="2:47" s="1" customFormat="1" ht="12">
      <c r="B259" s="39"/>
      <c r="C259" s="40"/>
      <c r="D259" s="225" t="s">
        <v>183</v>
      </c>
      <c r="E259" s="40"/>
      <c r="F259" s="228" t="s">
        <v>332</v>
      </c>
      <c r="G259" s="40"/>
      <c r="H259" s="40"/>
      <c r="I259" s="137"/>
      <c r="J259" s="40"/>
      <c r="K259" s="40"/>
      <c r="L259" s="44"/>
      <c r="M259" s="227"/>
      <c r="N259" s="84"/>
      <c r="O259" s="84"/>
      <c r="P259" s="84"/>
      <c r="Q259" s="84"/>
      <c r="R259" s="84"/>
      <c r="S259" s="84"/>
      <c r="T259" s="84"/>
      <c r="U259" s="85"/>
      <c r="AT259" s="18" t="s">
        <v>183</v>
      </c>
      <c r="AU259" s="18" t="s">
        <v>86</v>
      </c>
    </row>
    <row r="260" spans="2:51" s="12" customFormat="1" ht="12">
      <c r="B260" s="229"/>
      <c r="C260" s="230"/>
      <c r="D260" s="225" t="s">
        <v>185</v>
      </c>
      <c r="E260" s="231" t="s">
        <v>19</v>
      </c>
      <c r="F260" s="232" t="s">
        <v>384</v>
      </c>
      <c r="G260" s="230"/>
      <c r="H260" s="233">
        <v>184</v>
      </c>
      <c r="I260" s="234"/>
      <c r="J260" s="230"/>
      <c r="K260" s="230"/>
      <c r="L260" s="235"/>
      <c r="M260" s="236"/>
      <c r="N260" s="237"/>
      <c r="O260" s="237"/>
      <c r="P260" s="237"/>
      <c r="Q260" s="237"/>
      <c r="R260" s="237"/>
      <c r="S260" s="237"/>
      <c r="T260" s="237"/>
      <c r="U260" s="238"/>
      <c r="AT260" s="239" t="s">
        <v>185</v>
      </c>
      <c r="AU260" s="239" t="s">
        <v>86</v>
      </c>
      <c r="AV260" s="12" t="s">
        <v>86</v>
      </c>
      <c r="AW260" s="12" t="s">
        <v>37</v>
      </c>
      <c r="AX260" s="12" t="s">
        <v>76</v>
      </c>
      <c r="AY260" s="239" t="s">
        <v>173</v>
      </c>
    </row>
    <row r="261" spans="2:51" s="13" customFormat="1" ht="12">
      <c r="B261" s="240"/>
      <c r="C261" s="241"/>
      <c r="D261" s="225" t="s">
        <v>185</v>
      </c>
      <c r="E261" s="242" t="s">
        <v>19</v>
      </c>
      <c r="F261" s="243" t="s">
        <v>187</v>
      </c>
      <c r="G261" s="241"/>
      <c r="H261" s="244">
        <v>184</v>
      </c>
      <c r="I261" s="245"/>
      <c r="J261" s="241"/>
      <c r="K261" s="241"/>
      <c r="L261" s="246"/>
      <c r="M261" s="247"/>
      <c r="N261" s="248"/>
      <c r="O261" s="248"/>
      <c r="P261" s="248"/>
      <c r="Q261" s="248"/>
      <c r="R261" s="248"/>
      <c r="S261" s="248"/>
      <c r="T261" s="248"/>
      <c r="U261" s="249"/>
      <c r="AT261" s="250" t="s">
        <v>185</v>
      </c>
      <c r="AU261" s="250" t="s">
        <v>86</v>
      </c>
      <c r="AV261" s="13" t="s">
        <v>127</v>
      </c>
      <c r="AW261" s="13" t="s">
        <v>37</v>
      </c>
      <c r="AX261" s="13" t="s">
        <v>84</v>
      </c>
      <c r="AY261" s="250" t="s">
        <v>173</v>
      </c>
    </row>
    <row r="262" spans="2:65" s="1" customFormat="1" ht="16.5" customHeight="1">
      <c r="B262" s="39"/>
      <c r="C262" s="212" t="s">
        <v>385</v>
      </c>
      <c r="D262" s="212" t="s">
        <v>175</v>
      </c>
      <c r="E262" s="213" t="s">
        <v>386</v>
      </c>
      <c r="F262" s="214" t="s">
        <v>387</v>
      </c>
      <c r="G262" s="215" t="s">
        <v>190</v>
      </c>
      <c r="H262" s="216">
        <v>76</v>
      </c>
      <c r="I262" s="217"/>
      <c r="J262" s="218">
        <f>ROUND(I262*H262,2)</f>
        <v>0</v>
      </c>
      <c r="K262" s="214" t="s">
        <v>179</v>
      </c>
      <c r="L262" s="44"/>
      <c r="M262" s="219" t="s">
        <v>19</v>
      </c>
      <c r="N262" s="220" t="s">
        <v>47</v>
      </c>
      <c r="O262" s="84"/>
      <c r="P262" s="221">
        <f>O262*H262</f>
        <v>0</v>
      </c>
      <c r="Q262" s="221">
        <v>0</v>
      </c>
      <c r="R262" s="221">
        <f>Q262*H262</f>
        <v>0</v>
      </c>
      <c r="S262" s="221">
        <v>0</v>
      </c>
      <c r="T262" s="221">
        <f>S262*H262</f>
        <v>0</v>
      </c>
      <c r="U262" s="222" t="s">
        <v>19</v>
      </c>
      <c r="AR262" s="223" t="s">
        <v>127</v>
      </c>
      <c r="AT262" s="223" t="s">
        <v>175</v>
      </c>
      <c r="AU262" s="223" t="s">
        <v>86</v>
      </c>
      <c r="AY262" s="18" t="s">
        <v>173</v>
      </c>
      <c r="BE262" s="224">
        <f>IF(N262="základní",J262,0)</f>
        <v>0</v>
      </c>
      <c r="BF262" s="224">
        <f>IF(N262="snížená",J262,0)</f>
        <v>0</v>
      </c>
      <c r="BG262" s="224">
        <f>IF(N262="zákl. přenesená",J262,0)</f>
        <v>0</v>
      </c>
      <c r="BH262" s="224">
        <f>IF(N262="sníž. přenesená",J262,0)</f>
        <v>0</v>
      </c>
      <c r="BI262" s="224">
        <f>IF(N262="nulová",J262,0)</f>
        <v>0</v>
      </c>
      <c r="BJ262" s="18" t="s">
        <v>84</v>
      </c>
      <c r="BK262" s="224">
        <f>ROUND(I262*H262,2)</f>
        <v>0</v>
      </c>
      <c r="BL262" s="18" t="s">
        <v>127</v>
      </c>
      <c r="BM262" s="223" t="s">
        <v>388</v>
      </c>
    </row>
    <row r="263" spans="2:47" s="1" customFormat="1" ht="12">
      <c r="B263" s="39"/>
      <c r="C263" s="40"/>
      <c r="D263" s="225" t="s">
        <v>181</v>
      </c>
      <c r="E263" s="40"/>
      <c r="F263" s="226" t="s">
        <v>389</v>
      </c>
      <c r="G263" s="40"/>
      <c r="H263" s="40"/>
      <c r="I263" s="137"/>
      <c r="J263" s="40"/>
      <c r="K263" s="40"/>
      <c r="L263" s="44"/>
      <c r="M263" s="227"/>
      <c r="N263" s="84"/>
      <c r="O263" s="84"/>
      <c r="P263" s="84"/>
      <c r="Q263" s="84"/>
      <c r="R263" s="84"/>
      <c r="S263" s="84"/>
      <c r="T263" s="84"/>
      <c r="U263" s="85"/>
      <c r="AT263" s="18" t="s">
        <v>181</v>
      </c>
      <c r="AU263" s="18" t="s">
        <v>86</v>
      </c>
    </row>
    <row r="264" spans="2:47" s="1" customFormat="1" ht="12">
      <c r="B264" s="39"/>
      <c r="C264" s="40"/>
      <c r="D264" s="225" t="s">
        <v>183</v>
      </c>
      <c r="E264" s="40"/>
      <c r="F264" s="228" t="s">
        <v>332</v>
      </c>
      <c r="G264" s="40"/>
      <c r="H264" s="40"/>
      <c r="I264" s="137"/>
      <c r="J264" s="40"/>
      <c r="K264" s="40"/>
      <c r="L264" s="44"/>
      <c r="M264" s="227"/>
      <c r="N264" s="84"/>
      <c r="O264" s="84"/>
      <c r="P264" s="84"/>
      <c r="Q264" s="84"/>
      <c r="R264" s="84"/>
      <c r="S264" s="84"/>
      <c r="T264" s="84"/>
      <c r="U264" s="85"/>
      <c r="AT264" s="18" t="s">
        <v>183</v>
      </c>
      <c r="AU264" s="18" t="s">
        <v>86</v>
      </c>
    </row>
    <row r="265" spans="2:51" s="12" customFormat="1" ht="12">
      <c r="B265" s="229"/>
      <c r="C265" s="230"/>
      <c r="D265" s="225" t="s">
        <v>185</v>
      </c>
      <c r="E265" s="231" t="s">
        <v>19</v>
      </c>
      <c r="F265" s="232" t="s">
        <v>390</v>
      </c>
      <c r="G265" s="230"/>
      <c r="H265" s="233">
        <v>76</v>
      </c>
      <c r="I265" s="234"/>
      <c r="J265" s="230"/>
      <c r="K265" s="230"/>
      <c r="L265" s="235"/>
      <c r="M265" s="236"/>
      <c r="N265" s="237"/>
      <c r="O265" s="237"/>
      <c r="P265" s="237"/>
      <c r="Q265" s="237"/>
      <c r="R265" s="237"/>
      <c r="S265" s="237"/>
      <c r="T265" s="237"/>
      <c r="U265" s="238"/>
      <c r="AT265" s="239" t="s">
        <v>185</v>
      </c>
      <c r="AU265" s="239" t="s">
        <v>86</v>
      </c>
      <c r="AV265" s="12" t="s">
        <v>86</v>
      </c>
      <c r="AW265" s="12" t="s">
        <v>37</v>
      </c>
      <c r="AX265" s="12" t="s">
        <v>76</v>
      </c>
      <c r="AY265" s="239" t="s">
        <v>173</v>
      </c>
    </row>
    <row r="266" spans="2:51" s="13" customFormat="1" ht="12">
      <c r="B266" s="240"/>
      <c r="C266" s="241"/>
      <c r="D266" s="225" t="s">
        <v>185</v>
      </c>
      <c r="E266" s="242" t="s">
        <v>19</v>
      </c>
      <c r="F266" s="243" t="s">
        <v>187</v>
      </c>
      <c r="G266" s="241"/>
      <c r="H266" s="244">
        <v>76</v>
      </c>
      <c r="I266" s="245"/>
      <c r="J266" s="241"/>
      <c r="K266" s="241"/>
      <c r="L266" s="246"/>
      <c r="M266" s="247"/>
      <c r="N266" s="248"/>
      <c r="O266" s="248"/>
      <c r="P266" s="248"/>
      <c r="Q266" s="248"/>
      <c r="R266" s="248"/>
      <c r="S266" s="248"/>
      <c r="T266" s="248"/>
      <c r="U266" s="249"/>
      <c r="AT266" s="250" t="s">
        <v>185</v>
      </c>
      <c r="AU266" s="250" t="s">
        <v>86</v>
      </c>
      <c r="AV266" s="13" t="s">
        <v>127</v>
      </c>
      <c r="AW266" s="13" t="s">
        <v>37</v>
      </c>
      <c r="AX266" s="13" t="s">
        <v>84</v>
      </c>
      <c r="AY266" s="250" t="s">
        <v>173</v>
      </c>
    </row>
    <row r="267" spans="2:65" s="1" customFormat="1" ht="16.5" customHeight="1">
      <c r="B267" s="39"/>
      <c r="C267" s="212" t="s">
        <v>391</v>
      </c>
      <c r="D267" s="212" t="s">
        <v>175</v>
      </c>
      <c r="E267" s="213" t="s">
        <v>392</v>
      </c>
      <c r="F267" s="214" t="s">
        <v>393</v>
      </c>
      <c r="G267" s="215" t="s">
        <v>190</v>
      </c>
      <c r="H267" s="216">
        <v>20</v>
      </c>
      <c r="I267" s="217"/>
      <c r="J267" s="218">
        <f>ROUND(I267*H267,2)</f>
        <v>0</v>
      </c>
      <c r="K267" s="214" t="s">
        <v>179</v>
      </c>
      <c r="L267" s="44"/>
      <c r="M267" s="219" t="s">
        <v>19</v>
      </c>
      <c r="N267" s="220" t="s">
        <v>47</v>
      </c>
      <c r="O267" s="84"/>
      <c r="P267" s="221">
        <f>O267*H267</f>
        <v>0</v>
      </c>
      <c r="Q267" s="221">
        <v>0</v>
      </c>
      <c r="R267" s="221">
        <f>Q267*H267</f>
        <v>0</v>
      </c>
      <c r="S267" s="221">
        <v>0</v>
      </c>
      <c r="T267" s="221">
        <f>S267*H267</f>
        <v>0</v>
      </c>
      <c r="U267" s="222" t="s">
        <v>19</v>
      </c>
      <c r="AR267" s="223" t="s">
        <v>127</v>
      </c>
      <c r="AT267" s="223" t="s">
        <v>175</v>
      </c>
      <c r="AU267" s="223" t="s">
        <v>86</v>
      </c>
      <c r="AY267" s="18" t="s">
        <v>173</v>
      </c>
      <c r="BE267" s="224">
        <f>IF(N267="základní",J267,0)</f>
        <v>0</v>
      </c>
      <c r="BF267" s="224">
        <f>IF(N267="snížená",J267,0)</f>
        <v>0</v>
      </c>
      <c r="BG267" s="224">
        <f>IF(N267="zákl. přenesená",J267,0)</f>
        <v>0</v>
      </c>
      <c r="BH267" s="224">
        <f>IF(N267="sníž. přenesená",J267,0)</f>
        <v>0</v>
      </c>
      <c r="BI267" s="224">
        <f>IF(N267="nulová",J267,0)</f>
        <v>0</v>
      </c>
      <c r="BJ267" s="18" t="s">
        <v>84</v>
      </c>
      <c r="BK267" s="224">
        <f>ROUND(I267*H267,2)</f>
        <v>0</v>
      </c>
      <c r="BL267" s="18" t="s">
        <v>127</v>
      </c>
      <c r="BM267" s="223" t="s">
        <v>394</v>
      </c>
    </row>
    <row r="268" spans="2:47" s="1" customFormat="1" ht="12">
      <c r="B268" s="39"/>
      <c r="C268" s="40"/>
      <c r="D268" s="225" t="s">
        <v>181</v>
      </c>
      <c r="E268" s="40"/>
      <c r="F268" s="226" t="s">
        <v>395</v>
      </c>
      <c r="G268" s="40"/>
      <c r="H268" s="40"/>
      <c r="I268" s="137"/>
      <c r="J268" s="40"/>
      <c r="K268" s="40"/>
      <c r="L268" s="44"/>
      <c r="M268" s="227"/>
      <c r="N268" s="84"/>
      <c r="O268" s="84"/>
      <c r="P268" s="84"/>
      <c r="Q268" s="84"/>
      <c r="R268" s="84"/>
      <c r="S268" s="84"/>
      <c r="T268" s="84"/>
      <c r="U268" s="85"/>
      <c r="AT268" s="18" t="s">
        <v>181</v>
      </c>
      <c r="AU268" s="18" t="s">
        <v>86</v>
      </c>
    </row>
    <row r="269" spans="2:47" s="1" customFormat="1" ht="12">
      <c r="B269" s="39"/>
      <c r="C269" s="40"/>
      <c r="D269" s="225" t="s">
        <v>183</v>
      </c>
      <c r="E269" s="40"/>
      <c r="F269" s="228" t="s">
        <v>332</v>
      </c>
      <c r="G269" s="40"/>
      <c r="H269" s="40"/>
      <c r="I269" s="137"/>
      <c r="J269" s="40"/>
      <c r="K269" s="40"/>
      <c r="L269" s="44"/>
      <c r="M269" s="227"/>
      <c r="N269" s="84"/>
      <c r="O269" s="84"/>
      <c r="P269" s="84"/>
      <c r="Q269" s="84"/>
      <c r="R269" s="84"/>
      <c r="S269" s="84"/>
      <c r="T269" s="84"/>
      <c r="U269" s="85"/>
      <c r="AT269" s="18" t="s">
        <v>183</v>
      </c>
      <c r="AU269" s="18" t="s">
        <v>86</v>
      </c>
    </row>
    <row r="270" spans="2:51" s="12" customFormat="1" ht="12">
      <c r="B270" s="229"/>
      <c r="C270" s="230"/>
      <c r="D270" s="225" t="s">
        <v>185</v>
      </c>
      <c r="E270" s="231" t="s">
        <v>19</v>
      </c>
      <c r="F270" s="232" t="s">
        <v>396</v>
      </c>
      <c r="G270" s="230"/>
      <c r="H270" s="233">
        <v>20</v>
      </c>
      <c r="I270" s="234"/>
      <c r="J270" s="230"/>
      <c r="K270" s="230"/>
      <c r="L270" s="235"/>
      <c r="M270" s="236"/>
      <c r="N270" s="237"/>
      <c r="O270" s="237"/>
      <c r="P270" s="237"/>
      <c r="Q270" s="237"/>
      <c r="R270" s="237"/>
      <c r="S270" s="237"/>
      <c r="T270" s="237"/>
      <c r="U270" s="238"/>
      <c r="AT270" s="239" t="s">
        <v>185</v>
      </c>
      <c r="AU270" s="239" t="s">
        <v>86</v>
      </c>
      <c r="AV270" s="12" t="s">
        <v>86</v>
      </c>
      <c r="AW270" s="12" t="s">
        <v>37</v>
      </c>
      <c r="AX270" s="12" t="s">
        <v>76</v>
      </c>
      <c r="AY270" s="239" t="s">
        <v>173</v>
      </c>
    </row>
    <row r="271" spans="2:51" s="13" customFormat="1" ht="12">
      <c r="B271" s="240"/>
      <c r="C271" s="241"/>
      <c r="D271" s="225" t="s">
        <v>185</v>
      </c>
      <c r="E271" s="242" t="s">
        <v>19</v>
      </c>
      <c r="F271" s="243" t="s">
        <v>187</v>
      </c>
      <c r="G271" s="241"/>
      <c r="H271" s="244">
        <v>20</v>
      </c>
      <c r="I271" s="245"/>
      <c r="J271" s="241"/>
      <c r="K271" s="241"/>
      <c r="L271" s="246"/>
      <c r="M271" s="247"/>
      <c r="N271" s="248"/>
      <c r="O271" s="248"/>
      <c r="P271" s="248"/>
      <c r="Q271" s="248"/>
      <c r="R271" s="248"/>
      <c r="S271" s="248"/>
      <c r="T271" s="248"/>
      <c r="U271" s="249"/>
      <c r="AT271" s="250" t="s">
        <v>185</v>
      </c>
      <c r="AU271" s="250" t="s">
        <v>86</v>
      </c>
      <c r="AV271" s="13" t="s">
        <v>127</v>
      </c>
      <c r="AW271" s="13" t="s">
        <v>37</v>
      </c>
      <c r="AX271" s="13" t="s">
        <v>84</v>
      </c>
      <c r="AY271" s="250" t="s">
        <v>173</v>
      </c>
    </row>
    <row r="272" spans="2:65" s="1" customFormat="1" ht="16.5" customHeight="1">
      <c r="B272" s="39"/>
      <c r="C272" s="212" t="s">
        <v>397</v>
      </c>
      <c r="D272" s="212" t="s">
        <v>175</v>
      </c>
      <c r="E272" s="213" t="s">
        <v>398</v>
      </c>
      <c r="F272" s="214" t="s">
        <v>399</v>
      </c>
      <c r="G272" s="215" t="s">
        <v>190</v>
      </c>
      <c r="H272" s="216">
        <v>16</v>
      </c>
      <c r="I272" s="217"/>
      <c r="J272" s="218">
        <f>ROUND(I272*H272,2)</f>
        <v>0</v>
      </c>
      <c r="K272" s="214" t="s">
        <v>179</v>
      </c>
      <c r="L272" s="44"/>
      <c r="M272" s="219" t="s">
        <v>19</v>
      </c>
      <c r="N272" s="220" t="s">
        <v>47</v>
      </c>
      <c r="O272" s="84"/>
      <c r="P272" s="221">
        <f>O272*H272</f>
        <v>0</v>
      </c>
      <c r="Q272" s="221">
        <v>0</v>
      </c>
      <c r="R272" s="221">
        <f>Q272*H272</f>
        <v>0</v>
      </c>
      <c r="S272" s="221">
        <v>0</v>
      </c>
      <c r="T272" s="221">
        <f>S272*H272</f>
        <v>0</v>
      </c>
      <c r="U272" s="222" t="s">
        <v>19</v>
      </c>
      <c r="AR272" s="223" t="s">
        <v>127</v>
      </c>
      <c r="AT272" s="223" t="s">
        <v>175</v>
      </c>
      <c r="AU272" s="223" t="s">
        <v>86</v>
      </c>
      <c r="AY272" s="18" t="s">
        <v>173</v>
      </c>
      <c r="BE272" s="224">
        <f>IF(N272="základní",J272,0)</f>
        <v>0</v>
      </c>
      <c r="BF272" s="224">
        <f>IF(N272="snížená",J272,0)</f>
        <v>0</v>
      </c>
      <c r="BG272" s="224">
        <f>IF(N272="zákl. přenesená",J272,0)</f>
        <v>0</v>
      </c>
      <c r="BH272" s="224">
        <f>IF(N272="sníž. přenesená",J272,0)</f>
        <v>0</v>
      </c>
      <c r="BI272" s="224">
        <f>IF(N272="nulová",J272,0)</f>
        <v>0</v>
      </c>
      <c r="BJ272" s="18" t="s">
        <v>84</v>
      </c>
      <c r="BK272" s="224">
        <f>ROUND(I272*H272,2)</f>
        <v>0</v>
      </c>
      <c r="BL272" s="18" t="s">
        <v>127</v>
      </c>
      <c r="BM272" s="223" t="s">
        <v>400</v>
      </c>
    </row>
    <row r="273" spans="2:47" s="1" customFormat="1" ht="12">
      <c r="B273" s="39"/>
      <c r="C273" s="40"/>
      <c r="D273" s="225" t="s">
        <v>181</v>
      </c>
      <c r="E273" s="40"/>
      <c r="F273" s="226" t="s">
        <v>401</v>
      </c>
      <c r="G273" s="40"/>
      <c r="H273" s="40"/>
      <c r="I273" s="137"/>
      <c r="J273" s="40"/>
      <c r="K273" s="40"/>
      <c r="L273" s="44"/>
      <c r="M273" s="227"/>
      <c r="N273" s="84"/>
      <c r="O273" s="84"/>
      <c r="P273" s="84"/>
      <c r="Q273" s="84"/>
      <c r="R273" s="84"/>
      <c r="S273" s="84"/>
      <c r="T273" s="84"/>
      <c r="U273" s="85"/>
      <c r="AT273" s="18" t="s">
        <v>181</v>
      </c>
      <c r="AU273" s="18" t="s">
        <v>86</v>
      </c>
    </row>
    <row r="274" spans="2:47" s="1" customFormat="1" ht="12">
      <c r="B274" s="39"/>
      <c r="C274" s="40"/>
      <c r="D274" s="225" t="s">
        <v>183</v>
      </c>
      <c r="E274" s="40"/>
      <c r="F274" s="228" t="s">
        <v>332</v>
      </c>
      <c r="G274" s="40"/>
      <c r="H274" s="40"/>
      <c r="I274" s="137"/>
      <c r="J274" s="40"/>
      <c r="K274" s="40"/>
      <c r="L274" s="44"/>
      <c r="M274" s="227"/>
      <c r="N274" s="84"/>
      <c r="O274" s="84"/>
      <c r="P274" s="84"/>
      <c r="Q274" s="84"/>
      <c r="R274" s="84"/>
      <c r="S274" s="84"/>
      <c r="T274" s="84"/>
      <c r="U274" s="85"/>
      <c r="AT274" s="18" t="s">
        <v>183</v>
      </c>
      <c r="AU274" s="18" t="s">
        <v>86</v>
      </c>
    </row>
    <row r="275" spans="2:51" s="12" customFormat="1" ht="12">
      <c r="B275" s="229"/>
      <c r="C275" s="230"/>
      <c r="D275" s="225" t="s">
        <v>185</v>
      </c>
      <c r="E275" s="231" t="s">
        <v>19</v>
      </c>
      <c r="F275" s="232" t="s">
        <v>402</v>
      </c>
      <c r="G275" s="230"/>
      <c r="H275" s="233">
        <v>16</v>
      </c>
      <c r="I275" s="234"/>
      <c r="J275" s="230"/>
      <c r="K275" s="230"/>
      <c r="L275" s="235"/>
      <c r="M275" s="236"/>
      <c r="N275" s="237"/>
      <c r="O275" s="237"/>
      <c r="P275" s="237"/>
      <c r="Q275" s="237"/>
      <c r="R275" s="237"/>
      <c r="S275" s="237"/>
      <c r="T275" s="237"/>
      <c r="U275" s="238"/>
      <c r="AT275" s="239" t="s">
        <v>185</v>
      </c>
      <c r="AU275" s="239" t="s">
        <v>86</v>
      </c>
      <c r="AV275" s="12" t="s">
        <v>86</v>
      </c>
      <c r="AW275" s="12" t="s">
        <v>37</v>
      </c>
      <c r="AX275" s="12" t="s">
        <v>76</v>
      </c>
      <c r="AY275" s="239" t="s">
        <v>173</v>
      </c>
    </row>
    <row r="276" spans="2:51" s="13" customFormat="1" ht="12">
      <c r="B276" s="240"/>
      <c r="C276" s="241"/>
      <c r="D276" s="225" t="s">
        <v>185</v>
      </c>
      <c r="E276" s="242" t="s">
        <v>19</v>
      </c>
      <c r="F276" s="243" t="s">
        <v>187</v>
      </c>
      <c r="G276" s="241"/>
      <c r="H276" s="244">
        <v>16</v>
      </c>
      <c r="I276" s="245"/>
      <c r="J276" s="241"/>
      <c r="K276" s="241"/>
      <c r="L276" s="246"/>
      <c r="M276" s="247"/>
      <c r="N276" s="248"/>
      <c r="O276" s="248"/>
      <c r="P276" s="248"/>
      <c r="Q276" s="248"/>
      <c r="R276" s="248"/>
      <c r="S276" s="248"/>
      <c r="T276" s="248"/>
      <c r="U276" s="249"/>
      <c r="AT276" s="250" t="s">
        <v>185</v>
      </c>
      <c r="AU276" s="250" t="s">
        <v>86</v>
      </c>
      <c r="AV276" s="13" t="s">
        <v>127</v>
      </c>
      <c r="AW276" s="13" t="s">
        <v>37</v>
      </c>
      <c r="AX276" s="13" t="s">
        <v>84</v>
      </c>
      <c r="AY276" s="250" t="s">
        <v>173</v>
      </c>
    </row>
    <row r="277" spans="2:65" s="1" customFormat="1" ht="24" customHeight="1">
      <c r="B277" s="39"/>
      <c r="C277" s="212" t="s">
        <v>403</v>
      </c>
      <c r="D277" s="212" t="s">
        <v>175</v>
      </c>
      <c r="E277" s="213" t="s">
        <v>404</v>
      </c>
      <c r="F277" s="214" t="s">
        <v>405</v>
      </c>
      <c r="G277" s="215" t="s">
        <v>406</v>
      </c>
      <c r="H277" s="216">
        <v>12.234</v>
      </c>
      <c r="I277" s="217"/>
      <c r="J277" s="218">
        <f>ROUND(I277*H277,2)</f>
        <v>0</v>
      </c>
      <c r="K277" s="214" t="s">
        <v>19</v>
      </c>
      <c r="L277" s="44"/>
      <c r="M277" s="219" t="s">
        <v>19</v>
      </c>
      <c r="N277" s="220" t="s">
        <v>47</v>
      </c>
      <c r="O277" s="84"/>
      <c r="P277" s="221">
        <f>O277*H277</f>
        <v>0</v>
      </c>
      <c r="Q277" s="221">
        <v>0</v>
      </c>
      <c r="R277" s="221">
        <f>Q277*H277</f>
        <v>0</v>
      </c>
      <c r="S277" s="221">
        <v>0</v>
      </c>
      <c r="T277" s="221">
        <f>S277*H277</f>
        <v>0</v>
      </c>
      <c r="U277" s="222" t="s">
        <v>19</v>
      </c>
      <c r="AR277" s="223" t="s">
        <v>127</v>
      </c>
      <c r="AT277" s="223" t="s">
        <v>175</v>
      </c>
      <c r="AU277" s="223" t="s">
        <v>86</v>
      </c>
      <c r="AY277" s="18" t="s">
        <v>173</v>
      </c>
      <c r="BE277" s="224">
        <f>IF(N277="základní",J277,0)</f>
        <v>0</v>
      </c>
      <c r="BF277" s="224">
        <f>IF(N277="snížená",J277,0)</f>
        <v>0</v>
      </c>
      <c r="BG277" s="224">
        <f>IF(N277="zákl. přenesená",J277,0)</f>
        <v>0</v>
      </c>
      <c r="BH277" s="224">
        <f>IF(N277="sníž. přenesená",J277,0)</f>
        <v>0</v>
      </c>
      <c r="BI277" s="224">
        <f>IF(N277="nulová",J277,0)</f>
        <v>0</v>
      </c>
      <c r="BJ277" s="18" t="s">
        <v>84</v>
      </c>
      <c r="BK277" s="224">
        <f>ROUND(I277*H277,2)</f>
        <v>0</v>
      </c>
      <c r="BL277" s="18" t="s">
        <v>127</v>
      </c>
      <c r="BM277" s="223" t="s">
        <v>407</v>
      </c>
    </row>
    <row r="278" spans="2:47" s="1" customFormat="1" ht="12">
      <c r="B278" s="39"/>
      <c r="C278" s="40"/>
      <c r="D278" s="225" t="s">
        <v>181</v>
      </c>
      <c r="E278" s="40"/>
      <c r="F278" s="226" t="s">
        <v>408</v>
      </c>
      <c r="G278" s="40"/>
      <c r="H278" s="40"/>
      <c r="I278" s="137"/>
      <c r="J278" s="40"/>
      <c r="K278" s="40"/>
      <c r="L278" s="44"/>
      <c r="M278" s="227"/>
      <c r="N278" s="84"/>
      <c r="O278" s="84"/>
      <c r="P278" s="84"/>
      <c r="Q278" s="84"/>
      <c r="R278" s="84"/>
      <c r="S278" s="84"/>
      <c r="T278" s="84"/>
      <c r="U278" s="85"/>
      <c r="AT278" s="18" t="s">
        <v>181</v>
      </c>
      <c r="AU278" s="18" t="s">
        <v>86</v>
      </c>
    </row>
    <row r="279" spans="2:47" s="1" customFormat="1" ht="12">
      <c r="B279" s="39"/>
      <c r="C279" s="40"/>
      <c r="D279" s="225" t="s">
        <v>409</v>
      </c>
      <c r="E279" s="40"/>
      <c r="F279" s="228" t="s">
        <v>410</v>
      </c>
      <c r="G279" s="40"/>
      <c r="H279" s="40"/>
      <c r="I279" s="137"/>
      <c r="J279" s="40"/>
      <c r="K279" s="40"/>
      <c r="L279" s="44"/>
      <c r="M279" s="227"/>
      <c r="N279" s="84"/>
      <c r="O279" s="84"/>
      <c r="P279" s="84"/>
      <c r="Q279" s="84"/>
      <c r="R279" s="84"/>
      <c r="S279" s="84"/>
      <c r="T279" s="84"/>
      <c r="U279" s="85"/>
      <c r="AT279" s="18" t="s">
        <v>409</v>
      </c>
      <c r="AU279" s="18" t="s">
        <v>86</v>
      </c>
    </row>
    <row r="280" spans="2:51" s="14" customFormat="1" ht="12">
      <c r="B280" s="251"/>
      <c r="C280" s="252"/>
      <c r="D280" s="225" t="s">
        <v>185</v>
      </c>
      <c r="E280" s="253" t="s">
        <v>19</v>
      </c>
      <c r="F280" s="254" t="s">
        <v>411</v>
      </c>
      <c r="G280" s="252"/>
      <c r="H280" s="253" t="s">
        <v>19</v>
      </c>
      <c r="I280" s="255"/>
      <c r="J280" s="252"/>
      <c r="K280" s="252"/>
      <c r="L280" s="256"/>
      <c r="M280" s="257"/>
      <c r="N280" s="258"/>
      <c r="O280" s="258"/>
      <c r="P280" s="258"/>
      <c r="Q280" s="258"/>
      <c r="R280" s="258"/>
      <c r="S280" s="258"/>
      <c r="T280" s="258"/>
      <c r="U280" s="259"/>
      <c r="AT280" s="260" t="s">
        <v>185</v>
      </c>
      <c r="AU280" s="260" t="s">
        <v>86</v>
      </c>
      <c r="AV280" s="14" t="s">
        <v>84</v>
      </c>
      <c r="AW280" s="14" t="s">
        <v>37</v>
      </c>
      <c r="AX280" s="14" t="s">
        <v>76</v>
      </c>
      <c r="AY280" s="260" t="s">
        <v>173</v>
      </c>
    </row>
    <row r="281" spans="2:51" s="12" customFormat="1" ht="12">
      <c r="B281" s="229"/>
      <c r="C281" s="230"/>
      <c r="D281" s="225" t="s">
        <v>185</v>
      </c>
      <c r="E281" s="231" t="s">
        <v>19</v>
      </c>
      <c r="F281" s="232" t="s">
        <v>412</v>
      </c>
      <c r="G281" s="230"/>
      <c r="H281" s="233">
        <v>1.548</v>
      </c>
      <c r="I281" s="234"/>
      <c r="J281" s="230"/>
      <c r="K281" s="230"/>
      <c r="L281" s="235"/>
      <c r="M281" s="236"/>
      <c r="N281" s="237"/>
      <c r="O281" s="237"/>
      <c r="P281" s="237"/>
      <c r="Q281" s="237"/>
      <c r="R281" s="237"/>
      <c r="S281" s="237"/>
      <c r="T281" s="237"/>
      <c r="U281" s="238"/>
      <c r="AT281" s="239" t="s">
        <v>185</v>
      </c>
      <c r="AU281" s="239" t="s">
        <v>86</v>
      </c>
      <c r="AV281" s="12" t="s">
        <v>86</v>
      </c>
      <c r="AW281" s="12" t="s">
        <v>37</v>
      </c>
      <c r="AX281" s="12" t="s">
        <v>76</v>
      </c>
      <c r="AY281" s="239" t="s">
        <v>173</v>
      </c>
    </row>
    <row r="282" spans="2:51" s="12" customFormat="1" ht="12">
      <c r="B282" s="229"/>
      <c r="C282" s="230"/>
      <c r="D282" s="225" t="s">
        <v>185</v>
      </c>
      <c r="E282" s="231" t="s">
        <v>19</v>
      </c>
      <c r="F282" s="232" t="s">
        <v>413</v>
      </c>
      <c r="G282" s="230"/>
      <c r="H282" s="233">
        <v>3.195</v>
      </c>
      <c r="I282" s="234"/>
      <c r="J282" s="230"/>
      <c r="K282" s="230"/>
      <c r="L282" s="235"/>
      <c r="M282" s="236"/>
      <c r="N282" s="237"/>
      <c r="O282" s="237"/>
      <c r="P282" s="237"/>
      <c r="Q282" s="237"/>
      <c r="R282" s="237"/>
      <c r="S282" s="237"/>
      <c r="T282" s="237"/>
      <c r="U282" s="238"/>
      <c r="AT282" s="239" t="s">
        <v>185</v>
      </c>
      <c r="AU282" s="239" t="s">
        <v>86</v>
      </c>
      <c r="AV282" s="12" t="s">
        <v>86</v>
      </c>
      <c r="AW282" s="12" t="s">
        <v>37</v>
      </c>
      <c r="AX282" s="12" t="s">
        <v>76</v>
      </c>
      <c r="AY282" s="239" t="s">
        <v>173</v>
      </c>
    </row>
    <row r="283" spans="2:51" s="12" customFormat="1" ht="12">
      <c r="B283" s="229"/>
      <c r="C283" s="230"/>
      <c r="D283" s="225" t="s">
        <v>185</v>
      </c>
      <c r="E283" s="231" t="s">
        <v>19</v>
      </c>
      <c r="F283" s="232" t="s">
        <v>414</v>
      </c>
      <c r="G283" s="230"/>
      <c r="H283" s="233">
        <v>2.648</v>
      </c>
      <c r="I283" s="234"/>
      <c r="J283" s="230"/>
      <c r="K283" s="230"/>
      <c r="L283" s="235"/>
      <c r="M283" s="236"/>
      <c r="N283" s="237"/>
      <c r="O283" s="237"/>
      <c r="P283" s="237"/>
      <c r="Q283" s="237"/>
      <c r="R283" s="237"/>
      <c r="S283" s="237"/>
      <c r="T283" s="237"/>
      <c r="U283" s="238"/>
      <c r="AT283" s="239" t="s">
        <v>185</v>
      </c>
      <c r="AU283" s="239" t="s">
        <v>86</v>
      </c>
      <c r="AV283" s="12" t="s">
        <v>86</v>
      </c>
      <c r="AW283" s="12" t="s">
        <v>37</v>
      </c>
      <c r="AX283" s="12" t="s">
        <v>76</v>
      </c>
      <c r="AY283" s="239" t="s">
        <v>173</v>
      </c>
    </row>
    <row r="284" spans="2:51" s="12" customFormat="1" ht="12">
      <c r="B284" s="229"/>
      <c r="C284" s="230"/>
      <c r="D284" s="225" t="s">
        <v>185</v>
      </c>
      <c r="E284" s="231" t="s">
        <v>19</v>
      </c>
      <c r="F284" s="232" t="s">
        <v>415</v>
      </c>
      <c r="G284" s="230"/>
      <c r="H284" s="233">
        <v>4.843</v>
      </c>
      <c r="I284" s="234"/>
      <c r="J284" s="230"/>
      <c r="K284" s="230"/>
      <c r="L284" s="235"/>
      <c r="M284" s="236"/>
      <c r="N284" s="237"/>
      <c r="O284" s="237"/>
      <c r="P284" s="237"/>
      <c r="Q284" s="237"/>
      <c r="R284" s="237"/>
      <c r="S284" s="237"/>
      <c r="T284" s="237"/>
      <c r="U284" s="238"/>
      <c r="AT284" s="239" t="s">
        <v>185</v>
      </c>
      <c r="AU284" s="239" t="s">
        <v>86</v>
      </c>
      <c r="AV284" s="12" t="s">
        <v>86</v>
      </c>
      <c r="AW284" s="12" t="s">
        <v>37</v>
      </c>
      <c r="AX284" s="12" t="s">
        <v>76</v>
      </c>
      <c r="AY284" s="239" t="s">
        <v>173</v>
      </c>
    </row>
    <row r="285" spans="2:51" s="13" customFormat="1" ht="12">
      <c r="B285" s="240"/>
      <c r="C285" s="241"/>
      <c r="D285" s="225" t="s">
        <v>185</v>
      </c>
      <c r="E285" s="242" t="s">
        <v>19</v>
      </c>
      <c r="F285" s="243" t="s">
        <v>187</v>
      </c>
      <c r="G285" s="241"/>
      <c r="H285" s="244">
        <v>12.234</v>
      </c>
      <c r="I285" s="245"/>
      <c r="J285" s="241"/>
      <c r="K285" s="241"/>
      <c r="L285" s="246"/>
      <c r="M285" s="247"/>
      <c r="N285" s="248"/>
      <c r="O285" s="248"/>
      <c r="P285" s="248"/>
      <c r="Q285" s="248"/>
      <c r="R285" s="248"/>
      <c r="S285" s="248"/>
      <c r="T285" s="248"/>
      <c r="U285" s="249"/>
      <c r="AT285" s="250" t="s">
        <v>185</v>
      </c>
      <c r="AU285" s="250" t="s">
        <v>86</v>
      </c>
      <c r="AV285" s="13" t="s">
        <v>127</v>
      </c>
      <c r="AW285" s="13" t="s">
        <v>37</v>
      </c>
      <c r="AX285" s="13" t="s">
        <v>84</v>
      </c>
      <c r="AY285" s="250" t="s">
        <v>173</v>
      </c>
    </row>
    <row r="286" spans="2:65" s="1" customFormat="1" ht="16.5" customHeight="1">
      <c r="B286" s="39"/>
      <c r="C286" s="212" t="s">
        <v>416</v>
      </c>
      <c r="D286" s="212" t="s">
        <v>175</v>
      </c>
      <c r="E286" s="213" t="s">
        <v>417</v>
      </c>
      <c r="F286" s="214" t="s">
        <v>418</v>
      </c>
      <c r="G286" s="215" t="s">
        <v>214</v>
      </c>
      <c r="H286" s="216">
        <v>352.4</v>
      </c>
      <c r="I286" s="217"/>
      <c r="J286" s="218">
        <f>ROUND(I286*H286,2)</f>
        <v>0</v>
      </c>
      <c r="K286" s="214" t="s">
        <v>179</v>
      </c>
      <c r="L286" s="44"/>
      <c r="M286" s="219" t="s">
        <v>19</v>
      </c>
      <c r="N286" s="220" t="s">
        <v>47</v>
      </c>
      <c r="O286" s="84"/>
      <c r="P286" s="221">
        <f>O286*H286</f>
        <v>0</v>
      </c>
      <c r="Q286" s="221">
        <v>0</v>
      </c>
      <c r="R286" s="221">
        <f>Q286*H286</f>
        <v>0</v>
      </c>
      <c r="S286" s="221">
        <v>0</v>
      </c>
      <c r="T286" s="221">
        <f>S286*H286</f>
        <v>0</v>
      </c>
      <c r="U286" s="222" t="s">
        <v>19</v>
      </c>
      <c r="AR286" s="223" t="s">
        <v>127</v>
      </c>
      <c r="AT286" s="223" t="s">
        <v>175</v>
      </c>
      <c r="AU286" s="223" t="s">
        <v>86</v>
      </c>
      <c r="AY286" s="18" t="s">
        <v>173</v>
      </c>
      <c r="BE286" s="224">
        <f>IF(N286="základní",J286,0)</f>
        <v>0</v>
      </c>
      <c r="BF286" s="224">
        <f>IF(N286="snížená",J286,0)</f>
        <v>0</v>
      </c>
      <c r="BG286" s="224">
        <f>IF(N286="zákl. přenesená",J286,0)</f>
        <v>0</v>
      </c>
      <c r="BH286" s="224">
        <f>IF(N286="sníž. přenesená",J286,0)</f>
        <v>0</v>
      </c>
      <c r="BI286" s="224">
        <f>IF(N286="nulová",J286,0)</f>
        <v>0</v>
      </c>
      <c r="BJ286" s="18" t="s">
        <v>84</v>
      </c>
      <c r="BK286" s="224">
        <f>ROUND(I286*H286,2)</f>
        <v>0</v>
      </c>
      <c r="BL286" s="18" t="s">
        <v>127</v>
      </c>
      <c r="BM286" s="223" t="s">
        <v>419</v>
      </c>
    </row>
    <row r="287" spans="2:47" s="1" customFormat="1" ht="12">
      <c r="B287" s="39"/>
      <c r="C287" s="40"/>
      <c r="D287" s="225" t="s">
        <v>181</v>
      </c>
      <c r="E287" s="40"/>
      <c r="F287" s="226" t="s">
        <v>420</v>
      </c>
      <c r="G287" s="40"/>
      <c r="H287" s="40"/>
      <c r="I287" s="137"/>
      <c r="J287" s="40"/>
      <c r="K287" s="40"/>
      <c r="L287" s="44"/>
      <c r="M287" s="227"/>
      <c r="N287" s="84"/>
      <c r="O287" s="84"/>
      <c r="P287" s="84"/>
      <c r="Q287" s="84"/>
      <c r="R287" s="84"/>
      <c r="S287" s="84"/>
      <c r="T287" s="84"/>
      <c r="U287" s="85"/>
      <c r="AT287" s="18" t="s">
        <v>181</v>
      </c>
      <c r="AU287" s="18" t="s">
        <v>86</v>
      </c>
    </row>
    <row r="288" spans="2:47" s="1" customFormat="1" ht="12">
      <c r="B288" s="39"/>
      <c r="C288" s="40"/>
      <c r="D288" s="225" t="s">
        <v>183</v>
      </c>
      <c r="E288" s="40"/>
      <c r="F288" s="228" t="s">
        <v>421</v>
      </c>
      <c r="G288" s="40"/>
      <c r="H288" s="40"/>
      <c r="I288" s="137"/>
      <c r="J288" s="40"/>
      <c r="K288" s="40"/>
      <c r="L288" s="44"/>
      <c r="M288" s="227"/>
      <c r="N288" s="84"/>
      <c r="O288" s="84"/>
      <c r="P288" s="84"/>
      <c r="Q288" s="84"/>
      <c r="R288" s="84"/>
      <c r="S288" s="84"/>
      <c r="T288" s="84"/>
      <c r="U288" s="85"/>
      <c r="AT288" s="18" t="s">
        <v>183</v>
      </c>
      <c r="AU288" s="18" t="s">
        <v>86</v>
      </c>
    </row>
    <row r="289" spans="2:51" s="12" customFormat="1" ht="12">
      <c r="B289" s="229"/>
      <c r="C289" s="230"/>
      <c r="D289" s="225" t="s">
        <v>185</v>
      </c>
      <c r="E289" s="231" t="s">
        <v>19</v>
      </c>
      <c r="F289" s="232" t="s">
        <v>422</v>
      </c>
      <c r="G289" s="230"/>
      <c r="H289" s="233">
        <v>352.4</v>
      </c>
      <c r="I289" s="234"/>
      <c r="J289" s="230"/>
      <c r="K289" s="230"/>
      <c r="L289" s="235"/>
      <c r="M289" s="236"/>
      <c r="N289" s="237"/>
      <c r="O289" s="237"/>
      <c r="P289" s="237"/>
      <c r="Q289" s="237"/>
      <c r="R289" s="237"/>
      <c r="S289" s="237"/>
      <c r="T289" s="237"/>
      <c r="U289" s="238"/>
      <c r="AT289" s="239" t="s">
        <v>185</v>
      </c>
      <c r="AU289" s="239" t="s">
        <v>86</v>
      </c>
      <c r="AV289" s="12" t="s">
        <v>86</v>
      </c>
      <c r="AW289" s="12" t="s">
        <v>37</v>
      </c>
      <c r="AX289" s="12" t="s">
        <v>76</v>
      </c>
      <c r="AY289" s="239" t="s">
        <v>173</v>
      </c>
    </row>
    <row r="290" spans="2:51" s="13" customFormat="1" ht="12">
      <c r="B290" s="240"/>
      <c r="C290" s="241"/>
      <c r="D290" s="225" t="s">
        <v>185</v>
      </c>
      <c r="E290" s="242" t="s">
        <v>117</v>
      </c>
      <c r="F290" s="243" t="s">
        <v>187</v>
      </c>
      <c r="G290" s="241"/>
      <c r="H290" s="244">
        <v>352.4</v>
      </c>
      <c r="I290" s="245"/>
      <c r="J290" s="241"/>
      <c r="K290" s="241"/>
      <c r="L290" s="246"/>
      <c r="M290" s="247"/>
      <c r="N290" s="248"/>
      <c r="O290" s="248"/>
      <c r="P290" s="248"/>
      <c r="Q290" s="248"/>
      <c r="R290" s="248"/>
      <c r="S290" s="248"/>
      <c r="T290" s="248"/>
      <c r="U290" s="249"/>
      <c r="AT290" s="250" t="s">
        <v>185</v>
      </c>
      <c r="AU290" s="250" t="s">
        <v>86</v>
      </c>
      <c r="AV290" s="13" t="s">
        <v>127</v>
      </c>
      <c r="AW290" s="13" t="s">
        <v>37</v>
      </c>
      <c r="AX290" s="13" t="s">
        <v>84</v>
      </c>
      <c r="AY290" s="250" t="s">
        <v>173</v>
      </c>
    </row>
    <row r="291" spans="2:65" s="1" customFormat="1" ht="16.5" customHeight="1">
      <c r="B291" s="39"/>
      <c r="C291" s="212" t="s">
        <v>423</v>
      </c>
      <c r="D291" s="212" t="s">
        <v>175</v>
      </c>
      <c r="E291" s="213" t="s">
        <v>424</v>
      </c>
      <c r="F291" s="214" t="s">
        <v>425</v>
      </c>
      <c r="G291" s="215" t="s">
        <v>357</v>
      </c>
      <c r="H291" s="216">
        <v>279.4</v>
      </c>
      <c r="I291" s="217"/>
      <c r="J291" s="218">
        <f>ROUND(I291*H291,2)</f>
        <v>0</v>
      </c>
      <c r="K291" s="214" t="s">
        <v>179</v>
      </c>
      <c r="L291" s="44"/>
      <c r="M291" s="219" t="s">
        <v>19</v>
      </c>
      <c r="N291" s="220" t="s">
        <v>47</v>
      </c>
      <c r="O291" s="84"/>
      <c r="P291" s="221">
        <f>O291*H291</f>
        <v>0</v>
      </c>
      <c r="Q291" s="221">
        <v>0</v>
      </c>
      <c r="R291" s="221">
        <f>Q291*H291</f>
        <v>0</v>
      </c>
      <c r="S291" s="221">
        <v>0</v>
      </c>
      <c r="T291" s="221">
        <f>S291*H291</f>
        <v>0</v>
      </c>
      <c r="U291" s="222" t="s">
        <v>19</v>
      </c>
      <c r="AR291" s="223" t="s">
        <v>127</v>
      </c>
      <c r="AT291" s="223" t="s">
        <v>175</v>
      </c>
      <c r="AU291" s="223" t="s">
        <v>86</v>
      </c>
      <c r="AY291" s="18" t="s">
        <v>173</v>
      </c>
      <c r="BE291" s="224">
        <f>IF(N291="základní",J291,0)</f>
        <v>0</v>
      </c>
      <c r="BF291" s="224">
        <f>IF(N291="snížená",J291,0)</f>
        <v>0</v>
      </c>
      <c r="BG291" s="224">
        <f>IF(N291="zákl. přenesená",J291,0)</f>
        <v>0</v>
      </c>
      <c r="BH291" s="224">
        <f>IF(N291="sníž. přenesená",J291,0)</f>
        <v>0</v>
      </c>
      <c r="BI291" s="224">
        <f>IF(N291="nulová",J291,0)</f>
        <v>0</v>
      </c>
      <c r="BJ291" s="18" t="s">
        <v>84</v>
      </c>
      <c r="BK291" s="224">
        <f>ROUND(I291*H291,2)</f>
        <v>0</v>
      </c>
      <c r="BL291" s="18" t="s">
        <v>127</v>
      </c>
      <c r="BM291" s="223" t="s">
        <v>426</v>
      </c>
    </row>
    <row r="292" spans="2:47" s="1" customFormat="1" ht="12">
      <c r="B292" s="39"/>
      <c r="C292" s="40"/>
      <c r="D292" s="225" t="s">
        <v>181</v>
      </c>
      <c r="E292" s="40"/>
      <c r="F292" s="226" t="s">
        <v>427</v>
      </c>
      <c r="G292" s="40"/>
      <c r="H292" s="40"/>
      <c r="I292" s="137"/>
      <c r="J292" s="40"/>
      <c r="K292" s="40"/>
      <c r="L292" s="44"/>
      <c r="M292" s="227"/>
      <c r="N292" s="84"/>
      <c r="O292" s="84"/>
      <c r="P292" s="84"/>
      <c r="Q292" s="84"/>
      <c r="R292" s="84"/>
      <c r="S292" s="84"/>
      <c r="T292" s="84"/>
      <c r="U292" s="85"/>
      <c r="AT292" s="18" t="s">
        <v>181</v>
      </c>
      <c r="AU292" s="18" t="s">
        <v>86</v>
      </c>
    </row>
    <row r="293" spans="2:51" s="12" customFormat="1" ht="12">
      <c r="B293" s="229"/>
      <c r="C293" s="230"/>
      <c r="D293" s="225" t="s">
        <v>185</v>
      </c>
      <c r="E293" s="231" t="s">
        <v>19</v>
      </c>
      <c r="F293" s="232" t="s">
        <v>138</v>
      </c>
      <c r="G293" s="230"/>
      <c r="H293" s="233">
        <v>279.4</v>
      </c>
      <c r="I293" s="234"/>
      <c r="J293" s="230"/>
      <c r="K293" s="230"/>
      <c r="L293" s="235"/>
      <c r="M293" s="236"/>
      <c r="N293" s="237"/>
      <c r="O293" s="237"/>
      <c r="P293" s="237"/>
      <c r="Q293" s="237"/>
      <c r="R293" s="237"/>
      <c r="S293" s="237"/>
      <c r="T293" s="237"/>
      <c r="U293" s="238"/>
      <c r="AT293" s="239" t="s">
        <v>185</v>
      </c>
      <c r="AU293" s="239" t="s">
        <v>86</v>
      </c>
      <c r="AV293" s="12" t="s">
        <v>86</v>
      </c>
      <c r="AW293" s="12" t="s">
        <v>37</v>
      </c>
      <c r="AX293" s="12" t="s">
        <v>76</v>
      </c>
      <c r="AY293" s="239" t="s">
        <v>173</v>
      </c>
    </row>
    <row r="294" spans="2:51" s="13" customFormat="1" ht="12">
      <c r="B294" s="240"/>
      <c r="C294" s="241"/>
      <c r="D294" s="225" t="s">
        <v>185</v>
      </c>
      <c r="E294" s="242" t="s">
        <v>19</v>
      </c>
      <c r="F294" s="243" t="s">
        <v>187</v>
      </c>
      <c r="G294" s="241"/>
      <c r="H294" s="244">
        <v>279.4</v>
      </c>
      <c r="I294" s="245"/>
      <c r="J294" s="241"/>
      <c r="K294" s="241"/>
      <c r="L294" s="246"/>
      <c r="M294" s="247"/>
      <c r="N294" s="248"/>
      <c r="O294" s="248"/>
      <c r="P294" s="248"/>
      <c r="Q294" s="248"/>
      <c r="R294" s="248"/>
      <c r="S294" s="248"/>
      <c r="T294" s="248"/>
      <c r="U294" s="249"/>
      <c r="AT294" s="250" t="s">
        <v>185</v>
      </c>
      <c r="AU294" s="250" t="s">
        <v>86</v>
      </c>
      <c r="AV294" s="13" t="s">
        <v>127</v>
      </c>
      <c r="AW294" s="13" t="s">
        <v>37</v>
      </c>
      <c r="AX294" s="13" t="s">
        <v>84</v>
      </c>
      <c r="AY294" s="250" t="s">
        <v>173</v>
      </c>
    </row>
    <row r="295" spans="2:65" s="1" customFormat="1" ht="16.5" customHeight="1">
      <c r="B295" s="39"/>
      <c r="C295" s="212" t="s">
        <v>428</v>
      </c>
      <c r="D295" s="212" t="s">
        <v>175</v>
      </c>
      <c r="E295" s="213" t="s">
        <v>429</v>
      </c>
      <c r="F295" s="214" t="s">
        <v>430</v>
      </c>
      <c r="G295" s="215" t="s">
        <v>214</v>
      </c>
      <c r="H295" s="216">
        <v>37.8</v>
      </c>
      <c r="I295" s="217"/>
      <c r="J295" s="218">
        <f>ROUND(I295*H295,2)</f>
        <v>0</v>
      </c>
      <c r="K295" s="214" t="s">
        <v>179</v>
      </c>
      <c r="L295" s="44"/>
      <c r="M295" s="219" t="s">
        <v>19</v>
      </c>
      <c r="N295" s="220" t="s">
        <v>47</v>
      </c>
      <c r="O295" s="84"/>
      <c r="P295" s="221">
        <f>O295*H295</f>
        <v>0</v>
      </c>
      <c r="Q295" s="221">
        <v>0</v>
      </c>
      <c r="R295" s="221">
        <f>Q295*H295</f>
        <v>0</v>
      </c>
      <c r="S295" s="221">
        <v>0</v>
      </c>
      <c r="T295" s="221">
        <f>S295*H295</f>
        <v>0</v>
      </c>
      <c r="U295" s="222" t="s">
        <v>19</v>
      </c>
      <c r="AR295" s="223" t="s">
        <v>127</v>
      </c>
      <c r="AT295" s="223" t="s">
        <v>175</v>
      </c>
      <c r="AU295" s="223" t="s">
        <v>86</v>
      </c>
      <c r="AY295" s="18" t="s">
        <v>173</v>
      </c>
      <c r="BE295" s="224">
        <f>IF(N295="základní",J295,0)</f>
        <v>0</v>
      </c>
      <c r="BF295" s="224">
        <f>IF(N295="snížená",J295,0)</f>
        <v>0</v>
      </c>
      <c r="BG295" s="224">
        <f>IF(N295="zákl. přenesená",J295,0)</f>
        <v>0</v>
      </c>
      <c r="BH295" s="224">
        <f>IF(N295="sníž. přenesená",J295,0)</f>
        <v>0</v>
      </c>
      <c r="BI295" s="224">
        <f>IF(N295="nulová",J295,0)</f>
        <v>0</v>
      </c>
      <c r="BJ295" s="18" t="s">
        <v>84</v>
      </c>
      <c r="BK295" s="224">
        <f>ROUND(I295*H295,2)</f>
        <v>0</v>
      </c>
      <c r="BL295" s="18" t="s">
        <v>127</v>
      </c>
      <c r="BM295" s="223" t="s">
        <v>431</v>
      </c>
    </row>
    <row r="296" spans="2:47" s="1" customFormat="1" ht="12">
      <c r="B296" s="39"/>
      <c r="C296" s="40"/>
      <c r="D296" s="225" t="s">
        <v>181</v>
      </c>
      <c r="E296" s="40"/>
      <c r="F296" s="226" t="s">
        <v>432</v>
      </c>
      <c r="G296" s="40"/>
      <c r="H296" s="40"/>
      <c r="I296" s="137"/>
      <c r="J296" s="40"/>
      <c r="K296" s="40"/>
      <c r="L296" s="44"/>
      <c r="M296" s="227"/>
      <c r="N296" s="84"/>
      <c r="O296" s="84"/>
      <c r="P296" s="84"/>
      <c r="Q296" s="84"/>
      <c r="R296" s="84"/>
      <c r="S296" s="84"/>
      <c r="T296" s="84"/>
      <c r="U296" s="85"/>
      <c r="AT296" s="18" t="s">
        <v>181</v>
      </c>
      <c r="AU296" s="18" t="s">
        <v>86</v>
      </c>
    </row>
    <row r="297" spans="2:47" s="1" customFormat="1" ht="12">
      <c r="B297" s="39"/>
      <c r="C297" s="40"/>
      <c r="D297" s="225" t="s">
        <v>183</v>
      </c>
      <c r="E297" s="40"/>
      <c r="F297" s="228" t="s">
        <v>433</v>
      </c>
      <c r="G297" s="40"/>
      <c r="H297" s="40"/>
      <c r="I297" s="137"/>
      <c r="J297" s="40"/>
      <c r="K297" s="40"/>
      <c r="L297" s="44"/>
      <c r="M297" s="227"/>
      <c r="N297" s="84"/>
      <c r="O297" s="84"/>
      <c r="P297" s="84"/>
      <c r="Q297" s="84"/>
      <c r="R297" s="84"/>
      <c r="S297" s="84"/>
      <c r="T297" s="84"/>
      <c r="U297" s="85"/>
      <c r="AT297" s="18" t="s">
        <v>183</v>
      </c>
      <c r="AU297" s="18" t="s">
        <v>86</v>
      </c>
    </row>
    <row r="298" spans="2:51" s="14" customFormat="1" ht="12">
      <c r="B298" s="251"/>
      <c r="C298" s="252"/>
      <c r="D298" s="225" t="s">
        <v>185</v>
      </c>
      <c r="E298" s="253" t="s">
        <v>19</v>
      </c>
      <c r="F298" s="254" t="s">
        <v>434</v>
      </c>
      <c r="G298" s="252"/>
      <c r="H298" s="253" t="s">
        <v>19</v>
      </c>
      <c r="I298" s="255"/>
      <c r="J298" s="252"/>
      <c r="K298" s="252"/>
      <c r="L298" s="256"/>
      <c r="M298" s="257"/>
      <c r="N298" s="258"/>
      <c r="O298" s="258"/>
      <c r="P298" s="258"/>
      <c r="Q298" s="258"/>
      <c r="R298" s="258"/>
      <c r="S298" s="258"/>
      <c r="T298" s="258"/>
      <c r="U298" s="259"/>
      <c r="AT298" s="260" t="s">
        <v>185</v>
      </c>
      <c r="AU298" s="260" t="s">
        <v>86</v>
      </c>
      <c r="AV298" s="14" t="s">
        <v>84</v>
      </c>
      <c r="AW298" s="14" t="s">
        <v>37</v>
      </c>
      <c r="AX298" s="14" t="s">
        <v>76</v>
      </c>
      <c r="AY298" s="260" t="s">
        <v>173</v>
      </c>
    </row>
    <row r="299" spans="2:51" s="12" customFormat="1" ht="12">
      <c r="B299" s="229"/>
      <c r="C299" s="230"/>
      <c r="D299" s="225" t="s">
        <v>185</v>
      </c>
      <c r="E299" s="231" t="s">
        <v>19</v>
      </c>
      <c r="F299" s="232" t="s">
        <v>435</v>
      </c>
      <c r="G299" s="230"/>
      <c r="H299" s="233">
        <v>20.3</v>
      </c>
      <c r="I299" s="234"/>
      <c r="J299" s="230"/>
      <c r="K299" s="230"/>
      <c r="L299" s="235"/>
      <c r="M299" s="236"/>
      <c r="N299" s="237"/>
      <c r="O299" s="237"/>
      <c r="P299" s="237"/>
      <c r="Q299" s="237"/>
      <c r="R299" s="237"/>
      <c r="S299" s="237"/>
      <c r="T299" s="237"/>
      <c r="U299" s="238"/>
      <c r="AT299" s="239" t="s">
        <v>185</v>
      </c>
      <c r="AU299" s="239" t="s">
        <v>86</v>
      </c>
      <c r="AV299" s="12" t="s">
        <v>86</v>
      </c>
      <c r="AW299" s="12" t="s">
        <v>37</v>
      </c>
      <c r="AX299" s="12" t="s">
        <v>76</v>
      </c>
      <c r="AY299" s="239" t="s">
        <v>173</v>
      </c>
    </row>
    <row r="300" spans="2:51" s="12" customFormat="1" ht="12">
      <c r="B300" s="229"/>
      <c r="C300" s="230"/>
      <c r="D300" s="225" t="s">
        <v>185</v>
      </c>
      <c r="E300" s="231" t="s">
        <v>19</v>
      </c>
      <c r="F300" s="232" t="s">
        <v>436</v>
      </c>
      <c r="G300" s="230"/>
      <c r="H300" s="233">
        <v>17.5</v>
      </c>
      <c r="I300" s="234"/>
      <c r="J300" s="230"/>
      <c r="K300" s="230"/>
      <c r="L300" s="235"/>
      <c r="M300" s="236"/>
      <c r="N300" s="237"/>
      <c r="O300" s="237"/>
      <c r="P300" s="237"/>
      <c r="Q300" s="237"/>
      <c r="R300" s="237"/>
      <c r="S300" s="237"/>
      <c r="T300" s="237"/>
      <c r="U300" s="238"/>
      <c r="AT300" s="239" t="s">
        <v>185</v>
      </c>
      <c r="AU300" s="239" t="s">
        <v>86</v>
      </c>
      <c r="AV300" s="12" t="s">
        <v>86</v>
      </c>
      <c r="AW300" s="12" t="s">
        <v>37</v>
      </c>
      <c r="AX300" s="12" t="s">
        <v>76</v>
      </c>
      <c r="AY300" s="239" t="s">
        <v>173</v>
      </c>
    </row>
    <row r="301" spans="2:51" s="13" customFormat="1" ht="12">
      <c r="B301" s="240"/>
      <c r="C301" s="241"/>
      <c r="D301" s="225" t="s">
        <v>185</v>
      </c>
      <c r="E301" s="242" t="s">
        <v>146</v>
      </c>
      <c r="F301" s="243" t="s">
        <v>187</v>
      </c>
      <c r="G301" s="241"/>
      <c r="H301" s="244">
        <v>37.8</v>
      </c>
      <c r="I301" s="245"/>
      <c r="J301" s="241"/>
      <c r="K301" s="241"/>
      <c r="L301" s="246"/>
      <c r="M301" s="247"/>
      <c r="N301" s="248"/>
      <c r="O301" s="248"/>
      <c r="P301" s="248"/>
      <c r="Q301" s="248"/>
      <c r="R301" s="248"/>
      <c r="S301" s="248"/>
      <c r="T301" s="248"/>
      <c r="U301" s="249"/>
      <c r="AT301" s="250" t="s">
        <v>185</v>
      </c>
      <c r="AU301" s="250" t="s">
        <v>86</v>
      </c>
      <c r="AV301" s="13" t="s">
        <v>127</v>
      </c>
      <c r="AW301" s="13" t="s">
        <v>37</v>
      </c>
      <c r="AX301" s="13" t="s">
        <v>84</v>
      </c>
      <c r="AY301" s="250" t="s">
        <v>173</v>
      </c>
    </row>
    <row r="302" spans="2:65" s="1" customFormat="1" ht="16.5" customHeight="1">
      <c r="B302" s="39"/>
      <c r="C302" s="212" t="s">
        <v>437</v>
      </c>
      <c r="D302" s="212" t="s">
        <v>175</v>
      </c>
      <c r="E302" s="213" t="s">
        <v>438</v>
      </c>
      <c r="F302" s="214" t="s">
        <v>439</v>
      </c>
      <c r="G302" s="215" t="s">
        <v>357</v>
      </c>
      <c r="H302" s="216">
        <v>324.5</v>
      </c>
      <c r="I302" s="217"/>
      <c r="J302" s="218">
        <f>ROUND(I302*H302,2)</f>
        <v>0</v>
      </c>
      <c r="K302" s="214" t="s">
        <v>179</v>
      </c>
      <c r="L302" s="44"/>
      <c r="M302" s="219" t="s">
        <v>19</v>
      </c>
      <c r="N302" s="220" t="s">
        <v>47</v>
      </c>
      <c r="O302" s="84"/>
      <c r="P302" s="221">
        <f>O302*H302</f>
        <v>0</v>
      </c>
      <c r="Q302" s="221">
        <v>0</v>
      </c>
      <c r="R302" s="221">
        <f>Q302*H302</f>
        <v>0</v>
      </c>
      <c r="S302" s="221">
        <v>0</v>
      </c>
      <c r="T302" s="221">
        <f>S302*H302</f>
        <v>0</v>
      </c>
      <c r="U302" s="222" t="s">
        <v>19</v>
      </c>
      <c r="AR302" s="223" t="s">
        <v>127</v>
      </c>
      <c r="AT302" s="223" t="s">
        <v>175</v>
      </c>
      <c r="AU302" s="223" t="s">
        <v>86</v>
      </c>
      <c r="AY302" s="18" t="s">
        <v>173</v>
      </c>
      <c r="BE302" s="224">
        <f>IF(N302="základní",J302,0)</f>
        <v>0</v>
      </c>
      <c r="BF302" s="224">
        <f>IF(N302="snížená",J302,0)</f>
        <v>0</v>
      </c>
      <c r="BG302" s="224">
        <f>IF(N302="zákl. přenesená",J302,0)</f>
        <v>0</v>
      </c>
      <c r="BH302" s="224">
        <f>IF(N302="sníž. přenesená",J302,0)</f>
        <v>0</v>
      </c>
      <c r="BI302" s="224">
        <f>IF(N302="nulová",J302,0)</f>
        <v>0</v>
      </c>
      <c r="BJ302" s="18" t="s">
        <v>84</v>
      </c>
      <c r="BK302" s="224">
        <f>ROUND(I302*H302,2)</f>
        <v>0</v>
      </c>
      <c r="BL302" s="18" t="s">
        <v>127</v>
      </c>
      <c r="BM302" s="223" t="s">
        <v>440</v>
      </c>
    </row>
    <row r="303" spans="2:47" s="1" customFormat="1" ht="12">
      <c r="B303" s="39"/>
      <c r="C303" s="40"/>
      <c r="D303" s="225" t="s">
        <v>181</v>
      </c>
      <c r="E303" s="40"/>
      <c r="F303" s="226" t="s">
        <v>441</v>
      </c>
      <c r="G303" s="40"/>
      <c r="H303" s="40"/>
      <c r="I303" s="137"/>
      <c r="J303" s="40"/>
      <c r="K303" s="40"/>
      <c r="L303" s="44"/>
      <c r="M303" s="227"/>
      <c r="N303" s="84"/>
      <c r="O303" s="84"/>
      <c r="P303" s="84"/>
      <c r="Q303" s="84"/>
      <c r="R303" s="84"/>
      <c r="S303" s="84"/>
      <c r="T303" s="84"/>
      <c r="U303" s="85"/>
      <c r="AT303" s="18" t="s">
        <v>181</v>
      </c>
      <c r="AU303" s="18" t="s">
        <v>86</v>
      </c>
    </row>
    <row r="304" spans="2:47" s="1" customFormat="1" ht="12">
      <c r="B304" s="39"/>
      <c r="C304" s="40"/>
      <c r="D304" s="225" t="s">
        <v>183</v>
      </c>
      <c r="E304" s="40"/>
      <c r="F304" s="228" t="s">
        <v>442</v>
      </c>
      <c r="G304" s="40"/>
      <c r="H304" s="40"/>
      <c r="I304" s="137"/>
      <c r="J304" s="40"/>
      <c r="K304" s="40"/>
      <c r="L304" s="44"/>
      <c r="M304" s="227"/>
      <c r="N304" s="84"/>
      <c r="O304" s="84"/>
      <c r="P304" s="84"/>
      <c r="Q304" s="84"/>
      <c r="R304" s="84"/>
      <c r="S304" s="84"/>
      <c r="T304" s="84"/>
      <c r="U304" s="85"/>
      <c r="AT304" s="18" t="s">
        <v>183</v>
      </c>
      <c r="AU304" s="18" t="s">
        <v>86</v>
      </c>
    </row>
    <row r="305" spans="2:51" s="12" customFormat="1" ht="12">
      <c r="B305" s="229"/>
      <c r="C305" s="230"/>
      <c r="D305" s="225" t="s">
        <v>185</v>
      </c>
      <c r="E305" s="231" t="s">
        <v>19</v>
      </c>
      <c r="F305" s="232" t="s">
        <v>443</v>
      </c>
      <c r="G305" s="230"/>
      <c r="H305" s="233">
        <v>324.5</v>
      </c>
      <c r="I305" s="234"/>
      <c r="J305" s="230"/>
      <c r="K305" s="230"/>
      <c r="L305" s="235"/>
      <c r="M305" s="236"/>
      <c r="N305" s="237"/>
      <c r="O305" s="237"/>
      <c r="P305" s="237"/>
      <c r="Q305" s="237"/>
      <c r="R305" s="237"/>
      <c r="S305" s="237"/>
      <c r="T305" s="237"/>
      <c r="U305" s="238"/>
      <c r="AT305" s="239" t="s">
        <v>185</v>
      </c>
      <c r="AU305" s="239" t="s">
        <v>86</v>
      </c>
      <c r="AV305" s="12" t="s">
        <v>86</v>
      </c>
      <c r="AW305" s="12" t="s">
        <v>37</v>
      </c>
      <c r="AX305" s="12" t="s">
        <v>76</v>
      </c>
      <c r="AY305" s="239" t="s">
        <v>173</v>
      </c>
    </row>
    <row r="306" spans="2:51" s="13" customFormat="1" ht="12">
      <c r="B306" s="240"/>
      <c r="C306" s="241"/>
      <c r="D306" s="225" t="s">
        <v>185</v>
      </c>
      <c r="E306" s="242" t="s">
        <v>142</v>
      </c>
      <c r="F306" s="243" t="s">
        <v>187</v>
      </c>
      <c r="G306" s="241"/>
      <c r="H306" s="244">
        <v>324.5</v>
      </c>
      <c r="I306" s="245"/>
      <c r="J306" s="241"/>
      <c r="K306" s="241"/>
      <c r="L306" s="246"/>
      <c r="M306" s="247"/>
      <c r="N306" s="248"/>
      <c r="O306" s="248"/>
      <c r="P306" s="248"/>
      <c r="Q306" s="248"/>
      <c r="R306" s="248"/>
      <c r="S306" s="248"/>
      <c r="T306" s="248"/>
      <c r="U306" s="249"/>
      <c r="AT306" s="250" t="s">
        <v>185</v>
      </c>
      <c r="AU306" s="250" t="s">
        <v>86</v>
      </c>
      <c r="AV306" s="13" t="s">
        <v>127</v>
      </c>
      <c r="AW306" s="13" t="s">
        <v>37</v>
      </c>
      <c r="AX306" s="13" t="s">
        <v>84</v>
      </c>
      <c r="AY306" s="250" t="s">
        <v>173</v>
      </c>
    </row>
    <row r="307" spans="2:65" s="1" customFormat="1" ht="16.5" customHeight="1">
      <c r="B307" s="39"/>
      <c r="C307" s="212" t="s">
        <v>444</v>
      </c>
      <c r="D307" s="212" t="s">
        <v>175</v>
      </c>
      <c r="E307" s="213" t="s">
        <v>445</v>
      </c>
      <c r="F307" s="214" t="s">
        <v>446</v>
      </c>
      <c r="G307" s="215" t="s">
        <v>357</v>
      </c>
      <c r="H307" s="216">
        <v>578.9</v>
      </c>
      <c r="I307" s="217"/>
      <c r="J307" s="218">
        <f>ROUND(I307*H307,2)</f>
        <v>0</v>
      </c>
      <c r="K307" s="214" t="s">
        <v>179</v>
      </c>
      <c r="L307" s="44"/>
      <c r="M307" s="219" t="s">
        <v>19</v>
      </c>
      <c r="N307" s="220" t="s">
        <v>47</v>
      </c>
      <c r="O307" s="84"/>
      <c r="P307" s="221">
        <f>O307*H307</f>
        <v>0</v>
      </c>
      <c r="Q307" s="221">
        <v>0</v>
      </c>
      <c r="R307" s="221">
        <f>Q307*H307</f>
        <v>0</v>
      </c>
      <c r="S307" s="221">
        <v>0</v>
      </c>
      <c r="T307" s="221">
        <f>S307*H307</f>
        <v>0</v>
      </c>
      <c r="U307" s="222" t="s">
        <v>19</v>
      </c>
      <c r="AR307" s="223" t="s">
        <v>127</v>
      </c>
      <c r="AT307" s="223" t="s">
        <v>175</v>
      </c>
      <c r="AU307" s="223" t="s">
        <v>86</v>
      </c>
      <c r="AY307" s="18" t="s">
        <v>173</v>
      </c>
      <c r="BE307" s="224">
        <f>IF(N307="základní",J307,0)</f>
        <v>0</v>
      </c>
      <c r="BF307" s="224">
        <f>IF(N307="snížená",J307,0)</f>
        <v>0</v>
      </c>
      <c r="BG307" s="224">
        <f>IF(N307="zákl. přenesená",J307,0)</f>
        <v>0</v>
      </c>
      <c r="BH307" s="224">
        <f>IF(N307="sníž. přenesená",J307,0)</f>
        <v>0</v>
      </c>
      <c r="BI307" s="224">
        <f>IF(N307="nulová",J307,0)</f>
        <v>0</v>
      </c>
      <c r="BJ307" s="18" t="s">
        <v>84</v>
      </c>
      <c r="BK307" s="224">
        <f>ROUND(I307*H307,2)</f>
        <v>0</v>
      </c>
      <c r="BL307" s="18" t="s">
        <v>127</v>
      </c>
      <c r="BM307" s="223" t="s">
        <v>447</v>
      </c>
    </row>
    <row r="308" spans="2:47" s="1" customFormat="1" ht="12">
      <c r="B308" s="39"/>
      <c r="C308" s="40"/>
      <c r="D308" s="225" t="s">
        <v>181</v>
      </c>
      <c r="E308" s="40"/>
      <c r="F308" s="226" t="s">
        <v>448</v>
      </c>
      <c r="G308" s="40"/>
      <c r="H308" s="40"/>
      <c r="I308" s="137"/>
      <c r="J308" s="40"/>
      <c r="K308" s="40"/>
      <c r="L308" s="44"/>
      <c r="M308" s="227"/>
      <c r="N308" s="84"/>
      <c r="O308" s="84"/>
      <c r="P308" s="84"/>
      <c r="Q308" s="84"/>
      <c r="R308" s="84"/>
      <c r="S308" s="84"/>
      <c r="T308" s="84"/>
      <c r="U308" s="85"/>
      <c r="AT308" s="18" t="s">
        <v>181</v>
      </c>
      <c r="AU308" s="18" t="s">
        <v>86</v>
      </c>
    </row>
    <row r="309" spans="2:47" s="1" customFormat="1" ht="12">
      <c r="B309" s="39"/>
      <c r="C309" s="40"/>
      <c r="D309" s="225" t="s">
        <v>183</v>
      </c>
      <c r="E309" s="40"/>
      <c r="F309" s="228" t="s">
        <v>449</v>
      </c>
      <c r="G309" s="40"/>
      <c r="H309" s="40"/>
      <c r="I309" s="137"/>
      <c r="J309" s="40"/>
      <c r="K309" s="40"/>
      <c r="L309" s="44"/>
      <c r="M309" s="227"/>
      <c r="N309" s="84"/>
      <c r="O309" s="84"/>
      <c r="P309" s="84"/>
      <c r="Q309" s="84"/>
      <c r="R309" s="84"/>
      <c r="S309" s="84"/>
      <c r="T309" s="84"/>
      <c r="U309" s="85"/>
      <c r="AT309" s="18" t="s">
        <v>183</v>
      </c>
      <c r="AU309" s="18" t="s">
        <v>86</v>
      </c>
    </row>
    <row r="310" spans="2:51" s="12" customFormat="1" ht="12">
      <c r="B310" s="229"/>
      <c r="C310" s="230"/>
      <c r="D310" s="225" t="s">
        <v>185</v>
      </c>
      <c r="E310" s="231" t="s">
        <v>19</v>
      </c>
      <c r="F310" s="232" t="s">
        <v>450</v>
      </c>
      <c r="G310" s="230"/>
      <c r="H310" s="233">
        <v>578.9</v>
      </c>
      <c r="I310" s="234"/>
      <c r="J310" s="230"/>
      <c r="K310" s="230"/>
      <c r="L310" s="235"/>
      <c r="M310" s="236"/>
      <c r="N310" s="237"/>
      <c r="O310" s="237"/>
      <c r="P310" s="237"/>
      <c r="Q310" s="237"/>
      <c r="R310" s="237"/>
      <c r="S310" s="237"/>
      <c r="T310" s="237"/>
      <c r="U310" s="238"/>
      <c r="AT310" s="239" t="s">
        <v>185</v>
      </c>
      <c r="AU310" s="239" t="s">
        <v>86</v>
      </c>
      <c r="AV310" s="12" t="s">
        <v>86</v>
      </c>
      <c r="AW310" s="12" t="s">
        <v>37</v>
      </c>
      <c r="AX310" s="12" t="s">
        <v>76</v>
      </c>
      <c r="AY310" s="239" t="s">
        <v>173</v>
      </c>
    </row>
    <row r="311" spans="2:51" s="13" customFormat="1" ht="12">
      <c r="B311" s="240"/>
      <c r="C311" s="241"/>
      <c r="D311" s="225" t="s">
        <v>185</v>
      </c>
      <c r="E311" s="242" t="s">
        <v>19</v>
      </c>
      <c r="F311" s="243" t="s">
        <v>187</v>
      </c>
      <c r="G311" s="241"/>
      <c r="H311" s="244">
        <v>578.9</v>
      </c>
      <c r="I311" s="245"/>
      <c r="J311" s="241"/>
      <c r="K311" s="241"/>
      <c r="L311" s="246"/>
      <c r="M311" s="247"/>
      <c r="N311" s="248"/>
      <c r="O311" s="248"/>
      <c r="P311" s="248"/>
      <c r="Q311" s="248"/>
      <c r="R311" s="248"/>
      <c r="S311" s="248"/>
      <c r="T311" s="248"/>
      <c r="U311" s="249"/>
      <c r="AT311" s="250" t="s">
        <v>185</v>
      </c>
      <c r="AU311" s="250" t="s">
        <v>86</v>
      </c>
      <c r="AV311" s="13" t="s">
        <v>127</v>
      </c>
      <c r="AW311" s="13" t="s">
        <v>37</v>
      </c>
      <c r="AX311" s="13" t="s">
        <v>84</v>
      </c>
      <c r="AY311" s="250" t="s">
        <v>173</v>
      </c>
    </row>
    <row r="312" spans="2:65" s="1" customFormat="1" ht="16.5" customHeight="1">
      <c r="B312" s="39"/>
      <c r="C312" s="212" t="s">
        <v>451</v>
      </c>
      <c r="D312" s="212" t="s">
        <v>175</v>
      </c>
      <c r="E312" s="213" t="s">
        <v>452</v>
      </c>
      <c r="F312" s="214" t="s">
        <v>453</v>
      </c>
      <c r="G312" s="215" t="s">
        <v>357</v>
      </c>
      <c r="H312" s="216">
        <v>279.4</v>
      </c>
      <c r="I312" s="217"/>
      <c r="J312" s="218">
        <f>ROUND(I312*H312,2)</f>
        <v>0</v>
      </c>
      <c r="K312" s="214" t="s">
        <v>179</v>
      </c>
      <c r="L312" s="44"/>
      <c r="M312" s="219" t="s">
        <v>19</v>
      </c>
      <c r="N312" s="220" t="s">
        <v>47</v>
      </c>
      <c r="O312" s="84"/>
      <c r="P312" s="221">
        <f>O312*H312</f>
        <v>0</v>
      </c>
      <c r="Q312" s="221">
        <v>0</v>
      </c>
      <c r="R312" s="221">
        <f>Q312*H312</f>
        <v>0</v>
      </c>
      <c r="S312" s="221">
        <v>0</v>
      </c>
      <c r="T312" s="221">
        <f>S312*H312</f>
        <v>0</v>
      </c>
      <c r="U312" s="222" t="s">
        <v>19</v>
      </c>
      <c r="AR312" s="223" t="s">
        <v>127</v>
      </c>
      <c r="AT312" s="223" t="s">
        <v>175</v>
      </c>
      <c r="AU312" s="223" t="s">
        <v>86</v>
      </c>
      <c r="AY312" s="18" t="s">
        <v>173</v>
      </c>
      <c r="BE312" s="224">
        <f>IF(N312="základní",J312,0)</f>
        <v>0</v>
      </c>
      <c r="BF312" s="224">
        <f>IF(N312="snížená",J312,0)</f>
        <v>0</v>
      </c>
      <c r="BG312" s="224">
        <f>IF(N312="zákl. přenesená",J312,0)</f>
        <v>0</v>
      </c>
      <c r="BH312" s="224">
        <f>IF(N312="sníž. přenesená",J312,0)</f>
        <v>0</v>
      </c>
      <c r="BI312" s="224">
        <f>IF(N312="nulová",J312,0)</f>
        <v>0</v>
      </c>
      <c r="BJ312" s="18" t="s">
        <v>84</v>
      </c>
      <c r="BK312" s="224">
        <f>ROUND(I312*H312,2)</f>
        <v>0</v>
      </c>
      <c r="BL312" s="18" t="s">
        <v>127</v>
      </c>
      <c r="BM312" s="223" t="s">
        <v>454</v>
      </c>
    </row>
    <row r="313" spans="2:47" s="1" customFormat="1" ht="12">
      <c r="B313" s="39"/>
      <c r="C313" s="40"/>
      <c r="D313" s="225" t="s">
        <v>181</v>
      </c>
      <c r="E313" s="40"/>
      <c r="F313" s="226" t="s">
        <v>455</v>
      </c>
      <c r="G313" s="40"/>
      <c r="H313" s="40"/>
      <c r="I313" s="137"/>
      <c r="J313" s="40"/>
      <c r="K313" s="40"/>
      <c r="L313" s="44"/>
      <c r="M313" s="227"/>
      <c r="N313" s="84"/>
      <c r="O313" s="84"/>
      <c r="P313" s="84"/>
      <c r="Q313" s="84"/>
      <c r="R313" s="84"/>
      <c r="S313" s="84"/>
      <c r="T313" s="84"/>
      <c r="U313" s="85"/>
      <c r="AT313" s="18" t="s">
        <v>181</v>
      </c>
      <c r="AU313" s="18" t="s">
        <v>86</v>
      </c>
    </row>
    <row r="314" spans="2:47" s="1" customFormat="1" ht="12">
      <c r="B314" s="39"/>
      <c r="C314" s="40"/>
      <c r="D314" s="225" t="s">
        <v>183</v>
      </c>
      <c r="E314" s="40"/>
      <c r="F314" s="228" t="s">
        <v>449</v>
      </c>
      <c r="G314" s="40"/>
      <c r="H314" s="40"/>
      <c r="I314" s="137"/>
      <c r="J314" s="40"/>
      <c r="K314" s="40"/>
      <c r="L314" s="44"/>
      <c r="M314" s="227"/>
      <c r="N314" s="84"/>
      <c r="O314" s="84"/>
      <c r="P314" s="84"/>
      <c r="Q314" s="84"/>
      <c r="R314" s="84"/>
      <c r="S314" s="84"/>
      <c r="T314" s="84"/>
      <c r="U314" s="85"/>
      <c r="AT314" s="18" t="s">
        <v>183</v>
      </c>
      <c r="AU314" s="18" t="s">
        <v>86</v>
      </c>
    </row>
    <row r="315" spans="2:51" s="12" customFormat="1" ht="12">
      <c r="B315" s="229"/>
      <c r="C315" s="230"/>
      <c r="D315" s="225" t="s">
        <v>185</v>
      </c>
      <c r="E315" s="231" t="s">
        <v>19</v>
      </c>
      <c r="F315" s="232" t="s">
        <v>456</v>
      </c>
      <c r="G315" s="230"/>
      <c r="H315" s="233">
        <v>279.4</v>
      </c>
      <c r="I315" s="234"/>
      <c r="J315" s="230"/>
      <c r="K315" s="230"/>
      <c r="L315" s="235"/>
      <c r="M315" s="236"/>
      <c r="N315" s="237"/>
      <c r="O315" s="237"/>
      <c r="P315" s="237"/>
      <c r="Q315" s="237"/>
      <c r="R315" s="237"/>
      <c r="S315" s="237"/>
      <c r="T315" s="237"/>
      <c r="U315" s="238"/>
      <c r="AT315" s="239" t="s">
        <v>185</v>
      </c>
      <c r="AU315" s="239" t="s">
        <v>86</v>
      </c>
      <c r="AV315" s="12" t="s">
        <v>86</v>
      </c>
      <c r="AW315" s="12" t="s">
        <v>37</v>
      </c>
      <c r="AX315" s="12" t="s">
        <v>76</v>
      </c>
      <c r="AY315" s="239" t="s">
        <v>173</v>
      </c>
    </row>
    <row r="316" spans="2:51" s="13" customFormat="1" ht="12">
      <c r="B316" s="240"/>
      <c r="C316" s="241"/>
      <c r="D316" s="225" t="s">
        <v>185</v>
      </c>
      <c r="E316" s="242" t="s">
        <v>138</v>
      </c>
      <c r="F316" s="243" t="s">
        <v>187</v>
      </c>
      <c r="G316" s="241"/>
      <c r="H316" s="244">
        <v>279.4</v>
      </c>
      <c r="I316" s="245"/>
      <c r="J316" s="241"/>
      <c r="K316" s="241"/>
      <c r="L316" s="246"/>
      <c r="M316" s="247"/>
      <c r="N316" s="248"/>
      <c r="O316" s="248"/>
      <c r="P316" s="248"/>
      <c r="Q316" s="248"/>
      <c r="R316" s="248"/>
      <c r="S316" s="248"/>
      <c r="T316" s="248"/>
      <c r="U316" s="249"/>
      <c r="AT316" s="250" t="s">
        <v>185</v>
      </c>
      <c r="AU316" s="250" t="s">
        <v>86</v>
      </c>
      <c r="AV316" s="13" t="s">
        <v>127</v>
      </c>
      <c r="AW316" s="13" t="s">
        <v>37</v>
      </c>
      <c r="AX316" s="13" t="s">
        <v>84</v>
      </c>
      <c r="AY316" s="250" t="s">
        <v>173</v>
      </c>
    </row>
    <row r="317" spans="2:63" s="11" customFormat="1" ht="22.8" customHeight="1">
      <c r="B317" s="196"/>
      <c r="C317" s="197"/>
      <c r="D317" s="198" t="s">
        <v>75</v>
      </c>
      <c r="E317" s="210" t="s">
        <v>127</v>
      </c>
      <c r="F317" s="210" t="s">
        <v>457</v>
      </c>
      <c r="G317" s="197"/>
      <c r="H317" s="197"/>
      <c r="I317" s="200"/>
      <c r="J317" s="211">
        <f>BK317</f>
        <v>0</v>
      </c>
      <c r="K317" s="197"/>
      <c r="L317" s="202"/>
      <c r="M317" s="203"/>
      <c r="N317" s="204"/>
      <c r="O317" s="204"/>
      <c r="P317" s="205">
        <f>SUM(P318:P369)</f>
        <v>0</v>
      </c>
      <c r="Q317" s="204"/>
      <c r="R317" s="205">
        <f>SUM(R318:R369)</f>
        <v>537.60168</v>
      </c>
      <c r="S317" s="204"/>
      <c r="T317" s="205">
        <f>SUM(T318:T369)</f>
        <v>0</v>
      </c>
      <c r="U317" s="206"/>
      <c r="AR317" s="207" t="s">
        <v>84</v>
      </c>
      <c r="AT317" s="208" t="s">
        <v>75</v>
      </c>
      <c r="AU317" s="208" t="s">
        <v>84</v>
      </c>
      <c r="AY317" s="207" t="s">
        <v>173</v>
      </c>
      <c r="BK317" s="209">
        <f>SUM(BK318:BK369)</f>
        <v>0</v>
      </c>
    </row>
    <row r="318" spans="2:65" s="1" customFormat="1" ht="16.5" customHeight="1">
      <c r="B318" s="39"/>
      <c r="C318" s="212" t="s">
        <v>458</v>
      </c>
      <c r="D318" s="212" t="s">
        <v>175</v>
      </c>
      <c r="E318" s="213" t="s">
        <v>459</v>
      </c>
      <c r="F318" s="214" t="s">
        <v>460</v>
      </c>
      <c r="G318" s="215" t="s">
        <v>214</v>
      </c>
      <c r="H318" s="216">
        <v>244.92</v>
      </c>
      <c r="I318" s="217"/>
      <c r="J318" s="218">
        <f>ROUND(I318*H318,2)</f>
        <v>0</v>
      </c>
      <c r="K318" s="214" t="s">
        <v>179</v>
      </c>
      <c r="L318" s="44"/>
      <c r="M318" s="219" t="s">
        <v>19</v>
      </c>
      <c r="N318" s="220" t="s">
        <v>47</v>
      </c>
      <c r="O318" s="84"/>
      <c r="P318" s="221">
        <f>O318*H318</f>
        <v>0</v>
      </c>
      <c r="Q318" s="221">
        <v>1.848</v>
      </c>
      <c r="R318" s="221">
        <f>Q318*H318</f>
        <v>452.61216</v>
      </c>
      <c r="S318" s="221">
        <v>0</v>
      </c>
      <c r="T318" s="221">
        <f>S318*H318</f>
        <v>0</v>
      </c>
      <c r="U318" s="222" t="s">
        <v>19</v>
      </c>
      <c r="AR318" s="223" t="s">
        <v>127</v>
      </c>
      <c r="AT318" s="223" t="s">
        <v>175</v>
      </c>
      <c r="AU318" s="223" t="s">
        <v>86</v>
      </c>
      <c r="AY318" s="18" t="s">
        <v>173</v>
      </c>
      <c r="BE318" s="224">
        <f>IF(N318="základní",J318,0)</f>
        <v>0</v>
      </c>
      <c r="BF318" s="224">
        <f>IF(N318="snížená",J318,0)</f>
        <v>0</v>
      </c>
      <c r="BG318" s="224">
        <f>IF(N318="zákl. přenesená",J318,0)</f>
        <v>0</v>
      </c>
      <c r="BH318" s="224">
        <f>IF(N318="sníž. přenesená",J318,0)</f>
        <v>0</v>
      </c>
      <c r="BI318" s="224">
        <f>IF(N318="nulová",J318,0)</f>
        <v>0</v>
      </c>
      <c r="BJ318" s="18" t="s">
        <v>84</v>
      </c>
      <c r="BK318" s="224">
        <f>ROUND(I318*H318,2)</f>
        <v>0</v>
      </c>
      <c r="BL318" s="18" t="s">
        <v>127</v>
      </c>
      <c r="BM318" s="223" t="s">
        <v>461</v>
      </c>
    </row>
    <row r="319" spans="2:47" s="1" customFormat="1" ht="12">
      <c r="B319" s="39"/>
      <c r="C319" s="40"/>
      <c r="D319" s="225" t="s">
        <v>181</v>
      </c>
      <c r="E319" s="40"/>
      <c r="F319" s="226" t="s">
        <v>462</v>
      </c>
      <c r="G319" s="40"/>
      <c r="H319" s="40"/>
      <c r="I319" s="137"/>
      <c r="J319" s="40"/>
      <c r="K319" s="40"/>
      <c r="L319" s="44"/>
      <c r="M319" s="227"/>
      <c r="N319" s="84"/>
      <c r="O319" s="84"/>
      <c r="P319" s="84"/>
      <c r="Q319" s="84"/>
      <c r="R319" s="84"/>
      <c r="S319" s="84"/>
      <c r="T319" s="84"/>
      <c r="U319" s="85"/>
      <c r="AT319" s="18" t="s">
        <v>181</v>
      </c>
      <c r="AU319" s="18" t="s">
        <v>86</v>
      </c>
    </row>
    <row r="320" spans="2:47" s="1" customFormat="1" ht="12">
      <c r="B320" s="39"/>
      <c r="C320" s="40"/>
      <c r="D320" s="225" t="s">
        <v>183</v>
      </c>
      <c r="E320" s="40"/>
      <c r="F320" s="228" t="s">
        <v>463</v>
      </c>
      <c r="G320" s="40"/>
      <c r="H320" s="40"/>
      <c r="I320" s="137"/>
      <c r="J320" s="40"/>
      <c r="K320" s="40"/>
      <c r="L320" s="44"/>
      <c r="M320" s="227"/>
      <c r="N320" s="84"/>
      <c r="O320" s="84"/>
      <c r="P320" s="84"/>
      <c r="Q320" s="84"/>
      <c r="R320" s="84"/>
      <c r="S320" s="84"/>
      <c r="T320" s="84"/>
      <c r="U320" s="85"/>
      <c r="AT320" s="18" t="s">
        <v>183</v>
      </c>
      <c r="AU320" s="18" t="s">
        <v>86</v>
      </c>
    </row>
    <row r="321" spans="2:51" s="14" customFormat="1" ht="12">
      <c r="B321" s="251"/>
      <c r="C321" s="252"/>
      <c r="D321" s="225" t="s">
        <v>185</v>
      </c>
      <c r="E321" s="253" t="s">
        <v>19</v>
      </c>
      <c r="F321" s="254" t="s">
        <v>464</v>
      </c>
      <c r="G321" s="252"/>
      <c r="H321" s="253" t="s">
        <v>19</v>
      </c>
      <c r="I321" s="255"/>
      <c r="J321" s="252"/>
      <c r="K321" s="252"/>
      <c r="L321" s="256"/>
      <c r="M321" s="257"/>
      <c r="N321" s="258"/>
      <c r="O321" s="258"/>
      <c r="P321" s="258"/>
      <c r="Q321" s="258"/>
      <c r="R321" s="258"/>
      <c r="S321" s="258"/>
      <c r="T321" s="258"/>
      <c r="U321" s="259"/>
      <c r="AT321" s="260" t="s">
        <v>185</v>
      </c>
      <c r="AU321" s="260" t="s">
        <v>86</v>
      </c>
      <c r="AV321" s="14" t="s">
        <v>84</v>
      </c>
      <c r="AW321" s="14" t="s">
        <v>37</v>
      </c>
      <c r="AX321" s="14" t="s">
        <v>76</v>
      </c>
      <c r="AY321" s="260" t="s">
        <v>173</v>
      </c>
    </row>
    <row r="322" spans="2:51" s="12" customFormat="1" ht="12">
      <c r="B322" s="229"/>
      <c r="C322" s="230"/>
      <c r="D322" s="225" t="s">
        <v>185</v>
      </c>
      <c r="E322" s="231" t="s">
        <v>19</v>
      </c>
      <c r="F322" s="232" t="s">
        <v>465</v>
      </c>
      <c r="G322" s="230"/>
      <c r="H322" s="233">
        <v>1.35</v>
      </c>
      <c r="I322" s="234"/>
      <c r="J322" s="230"/>
      <c r="K322" s="230"/>
      <c r="L322" s="235"/>
      <c r="M322" s="236"/>
      <c r="N322" s="237"/>
      <c r="O322" s="237"/>
      <c r="P322" s="237"/>
      <c r="Q322" s="237"/>
      <c r="R322" s="237"/>
      <c r="S322" s="237"/>
      <c r="T322" s="237"/>
      <c r="U322" s="238"/>
      <c r="AT322" s="239" t="s">
        <v>185</v>
      </c>
      <c r="AU322" s="239" t="s">
        <v>86</v>
      </c>
      <c r="AV322" s="12" t="s">
        <v>86</v>
      </c>
      <c r="AW322" s="12" t="s">
        <v>37</v>
      </c>
      <c r="AX322" s="12" t="s">
        <v>76</v>
      </c>
      <c r="AY322" s="239" t="s">
        <v>173</v>
      </c>
    </row>
    <row r="323" spans="2:51" s="12" customFormat="1" ht="12">
      <c r="B323" s="229"/>
      <c r="C323" s="230"/>
      <c r="D323" s="225" t="s">
        <v>185</v>
      </c>
      <c r="E323" s="231" t="s">
        <v>19</v>
      </c>
      <c r="F323" s="232" t="s">
        <v>466</v>
      </c>
      <c r="G323" s="230"/>
      <c r="H323" s="233">
        <v>63.18</v>
      </c>
      <c r="I323" s="234"/>
      <c r="J323" s="230"/>
      <c r="K323" s="230"/>
      <c r="L323" s="235"/>
      <c r="M323" s="236"/>
      <c r="N323" s="237"/>
      <c r="O323" s="237"/>
      <c r="P323" s="237"/>
      <c r="Q323" s="237"/>
      <c r="R323" s="237"/>
      <c r="S323" s="237"/>
      <c r="T323" s="237"/>
      <c r="U323" s="238"/>
      <c r="AT323" s="239" t="s">
        <v>185</v>
      </c>
      <c r="AU323" s="239" t="s">
        <v>86</v>
      </c>
      <c r="AV323" s="12" t="s">
        <v>86</v>
      </c>
      <c r="AW323" s="12" t="s">
        <v>37</v>
      </c>
      <c r="AX323" s="12" t="s">
        <v>76</v>
      </c>
      <c r="AY323" s="239" t="s">
        <v>173</v>
      </c>
    </row>
    <row r="324" spans="2:51" s="12" customFormat="1" ht="12">
      <c r="B324" s="229"/>
      <c r="C324" s="230"/>
      <c r="D324" s="225" t="s">
        <v>185</v>
      </c>
      <c r="E324" s="231" t="s">
        <v>19</v>
      </c>
      <c r="F324" s="232" t="s">
        <v>467</v>
      </c>
      <c r="G324" s="230"/>
      <c r="H324" s="233">
        <v>10.4</v>
      </c>
      <c r="I324" s="234"/>
      <c r="J324" s="230"/>
      <c r="K324" s="230"/>
      <c r="L324" s="235"/>
      <c r="M324" s="236"/>
      <c r="N324" s="237"/>
      <c r="O324" s="237"/>
      <c r="P324" s="237"/>
      <c r="Q324" s="237"/>
      <c r="R324" s="237"/>
      <c r="S324" s="237"/>
      <c r="T324" s="237"/>
      <c r="U324" s="238"/>
      <c r="AT324" s="239" t="s">
        <v>185</v>
      </c>
      <c r="AU324" s="239" t="s">
        <v>86</v>
      </c>
      <c r="AV324" s="12" t="s">
        <v>86</v>
      </c>
      <c r="AW324" s="12" t="s">
        <v>37</v>
      </c>
      <c r="AX324" s="12" t="s">
        <v>76</v>
      </c>
      <c r="AY324" s="239" t="s">
        <v>173</v>
      </c>
    </row>
    <row r="325" spans="2:51" s="12" customFormat="1" ht="12">
      <c r="B325" s="229"/>
      <c r="C325" s="230"/>
      <c r="D325" s="225" t="s">
        <v>185</v>
      </c>
      <c r="E325" s="231" t="s">
        <v>19</v>
      </c>
      <c r="F325" s="232" t="s">
        <v>468</v>
      </c>
      <c r="G325" s="230"/>
      <c r="H325" s="233">
        <v>4.32</v>
      </c>
      <c r="I325" s="234"/>
      <c r="J325" s="230"/>
      <c r="K325" s="230"/>
      <c r="L325" s="235"/>
      <c r="M325" s="236"/>
      <c r="N325" s="237"/>
      <c r="O325" s="237"/>
      <c r="P325" s="237"/>
      <c r="Q325" s="237"/>
      <c r="R325" s="237"/>
      <c r="S325" s="237"/>
      <c r="T325" s="237"/>
      <c r="U325" s="238"/>
      <c r="AT325" s="239" t="s">
        <v>185</v>
      </c>
      <c r="AU325" s="239" t="s">
        <v>86</v>
      </c>
      <c r="AV325" s="12" t="s">
        <v>86</v>
      </c>
      <c r="AW325" s="12" t="s">
        <v>37</v>
      </c>
      <c r="AX325" s="12" t="s">
        <v>76</v>
      </c>
      <c r="AY325" s="239" t="s">
        <v>173</v>
      </c>
    </row>
    <row r="326" spans="2:51" s="12" customFormat="1" ht="12">
      <c r="B326" s="229"/>
      <c r="C326" s="230"/>
      <c r="D326" s="225" t="s">
        <v>185</v>
      </c>
      <c r="E326" s="231" t="s">
        <v>19</v>
      </c>
      <c r="F326" s="232" t="s">
        <v>469</v>
      </c>
      <c r="G326" s="230"/>
      <c r="H326" s="233">
        <v>24.08</v>
      </c>
      <c r="I326" s="234"/>
      <c r="J326" s="230"/>
      <c r="K326" s="230"/>
      <c r="L326" s="235"/>
      <c r="M326" s="236"/>
      <c r="N326" s="237"/>
      <c r="O326" s="237"/>
      <c r="P326" s="237"/>
      <c r="Q326" s="237"/>
      <c r="R326" s="237"/>
      <c r="S326" s="237"/>
      <c r="T326" s="237"/>
      <c r="U326" s="238"/>
      <c r="AT326" s="239" t="s">
        <v>185</v>
      </c>
      <c r="AU326" s="239" t="s">
        <v>86</v>
      </c>
      <c r="AV326" s="12" t="s">
        <v>86</v>
      </c>
      <c r="AW326" s="12" t="s">
        <v>37</v>
      </c>
      <c r="AX326" s="12" t="s">
        <v>76</v>
      </c>
      <c r="AY326" s="239" t="s">
        <v>173</v>
      </c>
    </row>
    <row r="327" spans="2:51" s="12" customFormat="1" ht="12">
      <c r="B327" s="229"/>
      <c r="C327" s="230"/>
      <c r="D327" s="225" t="s">
        <v>185</v>
      </c>
      <c r="E327" s="231" t="s">
        <v>19</v>
      </c>
      <c r="F327" s="232" t="s">
        <v>470</v>
      </c>
      <c r="G327" s="230"/>
      <c r="H327" s="233">
        <v>2.7</v>
      </c>
      <c r="I327" s="234"/>
      <c r="J327" s="230"/>
      <c r="K327" s="230"/>
      <c r="L327" s="235"/>
      <c r="M327" s="236"/>
      <c r="N327" s="237"/>
      <c r="O327" s="237"/>
      <c r="P327" s="237"/>
      <c r="Q327" s="237"/>
      <c r="R327" s="237"/>
      <c r="S327" s="237"/>
      <c r="T327" s="237"/>
      <c r="U327" s="238"/>
      <c r="AT327" s="239" t="s">
        <v>185</v>
      </c>
      <c r="AU327" s="239" t="s">
        <v>86</v>
      </c>
      <c r="AV327" s="12" t="s">
        <v>86</v>
      </c>
      <c r="AW327" s="12" t="s">
        <v>37</v>
      </c>
      <c r="AX327" s="12" t="s">
        <v>76</v>
      </c>
      <c r="AY327" s="239" t="s">
        <v>173</v>
      </c>
    </row>
    <row r="328" spans="2:51" s="12" customFormat="1" ht="12">
      <c r="B328" s="229"/>
      <c r="C328" s="230"/>
      <c r="D328" s="225" t="s">
        <v>185</v>
      </c>
      <c r="E328" s="231" t="s">
        <v>19</v>
      </c>
      <c r="F328" s="232" t="s">
        <v>471</v>
      </c>
      <c r="G328" s="230"/>
      <c r="H328" s="233">
        <v>1.6</v>
      </c>
      <c r="I328" s="234"/>
      <c r="J328" s="230"/>
      <c r="K328" s="230"/>
      <c r="L328" s="235"/>
      <c r="M328" s="236"/>
      <c r="N328" s="237"/>
      <c r="O328" s="237"/>
      <c r="P328" s="237"/>
      <c r="Q328" s="237"/>
      <c r="R328" s="237"/>
      <c r="S328" s="237"/>
      <c r="T328" s="237"/>
      <c r="U328" s="238"/>
      <c r="AT328" s="239" t="s">
        <v>185</v>
      </c>
      <c r="AU328" s="239" t="s">
        <v>86</v>
      </c>
      <c r="AV328" s="12" t="s">
        <v>86</v>
      </c>
      <c r="AW328" s="12" t="s">
        <v>37</v>
      </c>
      <c r="AX328" s="12" t="s">
        <v>76</v>
      </c>
      <c r="AY328" s="239" t="s">
        <v>173</v>
      </c>
    </row>
    <row r="329" spans="2:51" s="12" customFormat="1" ht="12">
      <c r="B329" s="229"/>
      <c r="C329" s="230"/>
      <c r="D329" s="225" t="s">
        <v>185</v>
      </c>
      <c r="E329" s="231" t="s">
        <v>19</v>
      </c>
      <c r="F329" s="232" t="s">
        <v>472</v>
      </c>
      <c r="G329" s="230"/>
      <c r="H329" s="233">
        <v>107.25</v>
      </c>
      <c r="I329" s="234"/>
      <c r="J329" s="230"/>
      <c r="K329" s="230"/>
      <c r="L329" s="235"/>
      <c r="M329" s="236"/>
      <c r="N329" s="237"/>
      <c r="O329" s="237"/>
      <c r="P329" s="237"/>
      <c r="Q329" s="237"/>
      <c r="R329" s="237"/>
      <c r="S329" s="237"/>
      <c r="T329" s="237"/>
      <c r="U329" s="238"/>
      <c r="AT329" s="239" t="s">
        <v>185</v>
      </c>
      <c r="AU329" s="239" t="s">
        <v>86</v>
      </c>
      <c r="AV329" s="12" t="s">
        <v>86</v>
      </c>
      <c r="AW329" s="12" t="s">
        <v>37</v>
      </c>
      <c r="AX329" s="12" t="s">
        <v>76</v>
      </c>
      <c r="AY329" s="239" t="s">
        <v>173</v>
      </c>
    </row>
    <row r="330" spans="2:51" s="12" customFormat="1" ht="12">
      <c r="B330" s="229"/>
      <c r="C330" s="230"/>
      <c r="D330" s="225" t="s">
        <v>185</v>
      </c>
      <c r="E330" s="231" t="s">
        <v>19</v>
      </c>
      <c r="F330" s="232" t="s">
        <v>473</v>
      </c>
      <c r="G330" s="230"/>
      <c r="H330" s="233">
        <v>1.6</v>
      </c>
      <c r="I330" s="234"/>
      <c r="J330" s="230"/>
      <c r="K330" s="230"/>
      <c r="L330" s="235"/>
      <c r="M330" s="236"/>
      <c r="N330" s="237"/>
      <c r="O330" s="237"/>
      <c r="P330" s="237"/>
      <c r="Q330" s="237"/>
      <c r="R330" s="237"/>
      <c r="S330" s="237"/>
      <c r="T330" s="237"/>
      <c r="U330" s="238"/>
      <c r="AT330" s="239" t="s">
        <v>185</v>
      </c>
      <c r="AU330" s="239" t="s">
        <v>86</v>
      </c>
      <c r="AV330" s="12" t="s">
        <v>86</v>
      </c>
      <c r="AW330" s="12" t="s">
        <v>37</v>
      </c>
      <c r="AX330" s="12" t="s">
        <v>76</v>
      </c>
      <c r="AY330" s="239" t="s">
        <v>173</v>
      </c>
    </row>
    <row r="331" spans="2:51" s="15" customFormat="1" ht="12">
      <c r="B331" s="261"/>
      <c r="C331" s="262"/>
      <c r="D331" s="225" t="s">
        <v>185</v>
      </c>
      <c r="E331" s="263" t="s">
        <v>19</v>
      </c>
      <c r="F331" s="264" t="s">
        <v>276</v>
      </c>
      <c r="G331" s="262"/>
      <c r="H331" s="265">
        <v>216.48</v>
      </c>
      <c r="I331" s="266"/>
      <c r="J331" s="262"/>
      <c r="K331" s="262"/>
      <c r="L331" s="267"/>
      <c r="M331" s="268"/>
      <c r="N331" s="269"/>
      <c r="O331" s="269"/>
      <c r="P331" s="269"/>
      <c r="Q331" s="269"/>
      <c r="R331" s="269"/>
      <c r="S331" s="269"/>
      <c r="T331" s="269"/>
      <c r="U331" s="270"/>
      <c r="AT331" s="271" t="s">
        <v>185</v>
      </c>
      <c r="AU331" s="271" t="s">
        <v>86</v>
      </c>
      <c r="AV331" s="15" t="s">
        <v>195</v>
      </c>
      <c r="AW331" s="15" t="s">
        <v>37</v>
      </c>
      <c r="AX331" s="15" t="s">
        <v>76</v>
      </c>
      <c r="AY331" s="271" t="s">
        <v>173</v>
      </c>
    </row>
    <row r="332" spans="2:51" s="14" customFormat="1" ht="12">
      <c r="B332" s="251"/>
      <c r="C332" s="252"/>
      <c r="D332" s="225" t="s">
        <v>185</v>
      </c>
      <c r="E332" s="253" t="s">
        <v>19</v>
      </c>
      <c r="F332" s="254" t="s">
        <v>474</v>
      </c>
      <c r="G332" s="252"/>
      <c r="H332" s="253" t="s">
        <v>19</v>
      </c>
      <c r="I332" s="255"/>
      <c r="J332" s="252"/>
      <c r="K332" s="252"/>
      <c r="L332" s="256"/>
      <c r="M332" s="257"/>
      <c r="N332" s="258"/>
      <c r="O332" s="258"/>
      <c r="P332" s="258"/>
      <c r="Q332" s="258"/>
      <c r="R332" s="258"/>
      <c r="S332" s="258"/>
      <c r="T332" s="258"/>
      <c r="U332" s="259"/>
      <c r="AT332" s="260" t="s">
        <v>185</v>
      </c>
      <c r="AU332" s="260" t="s">
        <v>86</v>
      </c>
      <c r="AV332" s="14" t="s">
        <v>84</v>
      </c>
      <c r="AW332" s="14" t="s">
        <v>37</v>
      </c>
      <c r="AX332" s="14" t="s">
        <v>76</v>
      </c>
      <c r="AY332" s="260" t="s">
        <v>173</v>
      </c>
    </row>
    <row r="333" spans="2:51" s="12" customFormat="1" ht="12">
      <c r="B333" s="229"/>
      <c r="C333" s="230"/>
      <c r="D333" s="225" t="s">
        <v>185</v>
      </c>
      <c r="E333" s="231" t="s">
        <v>19</v>
      </c>
      <c r="F333" s="232" t="s">
        <v>475</v>
      </c>
      <c r="G333" s="230"/>
      <c r="H333" s="233">
        <v>0.9</v>
      </c>
      <c r="I333" s="234"/>
      <c r="J333" s="230"/>
      <c r="K333" s="230"/>
      <c r="L333" s="235"/>
      <c r="M333" s="236"/>
      <c r="N333" s="237"/>
      <c r="O333" s="237"/>
      <c r="P333" s="237"/>
      <c r="Q333" s="237"/>
      <c r="R333" s="237"/>
      <c r="S333" s="237"/>
      <c r="T333" s="237"/>
      <c r="U333" s="238"/>
      <c r="AT333" s="239" t="s">
        <v>185</v>
      </c>
      <c r="AU333" s="239" t="s">
        <v>86</v>
      </c>
      <c r="AV333" s="12" t="s">
        <v>86</v>
      </c>
      <c r="AW333" s="12" t="s">
        <v>37</v>
      </c>
      <c r="AX333" s="12" t="s">
        <v>76</v>
      </c>
      <c r="AY333" s="239" t="s">
        <v>173</v>
      </c>
    </row>
    <row r="334" spans="2:51" s="12" customFormat="1" ht="12">
      <c r="B334" s="229"/>
      <c r="C334" s="230"/>
      <c r="D334" s="225" t="s">
        <v>185</v>
      </c>
      <c r="E334" s="231" t="s">
        <v>19</v>
      </c>
      <c r="F334" s="232" t="s">
        <v>476</v>
      </c>
      <c r="G334" s="230"/>
      <c r="H334" s="233">
        <v>21.06</v>
      </c>
      <c r="I334" s="234"/>
      <c r="J334" s="230"/>
      <c r="K334" s="230"/>
      <c r="L334" s="235"/>
      <c r="M334" s="236"/>
      <c r="N334" s="237"/>
      <c r="O334" s="237"/>
      <c r="P334" s="237"/>
      <c r="Q334" s="237"/>
      <c r="R334" s="237"/>
      <c r="S334" s="237"/>
      <c r="T334" s="237"/>
      <c r="U334" s="238"/>
      <c r="AT334" s="239" t="s">
        <v>185</v>
      </c>
      <c r="AU334" s="239" t="s">
        <v>86</v>
      </c>
      <c r="AV334" s="12" t="s">
        <v>86</v>
      </c>
      <c r="AW334" s="12" t="s">
        <v>37</v>
      </c>
      <c r="AX334" s="12" t="s">
        <v>76</v>
      </c>
      <c r="AY334" s="239" t="s">
        <v>173</v>
      </c>
    </row>
    <row r="335" spans="2:51" s="12" customFormat="1" ht="12">
      <c r="B335" s="229"/>
      <c r="C335" s="230"/>
      <c r="D335" s="225" t="s">
        <v>185</v>
      </c>
      <c r="E335" s="231" t="s">
        <v>19</v>
      </c>
      <c r="F335" s="232" t="s">
        <v>477</v>
      </c>
      <c r="G335" s="230"/>
      <c r="H335" s="233">
        <v>3.6</v>
      </c>
      <c r="I335" s="234"/>
      <c r="J335" s="230"/>
      <c r="K335" s="230"/>
      <c r="L335" s="235"/>
      <c r="M335" s="236"/>
      <c r="N335" s="237"/>
      <c r="O335" s="237"/>
      <c r="P335" s="237"/>
      <c r="Q335" s="237"/>
      <c r="R335" s="237"/>
      <c r="S335" s="237"/>
      <c r="T335" s="237"/>
      <c r="U335" s="238"/>
      <c r="AT335" s="239" t="s">
        <v>185</v>
      </c>
      <c r="AU335" s="239" t="s">
        <v>86</v>
      </c>
      <c r="AV335" s="12" t="s">
        <v>86</v>
      </c>
      <c r="AW335" s="12" t="s">
        <v>37</v>
      </c>
      <c r="AX335" s="12" t="s">
        <v>76</v>
      </c>
      <c r="AY335" s="239" t="s">
        <v>173</v>
      </c>
    </row>
    <row r="336" spans="2:51" s="12" customFormat="1" ht="12">
      <c r="B336" s="229"/>
      <c r="C336" s="230"/>
      <c r="D336" s="225" t="s">
        <v>185</v>
      </c>
      <c r="E336" s="231" t="s">
        <v>19</v>
      </c>
      <c r="F336" s="232" t="s">
        <v>478</v>
      </c>
      <c r="G336" s="230"/>
      <c r="H336" s="233">
        <v>1.44</v>
      </c>
      <c r="I336" s="234"/>
      <c r="J336" s="230"/>
      <c r="K336" s="230"/>
      <c r="L336" s="235"/>
      <c r="M336" s="236"/>
      <c r="N336" s="237"/>
      <c r="O336" s="237"/>
      <c r="P336" s="237"/>
      <c r="Q336" s="237"/>
      <c r="R336" s="237"/>
      <c r="S336" s="237"/>
      <c r="T336" s="237"/>
      <c r="U336" s="238"/>
      <c r="AT336" s="239" t="s">
        <v>185</v>
      </c>
      <c r="AU336" s="239" t="s">
        <v>86</v>
      </c>
      <c r="AV336" s="12" t="s">
        <v>86</v>
      </c>
      <c r="AW336" s="12" t="s">
        <v>37</v>
      </c>
      <c r="AX336" s="12" t="s">
        <v>76</v>
      </c>
      <c r="AY336" s="239" t="s">
        <v>173</v>
      </c>
    </row>
    <row r="337" spans="2:51" s="12" customFormat="1" ht="12">
      <c r="B337" s="229"/>
      <c r="C337" s="230"/>
      <c r="D337" s="225" t="s">
        <v>185</v>
      </c>
      <c r="E337" s="231" t="s">
        <v>19</v>
      </c>
      <c r="F337" s="232" t="s">
        <v>479</v>
      </c>
      <c r="G337" s="230"/>
      <c r="H337" s="233">
        <v>7.74</v>
      </c>
      <c r="I337" s="234"/>
      <c r="J337" s="230"/>
      <c r="K337" s="230"/>
      <c r="L337" s="235"/>
      <c r="M337" s="236"/>
      <c r="N337" s="237"/>
      <c r="O337" s="237"/>
      <c r="P337" s="237"/>
      <c r="Q337" s="237"/>
      <c r="R337" s="237"/>
      <c r="S337" s="237"/>
      <c r="T337" s="237"/>
      <c r="U337" s="238"/>
      <c r="AT337" s="239" t="s">
        <v>185</v>
      </c>
      <c r="AU337" s="239" t="s">
        <v>86</v>
      </c>
      <c r="AV337" s="12" t="s">
        <v>86</v>
      </c>
      <c r="AW337" s="12" t="s">
        <v>37</v>
      </c>
      <c r="AX337" s="12" t="s">
        <v>76</v>
      </c>
      <c r="AY337" s="239" t="s">
        <v>173</v>
      </c>
    </row>
    <row r="338" spans="2:51" s="12" customFormat="1" ht="12">
      <c r="B338" s="229"/>
      <c r="C338" s="230"/>
      <c r="D338" s="225" t="s">
        <v>185</v>
      </c>
      <c r="E338" s="231" t="s">
        <v>19</v>
      </c>
      <c r="F338" s="232" t="s">
        <v>480</v>
      </c>
      <c r="G338" s="230"/>
      <c r="H338" s="233">
        <v>1.8</v>
      </c>
      <c r="I338" s="234"/>
      <c r="J338" s="230"/>
      <c r="K338" s="230"/>
      <c r="L338" s="235"/>
      <c r="M338" s="236"/>
      <c r="N338" s="237"/>
      <c r="O338" s="237"/>
      <c r="P338" s="237"/>
      <c r="Q338" s="237"/>
      <c r="R338" s="237"/>
      <c r="S338" s="237"/>
      <c r="T338" s="237"/>
      <c r="U338" s="238"/>
      <c r="AT338" s="239" t="s">
        <v>185</v>
      </c>
      <c r="AU338" s="239" t="s">
        <v>86</v>
      </c>
      <c r="AV338" s="12" t="s">
        <v>86</v>
      </c>
      <c r="AW338" s="12" t="s">
        <v>37</v>
      </c>
      <c r="AX338" s="12" t="s">
        <v>76</v>
      </c>
      <c r="AY338" s="239" t="s">
        <v>173</v>
      </c>
    </row>
    <row r="339" spans="2:51" s="12" customFormat="1" ht="12">
      <c r="B339" s="229"/>
      <c r="C339" s="230"/>
      <c r="D339" s="225" t="s">
        <v>185</v>
      </c>
      <c r="E339" s="231" t="s">
        <v>19</v>
      </c>
      <c r="F339" s="232" t="s">
        <v>481</v>
      </c>
      <c r="G339" s="230"/>
      <c r="H339" s="233">
        <v>0.9</v>
      </c>
      <c r="I339" s="234"/>
      <c r="J339" s="230"/>
      <c r="K339" s="230"/>
      <c r="L339" s="235"/>
      <c r="M339" s="236"/>
      <c r="N339" s="237"/>
      <c r="O339" s="237"/>
      <c r="P339" s="237"/>
      <c r="Q339" s="237"/>
      <c r="R339" s="237"/>
      <c r="S339" s="237"/>
      <c r="T339" s="237"/>
      <c r="U339" s="238"/>
      <c r="AT339" s="239" t="s">
        <v>185</v>
      </c>
      <c r="AU339" s="239" t="s">
        <v>86</v>
      </c>
      <c r="AV339" s="12" t="s">
        <v>86</v>
      </c>
      <c r="AW339" s="12" t="s">
        <v>37</v>
      </c>
      <c r="AX339" s="12" t="s">
        <v>76</v>
      </c>
      <c r="AY339" s="239" t="s">
        <v>173</v>
      </c>
    </row>
    <row r="340" spans="2:51" s="12" customFormat="1" ht="12">
      <c r="B340" s="229"/>
      <c r="C340" s="230"/>
      <c r="D340" s="225" t="s">
        <v>185</v>
      </c>
      <c r="E340" s="231" t="s">
        <v>19</v>
      </c>
      <c r="F340" s="232" t="s">
        <v>482</v>
      </c>
      <c r="G340" s="230"/>
      <c r="H340" s="233">
        <v>29.7</v>
      </c>
      <c r="I340" s="234"/>
      <c r="J340" s="230"/>
      <c r="K340" s="230"/>
      <c r="L340" s="235"/>
      <c r="M340" s="236"/>
      <c r="N340" s="237"/>
      <c r="O340" s="237"/>
      <c r="P340" s="237"/>
      <c r="Q340" s="237"/>
      <c r="R340" s="237"/>
      <c r="S340" s="237"/>
      <c r="T340" s="237"/>
      <c r="U340" s="238"/>
      <c r="AT340" s="239" t="s">
        <v>185</v>
      </c>
      <c r="AU340" s="239" t="s">
        <v>86</v>
      </c>
      <c r="AV340" s="12" t="s">
        <v>86</v>
      </c>
      <c r="AW340" s="12" t="s">
        <v>37</v>
      </c>
      <c r="AX340" s="12" t="s">
        <v>76</v>
      </c>
      <c r="AY340" s="239" t="s">
        <v>173</v>
      </c>
    </row>
    <row r="341" spans="2:51" s="12" customFormat="1" ht="12">
      <c r="B341" s="229"/>
      <c r="C341" s="230"/>
      <c r="D341" s="225" t="s">
        <v>185</v>
      </c>
      <c r="E341" s="231" t="s">
        <v>19</v>
      </c>
      <c r="F341" s="232" t="s">
        <v>483</v>
      </c>
      <c r="G341" s="230"/>
      <c r="H341" s="233">
        <v>0.9</v>
      </c>
      <c r="I341" s="234"/>
      <c r="J341" s="230"/>
      <c r="K341" s="230"/>
      <c r="L341" s="235"/>
      <c r="M341" s="236"/>
      <c r="N341" s="237"/>
      <c r="O341" s="237"/>
      <c r="P341" s="237"/>
      <c r="Q341" s="237"/>
      <c r="R341" s="237"/>
      <c r="S341" s="237"/>
      <c r="T341" s="237"/>
      <c r="U341" s="238"/>
      <c r="AT341" s="239" t="s">
        <v>185</v>
      </c>
      <c r="AU341" s="239" t="s">
        <v>86</v>
      </c>
      <c r="AV341" s="12" t="s">
        <v>86</v>
      </c>
      <c r="AW341" s="12" t="s">
        <v>37</v>
      </c>
      <c r="AX341" s="12" t="s">
        <v>76</v>
      </c>
      <c r="AY341" s="239" t="s">
        <v>173</v>
      </c>
    </row>
    <row r="342" spans="2:51" s="15" customFormat="1" ht="12">
      <c r="B342" s="261"/>
      <c r="C342" s="262"/>
      <c r="D342" s="225" t="s">
        <v>185</v>
      </c>
      <c r="E342" s="263" t="s">
        <v>19</v>
      </c>
      <c r="F342" s="264" t="s">
        <v>276</v>
      </c>
      <c r="G342" s="262"/>
      <c r="H342" s="265">
        <v>68.04</v>
      </c>
      <c r="I342" s="266"/>
      <c r="J342" s="262"/>
      <c r="K342" s="262"/>
      <c r="L342" s="267"/>
      <c r="M342" s="268"/>
      <c r="N342" s="269"/>
      <c r="O342" s="269"/>
      <c r="P342" s="269"/>
      <c r="Q342" s="269"/>
      <c r="R342" s="269"/>
      <c r="S342" s="269"/>
      <c r="T342" s="269"/>
      <c r="U342" s="270"/>
      <c r="AT342" s="271" t="s">
        <v>185</v>
      </c>
      <c r="AU342" s="271" t="s">
        <v>86</v>
      </c>
      <c r="AV342" s="15" t="s">
        <v>195</v>
      </c>
      <c r="AW342" s="15" t="s">
        <v>37</v>
      </c>
      <c r="AX342" s="15" t="s">
        <v>76</v>
      </c>
      <c r="AY342" s="271" t="s">
        <v>173</v>
      </c>
    </row>
    <row r="343" spans="2:51" s="14" customFormat="1" ht="12">
      <c r="B343" s="251"/>
      <c r="C343" s="252"/>
      <c r="D343" s="225" t="s">
        <v>185</v>
      </c>
      <c r="E343" s="253" t="s">
        <v>19</v>
      </c>
      <c r="F343" s="254" t="s">
        <v>484</v>
      </c>
      <c r="G343" s="252"/>
      <c r="H343" s="253" t="s">
        <v>19</v>
      </c>
      <c r="I343" s="255"/>
      <c r="J343" s="252"/>
      <c r="K343" s="252"/>
      <c r="L343" s="256"/>
      <c r="M343" s="257"/>
      <c r="N343" s="258"/>
      <c r="O343" s="258"/>
      <c r="P343" s="258"/>
      <c r="Q343" s="258"/>
      <c r="R343" s="258"/>
      <c r="S343" s="258"/>
      <c r="T343" s="258"/>
      <c r="U343" s="259"/>
      <c r="AT343" s="260" t="s">
        <v>185</v>
      </c>
      <c r="AU343" s="260" t="s">
        <v>86</v>
      </c>
      <c r="AV343" s="14" t="s">
        <v>84</v>
      </c>
      <c r="AW343" s="14" t="s">
        <v>37</v>
      </c>
      <c r="AX343" s="14" t="s">
        <v>76</v>
      </c>
      <c r="AY343" s="260" t="s">
        <v>173</v>
      </c>
    </row>
    <row r="344" spans="2:51" s="12" customFormat="1" ht="12">
      <c r="B344" s="229"/>
      <c r="C344" s="230"/>
      <c r="D344" s="225" t="s">
        <v>185</v>
      </c>
      <c r="E344" s="231" t="s">
        <v>19</v>
      </c>
      <c r="F344" s="232" t="s">
        <v>485</v>
      </c>
      <c r="G344" s="230"/>
      <c r="H344" s="233">
        <v>-4.32</v>
      </c>
      <c r="I344" s="234"/>
      <c r="J344" s="230"/>
      <c r="K344" s="230"/>
      <c r="L344" s="235"/>
      <c r="M344" s="236"/>
      <c r="N344" s="237"/>
      <c r="O344" s="237"/>
      <c r="P344" s="237"/>
      <c r="Q344" s="237"/>
      <c r="R344" s="237"/>
      <c r="S344" s="237"/>
      <c r="T344" s="237"/>
      <c r="U344" s="238"/>
      <c r="AT344" s="239" t="s">
        <v>185</v>
      </c>
      <c r="AU344" s="239" t="s">
        <v>86</v>
      </c>
      <c r="AV344" s="12" t="s">
        <v>86</v>
      </c>
      <c r="AW344" s="12" t="s">
        <v>37</v>
      </c>
      <c r="AX344" s="12" t="s">
        <v>76</v>
      </c>
      <c r="AY344" s="239" t="s">
        <v>173</v>
      </c>
    </row>
    <row r="345" spans="2:51" s="12" customFormat="1" ht="12">
      <c r="B345" s="229"/>
      <c r="C345" s="230"/>
      <c r="D345" s="225" t="s">
        <v>185</v>
      </c>
      <c r="E345" s="231" t="s">
        <v>19</v>
      </c>
      <c r="F345" s="232" t="s">
        <v>486</v>
      </c>
      <c r="G345" s="230"/>
      <c r="H345" s="233">
        <v>-35.28</v>
      </c>
      <c r="I345" s="234"/>
      <c r="J345" s="230"/>
      <c r="K345" s="230"/>
      <c r="L345" s="235"/>
      <c r="M345" s="236"/>
      <c r="N345" s="237"/>
      <c r="O345" s="237"/>
      <c r="P345" s="237"/>
      <c r="Q345" s="237"/>
      <c r="R345" s="237"/>
      <c r="S345" s="237"/>
      <c r="T345" s="237"/>
      <c r="U345" s="238"/>
      <c r="AT345" s="239" t="s">
        <v>185</v>
      </c>
      <c r="AU345" s="239" t="s">
        <v>86</v>
      </c>
      <c r="AV345" s="12" t="s">
        <v>86</v>
      </c>
      <c r="AW345" s="12" t="s">
        <v>37</v>
      </c>
      <c r="AX345" s="12" t="s">
        <v>76</v>
      </c>
      <c r="AY345" s="239" t="s">
        <v>173</v>
      </c>
    </row>
    <row r="346" spans="2:51" s="13" customFormat="1" ht="12">
      <c r="B346" s="240"/>
      <c r="C346" s="241"/>
      <c r="D346" s="225" t="s">
        <v>185</v>
      </c>
      <c r="E346" s="242" t="s">
        <v>19</v>
      </c>
      <c r="F346" s="243" t="s">
        <v>187</v>
      </c>
      <c r="G346" s="241"/>
      <c r="H346" s="244">
        <v>244.92</v>
      </c>
      <c r="I346" s="245"/>
      <c r="J346" s="241"/>
      <c r="K346" s="241"/>
      <c r="L346" s="246"/>
      <c r="M346" s="247"/>
      <c r="N346" s="248"/>
      <c r="O346" s="248"/>
      <c r="P346" s="248"/>
      <c r="Q346" s="248"/>
      <c r="R346" s="248"/>
      <c r="S346" s="248"/>
      <c r="T346" s="248"/>
      <c r="U346" s="249"/>
      <c r="AT346" s="250" t="s">
        <v>185</v>
      </c>
      <c r="AU346" s="250" t="s">
        <v>86</v>
      </c>
      <c r="AV346" s="13" t="s">
        <v>127</v>
      </c>
      <c r="AW346" s="13" t="s">
        <v>37</v>
      </c>
      <c r="AX346" s="13" t="s">
        <v>84</v>
      </c>
      <c r="AY346" s="250" t="s">
        <v>173</v>
      </c>
    </row>
    <row r="347" spans="2:65" s="1" customFormat="1" ht="16.5" customHeight="1">
      <c r="B347" s="39"/>
      <c r="C347" s="212" t="s">
        <v>487</v>
      </c>
      <c r="D347" s="212" t="s">
        <v>175</v>
      </c>
      <c r="E347" s="213" t="s">
        <v>488</v>
      </c>
      <c r="F347" s="214" t="s">
        <v>489</v>
      </c>
      <c r="G347" s="215" t="s">
        <v>214</v>
      </c>
      <c r="H347" s="216">
        <v>51.12</v>
      </c>
      <c r="I347" s="217"/>
      <c r="J347" s="218">
        <f>ROUND(I347*H347,2)</f>
        <v>0</v>
      </c>
      <c r="K347" s="214" t="s">
        <v>179</v>
      </c>
      <c r="L347" s="44"/>
      <c r="M347" s="219" t="s">
        <v>19</v>
      </c>
      <c r="N347" s="220" t="s">
        <v>47</v>
      </c>
      <c r="O347" s="84"/>
      <c r="P347" s="221">
        <f>O347*H347</f>
        <v>0</v>
      </c>
      <c r="Q347" s="221">
        <v>1.54</v>
      </c>
      <c r="R347" s="221">
        <f>Q347*H347</f>
        <v>78.7248</v>
      </c>
      <c r="S347" s="221">
        <v>0</v>
      </c>
      <c r="T347" s="221">
        <f>S347*H347</f>
        <v>0</v>
      </c>
      <c r="U347" s="222" t="s">
        <v>19</v>
      </c>
      <c r="AR347" s="223" t="s">
        <v>127</v>
      </c>
      <c r="AT347" s="223" t="s">
        <v>175</v>
      </c>
      <c r="AU347" s="223" t="s">
        <v>86</v>
      </c>
      <c r="AY347" s="18" t="s">
        <v>173</v>
      </c>
      <c r="BE347" s="224">
        <f>IF(N347="základní",J347,0)</f>
        <v>0</v>
      </c>
      <c r="BF347" s="224">
        <f>IF(N347="snížená",J347,0)</f>
        <v>0</v>
      </c>
      <c r="BG347" s="224">
        <f>IF(N347="zákl. přenesená",J347,0)</f>
        <v>0</v>
      </c>
      <c r="BH347" s="224">
        <f>IF(N347="sníž. přenesená",J347,0)</f>
        <v>0</v>
      </c>
      <c r="BI347" s="224">
        <f>IF(N347="nulová",J347,0)</f>
        <v>0</v>
      </c>
      <c r="BJ347" s="18" t="s">
        <v>84</v>
      </c>
      <c r="BK347" s="224">
        <f>ROUND(I347*H347,2)</f>
        <v>0</v>
      </c>
      <c r="BL347" s="18" t="s">
        <v>127</v>
      </c>
      <c r="BM347" s="223" t="s">
        <v>490</v>
      </c>
    </row>
    <row r="348" spans="2:47" s="1" customFormat="1" ht="12">
      <c r="B348" s="39"/>
      <c r="C348" s="40"/>
      <c r="D348" s="225" t="s">
        <v>181</v>
      </c>
      <c r="E348" s="40"/>
      <c r="F348" s="226" t="s">
        <v>491</v>
      </c>
      <c r="G348" s="40"/>
      <c r="H348" s="40"/>
      <c r="I348" s="137"/>
      <c r="J348" s="40"/>
      <c r="K348" s="40"/>
      <c r="L348" s="44"/>
      <c r="M348" s="227"/>
      <c r="N348" s="84"/>
      <c r="O348" s="84"/>
      <c r="P348" s="84"/>
      <c r="Q348" s="84"/>
      <c r="R348" s="84"/>
      <c r="S348" s="84"/>
      <c r="T348" s="84"/>
      <c r="U348" s="85"/>
      <c r="AT348" s="18" t="s">
        <v>181</v>
      </c>
      <c r="AU348" s="18" t="s">
        <v>86</v>
      </c>
    </row>
    <row r="349" spans="2:47" s="1" customFormat="1" ht="12">
      <c r="B349" s="39"/>
      <c r="C349" s="40"/>
      <c r="D349" s="225" t="s">
        <v>183</v>
      </c>
      <c r="E349" s="40"/>
      <c r="F349" s="228" t="s">
        <v>463</v>
      </c>
      <c r="G349" s="40"/>
      <c r="H349" s="40"/>
      <c r="I349" s="137"/>
      <c r="J349" s="40"/>
      <c r="K349" s="40"/>
      <c r="L349" s="44"/>
      <c r="M349" s="227"/>
      <c r="N349" s="84"/>
      <c r="O349" s="84"/>
      <c r="P349" s="84"/>
      <c r="Q349" s="84"/>
      <c r="R349" s="84"/>
      <c r="S349" s="84"/>
      <c r="T349" s="84"/>
      <c r="U349" s="85"/>
      <c r="AT349" s="18" t="s">
        <v>183</v>
      </c>
      <c r="AU349" s="18" t="s">
        <v>86</v>
      </c>
    </row>
    <row r="350" spans="2:51" s="14" customFormat="1" ht="12">
      <c r="B350" s="251"/>
      <c r="C350" s="252"/>
      <c r="D350" s="225" t="s">
        <v>185</v>
      </c>
      <c r="E350" s="253" t="s">
        <v>19</v>
      </c>
      <c r="F350" s="254" t="s">
        <v>492</v>
      </c>
      <c r="G350" s="252"/>
      <c r="H350" s="253" t="s">
        <v>19</v>
      </c>
      <c r="I350" s="255"/>
      <c r="J350" s="252"/>
      <c r="K350" s="252"/>
      <c r="L350" s="256"/>
      <c r="M350" s="257"/>
      <c r="N350" s="258"/>
      <c r="O350" s="258"/>
      <c r="P350" s="258"/>
      <c r="Q350" s="258"/>
      <c r="R350" s="258"/>
      <c r="S350" s="258"/>
      <c r="T350" s="258"/>
      <c r="U350" s="259"/>
      <c r="AT350" s="260" t="s">
        <v>185</v>
      </c>
      <c r="AU350" s="260" t="s">
        <v>86</v>
      </c>
      <c r="AV350" s="14" t="s">
        <v>84</v>
      </c>
      <c r="AW350" s="14" t="s">
        <v>37</v>
      </c>
      <c r="AX350" s="14" t="s">
        <v>76</v>
      </c>
      <c r="AY350" s="260" t="s">
        <v>173</v>
      </c>
    </row>
    <row r="351" spans="2:51" s="14" customFormat="1" ht="12">
      <c r="B351" s="251"/>
      <c r="C351" s="252"/>
      <c r="D351" s="225" t="s">
        <v>185</v>
      </c>
      <c r="E351" s="253" t="s">
        <v>19</v>
      </c>
      <c r="F351" s="254" t="s">
        <v>493</v>
      </c>
      <c r="G351" s="252"/>
      <c r="H351" s="253" t="s">
        <v>19</v>
      </c>
      <c r="I351" s="255"/>
      <c r="J351" s="252"/>
      <c r="K351" s="252"/>
      <c r="L351" s="256"/>
      <c r="M351" s="257"/>
      <c r="N351" s="258"/>
      <c r="O351" s="258"/>
      <c r="P351" s="258"/>
      <c r="Q351" s="258"/>
      <c r="R351" s="258"/>
      <c r="S351" s="258"/>
      <c r="T351" s="258"/>
      <c r="U351" s="259"/>
      <c r="AT351" s="260" t="s">
        <v>185</v>
      </c>
      <c r="AU351" s="260" t="s">
        <v>86</v>
      </c>
      <c r="AV351" s="14" t="s">
        <v>84</v>
      </c>
      <c r="AW351" s="14" t="s">
        <v>37</v>
      </c>
      <c r="AX351" s="14" t="s">
        <v>76</v>
      </c>
      <c r="AY351" s="260" t="s">
        <v>173</v>
      </c>
    </row>
    <row r="352" spans="2:51" s="12" customFormat="1" ht="12">
      <c r="B352" s="229"/>
      <c r="C352" s="230"/>
      <c r="D352" s="225" t="s">
        <v>185</v>
      </c>
      <c r="E352" s="231" t="s">
        <v>19</v>
      </c>
      <c r="F352" s="232" t="s">
        <v>494</v>
      </c>
      <c r="G352" s="230"/>
      <c r="H352" s="233">
        <v>3.6</v>
      </c>
      <c r="I352" s="234"/>
      <c r="J352" s="230"/>
      <c r="K352" s="230"/>
      <c r="L352" s="235"/>
      <c r="M352" s="236"/>
      <c r="N352" s="237"/>
      <c r="O352" s="237"/>
      <c r="P352" s="237"/>
      <c r="Q352" s="237"/>
      <c r="R352" s="237"/>
      <c r="S352" s="237"/>
      <c r="T352" s="237"/>
      <c r="U352" s="238"/>
      <c r="AT352" s="239" t="s">
        <v>185</v>
      </c>
      <c r="AU352" s="239" t="s">
        <v>86</v>
      </c>
      <c r="AV352" s="12" t="s">
        <v>86</v>
      </c>
      <c r="AW352" s="12" t="s">
        <v>37</v>
      </c>
      <c r="AX352" s="12" t="s">
        <v>76</v>
      </c>
      <c r="AY352" s="239" t="s">
        <v>173</v>
      </c>
    </row>
    <row r="353" spans="2:51" s="12" customFormat="1" ht="12">
      <c r="B353" s="229"/>
      <c r="C353" s="230"/>
      <c r="D353" s="225" t="s">
        <v>185</v>
      </c>
      <c r="E353" s="231" t="s">
        <v>19</v>
      </c>
      <c r="F353" s="232" t="s">
        <v>495</v>
      </c>
      <c r="G353" s="230"/>
      <c r="H353" s="233">
        <v>3.6</v>
      </c>
      <c r="I353" s="234"/>
      <c r="J353" s="230"/>
      <c r="K353" s="230"/>
      <c r="L353" s="235"/>
      <c r="M353" s="236"/>
      <c r="N353" s="237"/>
      <c r="O353" s="237"/>
      <c r="P353" s="237"/>
      <c r="Q353" s="237"/>
      <c r="R353" s="237"/>
      <c r="S353" s="237"/>
      <c r="T353" s="237"/>
      <c r="U353" s="238"/>
      <c r="AT353" s="239" t="s">
        <v>185</v>
      </c>
      <c r="AU353" s="239" t="s">
        <v>86</v>
      </c>
      <c r="AV353" s="12" t="s">
        <v>86</v>
      </c>
      <c r="AW353" s="12" t="s">
        <v>37</v>
      </c>
      <c r="AX353" s="12" t="s">
        <v>76</v>
      </c>
      <c r="AY353" s="239" t="s">
        <v>173</v>
      </c>
    </row>
    <row r="354" spans="2:51" s="12" customFormat="1" ht="12">
      <c r="B354" s="229"/>
      <c r="C354" s="230"/>
      <c r="D354" s="225" t="s">
        <v>185</v>
      </c>
      <c r="E354" s="231" t="s">
        <v>19</v>
      </c>
      <c r="F354" s="232" t="s">
        <v>496</v>
      </c>
      <c r="G354" s="230"/>
      <c r="H354" s="233">
        <v>3.6</v>
      </c>
      <c r="I354" s="234"/>
      <c r="J354" s="230"/>
      <c r="K354" s="230"/>
      <c r="L354" s="235"/>
      <c r="M354" s="236"/>
      <c r="N354" s="237"/>
      <c r="O354" s="237"/>
      <c r="P354" s="237"/>
      <c r="Q354" s="237"/>
      <c r="R354" s="237"/>
      <c r="S354" s="237"/>
      <c r="T354" s="237"/>
      <c r="U354" s="238"/>
      <c r="AT354" s="239" t="s">
        <v>185</v>
      </c>
      <c r="AU354" s="239" t="s">
        <v>86</v>
      </c>
      <c r="AV354" s="12" t="s">
        <v>86</v>
      </c>
      <c r="AW354" s="12" t="s">
        <v>37</v>
      </c>
      <c r="AX354" s="12" t="s">
        <v>76</v>
      </c>
      <c r="AY354" s="239" t="s">
        <v>173</v>
      </c>
    </row>
    <row r="355" spans="2:51" s="12" customFormat="1" ht="12">
      <c r="B355" s="229"/>
      <c r="C355" s="230"/>
      <c r="D355" s="225" t="s">
        <v>185</v>
      </c>
      <c r="E355" s="231" t="s">
        <v>19</v>
      </c>
      <c r="F355" s="232" t="s">
        <v>497</v>
      </c>
      <c r="G355" s="230"/>
      <c r="H355" s="233">
        <v>5.04</v>
      </c>
      <c r="I355" s="234"/>
      <c r="J355" s="230"/>
      <c r="K355" s="230"/>
      <c r="L355" s="235"/>
      <c r="M355" s="236"/>
      <c r="N355" s="237"/>
      <c r="O355" s="237"/>
      <c r="P355" s="237"/>
      <c r="Q355" s="237"/>
      <c r="R355" s="237"/>
      <c r="S355" s="237"/>
      <c r="T355" s="237"/>
      <c r="U355" s="238"/>
      <c r="AT355" s="239" t="s">
        <v>185</v>
      </c>
      <c r="AU355" s="239" t="s">
        <v>86</v>
      </c>
      <c r="AV355" s="12" t="s">
        <v>86</v>
      </c>
      <c r="AW355" s="12" t="s">
        <v>37</v>
      </c>
      <c r="AX355" s="12" t="s">
        <v>76</v>
      </c>
      <c r="AY355" s="239" t="s">
        <v>173</v>
      </c>
    </row>
    <row r="356" spans="2:51" s="15" customFormat="1" ht="12">
      <c r="B356" s="261"/>
      <c r="C356" s="262"/>
      <c r="D356" s="225" t="s">
        <v>185</v>
      </c>
      <c r="E356" s="263" t="s">
        <v>498</v>
      </c>
      <c r="F356" s="264" t="s">
        <v>276</v>
      </c>
      <c r="G356" s="262"/>
      <c r="H356" s="265">
        <v>15.84</v>
      </c>
      <c r="I356" s="266"/>
      <c r="J356" s="262"/>
      <c r="K356" s="262"/>
      <c r="L356" s="267"/>
      <c r="M356" s="268"/>
      <c r="N356" s="269"/>
      <c r="O356" s="269"/>
      <c r="P356" s="269"/>
      <c r="Q356" s="269"/>
      <c r="R356" s="269"/>
      <c r="S356" s="269"/>
      <c r="T356" s="269"/>
      <c r="U356" s="270"/>
      <c r="AT356" s="271" t="s">
        <v>185</v>
      </c>
      <c r="AU356" s="271" t="s">
        <v>86</v>
      </c>
      <c r="AV356" s="15" t="s">
        <v>195</v>
      </c>
      <c r="AW356" s="15" t="s">
        <v>37</v>
      </c>
      <c r="AX356" s="15" t="s">
        <v>76</v>
      </c>
      <c r="AY356" s="271" t="s">
        <v>173</v>
      </c>
    </row>
    <row r="357" spans="2:51" s="14" customFormat="1" ht="12">
      <c r="B357" s="251"/>
      <c r="C357" s="252"/>
      <c r="D357" s="225" t="s">
        <v>185</v>
      </c>
      <c r="E357" s="253" t="s">
        <v>19</v>
      </c>
      <c r="F357" s="254" t="s">
        <v>499</v>
      </c>
      <c r="G357" s="252"/>
      <c r="H357" s="253" t="s">
        <v>19</v>
      </c>
      <c r="I357" s="255"/>
      <c r="J357" s="252"/>
      <c r="K357" s="252"/>
      <c r="L357" s="256"/>
      <c r="M357" s="257"/>
      <c r="N357" s="258"/>
      <c r="O357" s="258"/>
      <c r="P357" s="258"/>
      <c r="Q357" s="258"/>
      <c r="R357" s="258"/>
      <c r="S357" s="258"/>
      <c r="T357" s="258"/>
      <c r="U357" s="259"/>
      <c r="AT357" s="260" t="s">
        <v>185</v>
      </c>
      <c r="AU357" s="260" t="s">
        <v>86</v>
      </c>
      <c r="AV357" s="14" t="s">
        <v>84</v>
      </c>
      <c r="AW357" s="14" t="s">
        <v>37</v>
      </c>
      <c r="AX357" s="14" t="s">
        <v>76</v>
      </c>
      <c r="AY357" s="260" t="s">
        <v>173</v>
      </c>
    </row>
    <row r="358" spans="2:51" s="12" customFormat="1" ht="12">
      <c r="B358" s="229"/>
      <c r="C358" s="230"/>
      <c r="D358" s="225" t="s">
        <v>185</v>
      </c>
      <c r="E358" s="231" t="s">
        <v>19</v>
      </c>
      <c r="F358" s="232" t="s">
        <v>500</v>
      </c>
      <c r="G358" s="230"/>
      <c r="H358" s="233">
        <v>5.76</v>
      </c>
      <c r="I358" s="234"/>
      <c r="J358" s="230"/>
      <c r="K358" s="230"/>
      <c r="L358" s="235"/>
      <c r="M358" s="236"/>
      <c r="N358" s="237"/>
      <c r="O358" s="237"/>
      <c r="P358" s="237"/>
      <c r="Q358" s="237"/>
      <c r="R358" s="237"/>
      <c r="S358" s="237"/>
      <c r="T358" s="237"/>
      <c r="U358" s="238"/>
      <c r="AT358" s="239" t="s">
        <v>185</v>
      </c>
      <c r="AU358" s="239" t="s">
        <v>86</v>
      </c>
      <c r="AV358" s="12" t="s">
        <v>86</v>
      </c>
      <c r="AW358" s="12" t="s">
        <v>37</v>
      </c>
      <c r="AX358" s="12" t="s">
        <v>76</v>
      </c>
      <c r="AY358" s="239" t="s">
        <v>173</v>
      </c>
    </row>
    <row r="359" spans="2:51" s="12" customFormat="1" ht="12">
      <c r="B359" s="229"/>
      <c r="C359" s="230"/>
      <c r="D359" s="225" t="s">
        <v>185</v>
      </c>
      <c r="E359" s="231" t="s">
        <v>19</v>
      </c>
      <c r="F359" s="232" t="s">
        <v>501</v>
      </c>
      <c r="G359" s="230"/>
      <c r="H359" s="233">
        <v>10.08</v>
      </c>
      <c r="I359" s="234"/>
      <c r="J359" s="230"/>
      <c r="K359" s="230"/>
      <c r="L359" s="235"/>
      <c r="M359" s="236"/>
      <c r="N359" s="237"/>
      <c r="O359" s="237"/>
      <c r="P359" s="237"/>
      <c r="Q359" s="237"/>
      <c r="R359" s="237"/>
      <c r="S359" s="237"/>
      <c r="T359" s="237"/>
      <c r="U359" s="238"/>
      <c r="AT359" s="239" t="s">
        <v>185</v>
      </c>
      <c r="AU359" s="239" t="s">
        <v>86</v>
      </c>
      <c r="AV359" s="12" t="s">
        <v>86</v>
      </c>
      <c r="AW359" s="12" t="s">
        <v>37</v>
      </c>
      <c r="AX359" s="12" t="s">
        <v>76</v>
      </c>
      <c r="AY359" s="239" t="s">
        <v>173</v>
      </c>
    </row>
    <row r="360" spans="2:51" s="12" customFormat="1" ht="12">
      <c r="B360" s="229"/>
      <c r="C360" s="230"/>
      <c r="D360" s="225" t="s">
        <v>185</v>
      </c>
      <c r="E360" s="231" t="s">
        <v>19</v>
      </c>
      <c r="F360" s="232" t="s">
        <v>502</v>
      </c>
      <c r="G360" s="230"/>
      <c r="H360" s="233">
        <v>10.08</v>
      </c>
      <c r="I360" s="234"/>
      <c r="J360" s="230"/>
      <c r="K360" s="230"/>
      <c r="L360" s="235"/>
      <c r="M360" s="236"/>
      <c r="N360" s="237"/>
      <c r="O360" s="237"/>
      <c r="P360" s="237"/>
      <c r="Q360" s="237"/>
      <c r="R360" s="237"/>
      <c r="S360" s="237"/>
      <c r="T360" s="237"/>
      <c r="U360" s="238"/>
      <c r="AT360" s="239" t="s">
        <v>185</v>
      </c>
      <c r="AU360" s="239" t="s">
        <v>86</v>
      </c>
      <c r="AV360" s="12" t="s">
        <v>86</v>
      </c>
      <c r="AW360" s="12" t="s">
        <v>37</v>
      </c>
      <c r="AX360" s="12" t="s">
        <v>76</v>
      </c>
      <c r="AY360" s="239" t="s">
        <v>173</v>
      </c>
    </row>
    <row r="361" spans="2:51" s="12" customFormat="1" ht="12">
      <c r="B361" s="229"/>
      <c r="C361" s="230"/>
      <c r="D361" s="225" t="s">
        <v>185</v>
      </c>
      <c r="E361" s="231" t="s">
        <v>19</v>
      </c>
      <c r="F361" s="232" t="s">
        <v>503</v>
      </c>
      <c r="G361" s="230"/>
      <c r="H361" s="233">
        <v>9.36</v>
      </c>
      <c r="I361" s="234"/>
      <c r="J361" s="230"/>
      <c r="K361" s="230"/>
      <c r="L361" s="235"/>
      <c r="M361" s="236"/>
      <c r="N361" s="237"/>
      <c r="O361" s="237"/>
      <c r="P361" s="237"/>
      <c r="Q361" s="237"/>
      <c r="R361" s="237"/>
      <c r="S361" s="237"/>
      <c r="T361" s="237"/>
      <c r="U361" s="238"/>
      <c r="AT361" s="239" t="s">
        <v>185</v>
      </c>
      <c r="AU361" s="239" t="s">
        <v>86</v>
      </c>
      <c r="AV361" s="12" t="s">
        <v>86</v>
      </c>
      <c r="AW361" s="12" t="s">
        <v>37</v>
      </c>
      <c r="AX361" s="12" t="s">
        <v>76</v>
      </c>
      <c r="AY361" s="239" t="s">
        <v>173</v>
      </c>
    </row>
    <row r="362" spans="2:51" s="15" customFormat="1" ht="12">
      <c r="B362" s="261"/>
      <c r="C362" s="262"/>
      <c r="D362" s="225" t="s">
        <v>185</v>
      </c>
      <c r="E362" s="263" t="s">
        <v>128</v>
      </c>
      <c r="F362" s="264" t="s">
        <v>276</v>
      </c>
      <c r="G362" s="262"/>
      <c r="H362" s="265">
        <v>35.28</v>
      </c>
      <c r="I362" s="266"/>
      <c r="J362" s="262"/>
      <c r="K362" s="262"/>
      <c r="L362" s="267"/>
      <c r="M362" s="268"/>
      <c r="N362" s="269"/>
      <c r="O362" s="269"/>
      <c r="P362" s="269"/>
      <c r="Q362" s="269"/>
      <c r="R362" s="269"/>
      <c r="S362" s="269"/>
      <c r="T362" s="269"/>
      <c r="U362" s="270"/>
      <c r="AT362" s="271" t="s">
        <v>185</v>
      </c>
      <c r="AU362" s="271" t="s">
        <v>86</v>
      </c>
      <c r="AV362" s="15" t="s">
        <v>195</v>
      </c>
      <c r="AW362" s="15" t="s">
        <v>37</v>
      </c>
      <c r="AX362" s="15" t="s">
        <v>76</v>
      </c>
      <c r="AY362" s="271" t="s">
        <v>173</v>
      </c>
    </row>
    <row r="363" spans="2:51" s="13" customFormat="1" ht="12">
      <c r="B363" s="240"/>
      <c r="C363" s="241"/>
      <c r="D363" s="225" t="s">
        <v>185</v>
      </c>
      <c r="E363" s="242" t="s">
        <v>19</v>
      </c>
      <c r="F363" s="243" t="s">
        <v>187</v>
      </c>
      <c r="G363" s="241"/>
      <c r="H363" s="244">
        <v>51.12</v>
      </c>
      <c r="I363" s="245"/>
      <c r="J363" s="241"/>
      <c r="K363" s="241"/>
      <c r="L363" s="246"/>
      <c r="M363" s="247"/>
      <c r="N363" s="248"/>
      <c r="O363" s="248"/>
      <c r="P363" s="248"/>
      <c r="Q363" s="248"/>
      <c r="R363" s="248"/>
      <c r="S363" s="248"/>
      <c r="T363" s="248"/>
      <c r="U363" s="249"/>
      <c r="AT363" s="250" t="s">
        <v>185</v>
      </c>
      <c r="AU363" s="250" t="s">
        <v>86</v>
      </c>
      <c r="AV363" s="13" t="s">
        <v>127</v>
      </c>
      <c r="AW363" s="13" t="s">
        <v>37</v>
      </c>
      <c r="AX363" s="13" t="s">
        <v>84</v>
      </c>
      <c r="AY363" s="250" t="s">
        <v>173</v>
      </c>
    </row>
    <row r="364" spans="2:65" s="1" customFormat="1" ht="16.5" customHeight="1">
      <c r="B364" s="39"/>
      <c r="C364" s="212" t="s">
        <v>504</v>
      </c>
      <c r="D364" s="212" t="s">
        <v>175</v>
      </c>
      <c r="E364" s="213" t="s">
        <v>505</v>
      </c>
      <c r="F364" s="214" t="s">
        <v>460</v>
      </c>
      <c r="G364" s="215" t="s">
        <v>214</v>
      </c>
      <c r="H364" s="216">
        <v>3.39</v>
      </c>
      <c r="I364" s="217"/>
      <c r="J364" s="218">
        <f>ROUND(I364*H364,2)</f>
        <v>0</v>
      </c>
      <c r="K364" s="214" t="s">
        <v>19</v>
      </c>
      <c r="L364" s="44"/>
      <c r="M364" s="219" t="s">
        <v>19</v>
      </c>
      <c r="N364" s="220" t="s">
        <v>47</v>
      </c>
      <c r="O364" s="84"/>
      <c r="P364" s="221">
        <f>O364*H364</f>
        <v>0</v>
      </c>
      <c r="Q364" s="221">
        <v>1.848</v>
      </c>
      <c r="R364" s="221">
        <f>Q364*H364</f>
        <v>6.2647200000000005</v>
      </c>
      <c r="S364" s="221">
        <v>0</v>
      </c>
      <c r="T364" s="221">
        <f>S364*H364</f>
        <v>0</v>
      </c>
      <c r="U364" s="222" t="s">
        <v>19</v>
      </c>
      <c r="AR364" s="223" t="s">
        <v>127</v>
      </c>
      <c r="AT364" s="223" t="s">
        <v>175</v>
      </c>
      <c r="AU364" s="223" t="s">
        <v>86</v>
      </c>
      <c r="AY364" s="18" t="s">
        <v>173</v>
      </c>
      <c r="BE364" s="224">
        <f>IF(N364="základní",J364,0)</f>
        <v>0</v>
      </c>
      <c r="BF364" s="224">
        <f>IF(N364="snížená",J364,0)</f>
        <v>0</v>
      </c>
      <c r="BG364" s="224">
        <f>IF(N364="zákl. přenesená",J364,0)</f>
        <v>0</v>
      </c>
      <c r="BH364" s="224">
        <f>IF(N364="sníž. přenesená",J364,0)</f>
        <v>0</v>
      </c>
      <c r="BI364" s="224">
        <f>IF(N364="nulová",J364,0)</f>
        <v>0</v>
      </c>
      <c r="BJ364" s="18" t="s">
        <v>84</v>
      </c>
      <c r="BK364" s="224">
        <f>ROUND(I364*H364,2)</f>
        <v>0</v>
      </c>
      <c r="BL364" s="18" t="s">
        <v>127</v>
      </c>
      <c r="BM364" s="223" t="s">
        <v>506</v>
      </c>
    </row>
    <row r="365" spans="2:47" s="1" customFormat="1" ht="12">
      <c r="B365" s="39"/>
      <c r="C365" s="40"/>
      <c r="D365" s="225" t="s">
        <v>181</v>
      </c>
      <c r="E365" s="40"/>
      <c r="F365" s="226" t="s">
        <v>507</v>
      </c>
      <c r="G365" s="40"/>
      <c r="H365" s="40"/>
      <c r="I365" s="137"/>
      <c r="J365" s="40"/>
      <c r="K365" s="40"/>
      <c r="L365" s="44"/>
      <c r="M365" s="227"/>
      <c r="N365" s="84"/>
      <c r="O365" s="84"/>
      <c r="P365" s="84"/>
      <c r="Q365" s="84"/>
      <c r="R365" s="84"/>
      <c r="S365" s="84"/>
      <c r="T365" s="84"/>
      <c r="U365" s="85"/>
      <c r="AT365" s="18" t="s">
        <v>181</v>
      </c>
      <c r="AU365" s="18" t="s">
        <v>86</v>
      </c>
    </row>
    <row r="366" spans="2:47" s="1" customFormat="1" ht="12">
      <c r="B366" s="39"/>
      <c r="C366" s="40"/>
      <c r="D366" s="225" t="s">
        <v>183</v>
      </c>
      <c r="E366" s="40"/>
      <c r="F366" s="228" t="s">
        <v>463</v>
      </c>
      <c r="G366" s="40"/>
      <c r="H366" s="40"/>
      <c r="I366" s="137"/>
      <c r="J366" s="40"/>
      <c r="K366" s="40"/>
      <c r="L366" s="44"/>
      <c r="M366" s="227"/>
      <c r="N366" s="84"/>
      <c r="O366" s="84"/>
      <c r="P366" s="84"/>
      <c r="Q366" s="84"/>
      <c r="R366" s="84"/>
      <c r="S366" s="84"/>
      <c r="T366" s="84"/>
      <c r="U366" s="85"/>
      <c r="AT366" s="18" t="s">
        <v>183</v>
      </c>
      <c r="AU366" s="18" t="s">
        <v>86</v>
      </c>
    </row>
    <row r="367" spans="2:47" s="1" customFormat="1" ht="12">
      <c r="B367" s="39"/>
      <c r="C367" s="40"/>
      <c r="D367" s="225" t="s">
        <v>409</v>
      </c>
      <c r="E367" s="40"/>
      <c r="F367" s="228" t="s">
        <v>508</v>
      </c>
      <c r="G367" s="40"/>
      <c r="H367" s="40"/>
      <c r="I367" s="137"/>
      <c r="J367" s="40"/>
      <c r="K367" s="40"/>
      <c r="L367" s="44"/>
      <c r="M367" s="227"/>
      <c r="N367" s="84"/>
      <c r="O367" s="84"/>
      <c r="P367" s="84"/>
      <c r="Q367" s="84"/>
      <c r="R367" s="84"/>
      <c r="S367" s="84"/>
      <c r="T367" s="84"/>
      <c r="U367" s="85"/>
      <c r="AT367" s="18" t="s">
        <v>409</v>
      </c>
      <c r="AU367" s="18" t="s">
        <v>86</v>
      </c>
    </row>
    <row r="368" spans="2:51" s="12" customFormat="1" ht="12">
      <c r="B368" s="229"/>
      <c r="C368" s="230"/>
      <c r="D368" s="225" t="s">
        <v>185</v>
      </c>
      <c r="E368" s="231" t="s">
        <v>19</v>
      </c>
      <c r="F368" s="232" t="s">
        <v>509</v>
      </c>
      <c r="G368" s="230"/>
      <c r="H368" s="233">
        <v>3.39</v>
      </c>
      <c r="I368" s="234"/>
      <c r="J368" s="230"/>
      <c r="K368" s="230"/>
      <c r="L368" s="235"/>
      <c r="M368" s="236"/>
      <c r="N368" s="237"/>
      <c r="O368" s="237"/>
      <c r="P368" s="237"/>
      <c r="Q368" s="237"/>
      <c r="R368" s="237"/>
      <c r="S368" s="237"/>
      <c r="T368" s="237"/>
      <c r="U368" s="238"/>
      <c r="AT368" s="239" t="s">
        <v>185</v>
      </c>
      <c r="AU368" s="239" t="s">
        <v>86</v>
      </c>
      <c r="AV368" s="12" t="s">
        <v>86</v>
      </c>
      <c r="AW368" s="12" t="s">
        <v>37</v>
      </c>
      <c r="AX368" s="12" t="s">
        <v>76</v>
      </c>
      <c r="AY368" s="239" t="s">
        <v>173</v>
      </c>
    </row>
    <row r="369" spans="2:51" s="13" customFormat="1" ht="12">
      <c r="B369" s="240"/>
      <c r="C369" s="241"/>
      <c r="D369" s="225" t="s">
        <v>185</v>
      </c>
      <c r="E369" s="242" t="s">
        <v>19</v>
      </c>
      <c r="F369" s="243" t="s">
        <v>187</v>
      </c>
      <c r="G369" s="241"/>
      <c r="H369" s="244">
        <v>3.39</v>
      </c>
      <c r="I369" s="245"/>
      <c r="J369" s="241"/>
      <c r="K369" s="241"/>
      <c r="L369" s="246"/>
      <c r="M369" s="247"/>
      <c r="N369" s="248"/>
      <c r="O369" s="248"/>
      <c r="P369" s="248"/>
      <c r="Q369" s="248"/>
      <c r="R369" s="248"/>
      <c r="S369" s="248"/>
      <c r="T369" s="248"/>
      <c r="U369" s="249"/>
      <c r="AT369" s="250" t="s">
        <v>185</v>
      </c>
      <c r="AU369" s="250" t="s">
        <v>86</v>
      </c>
      <c r="AV369" s="13" t="s">
        <v>127</v>
      </c>
      <c r="AW369" s="13" t="s">
        <v>37</v>
      </c>
      <c r="AX369" s="13" t="s">
        <v>84</v>
      </c>
      <c r="AY369" s="250" t="s">
        <v>173</v>
      </c>
    </row>
    <row r="370" spans="2:63" s="11" customFormat="1" ht="22.8" customHeight="1">
      <c r="B370" s="196"/>
      <c r="C370" s="197"/>
      <c r="D370" s="198" t="s">
        <v>75</v>
      </c>
      <c r="E370" s="210" t="s">
        <v>236</v>
      </c>
      <c r="F370" s="210" t="s">
        <v>510</v>
      </c>
      <c r="G370" s="197"/>
      <c r="H370" s="197"/>
      <c r="I370" s="200"/>
      <c r="J370" s="211">
        <f>BK370</f>
        <v>0</v>
      </c>
      <c r="K370" s="197"/>
      <c r="L370" s="202"/>
      <c r="M370" s="203"/>
      <c r="N370" s="204"/>
      <c r="O370" s="204"/>
      <c r="P370" s="205">
        <f>SUM(P371:P377)</f>
        <v>0</v>
      </c>
      <c r="Q370" s="204"/>
      <c r="R370" s="205">
        <f>SUM(R371:R377)</f>
        <v>0</v>
      </c>
      <c r="S370" s="204"/>
      <c r="T370" s="205">
        <f>SUM(T371:T377)</f>
        <v>0</v>
      </c>
      <c r="U370" s="206"/>
      <c r="AR370" s="207" t="s">
        <v>84</v>
      </c>
      <c r="AT370" s="208" t="s">
        <v>75</v>
      </c>
      <c r="AU370" s="208" t="s">
        <v>84</v>
      </c>
      <c r="AY370" s="207" t="s">
        <v>173</v>
      </c>
      <c r="BK370" s="209">
        <f>SUM(BK371:BK377)</f>
        <v>0</v>
      </c>
    </row>
    <row r="371" spans="2:65" s="1" customFormat="1" ht="16.5" customHeight="1">
      <c r="B371" s="39"/>
      <c r="C371" s="212" t="s">
        <v>120</v>
      </c>
      <c r="D371" s="212" t="s">
        <v>175</v>
      </c>
      <c r="E371" s="213" t="s">
        <v>511</v>
      </c>
      <c r="F371" s="214" t="s">
        <v>512</v>
      </c>
      <c r="G371" s="215" t="s">
        <v>214</v>
      </c>
      <c r="H371" s="216">
        <v>1.2</v>
      </c>
      <c r="I371" s="217"/>
      <c r="J371" s="218">
        <f>ROUND(I371*H371,2)</f>
        <v>0</v>
      </c>
      <c r="K371" s="214" t="s">
        <v>19</v>
      </c>
      <c r="L371" s="44"/>
      <c r="M371" s="219" t="s">
        <v>19</v>
      </c>
      <c r="N371" s="220" t="s">
        <v>47</v>
      </c>
      <c r="O371" s="84"/>
      <c r="P371" s="221">
        <f>O371*H371</f>
        <v>0</v>
      </c>
      <c r="Q371" s="221">
        <v>0</v>
      </c>
      <c r="R371" s="221">
        <f>Q371*H371</f>
        <v>0</v>
      </c>
      <c r="S371" s="221">
        <v>0</v>
      </c>
      <c r="T371" s="221">
        <f>S371*H371</f>
        <v>0</v>
      </c>
      <c r="U371" s="222" t="s">
        <v>19</v>
      </c>
      <c r="AR371" s="223" t="s">
        <v>127</v>
      </c>
      <c r="AT371" s="223" t="s">
        <v>175</v>
      </c>
      <c r="AU371" s="223" t="s">
        <v>86</v>
      </c>
      <c r="AY371" s="18" t="s">
        <v>173</v>
      </c>
      <c r="BE371" s="224">
        <f>IF(N371="základní",J371,0)</f>
        <v>0</v>
      </c>
      <c r="BF371" s="224">
        <f>IF(N371="snížená",J371,0)</f>
        <v>0</v>
      </c>
      <c r="BG371" s="224">
        <f>IF(N371="zákl. přenesená",J371,0)</f>
        <v>0</v>
      </c>
      <c r="BH371" s="224">
        <f>IF(N371="sníž. přenesená",J371,0)</f>
        <v>0</v>
      </c>
      <c r="BI371" s="224">
        <f>IF(N371="nulová",J371,0)</f>
        <v>0</v>
      </c>
      <c r="BJ371" s="18" t="s">
        <v>84</v>
      </c>
      <c r="BK371" s="224">
        <f>ROUND(I371*H371,2)</f>
        <v>0</v>
      </c>
      <c r="BL371" s="18" t="s">
        <v>127</v>
      </c>
      <c r="BM371" s="223" t="s">
        <v>513</v>
      </c>
    </row>
    <row r="372" spans="2:47" s="1" customFormat="1" ht="12">
      <c r="B372" s="39"/>
      <c r="C372" s="40"/>
      <c r="D372" s="225" t="s">
        <v>181</v>
      </c>
      <c r="E372" s="40"/>
      <c r="F372" s="226" t="s">
        <v>514</v>
      </c>
      <c r="G372" s="40"/>
      <c r="H372" s="40"/>
      <c r="I372" s="137"/>
      <c r="J372" s="40"/>
      <c r="K372" s="40"/>
      <c r="L372" s="44"/>
      <c r="M372" s="227"/>
      <c r="N372" s="84"/>
      <c r="O372" s="84"/>
      <c r="P372" s="84"/>
      <c r="Q372" s="84"/>
      <c r="R372" s="84"/>
      <c r="S372" s="84"/>
      <c r="T372" s="84"/>
      <c r="U372" s="85"/>
      <c r="AT372" s="18" t="s">
        <v>181</v>
      </c>
      <c r="AU372" s="18" t="s">
        <v>86</v>
      </c>
    </row>
    <row r="373" spans="2:51" s="12" customFormat="1" ht="12">
      <c r="B373" s="229"/>
      <c r="C373" s="230"/>
      <c r="D373" s="225" t="s">
        <v>185</v>
      </c>
      <c r="E373" s="231" t="s">
        <v>19</v>
      </c>
      <c r="F373" s="232" t="s">
        <v>515</v>
      </c>
      <c r="G373" s="230"/>
      <c r="H373" s="233">
        <v>1.2</v>
      </c>
      <c r="I373" s="234"/>
      <c r="J373" s="230"/>
      <c r="K373" s="230"/>
      <c r="L373" s="235"/>
      <c r="M373" s="236"/>
      <c r="N373" s="237"/>
      <c r="O373" s="237"/>
      <c r="P373" s="237"/>
      <c r="Q373" s="237"/>
      <c r="R373" s="237"/>
      <c r="S373" s="237"/>
      <c r="T373" s="237"/>
      <c r="U373" s="238"/>
      <c r="AT373" s="239" t="s">
        <v>185</v>
      </c>
      <c r="AU373" s="239" t="s">
        <v>86</v>
      </c>
      <c r="AV373" s="12" t="s">
        <v>86</v>
      </c>
      <c r="AW373" s="12" t="s">
        <v>37</v>
      </c>
      <c r="AX373" s="12" t="s">
        <v>76</v>
      </c>
      <c r="AY373" s="239" t="s">
        <v>173</v>
      </c>
    </row>
    <row r="374" spans="2:51" s="13" customFormat="1" ht="12">
      <c r="B374" s="240"/>
      <c r="C374" s="241"/>
      <c r="D374" s="225" t="s">
        <v>185</v>
      </c>
      <c r="E374" s="242" t="s">
        <v>19</v>
      </c>
      <c r="F374" s="243" t="s">
        <v>187</v>
      </c>
      <c r="G374" s="241"/>
      <c r="H374" s="244">
        <v>1.2</v>
      </c>
      <c r="I374" s="245"/>
      <c r="J374" s="241"/>
      <c r="K374" s="241"/>
      <c r="L374" s="246"/>
      <c r="M374" s="247"/>
      <c r="N374" s="248"/>
      <c r="O374" s="248"/>
      <c r="P374" s="248"/>
      <c r="Q374" s="248"/>
      <c r="R374" s="248"/>
      <c r="S374" s="248"/>
      <c r="T374" s="248"/>
      <c r="U374" s="249"/>
      <c r="AT374" s="250" t="s">
        <v>185</v>
      </c>
      <c r="AU374" s="250" t="s">
        <v>86</v>
      </c>
      <c r="AV374" s="13" t="s">
        <v>127</v>
      </c>
      <c r="AW374" s="13" t="s">
        <v>37</v>
      </c>
      <c r="AX374" s="13" t="s">
        <v>84</v>
      </c>
      <c r="AY374" s="250" t="s">
        <v>173</v>
      </c>
    </row>
    <row r="375" spans="2:65" s="1" customFormat="1" ht="16.5" customHeight="1">
      <c r="B375" s="39"/>
      <c r="C375" s="212" t="s">
        <v>516</v>
      </c>
      <c r="D375" s="212" t="s">
        <v>175</v>
      </c>
      <c r="E375" s="213" t="s">
        <v>517</v>
      </c>
      <c r="F375" s="214" t="s">
        <v>518</v>
      </c>
      <c r="G375" s="215" t="s">
        <v>519</v>
      </c>
      <c r="H375" s="216">
        <v>1</v>
      </c>
      <c r="I375" s="217"/>
      <c r="J375" s="218">
        <f>ROUND(I375*H375,2)</f>
        <v>0</v>
      </c>
      <c r="K375" s="214" t="s">
        <v>19</v>
      </c>
      <c r="L375" s="44"/>
      <c r="M375" s="219" t="s">
        <v>19</v>
      </c>
      <c r="N375" s="220" t="s">
        <v>47</v>
      </c>
      <c r="O375" s="84"/>
      <c r="P375" s="221">
        <f>O375*H375</f>
        <v>0</v>
      </c>
      <c r="Q375" s="221">
        <v>0</v>
      </c>
      <c r="R375" s="221">
        <f>Q375*H375</f>
        <v>0</v>
      </c>
      <c r="S375" s="221">
        <v>0</v>
      </c>
      <c r="T375" s="221">
        <f>S375*H375</f>
        <v>0</v>
      </c>
      <c r="U375" s="222" t="s">
        <v>19</v>
      </c>
      <c r="AR375" s="223" t="s">
        <v>127</v>
      </c>
      <c r="AT375" s="223" t="s">
        <v>175</v>
      </c>
      <c r="AU375" s="223" t="s">
        <v>86</v>
      </c>
      <c r="AY375" s="18" t="s">
        <v>173</v>
      </c>
      <c r="BE375" s="224">
        <f>IF(N375="základní",J375,0)</f>
        <v>0</v>
      </c>
      <c r="BF375" s="224">
        <f>IF(N375="snížená",J375,0)</f>
        <v>0</v>
      </c>
      <c r="BG375" s="224">
        <f>IF(N375="zákl. přenesená",J375,0)</f>
        <v>0</v>
      </c>
      <c r="BH375" s="224">
        <f>IF(N375="sníž. přenesená",J375,0)</f>
        <v>0</v>
      </c>
      <c r="BI375" s="224">
        <f>IF(N375="nulová",J375,0)</f>
        <v>0</v>
      </c>
      <c r="BJ375" s="18" t="s">
        <v>84</v>
      </c>
      <c r="BK375" s="224">
        <f>ROUND(I375*H375,2)</f>
        <v>0</v>
      </c>
      <c r="BL375" s="18" t="s">
        <v>127</v>
      </c>
      <c r="BM375" s="223" t="s">
        <v>520</v>
      </c>
    </row>
    <row r="376" spans="2:47" s="1" customFormat="1" ht="12">
      <c r="B376" s="39"/>
      <c r="C376" s="40"/>
      <c r="D376" s="225" t="s">
        <v>181</v>
      </c>
      <c r="E376" s="40"/>
      <c r="F376" s="226" t="s">
        <v>521</v>
      </c>
      <c r="G376" s="40"/>
      <c r="H376" s="40"/>
      <c r="I376" s="137"/>
      <c r="J376" s="40"/>
      <c r="K376" s="40"/>
      <c r="L376" s="44"/>
      <c r="M376" s="227"/>
      <c r="N376" s="84"/>
      <c r="O376" s="84"/>
      <c r="P376" s="84"/>
      <c r="Q376" s="84"/>
      <c r="R376" s="84"/>
      <c r="S376" s="84"/>
      <c r="T376" s="84"/>
      <c r="U376" s="85"/>
      <c r="AT376" s="18" t="s">
        <v>181</v>
      </c>
      <c r="AU376" s="18" t="s">
        <v>86</v>
      </c>
    </row>
    <row r="377" spans="2:47" s="1" customFormat="1" ht="12">
      <c r="B377" s="39"/>
      <c r="C377" s="40"/>
      <c r="D377" s="225" t="s">
        <v>409</v>
      </c>
      <c r="E377" s="40"/>
      <c r="F377" s="228" t="s">
        <v>522</v>
      </c>
      <c r="G377" s="40"/>
      <c r="H377" s="40"/>
      <c r="I377" s="137"/>
      <c r="J377" s="40"/>
      <c r="K377" s="40"/>
      <c r="L377" s="44"/>
      <c r="M377" s="227"/>
      <c r="N377" s="84"/>
      <c r="O377" s="84"/>
      <c r="P377" s="84"/>
      <c r="Q377" s="84"/>
      <c r="R377" s="84"/>
      <c r="S377" s="84"/>
      <c r="T377" s="84"/>
      <c r="U377" s="85"/>
      <c r="AT377" s="18" t="s">
        <v>409</v>
      </c>
      <c r="AU377" s="18" t="s">
        <v>86</v>
      </c>
    </row>
    <row r="378" spans="2:63" s="11" customFormat="1" ht="22.8" customHeight="1">
      <c r="B378" s="196"/>
      <c r="C378" s="197"/>
      <c r="D378" s="198" t="s">
        <v>75</v>
      </c>
      <c r="E378" s="210" t="s">
        <v>523</v>
      </c>
      <c r="F378" s="210" t="s">
        <v>524</v>
      </c>
      <c r="G378" s="197"/>
      <c r="H378" s="197"/>
      <c r="I378" s="200"/>
      <c r="J378" s="211">
        <f>BK378</f>
        <v>0</v>
      </c>
      <c r="K378" s="197"/>
      <c r="L378" s="202"/>
      <c r="M378" s="203"/>
      <c r="N378" s="204"/>
      <c r="O378" s="204"/>
      <c r="P378" s="205">
        <f>SUM(P379:P381)</f>
        <v>0</v>
      </c>
      <c r="Q378" s="204"/>
      <c r="R378" s="205">
        <f>SUM(R379:R381)</f>
        <v>0</v>
      </c>
      <c r="S378" s="204"/>
      <c r="T378" s="205">
        <f>SUM(T379:T381)</f>
        <v>0</v>
      </c>
      <c r="U378" s="206"/>
      <c r="AR378" s="207" t="s">
        <v>84</v>
      </c>
      <c r="AT378" s="208" t="s">
        <v>75</v>
      </c>
      <c r="AU378" s="208" t="s">
        <v>84</v>
      </c>
      <c r="AY378" s="207" t="s">
        <v>173</v>
      </c>
      <c r="BK378" s="209">
        <f>SUM(BK379:BK381)</f>
        <v>0</v>
      </c>
    </row>
    <row r="379" spans="2:65" s="1" customFormat="1" ht="16.5" customHeight="1">
      <c r="B379" s="39"/>
      <c r="C379" s="212" t="s">
        <v>525</v>
      </c>
      <c r="D379" s="212" t="s">
        <v>175</v>
      </c>
      <c r="E379" s="213" t="s">
        <v>526</v>
      </c>
      <c r="F379" s="214" t="s">
        <v>527</v>
      </c>
      <c r="G379" s="215" t="s">
        <v>406</v>
      </c>
      <c r="H379" s="216">
        <v>537.612</v>
      </c>
      <c r="I379" s="217"/>
      <c r="J379" s="218">
        <f>ROUND(I379*H379,2)</f>
        <v>0</v>
      </c>
      <c r="K379" s="214" t="s">
        <v>179</v>
      </c>
      <c r="L379" s="44"/>
      <c r="M379" s="219" t="s">
        <v>19</v>
      </c>
      <c r="N379" s="220" t="s">
        <v>47</v>
      </c>
      <c r="O379" s="84"/>
      <c r="P379" s="221">
        <f>O379*H379</f>
        <v>0</v>
      </c>
      <c r="Q379" s="221">
        <v>0</v>
      </c>
      <c r="R379" s="221">
        <f>Q379*H379</f>
        <v>0</v>
      </c>
      <c r="S379" s="221">
        <v>0</v>
      </c>
      <c r="T379" s="221">
        <f>S379*H379</f>
        <v>0</v>
      </c>
      <c r="U379" s="222" t="s">
        <v>19</v>
      </c>
      <c r="AR379" s="223" t="s">
        <v>127</v>
      </c>
      <c r="AT379" s="223" t="s">
        <v>175</v>
      </c>
      <c r="AU379" s="223" t="s">
        <v>86</v>
      </c>
      <c r="AY379" s="18" t="s">
        <v>173</v>
      </c>
      <c r="BE379" s="224">
        <f>IF(N379="základní",J379,0)</f>
        <v>0</v>
      </c>
      <c r="BF379" s="224">
        <f>IF(N379="snížená",J379,0)</f>
        <v>0</v>
      </c>
      <c r="BG379" s="224">
        <f>IF(N379="zákl. přenesená",J379,0)</f>
        <v>0</v>
      </c>
      <c r="BH379" s="224">
        <f>IF(N379="sníž. přenesená",J379,0)</f>
        <v>0</v>
      </c>
      <c r="BI379" s="224">
        <f>IF(N379="nulová",J379,0)</f>
        <v>0</v>
      </c>
      <c r="BJ379" s="18" t="s">
        <v>84</v>
      </c>
      <c r="BK379" s="224">
        <f>ROUND(I379*H379,2)</f>
        <v>0</v>
      </c>
      <c r="BL379" s="18" t="s">
        <v>127</v>
      </c>
      <c r="BM379" s="223" t="s">
        <v>528</v>
      </c>
    </row>
    <row r="380" spans="2:47" s="1" customFormat="1" ht="12">
      <c r="B380" s="39"/>
      <c r="C380" s="40"/>
      <c r="D380" s="225" t="s">
        <v>181</v>
      </c>
      <c r="E380" s="40"/>
      <c r="F380" s="226" t="s">
        <v>529</v>
      </c>
      <c r="G380" s="40"/>
      <c r="H380" s="40"/>
      <c r="I380" s="137"/>
      <c r="J380" s="40"/>
      <c r="K380" s="40"/>
      <c r="L380" s="44"/>
      <c r="M380" s="227"/>
      <c r="N380" s="84"/>
      <c r="O380" s="84"/>
      <c r="P380" s="84"/>
      <c r="Q380" s="84"/>
      <c r="R380" s="84"/>
      <c r="S380" s="84"/>
      <c r="T380" s="84"/>
      <c r="U380" s="85"/>
      <c r="AT380" s="18" t="s">
        <v>181</v>
      </c>
      <c r="AU380" s="18" t="s">
        <v>86</v>
      </c>
    </row>
    <row r="381" spans="2:47" s="1" customFormat="1" ht="12">
      <c r="B381" s="39"/>
      <c r="C381" s="40"/>
      <c r="D381" s="225" t="s">
        <v>183</v>
      </c>
      <c r="E381" s="40"/>
      <c r="F381" s="228" t="s">
        <v>530</v>
      </c>
      <c r="G381" s="40"/>
      <c r="H381" s="40"/>
      <c r="I381" s="137"/>
      <c r="J381" s="40"/>
      <c r="K381" s="40"/>
      <c r="L381" s="44"/>
      <c r="M381" s="282"/>
      <c r="N381" s="283"/>
      <c r="O381" s="283"/>
      <c r="P381" s="283"/>
      <c r="Q381" s="283"/>
      <c r="R381" s="283"/>
      <c r="S381" s="283"/>
      <c r="T381" s="283"/>
      <c r="U381" s="284"/>
      <c r="AT381" s="18" t="s">
        <v>183</v>
      </c>
      <c r="AU381" s="18" t="s">
        <v>86</v>
      </c>
    </row>
    <row r="382" spans="2:12" s="1" customFormat="1" ht="6.95" customHeight="1">
      <c r="B382" s="59"/>
      <c r="C382" s="60"/>
      <c r="D382" s="60"/>
      <c r="E382" s="60"/>
      <c r="F382" s="60"/>
      <c r="G382" s="60"/>
      <c r="H382" s="60"/>
      <c r="I382" s="163"/>
      <c r="J382" s="60"/>
      <c r="K382" s="60"/>
      <c r="L382" s="44"/>
    </row>
  </sheetData>
  <sheetProtection password="CC35" sheet="1" objects="1" scenarios="1" formatColumns="0" formatRows="0" autoFilter="0"/>
  <autoFilter ref="C83:K381"/>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7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1" width="14.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8" t="s">
        <v>89</v>
      </c>
      <c r="AZ2" s="129" t="s">
        <v>531</v>
      </c>
      <c r="BA2" s="129" t="s">
        <v>19</v>
      </c>
      <c r="BB2" s="129" t="s">
        <v>19</v>
      </c>
      <c r="BC2" s="129" t="s">
        <v>532</v>
      </c>
      <c r="BD2" s="129" t="s">
        <v>86</v>
      </c>
    </row>
    <row r="3" spans="2:56" ht="6.95" customHeight="1">
      <c r="B3" s="130"/>
      <c r="C3" s="131"/>
      <c r="D3" s="131"/>
      <c r="E3" s="131"/>
      <c r="F3" s="131"/>
      <c r="G3" s="131"/>
      <c r="H3" s="131"/>
      <c r="I3" s="132"/>
      <c r="J3" s="131"/>
      <c r="K3" s="131"/>
      <c r="L3" s="21"/>
      <c r="AT3" s="18" t="s">
        <v>86</v>
      </c>
      <c r="AZ3" s="129" t="s">
        <v>533</v>
      </c>
      <c r="BA3" s="129" t="s">
        <v>19</v>
      </c>
      <c r="BB3" s="129" t="s">
        <v>19</v>
      </c>
      <c r="BC3" s="129" t="s">
        <v>195</v>
      </c>
      <c r="BD3" s="129" t="s">
        <v>86</v>
      </c>
    </row>
    <row r="4" spans="2:56" ht="24.95" customHeight="1">
      <c r="B4" s="21"/>
      <c r="D4" s="133" t="s">
        <v>121</v>
      </c>
      <c r="L4" s="21"/>
      <c r="M4" s="134" t="s">
        <v>10</v>
      </c>
      <c r="AT4" s="18" t="s">
        <v>4</v>
      </c>
      <c r="AZ4" s="129" t="s">
        <v>534</v>
      </c>
      <c r="BA4" s="129" t="s">
        <v>19</v>
      </c>
      <c r="BB4" s="129" t="s">
        <v>19</v>
      </c>
      <c r="BC4" s="129" t="s">
        <v>385</v>
      </c>
      <c r="BD4" s="129" t="s">
        <v>86</v>
      </c>
    </row>
    <row r="5" spans="2:56" ht="6.95" customHeight="1">
      <c r="B5" s="21"/>
      <c r="L5" s="21"/>
      <c r="AZ5" s="129" t="s">
        <v>535</v>
      </c>
      <c r="BA5" s="129" t="s">
        <v>19</v>
      </c>
      <c r="BB5" s="129" t="s">
        <v>19</v>
      </c>
      <c r="BC5" s="129" t="s">
        <v>254</v>
      </c>
      <c r="BD5" s="129" t="s">
        <v>86</v>
      </c>
    </row>
    <row r="6" spans="2:56" ht="12" customHeight="1">
      <c r="B6" s="21"/>
      <c r="D6" s="135" t="s">
        <v>16</v>
      </c>
      <c r="L6" s="21"/>
      <c r="AZ6" s="129" t="s">
        <v>536</v>
      </c>
      <c r="BA6" s="129" t="s">
        <v>19</v>
      </c>
      <c r="BB6" s="129" t="s">
        <v>19</v>
      </c>
      <c r="BC6" s="129" t="s">
        <v>127</v>
      </c>
      <c r="BD6" s="129" t="s">
        <v>86</v>
      </c>
    </row>
    <row r="7" spans="2:56" ht="16.5" customHeight="1">
      <c r="B7" s="21"/>
      <c r="E7" s="136" t="str">
        <f>'Rekapitulace stavby'!K6</f>
        <v>Trnávka,Trnava u Zlína, dílčí úpravy toku</v>
      </c>
      <c r="F7" s="135"/>
      <c r="G7" s="135"/>
      <c r="H7" s="135"/>
      <c r="L7" s="21"/>
      <c r="AZ7" s="129" t="s">
        <v>537</v>
      </c>
      <c r="BA7" s="129" t="s">
        <v>19</v>
      </c>
      <c r="BB7" s="129" t="s">
        <v>19</v>
      </c>
      <c r="BC7" s="129" t="s">
        <v>86</v>
      </c>
      <c r="BD7" s="129" t="s">
        <v>86</v>
      </c>
    </row>
    <row r="8" spans="2:12" s="1" customFormat="1" ht="12" customHeight="1">
      <c r="B8" s="44"/>
      <c r="D8" s="135" t="s">
        <v>130</v>
      </c>
      <c r="I8" s="137"/>
      <c r="L8" s="44"/>
    </row>
    <row r="9" spans="2:12" s="1" customFormat="1" ht="36.95" customHeight="1">
      <c r="B9" s="44"/>
      <c r="E9" s="138" t="s">
        <v>538</v>
      </c>
      <c r="F9" s="1"/>
      <c r="G9" s="1"/>
      <c r="H9" s="1"/>
      <c r="I9" s="137"/>
      <c r="L9" s="44"/>
    </row>
    <row r="10" spans="2:12" s="1" customFormat="1" ht="12">
      <c r="B10" s="44"/>
      <c r="I10" s="137"/>
      <c r="L10" s="44"/>
    </row>
    <row r="11" spans="2:12" s="1" customFormat="1" ht="12" customHeight="1">
      <c r="B11" s="44"/>
      <c r="D11" s="135" t="s">
        <v>18</v>
      </c>
      <c r="F11" s="139" t="s">
        <v>19</v>
      </c>
      <c r="I11" s="140" t="s">
        <v>20</v>
      </c>
      <c r="J11" s="139" t="s">
        <v>19</v>
      </c>
      <c r="L11" s="44"/>
    </row>
    <row r="12" spans="2:12" s="1" customFormat="1" ht="12" customHeight="1">
      <c r="B12" s="44"/>
      <c r="D12" s="135" t="s">
        <v>21</v>
      </c>
      <c r="F12" s="139" t="s">
        <v>22</v>
      </c>
      <c r="I12" s="140" t="s">
        <v>23</v>
      </c>
      <c r="J12" s="141" t="str">
        <f>'Rekapitulace stavby'!AN8</f>
        <v>16. 9. 2019</v>
      </c>
      <c r="L12" s="44"/>
    </row>
    <row r="13" spans="2:12" s="1" customFormat="1" ht="10.8" customHeight="1">
      <c r="B13" s="44"/>
      <c r="I13" s="137"/>
      <c r="L13" s="44"/>
    </row>
    <row r="14" spans="2:12" s="1" customFormat="1" ht="12" customHeight="1">
      <c r="B14" s="44"/>
      <c r="D14" s="135" t="s">
        <v>25</v>
      </c>
      <c r="I14" s="140" t="s">
        <v>26</v>
      </c>
      <c r="J14" s="139" t="s">
        <v>27</v>
      </c>
      <c r="L14" s="44"/>
    </row>
    <row r="15" spans="2:12" s="1" customFormat="1" ht="18" customHeight="1">
      <c r="B15" s="44"/>
      <c r="E15" s="139" t="s">
        <v>28</v>
      </c>
      <c r="I15" s="140" t="s">
        <v>29</v>
      </c>
      <c r="J15" s="139" t="s">
        <v>30</v>
      </c>
      <c r="L15" s="44"/>
    </row>
    <row r="16" spans="2:12" s="1" customFormat="1" ht="6.95" customHeight="1">
      <c r="B16" s="44"/>
      <c r="I16" s="137"/>
      <c r="L16" s="44"/>
    </row>
    <row r="17" spans="2:12" s="1" customFormat="1" ht="12" customHeight="1">
      <c r="B17" s="44"/>
      <c r="D17" s="135" t="s">
        <v>31</v>
      </c>
      <c r="I17" s="140" t="s">
        <v>26</v>
      </c>
      <c r="J17" s="34" t="str">
        <f>'Rekapitulace stavby'!AN13</f>
        <v>Vyplň údaj</v>
      </c>
      <c r="L17" s="44"/>
    </row>
    <row r="18" spans="2:12" s="1" customFormat="1" ht="18" customHeight="1">
      <c r="B18" s="44"/>
      <c r="E18" s="34" t="str">
        <f>'Rekapitulace stavby'!E14</f>
        <v>Vyplň údaj</v>
      </c>
      <c r="F18" s="139"/>
      <c r="G18" s="139"/>
      <c r="H18" s="139"/>
      <c r="I18" s="140" t="s">
        <v>29</v>
      </c>
      <c r="J18" s="34" t="str">
        <f>'Rekapitulace stavby'!AN14</f>
        <v>Vyplň údaj</v>
      </c>
      <c r="L18" s="44"/>
    </row>
    <row r="19" spans="2:12" s="1" customFormat="1" ht="6.95" customHeight="1">
      <c r="B19" s="44"/>
      <c r="I19" s="137"/>
      <c r="L19" s="44"/>
    </row>
    <row r="20" spans="2:12" s="1" customFormat="1" ht="12" customHeight="1">
      <c r="B20" s="44"/>
      <c r="D20" s="135" t="s">
        <v>33</v>
      </c>
      <c r="I20" s="140" t="s">
        <v>26</v>
      </c>
      <c r="J20" s="139" t="s">
        <v>34</v>
      </c>
      <c r="L20" s="44"/>
    </row>
    <row r="21" spans="2:12" s="1" customFormat="1" ht="18" customHeight="1">
      <c r="B21" s="44"/>
      <c r="E21" s="139" t="s">
        <v>35</v>
      </c>
      <c r="I21" s="140" t="s">
        <v>29</v>
      </c>
      <c r="J21" s="139" t="s">
        <v>36</v>
      </c>
      <c r="L21" s="44"/>
    </row>
    <row r="22" spans="2:12" s="1" customFormat="1" ht="6.95" customHeight="1">
      <c r="B22" s="44"/>
      <c r="I22" s="137"/>
      <c r="L22" s="44"/>
    </row>
    <row r="23" spans="2:12" s="1" customFormat="1" ht="12" customHeight="1">
      <c r="B23" s="44"/>
      <c r="D23" s="135" t="s">
        <v>38</v>
      </c>
      <c r="I23" s="140" t="s">
        <v>26</v>
      </c>
      <c r="J23" s="139" t="s">
        <v>19</v>
      </c>
      <c r="L23" s="44"/>
    </row>
    <row r="24" spans="2:12" s="1" customFormat="1" ht="18" customHeight="1">
      <c r="B24" s="44"/>
      <c r="E24" s="139" t="s">
        <v>39</v>
      </c>
      <c r="I24" s="140" t="s">
        <v>29</v>
      </c>
      <c r="J24" s="139" t="s">
        <v>19</v>
      </c>
      <c r="L24" s="44"/>
    </row>
    <row r="25" spans="2:12" s="1" customFormat="1" ht="6.95" customHeight="1">
      <c r="B25" s="44"/>
      <c r="I25" s="137"/>
      <c r="L25" s="44"/>
    </row>
    <row r="26" spans="2:12" s="1" customFormat="1" ht="12" customHeight="1">
      <c r="B26" s="44"/>
      <c r="D26" s="135" t="s">
        <v>40</v>
      </c>
      <c r="I26" s="137"/>
      <c r="L26" s="44"/>
    </row>
    <row r="27" spans="2:12" s="7" customFormat="1" ht="16.5" customHeight="1">
      <c r="B27" s="142"/>
      <c r="E27" s="143" t="s">
        <v>19</v>
      </c>
      <c r="F27" s="143"/>
      <c r="G27" s="143"/>
      <c r="H27" s="143"/>
      <c r="I27" s="144"/>
      <c r="L27" s="142"/>
    </row>
    <row r="28" spans="2:12" s="1" customFormat="1" ht="6.95" customHeight="1">
      <c r="B28" s="44"/>
      <c r="I28" s="137"/>
      <c r="L28" s="44"/>
    </row>
    <row r="29" spans="2:12" s="1" customFormat="1" ht="6.95" customHeight="1">
      <c r="B29" s="44"/>
      <c r="D29" s="76"/>
      <c r="E29" s="76"/>
      <c r="F29" s="76"/>
      <c r="G29" s="76"/>
      <c r="H29" s="76"/>
      <c r="I29" s="145"/>
      <c r="J29" s="76"/>
      <c r="K29" s="76"/>
      <c r="L29" s="44"/>
    </row>
    <row r="30" spans="2:12" s="1" customFormat="1" ht="25.4" customHeight="1">
      <c r="B30" s="44"/>
      <c r="D30" s="146" t="s">
        <v>42</v>
      </c>
      <c r="I30" s="137"/>
      <c r="J30" s="147">
        <f>ROUND(J82,2)</f>
        <v>0</v>
      </c>
      <c r="L30" s="44"/>
    </row>
    <row r="31" spans="2:12" s="1" customFormat="1" ht="6.95" customHeight="1">
      <c r="B31" s="44"/>
      <c r="D31" s="76"/>
      <c r="E31" s="76"/>
      <c r="F31" s="76"/>
      <c r="G31" s="76"/>
      <c r="H31" s="76"/>
      <c r="I31" s="145"/>
      <c r="J31" s="76"/>
      <c r="K31" s="76"/>
      <c r="L31" s="44"/>
    </row>
    <row r="32" spans="2:12" s="1" customFormat="1" ht="14.4" customHeight="1">
      <c r="B32" s="44"/>
      <c r="F32" s="148" t="s">
        <v>44</v>
      </c>
      <c r="I32" s="149" t="s">
        <v>43</v>
      </c>
      <c r="J32" s="148" t="s">
        <v>45</v>
      </c>
      <c r="L32" s="44"/>
    </row>
    <row r="33" spans="2:12" s="1" customFormat="1" ht="14.4" customHeight="1">
      <c r="B33" s="44"/>
      <c r="D33" s="150" t="s">
        <v>46</v>
      </c>
      <c r="E33" s="135" t="s">
        <v>47</v>
      </c>
      <c r="F33" s="151">
        <f>ROUND((SUM(BE82:BE172)),2)</f>
        <v>0</v>
      </c>
      <c r="I33" s="152">
        <v>0.21</v>
      </c>
      <c r="J33" s="151">
        <f>ROUND(((SUM(BE82:BE172))*I33),2)</f>
        <v>0</v>
      </c>
      <c r="L33" s="44"/>
    </row>
    <row r="34" spans="2:12" s="1" customFormat="1" ht="14.4" customHeight="1">
      <c r="B34" s="44"/>
      <c r="E34" s="135" t="s">
        <v>48</v>
      </c>
      <c r="F34" s="151">
        <f>ROUND((SUM(BF82:BF172)),2)</f>
        <v>0</v>
      </c>
      <c r="I34" s="152">
        <v>0.15</v>
      </c>
      <c r="J34" s="151">
        <f>ROUND(((SUM(BF82:BF172))*I34),2)</f>
        <v>0</v>
      </c>
      <c r="L34" s="44"/>
    </row>
    <row r="35" spans="2:12" s="1" customFormat="1" ht="14.4" customHeight="1" hidden="1">
      <c r="B35" s="44"/>
      <c r="E35" s="135" t="s">
        <v>49</v>
      </c>
      <c r="F35" s="151">
        <f>ROUND((SUM(BG82:BG172)),2)</f>
        <v>0</v>
      </c>
      <c r="I35" s="152">
        <v>0.21</v>
      </c>
      <c r="J35" s="151">
        <f>0</f>
        <v>0</v>
      </c>
      <c r="L35" s="44"/>
    </row>
    <row r="36" spans="2:12" s="1" customFormat="1" ht="14.4" customHeight="1" hidden="1">
      <c r="B36" s="44"/>
      <c r="E36" s="135" t="s">
        <v>50</v>
      </c>
      <c r="F36" s="151">
        <f>ROUND((SUM(BH82:BH172)),2)</f>
        <v>0</v>
      </c>
      <c r="I36" s="152">
        <v>0.15</v>
      </c>
      <c r="J36" s="151">
        <f>0</f>
        <v>0</v>
      </c>
      <c r="L36" s="44"/>
    </row>
    <row r="37" spans="2:12" s="1" customFormat="1" ht="14.4" customHeight="1" hidden="1">
      <c r="B37" s="44"/>
      <c r="E37" s="135" t="s">
        <v>51</v>
      </c>
      <c r="F37" s="151">
        <f>ROUND((SUM(BI82:BI172)),2)</f>
        <v>0</v>
      </c>
      <c r="I37" s="152">
        <v>0</v>
      </c>
      <c r="J37" s="151">
        <f>0</f>
        <v>0</v>
      </c>
      <c r="L37" s="44"/>
    </row>
    <row r="38" spans="2:12" s="1" customFormat="1" ht="6.95" customHeight="1">
      <c r="B38" s="44"/>
      <c r="I38" s="137"/>
      <c r="L38" s="44"/>
    </row>
    <row r="39" spans="2:12" s="1" customFormat="1" ht="25.4" customHeight="1">
      <c r="B39" s="44"/>
      <c r="C39" s="153"/>
      <c r="D39" s="154" t="s">
        <v>52</v>
      </c>
      <c r="E39" s="155"/>
      <c r="F39" s="155"/>
      <c r="G39" s="156" t="s">
        <v>53</v>
      </c>
      <c r="H39" s="157" t="s">
        <v>54</v>
      </c>
      <c r="I39" s="158"/>
      <c r="J39" s="159">
        <f>SUM(J30:J37)</f>
        <v>0</v>
      </c>
      <c r="K39" s="160"/>
      <c r="L39" s="44"/>
    </row>
    <row r="40" spans="2:12" s="1" customFormat="1" ht="14.4" customHeight="1">
      <c r="B40" s="161"/>
      <c r="C40" s="162"/>
      <c r="D40" s="162"/>
      <c r="E40" s="162"/>
      <c r="F40" s="162"/>
      <c r="G40" s="162"/>
      <c r="H40" s="162"/>
      <c r="I40" s="163"/>
      <c r="J40" s="162"/>
      <c r="K40" s="162"/>
      <c r="L40" s="44"/>
    </row>
    <row r="44" spans="2:12" s="1" customFormat="1" ht="6.95" customHeight="1">
      <c r="B44" s="164"/>
      <c r="C44" s="165"/>
      <c r="D44" s="165"/>
      <c r="E44" s="165"/>
      <c r="F44" s="165"/>
      <c r="G44" s="165"/>
      <c r="H44" s="165"/>
      <c r="I44" s="166"/>
      <c r="J44" s="165"/>
      <c r="K44" s="165"/>
      <c r="L44" s="44"/>
    </row>
    <row r="45" spans="2:12" s="1" customFormat="1" ht="24.95" customHeight="1">
      <c r="B45" s="39"/>
      <c r="C45" s="24" t="s">
        <v>148</v>
      </c>
      <c r="D45" s="40"/>
      <c r="E45" s="40"/>
      <c r="F45" s="40"/>
      <c r="G45" s="40"/>
      <c r="H45" s="40"/>
      <c r="I45" s="137"/>
      <c r="J45" s="40"/>
      <c r="K45" s="40"/>
      <c r="L45" s="44"/>
    </row>
    <row r="46" spans="2:12" s="1" customFormat="1" ht="6.95" customHeight="1">
      <c r="B46" s="39"/>
      <c r="C46" s="40"/>
      <c r="D46" s="40"/>
      <c r="E46" s="40"/>
      <c r="F46" s="40"/>
      <c r="G46" s="40"/>
      <c r="H46" s="40"/>
      <c r="I46" s="137"/>
      <c r="J46" s="40"/>
      <c r="K46" s="40"/>
      <c r="L46" s="44"/>
    </row>
    <row r="47" spans="2:12" s="1" customFormat="1" ht="12" customHeight="1">
      <c r="B47" s="39"/>
      <c r="C47" s="33" t="s">
        <v>16</v>
      </c>
      <c r="D47" s="40"/>
      <c r="E47" s="40"/>
      <c r="F47" s="40"/>
      <c r="G47" s="40"/>
      <c r="H47" s="40"/>
      <c r="I47" s="137"/>
      <c r="J47" s="40"/>
      <c r="K47" s="40"/>
      <c r="L47" s="44"/>
    </row>
    <row r="48" spans="2:12" s="1" customFormat="1" ht="16.5" customHeight="1">
      <c r="B48" s="39"/>
      <c r="C48" s="40"/>
      <c r="D48" s="40"/>
      <c r="E48" s="167" t="str">
        <f>E7</f>
        <v>Trnávka,Trnava u Zlína, dílčí úpravy toku</v>
      </c>
      <c r="F48" s="33"/>
      <c r="G48" s="33"/>
      <c r="H48" s="33"/>
      <c r="I48" s="137"/>
      <c r="J48" s="40"/>
      <c r="K48" s="40"/>
      <c r="L48" s="44"/>
    </row>
    <row r="49" spans="2:12" s="1" customFormat="1" ht="12" customHeight="1">
      <c r="B49" s="39"/>
      <c r="C49" s="33" t="s">
        <v>130</v>
      </c>
      <c r="D49" s="40"/>
      <c r="E49" s="40"/>
      <c r="F49" s="40"/>
      <c r="G49" s="40"/>
      <c r="H49" s="40"/>
      <c r="I49" s="137"/>
      <c r="J49" s="40"/>
      <c r="K49" s="40"/>
      <c r="L49" s="44"/>
    </row>
    <row r="50" spans="2:12" s="1" customFormat="1" ht="16.5" customHeight="1">
      <c r="B50" s="39"/>
      <c r="C50" s="40"/>
      <c r="D50" s="40"/>
      <c r="E50" s="69" t="str">
        <f>E9</f>
        <v>18030-33XT-DM-SO01a - Kácení - SO 01</v>
      </c>
      <c r="F50" s="40"/>
      <c r="G50" s="40"/>
      <c r="H50" s="40"/>
      <c r="I50" s="137"/>
      <c r="J50" s="40"/>
      <c r="K50" s="40"/>
      <c r="L50" s="44"/>
    </row>
    <row r="51" spans="2:12" s="1" customFormat="1" ht="6.95" customHeight="1">
      <c r="B51" s="39"/>
      <c r="C51" s="40"/>
      <c r="D51" s="40"/>
      <c r="E51" s="40"/>
      <c r="F51" s="40"/>
      <c r="G51" s="40"/>
      <c r="H51" s="40"/>
      <c r="I51" s="137"/>
      <c r="J51" s="40"/>
      <c r="K51" s="40"/>
      <c r="L51" s="44"/>
    </row>
    <row r="52" spans="2:12" s="1" customFormat="1" ht="12" customHeight="1">
      <c r="B52" s="39"/>
      <c r="C52" s="33" t="s">
        <v>21</v>
      </c>
      <c r="D52" s="40"/>
      <c r="E52" s="40"/>
      <c r="F52" s="28" t="str">
        <f>F12</f>
        <v>k.ú. Trnava u Zlína</v>
      </c>
      <c r="G52" s="40"/>
      <c r="H52" s="40"/>
      <c r="I52" s="140" t="s">
        <v>23</v>
      </c>
      <c r="J52" s="72" t="str">
        <f>IF(J12="","",J12)</f>
        <v>16. 9. 2019</v>
      </c>
      <c r="K52" s="40"/>
      <c r="L52" s="44"/>
    </row>
    <row r="53" spans="2:12" s="1" customFormat="1" ht="6.95" customHeight="1">
      <c r="B53" s="39"/>
      <c r="C53" s="40"/>
      <c r="D53" s="40"/>
      <c r="E53" s="40"/>
      <c r="F53" s="40"/>
      <c r="G53" s="40"/>
      <c r="H53" s="40"/>
      <c r="I53" s="137"/>
      <c r="J53" s="40"/>
      <c r="K53" s="40"/>
      <c r="L53" s="44"/>
    </row>
    <row r="54" spans="2:12" s="1" customFormat="1" ht="27.9" customHeight="1">
      <c r="B54" s="39"/>
      <c r="C54" s="33" t="s">
        <v>25</v>
      </c>
      <c r="D54" s="40"/>
      <c r="E54" s="40"/>
      <c r="F54" s="28" t="str">
        <f>E15</f>
        <v>Povodí Moravy, s.p.</v>
      </c>
      <c r="G54" s="40"/>
      <c r="H54" s="40"/>
      <c r="I54" s="140" t="s">
        <v>33</v>
      </c>
      <c r="J54" s="37" t="str">
        <f>E21</f>
        <v>Regioprojekt Brno, s.r.o</v>
      </c>
      <c r="K54" s="40"/>
      <c r="L54" s="44"/>
    </row>
    <row r="55" spans="2:12" s="1" customFormat="1" ht="15.15" customHeight="1">
      <c r="B55" s="39"/>
      <c r="C55" s="33" t="s">
        <v>31</v>
      </c>
      <c r="D55" s="40"/>
      <c r="E55" s="40"/>
      <c r="F55" s="28" t="str">
        <f>IF(E18="","",E18)</f>
        <v>Vyplň údaj</v>
      </c>
      <c r="G55" s="40"/>
      <c r="H55" s="40"/>
      <c r="I55" s="140" t="s">
        <v>38</v>
      </c>
      <c r="J55" s="37" t="str">
        <f>E24</f>
        <v>Ing. Michal Doubek</v>
      </c>
      <c r="K55" s="40"/>
      <c r="L55" s="44"/>
    </row>
    <row r="56" spans="2:12" s="1" customFormat="1" ht="10.3" customHeight="1">
      <c r="B56" s="39"/>
      <c r="C56" s="40"/>
      <c r="D56" s="40"/>
      <c r="E56" s="40"/>
      <c r="F56" s="40"/>
      <c r="G56" s="40"/>
      <c r="H56" s="40"/>
      <c r="I56" s="137"/>
      <c r="J56" s="40"/>
      <c r="K56" s="40"/>
      <c r="L56" s="44"/>
    </row>
    <row r="57" spans="2:12" s="1" customFormat="1" ht="29.25" customHeight="1">
      <c r="B57" s="39"/>
      <c r="C57" s="168" t="s">
        <v>149</v>
      </c>
      <c r="D57" s="169"/>
      <c r="E57" s="169"/>
      <c r="F57" s="169"/>
      <c r="G57" s="169"/>
      <c r="H57" s="169"/>
      <c r="I57" s="170"/>
      <c r="J57" s="171" t="s">
        <v>150</v>
      </c>
      <c r="K57" s="169"/>
      <c r="L57" s="44"/>
    </row>
    <row r="58" spans="2:12" s="1" customFormat="1" ht="10.3" customHeight="1">
      <c r="B58" s="39"/>
      <c r="C58" s="40"/>
      <c r="D58" s="40"/>
      <c r="E58" s="40"/>
      <c r="F58" s="40"/>
      <c r="G58" s="40"/>
      <c r="H58" s="40"/>
      <c r="I58" s="137"/>
      <c r="J58" s="40"/>
      <c r="K58" s="40"/>
      <c r="L58" s="44"/>
    </row>
    <row r="59" spans="2:47" s="1" customFormat="1" ht="22.8" customHeight="1">
      <c r="B59" s="39"/>
      <c r="C59" s="172" t="s">
        <v>74</v>
      </c>
      <c r="D59" s="40"/>
      <c r="E59" s="40"/>
      <c r="F59" s="40"/>
      <c r="G59" s="40"/>
      <c r="H59" s="40"/>
      <c r="I59" s="137"/>
      <c r="J59" s="102">
        <f>J82</f>
        <v>0</v>
      </c>
      <c r="K59" s="40"/>
      <c r="L59" s="44"/>
      <c r="AU59" s="18" t="s">
        <v>151</v>
      </c>
    </row>
    <row r="60" spans="2:12" s="8" customFormat="1" ht="24.95" customHeight="1">
      <c r="B60" s="173"/>
      <c r="C60" s="174"/>
      <c r="D60" s="175" t="s">
        <v>152</v>
      </c>
      <c r="E60" s="176"/>
      <c r="F60" s="176"/>
      <c r="G60" s="176"/>
      <c r="H60" s="176"/>
      <c r="I60" s="177"/>
      <c r="J60" s="178">
        <f>J83</f>
        <v>0</v>
      </c>
      <c r="K60" s="174"/>
      <c r="L60" s="179"/>
    </row>
    <row r="61" spans="2:12" s="9" customFormat="1" ht="19.9" customHeight="1">
      <c r="B61" s="180"/>
      <c r="C61" s="181"/>
      <c r="D61" s="182" t="s">
        <v>153</v>
      </c>
      <c r="E61" s="183"/>
      <c r="F61" s="183"/>
      <c r="G61" s="183"/>
      <c r="H61" s="183"/>
      <c r="I61" s="184"/>
      <c r="J61" s="185">
        <f>J84</f>
        <v>0</v>
      </c>
      <c r="K61" s="181"/>
      <c r="L61" s="186"/>
    </row>
    <row r="62" spans="2:12" s="9" customFormat="1" ht="19.9" customHeight="1">
      <c r="B62" s="180"/>
      <c r="C62" s="181"/>
      <c r="D62" s="182" t="s">
        <v>156</v>
      </c>
      <c r="E62" s="183"/>
      <c r="F62" s="183"/>
      <c r="G62" s="183"/>
      <c r="H62" s="183"/>
      <c r="I62" s="184"/>
      <c r="J62" s="185">
        <f>J169</f>
        <v>0</v>
      </c>
      <c r="K62" s="181"/>
      <c r="L62" s="186"/>
    </row>
    <row r="63" spans="2:12" s="1" customFormat="1" ht="21.8" customHeight="1">
      <c r="B63" s="39"/>
      <c r="C63" s="40"/>
      <c r="D63" s="40"/>
      <c r="E63" s="40"/>
      <c r="F63" s="40"/>
      <c r="G63" s="40"/>
      <c r="H63" s="40"/>
      <c r="I63" s="137"/>
      <c r="J63" s="40"/>
      <c r="K63" s="40"/>
      <c r="L63" s="44"/>
    </row>
    <row r="64" spans="2:12" s="1" customFormat="1" ht="6.95" customHeight="1">
      <c r="B64" s="59"/>
      <c r="C64" s="60"/>
      <c r="D64" s="60"/>
      <c r="E64" s="60"/>
      <c r="F64" s="60"/>
      <c r="G64" s="60"/>
      <c r="H64" s="60"/>
      <c r="I64" s="163"/>
      <c r="J64" s="60"/>
      <c r="K64" s="60"/>
      <c r="L64" s="44"/>
    </row>
    <row r="68" spans="2:12" s="1" customFormat="1" ht="6.95" customHeight="1">
      <c r="B68" s="61"/>
      <c r="C68" s="62"/>
      <c r="D68" s="62"/>
      <c r="E68" s="62"/>
      <c r="F68" s="62"/>
      <c r="G68" s="62"/>
      <c r="H68" s="62"/>
      <c r="I68" s="166"/>
      <c r="J68" s="62"/>
      <c r="K68" s="62"/>
      <c r="L68" s="44"/>
    </row>
    <row r="69" spans="2:12" s="1" customFormat="1" ht="24.95" customHeight="1">
      <c r="B69" s="39"/>
      <c r="C69" s="24" t="s">
        <v>157</v>
      </c>
      <c r="D69" s="40"/>
      <c r="E69" s="40"/>
      <c r="F69" s="40"/>
      <c r="G69" s="40"/>
      <c r="H69" s="40"/>
      <c r="I69" s="137"/>
      <c r="J69" s="40"/>
      <c r="K69" s="40"/>
      <c r="L69" s="44"/>
    </row>
    <row r="70" spans="2:12" s="1" customFormat="1" ht="6.95" customHeight="1">
      <c r="B70" s="39"/>
      <c r="C70" s="40"/>
      <c r="D70" s="40"/>
      <c r="E70" s="40"/>
      <c r="F70" s="40"/>
      <c r="G70" s="40"/>
      <c r="H70" s="40"/>
      <c r="I70" s="137"/>
      <c r="J70" s="40"/>
      <c r="K70" s="40"/>
      <c r="L70" s="44"/>
    </row>
    <row r="71" spans="2:12" s="1" customFormat="1" ht="12" customHeight="1">
      <c r="B71" s="39"/>
      <c r="C71" s="33" t="s">
        <v>16</v>
      </c>
      <c r="D71" s="40"/>
      <c r="E71" s="40"/>
      <c r="F71" s="40"/>
      <c r="G71" s="40"/>
      <c r="H71" s="40"/>
      <c r="I71" s="137"/>
      <c r="J71" s="40"/>
      <c r="K71" s="40"/>
      <c r="L71" s="44"/>
    </row>
    <row r="72" spans="2:12" s="1" customFormat="1" ht="16.5" customHeight="1">
      <c r="B72" s="39"/>
      <c r="C72" s="40"/>
      <c r="D72" s="40"/>
      <c r="E72" s="167" t="str">
        <f>E7</f>
        <v>Trnávka,Trnava u Zlína, dílčí úpravy toku</v>
      </c>
      <c r="F72" s="33"/>
      <c r="G72" s="33"/>
      <c r="H72" s="33"/>
      <c r="I72" s="137"/>
      <c r="J72" s="40"/>
      <c r="K72" s="40"/>
      <c r="L72" s="44"/>
    </row>
    <row r="73" spans="2:12" s="1" customFormat="1" ht="12" customHeight="1">
      <c r="B73" s="39"/>
      <c r="C73" s="33" t="s">
        <v>130</v>
      </c>
      <c r="D73" s="40"/>
      <c r="E73" s="40"/>
      <c r="F73" s="40"/>
      <c r="G73" s="40"/>
      <c r="H73" s="40"/>
      <c r="I73" s="137"/>
      <c r="J73" s="40"/>
      <c r="K73" s="40"/>
      <c r="L73" s="44"/>
    </row>
    <row r="74" spans="2:12" s="1" customFormat="1" ht="16.5" customHeight="1">
      <c r="B74" s="39"/>
      <c r="C74" s="40"/>
      <c r="D74" s="40"/>
      <c r="E74" s="69" t="str">
        <f>E9</f>
        <v>18030-33XT-DM-SO01a - Kácení - SO 01</v>
      </c>
      <c r="F74" s="40"/>
      <c r="G74" s="40"/>
      <c r="H74" s="40"/>
      <c r="I74" s="137"/>
      <c r="J74" s="40"/>
      <c r="K74" s="40"/>
      <c r="L74" s="44"/>
    </row>
    <row r="75" spans="2:12" s="1" customFormat="1" ht="6.95" customHeight="1">
      <c r="B75" s="39"/>
      <c r="C75" s="40"/>
      <c r="D75" s="40"/>
      <c r="E75" s="40"/>
      <c r="F75" s="40"/>
      <c r="G75" s="40"/>
      <c r="H75" s="40"/>
      <c r="I75" s="137"/>
      <c r="J75" s="40"/>
      <c r="K75" s="40"/>
      <c r="L75" s="44"/>
    </row>
    <row r="76" spans="2:12" s="1" customFormat="1" ht="12" customHeight="1">
      <c r="B76" s="39"/>
      <c r="C76" s="33" t="s">
        <v>21</v>
      </c>
      <c r="D76" s="40"/>
      <c r="E76" s="40"/>
      <c r="F76" s="28" t="str">
        <f>F12</f>
        <v>k.ú. Trnava u Zlína</v>
      </c>
      <c r="G76" s="40"/>
      <c r="H76" s="40"/>
      <c r="I76" s="140" t="s">
        <v>23</v>
      </c>
      <c r="J76" s="72" t="str">
        <f>IF(J12="","",J12)</f>
        <v>16. 9. 2019</v>
      </c>
      <c r="K76" s="40"/>
      <c r="L76" s="44"/>
    </row>
    <row r="77" spans="2:12" s="1" customFormat="1" ht="6.95" customHeight="1">
      <c r="B77" s="39"/>
      <c r="C77" s="40"/>
      <c r="D77" s="40"/>
      <c r="E77" s="40"/>
      <c r="F77" s="40"/>
      <c r="G77" s="40"/>
      <c r="H77" s="40"/>
      <c r="I77" s="137"/>
      <c r="J77" s="40"/>
      <c r="K77" s="40"/>
      <c r="L77" s="44"/>
    </row>
    <row r="78" spans="2:12" s="1" customFormat="1" ht="27.9" customHeight="1">
      <c r="B78" s="39"/>
      <c r="C78" s="33" t="s">
        <v>25</v>
      </c>
      <c r="D78" s="40"/>
      <c r="E78" s="40"/>
      <c r="F78" s="28" t="str">
        <f>E15</f>
        <v>Povodí Moravy, s.p.</v>
      </c>
      <c r="G78" s="40"/>
      <c r="H78" s="40"/>
      <c r="I78" s="140" t="s">
        <v>33</v>
      </c>
      <c r="J78" s="37" t="str">
        <f>E21</f>
        <v>Regioprojekt Brno, s.r.o</v>
      </c>
      <c r="K78" s="40"/>
      <c r="L78" s="44"/>
    </row>
    <row r="79" spans="2:12" s="1" customFormat="1" ht="15.15" customHeight="1">
      <c r="B79" s="39"/>
      <c r="C79" s="33" t="s">
        <v>31</v>
      </c>
      <c r="D79" s="40"/>
      <c r="E79" s="40"/>
      <c r="F79" s="28" t="str">
        <f>IF(E18="","",E18)</f>
        <v>Vyplň údaj</v>
      </c>
      <c r="G79" s="40"/>
      <c r="H79" s="40"/>
      <c r="I79" s="140" t="s">
        <v>38</v>
      </c>
      <c r="J79" s="37" t="str">
        <f>E24</f>
        <v>Ing. Michal Doubek</v>
      </c>
      <c r="K79" s="40"/>
      <c r="L79" s="44"/>
    </row>
    <row r="80" spans="2:12" s="1" customFormat="1" ht="10.3" customHeight="1">
      <c r="B80" s="39"/>
      <c r="C80" s="40"/>
      <c r="D80" s="40"/>
      <c r="E80" s="40"/>
      <c r="F80" s="40"/>
      <c r="G80" s="40"/>
      <c r="H80" s="40"/>
      <c r="I80" s="137"/>
      <c r="J80" s="40"/>
      <c r="K80" s="40"/>
      <c r="L80" s="44"/>
    </row>
    <row r="81" spans="2:21" s="10" customFormat="1" ht="29.25" customHeight="1">
      <c r="B81" s="187"/>
      <c r="C81" s="188" t="s">
        <v>158</v>
      </c>
      <c r="D81" s="189" t="s">
        <v>61</v>
      </c>
      <c r="E81" s="189" t="s">
        <v>57</v>
      </c>
      <c r="F81" s="189" t="s">
        <v>58</v>
      </c>
      <c r="G81" s="189" t="s">
        <v>159</v>
      </c>
      <c r="H81" s="189" t="s">
        <v>160</v>
      </c>
      <c r="I81" s="190" t="s">
        <v>161</v>
      </c>
      <c r="J81" s="189" t="s">
        <v>150</v>
      </c>
      <c r="K81" s="191" t="s">
        <v>162</v>
      </c>
      <c r="L81" s="192"/>
      <c r="M81" s="92" t="s">
        <v>19</v>
      </c>
      <c r="N81" s="93" t="s">
        <v>46</v>
      </c>
      <c r="O81" s="93" t="s">
        <v>163</v>
      </c>
      <c r="P81" s="93" t="s">
        <v>164</v>
      </c>
      <c r="Q81" s="93" t="s">
        <v>165</v>
      </c>
      <c r="R81" s="93" t="s">
        <v>166</v>
      </c>
      <c r="S81" s="93" t="s">
        <v>167</v>
      </c>
      <c r="T81" s="93" t="s">
        <v>168</v>
      </c>
      <c r="U81" s="94" t="s">
        <v>169</v>
      </c>
    </row>
    <row r="82" spans="2:63" s="1" customFormat="1" ht="22.8" customHeight="1">
      <c r="B82" s="39"/>
      <c r="C82" s="99" t="s">
        <v>170</v>
      </c>
      <c r="D82" s="40"/>
      <c r="E82" s="40"/>
      <c r="F82" s="40"/>
      <c r="G82" s="40"/>
      <c r="H82" s="40"/>
      <c r="I82" s="137"/>
      <c r="J82" s="193">
        <f>BK82</f>
        <v>0</v>
      </c>
      <c r="K82" s="40"/>
      <c r="L82" s="44"/>
      <c r="M82" s="95"/>
      <c r="N82" s="96"/>
      <c r="O82" s="96"/>
      <c r="P82" s="194">
        <f>P83</f>
        <v>0</v>
      </c>
      <c r="Q82" s="96"/>
      <c r="R82" s="194">
        <f>R83</f>
        <v>0.0303</v>
      </c>
      <c r="S82" s="96"/>
      <c r="T82" s="194">
        <f>T83</f>
        <v>0</v>
      </c>
      <c r="U82" s="97"/>
      <c r="AT82" s="18" t="s">
        <v>75</v>
      </c>
      <c r="AU82" s="18" t="s">
        <v>151</v>
      </c>
      <c r="BK82" s="195">
        <f>BK83</f>
        <v>0</v>
      </c>
    </row>
    <row r="83" spans="2:63" s="11" customFormat="1" ht="25.9" customHeight="1">
      <c r="B83" s="196"/>
      <c r="C83" s="197"/>
      <c r="D83" s="198" t="s">
        <v>75</v>
      </c>
      <c r="E83" s="199" t="s">
        <v>171</v>
      </c>
      <c r="F83" s="199" t="s">
        <v>172</v>
      </c>
      <c r="G83" s="197"/>
      <c r="H83" s="197"/>
      <c r="I83" s="200"/>
      <c r="J83" s="201">
        <f>BK83</f>
        <v>0</v>
      </c>
      <c r="K83" s="197"/>
      <c r="L83" s="202"/>
      <c r="M83" s="203"/>
      <c r="N83" s="204"/>
      <c r="O83" s="204"/>
      <c r="P83" s="205">
        <f>P84+P169</f>
        <v>0</v>
      </c>
      <c r="Q83" s="204"/>
      <c r="R83" s="205">
        <f>R84+R169</f>
        <v>0.0303</v>
      </c>
      <c r="S83" s="204"/>
      <c r="T83" s="205">
        <f>T84+T169</f>
        <v>0</v>
      </c>
      <c r="U83" s="206"/>
      <c r="AR83" s="207" t="s">
        <v>84</v>
      </c>
      <c r="AT83" s="208" t="s">
        <v>75</v>
      </c>
      <c r="AU83" s="208" t="s">
        <v>76</v>
      </c>
      <c r="AY83" s="207" t="s">
        <v>173</v>
      </c>
      <c r="BK83" s="209">
        <f>BK84+BK169</f>
        <v>0</v>
      </c>
    </row>
    <row r="84" spans="2:63" s="11" customFormat="1" ht="22.8" customHeight="1">
      <c r="B84" s="196"/>
      <c r="C84" s="197"/>
      <c r="D84" s="198" t="s">
        <v>75</v>
      </c>
      <c r="E84" s="210" t="s">
        <v>84</v>
      </c>
      <c r="F84" s="210" t="s">
        <v>174</v>
      </c>
      <c r="G84" s="197"/>
      <c r="H84" s="197"/>
      <c r="I84" s="200"/>
      <c r="J84" s="211">
        <f>BK84</f>
        <v>0</v>
      </c>
      <c r="K84" s="197"/>
      <c r="L84" s="202"/>
      <c r="M84" s="203"/>
      <c r="N84" s="204"/>
      <c r="O84" s="204"/>
      <c r="P84" s="205">
        <f>SUM(P85:P168)</f>
        <v>0</v>
      </c>
      <c r="Q84" s="204"/>
      <c r="R84" s="205">
        <f>SUM(R85:R168)</f>
        <v>0.0303</v>
      </c>
      <c r="S84" s="204"/>
      <c r="T84" s="205">
        <f>SUM(T85:T168)</f>
        <v>0</v>
      </c>
      <c r="U84" s="206"/>
      <c r="AR84" s="207" t="s">
        <v>84</v>
      </c>
      <c r="AT84" s="208" t="s">
        <v>75</v>
      </c>
      <c r="AU84" s="208" t="s">
        <v>84</v>
      </c>
      <c r="AY84" s="207" t="s">
        <v>173</v>
      </c>
      <c r="BK84" s="209">
        <f>SUM(BK85:BK168)</f>
        <v>0</v>
      </c>
    </row>
    <row r="85" spans="2:65" s="1" customFormat="1" ht="16.5" customHeight="1">
      <c r="B85" s="39"/>
      <c r="C85" s="212" t="s">
        <v>84</v>
      </c>
      <c r="D85" s="212" t="s">
        <v>175</v>
      </c>
      <c r="E85" s="213" t="s">
        <v>539</v>
      </c>
      <c r="F85" s="214" t="s">
        <v>540</v>
      </c>
      <c r="G85" s="215" t="s">
        <v>357</v>
      </c>
      <c r="H85" s="216">
        <v>115</v>
      </c>
      <c r="I85" s="217"/>
      <c r="J85" s="218">
        <f>ROUND(I85*H85,2)</f>
        <v>0</v>
      </c>
      <c r="K85" s="214" t="s">
        <v>179</v>
      </c>
      <c r="L85" s="44"/>
      <c r="M85" s="219" t="s">
        <v>19</v>
      </c>
      <c r="N85" s="220" t="s">
        <v>47</v>
      </c>
      <c r="O85" s="84"/>
      <c r="P85" s="221">
        <f>O85*H85</f>
        <v>0</v>
      </c>
      <c r="Q85" s="221">
        <v>0</v>
      </c>
      <c r="R85" s="221">
        <f>Q85*H85</f>
        <v>0</v>
      </c>
      <c r="S85" s="221">
        <v>0</v>
      </c>
      <c r="T85" s="221">
        <f>S85*H85</f>
        <v>0</v>
      </c>
      <c r="U85" s="222" t="s">
        <v>19</v>
      </c>
      <c r="AR85" s="223" t="s">
        <v>127</v>
      </c>
      <c r="AT85" s="223" t="s">
        <v>175</v>
      </c>
      <c r="AU85" s="223" t="s">
        <v>86</v>
      </c>
      <c r="AY85" s="18" t="s">
        <v>173</v>
      </c>
      <c r="BE85" s="224">
        <f>IF(N85="základní",J85,0)</f>
        <v>0</v>
      </c>
      <c r="BF85" s="224">
        <f>IF(N85="snížená",J85,0)</f>
        <v>0</v>
      </c>
      <c r="BG85" s="224">
        <f>IF(N85="zákl. přenesená",J85,0)</f>
        <v>0</v>
      </c>
      <c r="BH85" s="224">
        <f>IF(N85="sníž. přenesená",J85,0)</f>
        <v>0</v>
      </c>
      <c r="BI85" s="224">
        <f>IF(N85="nulová",J85,0)</f>
        <v>0</v>
      </c>
      <c r="BJ85" s="18" t="s">
        <v>84</v>
      </c>
      <c r="BK85" s="224">
        <f>ROUND(I85*H85,2)</f>
        <v>0</v>
      </c>
      <c r="BL85" s="18" t="s">
        <v>127</v>
      </c>
      <c r="BM85" s="223" t="s">
        <v>541</v>
      </c>
    </row>
    <row r="86" spans="2:47" s="1" customFormat="1" ht="12">
      <c r="B86" s="39"/>
      <c r="C86" s="40"/>
      <c r="D86" s="225" t="s">
        <v>181</v>
      </c>
      <c r="E86" s="40"/>
      <c r="F86" s="226" t="s">
        <v>542</v>
      </c>
      <c r="G86" s="40"/>
      <c r="H86" s="40"/>
      <c r="I86" s="137"/>
      <c r="J86" s="40"/>
      <c r="K86" s="40"/>
      <c r="L86" s="44"/>
      <c r="M86" s="227"/>
      <c r="N86" s="84"/>
      <c r="O86" s="84"/>
      <c r="P86" s="84"/>
      <c r="Q86" s="84"/>
      <c r="R86" s="84"/>
      <c r="S86" s="84"/>
      <c r="T86" s="84"/>
      <c r="U86" s="85"/>
      <c r="AT86" s="18" t="s">
        <v>181</v>
      </c>
      <c r="AU86" s="18" t="s">
        <v>86</v>
      </c>
    </row>
    <row r="87" spans="2:47" s="1" customFormat="1" ht="12">
      <c r="B87" s="39"/>
      <c r="C87" s="40"/>
      <c r="D87" s="225" t="s">
        <v>183</v>
      </c>
      <c r="E87" s="40"/>
      <c r="F87" s="228" t="s">
        <v>543</v>
      </c>
      <c r="G87" s="40"/>
      <c r="H87" s="40"/>
      <c r="I87" s="137"/>
      <c r="J87" s="40"/>
      <c r="K87" s="40"/>
      <c r="L87" s="44"/>
      <c r="M87" s="227"/>
      <c r="N87" s="84"/>
      <c r="O87" s="84"/>
      <c r="P87" s="84"/>
      <c r="Q87" s="84"/>
      <c r="R87" s="84"/>
      <c r="S87" s="84"/>
      <c r="T87" s="84"/>
      <c r="U87" s="85"/>
      <c r="AT87" s="18" t="s">
        <v>183</v>
      </c>
      <c r="AU87" s="18" t="s">
        <v>86</v>
      </c>
    </row>
    <row r="88" spans="2:51" s="12" customFormat="1" ht="12">
      <c r="B88" s="229"/>
      <c r="C88" s="230"/>
      <c r="D88" s="225" t="s">
        <v>185</v>
      </c>
      <c r="E88" s="231" t="s">
        <v>19</v>
      </c>
      <c r="F88" s="232" t="s">
        <v>544</v>
      </c>
      <c r="G88" s="230"/>
      <c r="H88" s="233">
        <v>115</v>
      </c>
      <c r="I88" s="234"/>
      <c r="J88" s="230"/>
      <c r="K88" s="230"/>
      <c r="L88" s="235"/>
      <c r="M88" s="236"/>
      <c r="N88" s="237"/>
      <c r="O88" s="237"/>
      <c r="P88" s="237"/>
      <c r="Q88" s="237"/>
      <c r="R88" s="237"/>
      <c r="S88" s="237"/>
      <c r="T88" s="237"/>
      <c r="U88" s="238"/>
      <c r="AT88" s="239" t="s">
        <v>185</v>
      </c>
      <c r="AU88" s="239" t="s">
        <v>86</v>
      </c>
      <c r="AV88" s="12" t="s">
        <v>86</v>
      </c>
      <c r="AW88" s="12" t="s">
        <v>37</v>
      </c>
      <c r="AX88" s="12" t="s">
        <v>76</v>
      </c>
      <c r="AY88" s="239" t="s">
        <v>173</v>
      </c>
    </row>
    <row r="89" spans="2:51" s="13" customFormat="1" ht="12">
      <c r="B89" s="240"/>
      <c r="C89" s="241"/>
      <c r="D89" s="225" t="s">
        <v>185</v>
      </c>
      <c r="E89" s="242" t="s">
        <v>531</v>
      </c>
      <c r="F89" s="243" t="s">
        <v>187</v>
      </c>
      <c r="G89" s="241"/>
      <c r="H89" s="244">
        <v>115</v>
      </c>
      <c r="I89" s="245"/>
      <c r="J89" s="241"/>
      <c r="K89" s="241"/>
      <c r="L89" s="246"/>
      <c r="M89" s="247"/>
      <c r="N89" s="248"/>
      <c r="O89" s="248"/>
      <c r="P89" s="248"/>
      <c r="Q89" s="248"/>
      <c r="R89" s="248"/>
      <c r="S89" s="248"/>
      <c r="T89" s="248"/>
      <c r="U89" s="249"/>
      <c r="AT89" s="250" t="s">
        <v>185</v>
      </c>
      <c r="AU89" s="250" t="s">
        <v>86</v>
      </c>
      <c r="AV89" s="13" t="s">
        <v>127</v>
      </c>
      <c r="AW89" s="13" t="s">
        <v>37</v>
      </c>
      <c r="AX89" s="13" t="s">
        <v>84</v>
      </c>
      <c r="AY89" s="250" t="s">
        <v>173</v>
      </c>
    </row>
    <row r="90" spans="2:65" s="1" customFormat="1" ht="16.5" customHeight="1">
      <c r="B90" s="39"/>
      <c r="C90" s="212" t="s">
        <v>86</v>
      </c>
      <c r="D90" s="212" t="s">
        <v>175</v>
      </c>
      <c r="E90" s="213" t="s">
        <v>545</v>
      </c>
      <c r="F90" s="214" t="s">
        <v>546</v>
      </c>
      <c r="G90" s="215" t="s">
        <v>357</v>
      </c>
      <c r="H90" s="216">
        <v>115</v>
      </c>
      <c r="I90" s="217"/>
      <c r="J90" s="218">
        <f>ROUND(I90*H90,2)</f>
        <v>0</v>
      </c>
      <c r="K90" s="214" t="s">
        <v>179</v>
      </c>
      <c r="L90" s="44"/>
      <c r="M90" s="219" t="s">
        <v>19</v>
      </c>
      <c r="N90" s="220" t="s">
        <v>47</v>
      </c>
      <c r="O90" s="84"/>
      <c r="P90" s="221">
        <f>O90*H90</f>
        <v>0</v>
      </c>
      <c r="Q90" s="221">
        <v>0.00018</v>
      </c>
      <c r="R90" s="221">
        <f>Q90*H90</f>
        <v>0.0207</v>
      </c>
      <c r="S90" s="221">
        <v>0</v>
      </c>
      <c r="T90" s="221">
        <f>S90*H90</f>
        <v>0</v>
      </c>
      <c r="U90" s="222" t="s">
        <v>19</v>
      </c>
      <c r="AR90" s="223" t="s">
        <v>127</v>
      </c>
      <c r="AT90" s="223" t="s">
        <v>175</v>
      </c>
      <c r="AU90" s="223" t="s">
        <v>86</v>
      </c>
      <c r="AY90" s="18" t="s">
        <v>173</v>
      </c>
      <c r="BE90" s="224">
        <f>IF(N90="základní",J90,0)</f>
        <v>0</v>
      </c>
      <c r="BF90" s="224">
        <f>IF(N90="snížená",J90,0)</f>
        <v>0</v>
      </c>
      <c r="BG90" s="224">
        <f>IF(N90="zákl. přenesená",J90,0)</f>
        <v>0</v>
      </c>
      <c r="BH90" s="224">
        <f>IF(N90="sníž. přenesená",J90,0)</f>
        <v>0</v>
      </c>
      <c r="BI90" s="224">
        <f>IF(N90="nulová",J90,0)</f>
        <v>0</v>
      </c>
      <c r="BJ90" s="18" t="s">
        <v>84</v>
      </c>
      <c r="BK90" s="224">
        <f>ROUND(I90*H90,2)</f>
        <v>0</v>
      </c>
      <c r="BL90" s="18" t="s">
        <v>127</v>
      </c>
      <c r="BM90" s="223" t="s">
        <v>547</v>
      </c>
    </row>
    <row r="91" spans="2:47" s="1" customFormat="1" ht="12">
      <c r="B91" s="39"/>
      <c r="C91" s="40"/>
      <c r="D91" s="225" t="s">
        <v>181</v>
      </c>
      <c r="E91" s="40"/>
      <c r="F91" s="226" t="s">
        <v>548</v>
      </c>
      <c r="G91" s="40"/>
      <c r="H91" s="40"/>
      <c r="I91" s="137"/>
      <c r="J91" s="40"/>
      <c r="K91" s="40"/>
      <c r="L91" s="44"/>
      <c r="M91" s="227"/>
      <c r="N91" s="84"/>
      <c r="O91" s="84"/>
      <c r="P91" s="84"/>
      <c r="Q91" s="84"/>
      <c r="R91" s="84"/>
      <c r="S91" s="84"/>
      <c r="T91" s="84"/>
      <c r="U91" s="85"/>
      <c r="AT91" s="18" t="s">
        <v>181</v>
      </c>
      <c r="AU91" s="18" t="s">
        <v>86</v>
      </c>
    </row>
    <row r="92" spans="2:47" s="1" customFormat="1" ht="12">
      <c r="B92" s="39"/>
      <c r="C92" s="40"/>
      <c r="D92" s="225" t="s">
        <v>183</v>
      </c>
      <c r="E92" s="40"/>
      <c r="F92" s="228" t="s">
        <v>549</v>
      </c>
      <c r="G92" s="40"/>
      <c r="H92" s="40"/>
      <c r="I92" s="137"/>
      <c r="J92" s="40"/>
      <c r="K92" s="40"/>
      <c r="L92" s="44"/>
      <c r="M92" s="227"/>
      <c r="N92" s="84"/>
      <c r="O92" s="84"/>
      <c r="P92" s="84"/>
      <c r="Q92" s="84"/>
      <c r="R92" s="84"/>
      <c r="S92" s="84"/>
      <c r="T92" s="84"/>
      <c r="U92" s="85"/>
      <c r="AT92" s="18" t="s">
        <v>183</v>
      </c>
      <c r="AU92" s="18" t="s">
        <v>86</v>
      </c>
    </row>
    <row r="93" spans="2:51" s="12" customFormat="1" ht="12">
      <c r="B93" s="229"/>
      <c r="C93" s="230"/>
      <c r="D93" s="225" t="s">
        <v>185</v>
      </c>
      <c r="E93" s="231" t="s">
        <v>19</v>
      </c>
      <c r="F93" s="232" t="s">
        <v>531</v>
      </c>
      <c r="G93" s="230"/>
      <c r="H93" s="233">
        <v>115</v>
      </c>
      <c r="I93" s="234"/>
      <c r="J93" s="230"/>
      <c r="K93" s="230"/>
      <c r="L93" s="235"/>
      <c r="M93" s="236"/>
      <c r="N93" s="237"/>
      <c r="O93" s="237"/>
      <c r="P93" s="237"/>
      <c r="Q93" s="237"/>
      <c r="R93" s="237"/>
      <c r="S93" s="237"/>
      <c r="T93" s="237"/>
      <c r="U93" s="238"/>
      <c r="AT93" s="239" t="s">
        <v>185</v>
      </c>
      <c r="AU93" s="239" t="s">
        <v>86</v>
      </c>
      <c r="AV93" s="12" t="s">
        <v>86</v>
      </c>
      <c r="AW93" s="12" t="s">
        <v>37</v>
      </c>
      <c r="AX93" s="12" t="s">
        <v>76</v>
      </c>
      <c r="AY93" s="239" t="s">
        <v>173</v>
      </c>
    </row>
    <row r="94" spans="2:51" s="13" customFormat="1" ht="12">
      <c r="B94" s="240"/>
      <c r="C94" s="241"/>
      <c r="D94" s="225" t="s">
        <v>185</v>
      </c>
      <c r="E94" s="242" t="s">
        <v>19</v>
      </c>
      <c r="F94" s="243" t="s">
        <v>187</v>
      </c>
      <c r="G94" s="241"/>
      <c r="H94" s="244">
        <v>115</v>
      </c>
      <c r="I94" s="245"/>
      <c r="J94" s="241"/>
      <c r="K94" s="241"/>
      <c r="L94" s="246"/>
      <c r="M94" s="247"/>
      <c r="N94" s="248"/>
      <c r="O94" s="248"/>
      <c r="P94" s="248"/>
      <c r="Q94" s="248"/>
      <c r="R94" s="248"/>
      <c r="S94" s="248"/>
      <c r="T94" s="248"/>
      <c r="U94" s="249"/>
      <c r="AT94" s="250" t="s">
        <v>185</v>
      </c>
      <c r="AU94" s="250" t="s">
        <v>86</v>
      </c>
      <c r="AV94" s="13" t="s">
        <v>127</v>
      </c>
      <c r="AW94" s="13" t="s">
        <v>37</v>
      </c>
      <c r="AX94" s="13" t="s">
        <v>84</v>
      </c>
      <c r="AY94" s="250" t="s">
        <v>173</v>
      </c>
    </row>
    <row r="95" spans="2:65" s="1" customFormat="1" ht="16.5" customHeight="1">
      <c r="B95" s="39"/>
      <c r="C95" s="212" t="s">
        <v>195</v>
      </c>
      <c r="D95" s="212" t="s">
        <v>175</v>
      </c>
      <c r="E95" s="213" t="s">
        <v>550</v>
      </c>
      <c r="F95" s="214" t="s">
        <v>551</v>
      </c>
      <c r="G95" s="215" t="s">
        <v>190</v>
      </c>
      <c r="H95" s="216">
        <v>3</v>
      </c>
      <c r="I95" s="217"/>
      <c r="J95" s="218">
        <f>ROUND(I95*H95,2)</f>
        <v>0</v>
      </c>
      <c r="K95" s="214" t="s">
        <v>179</v>
      </c>
      <c r="L95" s="44"/>
      <c r="M95" s="219" t="s">
        <v>19</v>
      </c>
      <c r="N95" s="220" t="s">
        <v>47</v>
      </c>
      <c r="O95" s="84"/>
      <c r="P95" s="221">
        <f>O95*H95</f>
        <v>0</v>
      </c>
      <c r="Q95" s="221">
        <v>0.00014</v>
      </c>
      <c r="R95" s="221">
        <f>Q95*H95</f>
        <v>0.00041999999999999996</v>
      </c>
      <c r="S95" s="221">
        <v>0</v>
      </c>
      <c r="T95" s="221">
        <f>S95*H95</f>
        <v>0</v>
      </c>
      <c r="U95" s="222" t="s">
        <v>19</v>
      </c>
      <c r="AR95" s="223" t="s">
        <v>127</v>
      </c>
      <c r="AT95" s="223" t="s">
        <v>175</v>
      </c>
      <c r="AU95" s="223" t="s">
        <v>86</v>
      </c>
      <c r="AY95" s="18" t="s">
        <v>173</v>
      </c>
      <c r="BE95" s="224">
        <f>IF(N95="základní",J95,0)</f>
        <v>0</v>
      </c>
      <c r="BF95" s="224">
        <f>IF(N95="snížená",J95,0)</f>
        <v>0</v>
      </c>
      <c r="BG95" s="224">
        <f>IF(N95="zákl. přenesená",J95,0)</f>
        <v>0</v>
      </c>
      <c r="BH95" s="224">
        <f>IF(N95="sníž. přenesená",J95,0)</f>
        <v>0</v>
      </c>
      <c r="BI95" s="224">
        <f>IF(N95="nulová",J95,0)</f>
        <v>0</v>
      </c>
      <c r="BJ95" s="18" t="s">
        <v>84</v>
      </c>
      <c r="BK95" s="224">
        <f>ROUND(I95*H95,2)</f>
        <v>0</v>
      </c>
      <c r="BL95" s="18" t="s">
        <v>127</v>
      </c>
      <c r="BM95" s="223" t="s">
        <v>552</v>
      </c>
    </row>
    <row r="96" spans="2:47" s="1" customFormat="1" ht="12">
      <c r="B96" s="39"/>
      <c r="C96" s="40"/>
      <c r="D96" s="225" t="s">
        <v>181</v>
      </c>
      <c r="E96" s="40"/>
      <c r="F96" s="226" t="s">
        <v>553</v>
      </c>
      <c r="G96" s="40"/>
      <c r="H96" s="40"/>
      <c r="I96" s="137"/>
      <c r="J96" s="40"/>
      <c r="K96" s="40"/>
      <c r="L96" s="44"/>
      <c r="M96" s="227"/>
      <c r="N96" s="84"/>
      <c r="O96" s="84"/>
      <c r="P96" s="84"/>
      <c r="Q96" s="84"/>
      <c r="R96" s="84"/>
      <c r="S96" s="84"/>
      <c r="T96" s="84"/>
      <c r="U96" s="85"/>
      <c r="AT96" s="18" t="s">
        <v>181</v>
      </c>
      <c r="AU96" s="18" t="s">
        <v>86</v>
      </c>
    </row>
    <row r="97" spans="2:47" s="1" customFormat="1" ht="12">
      <c r="B97" s="39"/>
      <c r="C97" s="40"/>
      <c r="D97" s="225" t="s">
        <v>183</v>
      </c>
      <c r="E97" s="40"/>
      <c r="F97" s="228" t="s">
        <v>554</v>
      </c>
      <c r="G97" s="40"/>
      <c r="H97" s="40"/>
      <c r="I97" s="137"/>
      <c r="J97" s="40"/>
      <c r="K97" s="40"/>
      <c r="L97" s="44"/>
      <c r="M97" s="227"/>
      <c r="N97" s="84"/>
      <c r="O97" s="84"/>
      <c r="P97" s="84"/>
      <c r="Q97" s="84"/>
      <c r="R97" s="84"/>
      <c r="S97" s="84"/>
      <c r="T97" s="84"/>
      <c r="U97" s="85"/>
      <c r="AT97" s="18" t="s">
        <v>183</v>
      </c>
      <c r="AU97" s="18" t="s">
        <v>86</v>
      </c>
    </row>
    <row r="98" spans="2:51" s="12" customFormat="1" ht="12">
      <c r="B98" s="229"/>
      <c r="C98" s="230"/>
      <c r="D98" s="225" t="s">
        <v>185</v>
      </c>
      <c r="E98" s="231" t="s">
        <v>19</v>
      </c>
      <c r="F98" s="232" t="s">
        <v>533</v>
      </c>
      <c r="G98" s="230"/>
      <c r="H98" s="233">
        <v>3</v>
      </c>
      <c r="I98" s="234"/>
      <c r="J98" s="230"/>
      <c r="K98" s="230"/>
      <c r="L98" s="235"/>
      <c r="M98" s="236"/>
      <c r="N98" s="237"/>
      <c r="O98" s="237"/>
      <c r="P98" s="237"/>
      <c r="Q98" s="237"/>
      <c r="R98" s="237"/>
      <c r="S98" s="237"/>
      <c r="T98" s="237"/>
      <c r="U98" s="238"/>
      <c r="AT98" s="239" t="s">
        <v>185</v>
      </c>
      <c r="AU98" s="239" t="s">
        <v>86</v>
      </c>
      <c r="AV98" s="12" t="s">
        <v>86</v>
      </c>
      <c r="AW98" s="12" t="s">
        <v>37</v>
      </c>
      <c r="AX98" s="12" t="s">
        <v>76</v>
      </c>
      <c r="AY98" s="239" t="s">
        <v>173</v>
      </c>
    </row>
    <row r="99" spans="2:51" s="13" customFormat="1" ht="12">
      <c r="B99" s="240"/>
      <c r="C99" s="241"/>
      <c r="D99" s="225" t="s">
        <v>185</v>
      </c>
      <c r="E99" s="242" t="s">
        <v>19</v>
      </c>
      <c r="F99" s="243" t="s">
        <v>187</v>
      </c>
      <c r="G99" s="241"/>
      <c r="H99" s="244">
        <v>3</v>
      </c>
      <c r="I99" s="245"/>
      <c r="J99" s="241"/>
      <c r="K99" s="241"/>
      <c r="L99" s="246"/>
      <c r="M99" s="247"/>
      <c r="N99" s="248"/>
      <c r="O99" s="248"/>
      <c r="P99" s="248"/>
      <c r="Q99" s="248"/>
      <c r="R99" s="248"/>
      <c r="S99" s="248"/>
      <c r="T99" s="248"/>
      <c r="U99" s="249"/>
      <c r="AT99" s="250" t="s">
        <v>185</v>
      </c>
      <c r="AU99" s="250" t="s">
        <v>86</v>
      </c>
      <c r="AV99" s="13" t="s">
        <v>127</v>
      </c>
      <c r="AW99" s="13" t="s">
        <v>37</v>
      </c>
      <c r="AX99" s="13" t="s">
        <v>84</v>
      </c>
      <c r="AY99" s="250" t="s">
        <v>173</v>
      </c>
    </row>
    <row r="100" spans="2:65" s="1" customFormat="1" ht="16.5" customHeight="1">
      <c r="B100" s="39"/>
      <c r="C100" s="212" t="s">
        <v>127</v>
      </c>
      <c r="D100" s="212" t="s">
        <v>175</v>
      </c>
      <c r="E100" s="213" t="s">
        <v>555</v>
      </c>
      <c r="F100" s="214" t="s">
        <v>556</v>
      </c>
      <c r="G100" s="215" t="s">
        <v>190</v>
      </c>
      <c r="H100" s="216">
        <v>33</v>
      </c>
      <c r="I100" s="217"/>
      <c r="J100" s="218">
        <f>ROUND(I100*H100,2)</f>
        <v>0</v>
      </c>
      <c r="K100" s="214" t="s">
        <v>179</v>
      </c>
      <c r="L100" s="44"/>
      <c r="M100" s="219" t="s">
        <v>19</v>
      </c>
      <c r="N100" s="220" t="s">
        <v>47</v>
      </c>
      <c r="O100" s="84"/>
      <c r="P100" s="221">
        <f>O100*H100</f>
        <v>0</v>
      </c>
      <c r="Q100" s="221">
        <v>0.00018</v>
      </c>
      <c r="R100" s="221">
        <f>Q100*H100</f>
        <v>0.00594</v>
      </c>
      <c r="S100" s="221">
        <v>0</v>
      </c>
      <c r="T100" s="221">
        <f>S100*H100</f>
        <v>0</v>
      </c>
      <c r="U100" s="222" t="s">
        <v>19</v>
      </c>
      <c r="AR100" s="223" t="s">
        <v>127</v>
      </c>
      <c r="AT100" s="223" t="s">
        <v>175</v>
      </c>
      <c r="AU100" s="223" t="s">
        <v>86</v>
      </c>
      <c r="AY100" s="18" t="s">
        <v>173</v>
      </c>
      <c r="BE100" s="224">
        <f>IF(N100="základní",J100,0)</f>
        <v>0</v>
      </c>
      <c r="BF100" s="224">
        <f>IF(N100="snížená",J100,0)</f>
        <v>0</v>
      </c>
      <c r="BG100" s="224">
        <f>IF(N100="zákl. přenesená",J100,0)</f>
        <v>0</v>
      </c>
      <c r="BH100" s="224">
        <f>IF(N100="sníž. přenesená",J100,0)</f>
        <v>0</v>
      </c>
      <c r="BI100" s="224">
        <f>IF(N100="nulová",J100,0)</f>
        <v>0</v>
      </c>
      <c r="BJ100" s="18" t="s">
        <v>84</v>
      </c>
      <c r="BK100" s="224">
        <f>ROUND(I100*H100,2)</f>
        <v>0</v>
      </c>
      <c r="BL100" s="18" t="s">
        <v>127</v>
      </c>
      <c r="BM100" s="223" t="s">
        <v>557</v>
      </c>
    </row>
    <row r="101" spans="2:47" s="1" customFormat="1" ht="12">
      <c r="B101" s="39"/>
      <c r="C101" s="40"/>
      <c r="D101" s="225" t="s">
        <v>181</v>
      </c>
      <c r="E101" s="40"/>
      <c r="F101" s="226" t="s">
        <v>558</v>
      </c>
      <c r="G101" s="40"/>
      <c r="H101" s="40"/>
      <c r="I101" s="137"/>
      <c r="J101" s="40"/>
      <c r="K101" s="40"/>
      <c r="L101" s="44"/>
      <c r="M101" s="227"/>
      <c r="N101" s="84"/>
      <c r="O101" s="84"/>
      <c r="P101" s="84"/>
      <c r="Q101" s="84"/>
      <c r="R101" s="84"/>
      <c r="S101" s="84"/>
      <c r="T101" s="84"/>
      <c r="U101" s="85"/>
      <c r="AT101" s="18" t="s">
        <v>181</v>
      </c>
      <c r="AU101" s="18" t="s">
        <v>86</v>
      </c>
    </row>
    <row r="102" spans="2:47" s="1" customFormat="1" ht="12">
      <c r="B102" s="39"/>
      <c r="C102" s="40"/>
      <c r="D102" s="225" t="s">
        <v>183</v>
      </c>
      <c r="E102" s="40"/>
      <c r="F102" s="228" t="s">
        <v>554</v>
      </c>
      <c r="G102" s="40"/>
      <c r="H102" s="40"/>
      <c r="I102" s="137"/>
      <c r="J102" s="40"/>
      <c r="K102" s="40"/>
      <c r="L102" s="44"/>
      <c r="M102" s="227"/>
      <c r="N102" s="84"/>
      <c r="O102" s="84"/>
      <c r="P102" s="84"/>
      <c r="Q102" s="84"/>
      <c r="R102" s="84"/>
      <c r="S102" s="84"/>
      <c r="T102" s="84"/>
      <c r="U102" s="85"/>
      <c r="AT102" s="18" t="s">
        <v>183</v>
      </c>
      <c r="AU102" s="18" t="s">
        <v>86</v>
      </c>
    </row>
    <row r="103" spans="2:51" s="12" customFormat="1" ht="12">
      <c r="B103" s="229"/>
      <c r="C103" s="230"/>
      <c r="D103" s="225" t="s">
        <v>185</v>
      </c>
      <c r="E103" s="231" t="s">
        <v>19</v>
      </c>
      <c r="F103" s="232" t="s">
        <v>534</v>
      </c>
      <c r="G103" s="230"/>
      <c r="H103" s="233">
        <v>33</v>
      </c>
      <c r="I103" s="234"/>
      <c r="J103" s="230"/>
      <c r="K103" s="230"/>
      <c r="L103" s="235"/>
      <c r="M103" s="236"/>
      <c r="N103" s="237"/>
      <c r="O103" s="237"/>
      <c r="P103" s="237"/>
      <c r="Q103" s="237"/>
      <c r="R103" s="237"/>
      <c r="S103" s="237"/>
      <c r="T103" s="237"/>
      <c r="U103" s="238"/>
      <c r="AT103" s="239" t="s">
        <v>185</v>
      </c>
      <c r="AU103" s="239" t="s">
        <v>86</v>
      </c>
      <c r="AV103" s="12" t="s">
        <v>86</v>
      </c>
      <c r="AW103" s="12" t="s">
        <v>37</v>
      </c>
      <c r="AX103" s="12" t="s">
        <v>76</v>
      </c>
      <c r="AY103" s="239" t="s">
        <v>173</v>
      </c>
    </row>
    <row r="104" spans="2:51" s="13" customFormat="1" ht="12">
      <c r="B104" s="240"/>
      <c r="C104" s="241"/>
      <c r="D104" s="225" t="s">
        <v>185</v>
      </c>
      <c r="E104" s="242" t="s">
        <v>19</v>
      </c>
      <c r="F104" s="243" t="s">
        <v>187</v>
      </c>
      <c r="G104" s="241"/>
      <c r="H104" s="244">
        <v>33</v>
      </c>
      <c r="I104" s="245"/>
      <c r="J104" s="241"/>
      <c r="K104" s="241"/>
      <c r="L104" s="246"/>
      <c r="M104" s="247"/>
      <c r="N104" s="248"/>
      <c r="O104" s="248"/>
      <c r="P104" s="248"/>
      <c r="Q104" s="248"/>
      <c r="R104" s="248"/>
      <c r="S104" s="248"/>
      <c r="T104" s="248"/>
      <c r="U104" s="249"/>
      <c r="AT104" s="250" t="s">
        <v>185</v>
      </c>
      <c r="AU104" s="250" t="s">
        <v>86</v>
      </c>
      <c r="AV104" s="13" t="s">
        <v>127</v>
      </c>
      <c r="AW104" s="13" t="s">
        <v>37</v>
      </c>
      <c r="AX104" s="13" t="s">
        <v>84</v>
      </c>
      <c r="AY104" s="250" t="s">
        <v>173</v>
      </c>
    </row>
    <row r="105" spans="2:65" s="1" customFormat="1" ht="16.5" customHeight="1">
      <c r="B105" s="39"/>
      <c r="C105" s="212" t="s">
        <v>125</v>
      </c>
      <c r="D105" s="212" t="s">
        <v>175</v>
      </c>
      <c r="E105" s="213" t="s">
        <v>559</v>
      </c>
      <c r="F105" s="214" t="s">
        <v>560</v>
      </c>
      <c r="G105" s="215" t="s">
        <v>190</v>
      </c>
      <c r="H105" s="216">
        <v>18</v>
      </c>
      <c r="I105" s="217"/>
      <c r="J105" s="218">
        <f>ROUND(I105*H105,2)</f>
        <v>0</v>
      </c>
      <c r="K105" s="214" t="s">
        <v>179</v>
      </c>
      <c r="L105" s="44"/>
      <c r="M105" s="219" t="s">
        <v>19</v>
      </c>
      <c r="N105" s="220" t="s">
        <v>47</v>
      </c>
      <c r="O105" s="84"/>
      <c r="P105" s="221">
        <f>O105*H105</f>
        <v>0</v>
      </c>
      <c r="Q105" s="221">
        <v>0.00018</v>
      </c>
      <c r="R105" s="221">
        <f>Q105*H105</f>
        <v>0.0032400000000000003</v>
      </c>
      <c r="S105" s="221">
        <v>0</v>
      </c>
      <c r="T105" s="221">
        <f>S105*H105</f>
        <v>0</v>
      </c>
      <c r="U105" s="222" t="s">
        <v>19</v>
      </c>
      <c r="AR105" s="223" t="s">
        <v>127</v>
      </c>
      <c r="AT105" s="223" t="s">
        <v>175</v>
      </c>
      <c r="AU105" s="223" t="s">
        <v>86</v>
      </c>
      <c r="AY105" s="18" t="s">
        <v>173</v>
      </c>
      <c r="BE105" s="224">
        <f>IF(N105="základní",J105,0)</f>
        <v>0</v>
      </c>
      <c r="BF105" s="224">
        <f>IF(N105="snížená",J105,0)</f>
        <v>0</v>
      </c>
      <c r="BG105" s="224">
        <f>IF(N105="zákl. přenesená",J105,0)</f>
        <v>0</v>
      </c>
      <c r="BH105" s="224">
        <f>IF(N105="sníž. přenesená",J105,0)</f>
        <v>0</v>
      </c>
      <c r="BI105" s="224">
        <f>IF(N105="nulová",J105,0)</f>
        <v>0</v>
      </c>
      <c r="BJ105" s="18" t="s">
        <v>84</v>
      </c>
      <c r="BK105" s="224">
        <f>ROUND(I105*H105,2)</f>
        <v>0</v>
      </c>
      <c r="BL105" s="18" t="s">
        <v>127</v>
      </c>
      <c r="BM105" s="223" t="s">
        <v>561</v>
      </c>
    </row>
    <row r="106" spans="2:47" s="1" customFormat="1" ht="12">
      <c r="B106" s="39"/>
      <c r="C106" s="40"/>
      <c r="D106" s="225" t="s">
        <v>181</v>
      </c>
      <c r="E106" s="40"/>
      <c r="F106" s="226" t="s">
        <v>562</v>
      </c>
      <c r="G106" s="40"/>
      <c r="H106" s="40"/>
      <c r="I106" s="137"/>
      <c r="J106" s="40"/>
      <c r="K106" s="40"/>
      <c r="L106" s="44"/>
      <c r="M106" s="227"/>
      <c r="N106" s="84"/>
      <c r="O106" s="84"/>
      <c r="P106" s="84"/>
      <c r="Q106" s="84"/>
      <c r="R106" s="84"/>
      <c r="S106" s="84"/>
      <c r="T106" s="84"/>
      <c r="U106" s="85"/>
      <c r="AT106" s="18" t="s">
        <v>181</v>
      </c>
      <c r="AU106" s="18" t="s">
        <v>86</v>
      </c>
    </row>
    <row r="107" spans="2:47" s="1" customFormat="1" ht="12">
      <c r="B107" s="39"/>
      <c r="C107" s="40"/>
      <c r="D107" s="225" t="s">
        <v>183</v>
      </c>
      <c r="E107" s="40"/>
      <c r="F107" s="228" t="s">
        <v>554</v>
      </c>
      <c r="G107" s="40"/>
      <c r="H107" s="40"/>
      <c r="I107" s="137"/>
      <c r="J107" s="40"/>
      <c r="K107" s="40"/>
      <c r="L107" s="44"/>
      <c r="M107" s="227"/>
      <c r="N107" s="84"/>
      <c r="O107" s="84"/>
      <c r="P107" s="84"/>
      <c r="Q107" s="84"/>
      <c r="R107" s="84"/>
      <c r="S107" s="84"/>
      <c r="T107" s="84"/>
      <c r="U107" s="85"/>
      <c r="AT107" s="18" t="s">
        <v>183</v>
      </c>
      <c r="AU107" s="18" t="s">
        <v>86</v>
      </c>
    </row>
    <row r="108" spans="2:51" s="12" customFormat="1" ht="12">
      <c r="B108" s="229"/>
      <c r="C108" s="230"/>
      <c r="D108" s="225" t="s">
        <v>185</v>
      </c>
      <c r="E108" s="231" t="s">
        <v>19</v>
      </c>
      <c r="F108" s="232" t="s">
        <v>563</v>
      </c>
      <c r="G108" s="230"/>
      <c r="H108" s="233">
        <v>18</v>
      </c>
      <c r="I108" s="234"/>
      <c r="J108" s="230"/>
      <c r="K108" s="230"/>
      <c r="L108" s="235"/>
      <c r="M108" s="236"/>
      <c r="N108" s="237"/>
      <c r="O108" s="237"/>
      <c r="P108" s="237"/>
      <c r="Q108" s="237"/>
      <c r="R108" s="237"/>
      <c r="S108" s="237"/>
      <c r="T108" s="237"/>
      <c r="U108" s="238"/>
      <c r="AT108" s="239" t="s">
        <v>185</v>
      </c>
      <c r="AU108" s="239" t="s">
        <v>86</v>
      </c>
      <c r="AV108" s="12" t="s">
        <v>86</v>
      </c>
      <c r="AW108" s="12" t="s">
        <v>37</v>
      </c>
      <c r="AX108" s="12" t="s">
        <v>76</v>
      </c>
      <c r="AY108" s="239" t="s">
        <v>173</v>
      </c>
    </row>
    <row r="109" spans="2:51" s="13" customFormat="1" ht="12">
      <c r="B109" s="240"/>
      <c r="C109" s="241"/>
      <c r="D109" s="225" t="s">
        <v>185</v>
      </c>
      <c r="E109" s="242" t="s">
        <v>19</v>
      </c>
      <c r="F109" s="243" t="s">
        <v>187</v>
      </c>
      <c r="G109" s="241"/>
      <c r="H109" s="244">
        <v>18</v>
      </c>
      <c r="I109" s="245"/>
      <c r="J109" s="241"/>
      <c r="K109" s="241"/>
      <c r="L109" s="246"/>
      <c r="M109" s="247"/>
      <c r="N109" s="248"/>
      <c r="O109" s="248"/>
      <c r="P109" s="248"/>
      <c r="Q109" s="248"/>
      <c r="R109" s="248"/>
      <c r="S109" s="248"/>
      <c r="T109" s="248"/>
      <c r="U109" s="249"/>
      <c r="AT109" s="250" t="s">
        <v>185</v>
      </c>
      <c r="AU109" s="250" t="s">
        <v>86</v>
      </c>
      <c r="AV109" s="13" t="s">
        <v>127</v>
      </c>
      <c r="AW109" s="13" t="s">
        <v>37</v>
      </c>
      <c r="AX109" s="13" t="s">
        <v>84</v>
      </c>
      <c r="AY109" s="250" t="s">
        <v>173</v>
      </c>
    </row>
    <row r="110" spans="2:65" s="1" customFormat="1" ht="16.5" customHeight="1">
      <c r="B110" s="39"/>
      <c r="C110" s="212" t="s">
        <v>211</v>
      </c>
      <c r="D110" s="212" t="s">
        <v>175</v>
      </c>
      <c r="E110" s="213" t="s">
        <v>564</v>
      </c>
      <c r="F110" s="214" t="s">
        <v>565</v>
      </c>
      <c r="G110" s="215" t="s">
        <v>190</v>
      </c>
      <c r="H110" s="216">
        <v>33</v>
      </c>
      <c r="I110" s="217"/>
      <c r="J110" s="218">
        <f>ROUND(I110*H110,2)</f>
        <v>0</v>
      </c>
      <c r="K110" s="214" t="s">
        <v>179</v>
      </c>
      <c r="L110" s="44"/>
      <c r="M110" s="219" t="s">
        <v>19</v>
      </c>
      <c r="N110" s="220" t="s">
        <v>47</v>
      </c>
      <c r="O110" s="84"/>
      <c r="P110" s="221">
        <f>O110*H110</f>
        <v>0</v>
      </c>
      <c r="Q110" s="221">
        <v>0</v>
      </c>
      <c r="R110" s="221">
        <f>Q110*H110</f>
        <v>0</v>
      </c>
      <c r="S110" s="221">
        <v>0</v>
      </c>
      <c r="T110" s="221">
        <f>S110*H110</f>
        <v>0</v>
      </c>
      <c r="U110" s="222" t="s">
        <v>19</v>
      </c>
      <c r="AR110" s="223" t="s">
        <v>127</v>
      </c>
      <c r="AT110" s="223" t="s">
        <v>175</v>
      </c>
      <c r="AU110" s="223" t="s">
        <v>86</v>
      </c>
      <c r="AY110" s="18" t="s">
        <v>173</v>
      </c>
      <c r="BE110" s="224">
        <f>IF(N110="základní",J110,0)</f>
        <v>0</v>
      </c>
      <c r="BF110" s="224">
        <f>IF(N110="snížená",J110,0)</f>
        <v>0</v>
      </c>
      <c r="BG110" s="224">
        <f>IF(N110="zákl. přenesená",J110,0)</f>
        <v>0</v>
      </c>
      <c r="BH110" s="224">
        <f>IF(N110="sníž. přenesená",J110,0)</f>
        <v>0</v>
      </c>
      <c r="BI110" s="224">
        <f>IF(N110="nulová",J110,0)</f>
        <v>0</v>
      </c>
      <c r="BJ110" s="18" t="s">
        <v>84</v>
      </c>
      <c r="BK110" s="224">
        <f>ROUND(I110*H110,2)</f>
        <v>0</v>
      </c>
      <c r="BL110" s="18" t="s">
        <v>127</v>
      </c>
      <c r="BM110" s="223" t="s">
        <v>566</v>
      </c>
    </row>
    <row r="111" spans="2:47" s="1" customFormat="1" ht="12">
      <c r="B111" s="39"/>
      <c r="C111" s="40"/>
      <c r="D111" s="225" t="s">
        <v>181</v>
      </c>
      <c r="E111" s="40"/>
      <c r="F111" s="226" t="s">
        <v>567</v>
      </c>
      <c r="G111" s="40"/>
      <c r="H111" s="40"/>
      <c r="I111" s="137"/>
      <c r="J111" s="40"/>
      <c r="K111" s="40"/>
      <c r="L111" s="44"/>
      <c r="M111" s="227"/>
      <c r="N111" s="84"/>
      <c r="O111" s="84"/>
      <c r="P111" s="84"/>
      <c r="Q111" s="84"/>
      <c r="R111" s="84"/>
      <c r="S111" s="84"/>
      <c r="T111" s="84"/>
      <c r="U111" s="85"/>
      <c r="AT111" s="18" t="s">
        <v>181</v>
      </c>
      <c r="AU111" s="18" t="s">
        <v>86</v>
      </c>
    </row>
    <row r="112" spans="2:47" s="1" customFormat="1" ht="12">
      <c r="B112" s="39"/>
      <c r="C112" s="40"/>
      <c r="D112" s="225" t="s">
        <v>183</v>
      </c>
      <c r="E112" s="40"/>
      <c r="F112" s="228" t="s">
        <v>568</v>
      </c>
      <c r="G112" s="40"/>
      <c r="H112" s="40"/>
      <c r="I112" s="137"/>
      <c r="J112" s="40"/>
      <c r="K112" s="40"/>
      <c r="L112" s="44"/>
      <c r="M112" s="227"/>
      <c r="N112" s="84"/>
      <c r="O112" s="84"/>
      <c r="P112" s="84"/>
      <c r="Q112" s="84"/>
      <c r="R112" s="84"/>
      <c r="S112" s="84"/>
      <c r="T112" s="84"/>
      <c r="U112" s="85"/>
      <c r="AT112" s="18" t="s">
        <v>183</v>
      </c>
      <c r="AU112" s="18" t="s">
        <v>86</v>
      </c>
    </row>
    <row r="113" spans="2:51" s="12" customFormat="1" ht="12">
      <c r="B113" s="229"/>
      <c r="C113" s="230"/>
      <c r="D113" s="225" t="s">
        <v>185</v>
      </c>
      <c r="E113" s="231" t="s">
        <v>19</v>
      </c>
      <c r="F113" s="232" t="s">
        <v>569</v>
      </c>
      <c r="G113" s="230"/>
      <c r="H113" s="233">
        <v>33</v>
      </c>
      <c r="I113" s="234"/>
      <c r="J113" s="230"/>
      <c r="K113" s="230"/>
      <c r="L113" s="235"/>
      <c r="M113" s="236"/>
      <c r="N113" s="237"/>
      <c r="O113" s="237"/>
      <c r="P113" s="237"/>
      <c r="Q113" s="237"/>
      <c r="R113" s="237"/>
      <c r="S113" s="237"/>
      <c r="T113" s="237"/>
      <c r="U113" s="238"/>
      <c r="AT113" s="239" t="s">
        <v>185</v>
      </c>
      <c r="AU113" s="239" t="s">
        <v>86</v>
      </c>
      <c r="AV113" s="12" t="s">
        <v>86</v>
      </c>
      <c r="AW113" s="12" t="s">
        <v>37</v>
      </c>
      <c r="AX113" s="12" t="s">
        <v>76</v>
      </c>
      <c r="AY113" s="239" t="s">
        <v>173</v>
      </c>
    </row>
    <row r="114" spans="2:51" s="13" customFormat="1" ht="12">
      <c r="B114" s="240"/>
      <c r="C114" s="241"/>
      <c r="D114" s="225" t="s">
        <v>185</v>
      </c>
      <c r="E114" s="242" t="s">
        <v>534</v>
      </c>
      <c r="F114" s="243" t="s">
        <v>187</v>
      </c>
      <c r="G114" s="241"/>
      <c r="H114" s="244">
        <v>33</v>
      </c>
      <c r="I114" s="245"/>
      <c r="J114" s="241"/>
      <c r="K114" s="241"/>
      <c r="L114" s="246"/>
      <c r="M114" s="247"/>
      <c r="N114" s="248"/>
      <c r="O114" s="248"/>
      <c r="P114" s="248"/>
      <c r="Q114" s="248"/>
      <c r="R114" s="248"/>
      <c r="S114" s="248"/>
      <c r="T114" s="248"/>
      <c r="U114" s="249"/>
      <c r="AT114" s="250" t="s">
        <v>185</v>
      </c>
      <c r="AU114" s="250" t="s">
        <v>86</v>
      </c>
      <c r="AV114" s="13" t="s">
        <v>127</v>
      </c>
      <c r="AW114" s="13" t="s">
        <v>37</v>
      </c>
      <c r="AX114" s="13" t="s">
        <v>84</v>
      </c>
      <c r="AY114" s="250" t="s">
        <v>173</v>
      </c>
    </row>
    <row r="115" spans="2:65" s="1" customFormat="1" ht="16.5" customHeight="1">
      <c r="B115" s="39"/>
      <c r="C115" s="212" t="s">
        <v>220</v>
      </c>
      <c r="D115" s="212" t="s">
        <v>175</v>
      </c>
      <c r="E115" s="213" t="s">
        <v>570</v>
      </c>
      <c r="F115" s="214" t="s">
        <v>571</v>
      </c>
      <c r="G115" s="215" t="s">
        <v>190</v>
      </c>
      <c r="H115" s="216">
        <v>12</v>
      </c>
      <c r="I115" s="217"/>
      <c r="J115" s="218">
        <f>ROUND(I115*H115,2)</f>
        <v>0</v>
      </c>
      <c r="K115" s="214" t="s">
        <v>179</v>
      </c>
      <c r="L115" s="44"/>
      <c r="M115" s="219" t="s">
        <v>19</v>
      </c>
      <c r="N115" s="220" t="s">
        <v>47</v>
      </c>
      <c r="O115" s="84"/>
      <c r="P115" s="221">
        <f>O115*H115</f>
        <v>0</v>
      </c>
      <c r="Q115" s="221">
        <v>0</v>
      </c>
      <c r="R115" s="221">
        <f>Q115*H115</f>
        <v>0</v>
      </c>
      <c r="S115" s="221">
        <v>0</v>
      </c>
      <c r="T115" s="221">
        <f>S115*H115</f>
        <v>0</v>
      </c>
      <c r="U115" s="222" t="s">
        <v>19</v>
      </c>
      <c r="AR115" s="223" t="s">
        <v>127</v>
      </c>
      <c r="AT115" s="223" t="s">
        <v>175</v>
      </c>
      <c r="AU115" s="223" t="s">
        <v>86</v>
      </c>
      <c r="AY115" s="18" t="s">
        <v>173</v>
      </c>
      <c r="BE115" s="224">
        <f>IF(N115="základní",J115,0)</f>
        <v>0</v>
      </c>
      <c r="BF115" s="224">
        <f>IF(N115="snížená",J115,0)</f>
        <v>0</v>
      </c>
      <c r="BG115" s="224">
        <f>IF(N115="zákl. přenesená",J115,0)</f>
        <v>0</v>
      </c>
      <c r="BH115" s="224">
        <f>IF(N115="sníž. přenesená",J115,0)</f>
        <v>0</v>
      </c>
      <c r="BI115" s="224">
        <f>IF(N115="nulová",J115,0)</f>
        <v>0</v>
      </c>
      <c r="BJ115" s="18" t="s">
        <v>84</v>
      </c>
      <c r="BK115" s="224">
        <f>ROUND(I115*H115,2)</f>
        <v>0</v>
      </c>
      <c r="BL115" s="18" t="s">
        <v>127</v>
      </c>
      <c r="BM115" s="223" t="s">
        <v>572</v>
      </c>
    </row>
    <row r="116" spans="2:47" s="1" customFormat="1" ht="12">
      <c r="B116" s="39"/>
      <c r="C116" s="40"/>
      <c r="D116" s="225" t="s">
        <v>181</v>
      </c>
      <c r="E116" s="40"/>
      <c r="F116" s="226" t="s">
        <v>573</v>
      </c>
      <c r="G116" s="40"/>
      <c r="H116" s="40"/>
      <c r="I116" s="137"/>
      <c r="J116" s="40"/>
      <c r="K116" s="40"/>
      <c r="L116" s="44"/>
      <c r="M116" s="227"/>
      <c r="N116" s="84"/>
      <c r="O116" s="84"/>
      <c r="P116" s="84"/>
      <c r="Q116" s="84"/>
      <c r="R116" s="84"/>
      <c r="S116" s="84"/>
      <c r="T116" s="84"/>
      <c r="U116" s="85"/>
      <c r="AT116" s="18" t="s">
        <v>181</v>
      </c>
      <c r="AU116" s="18" t="s">
        <v>86</v>
      </c>
    </row>
    <row r="117" spans="2:47" s="1" customFormat="1" ht="12">
      <c r="B117" s="39"/>
      <c r="C117" s="40"/>
      <c r="D117" s="225" t="s">
        <v>183</v>
      </c>
      <c r="E117" s="40"/>
      <c r="F117" s="228" t="s">
        <v>568</v>
      </c>
      <c r="G117" s="40"/>
      <c r="H117" s="40"/>
      <c r="I117" s="137"/>
      <c r="J117" s="40"/>
      <c r="K117" s="40"/>
      <c r="L117" s="44"/>
      <c r="M117" s="227"/>
      <c r="N117" s="84"/>
      <c r="O117" s="84"/>
      <c r="P117" s="84"/>
      <c r="Q117" s="84"/>
      <c r="R117" s="84"/>
      <c r="S117" s="84"/>
      <c r="T117" s="84"/>
      <c r="U117" s="85"/>
      <c r="AT117" s="18" t="s">
        <v>183</v>
      </c>
      <c r="AU117" s="18" t="s">
        <v>86</v>
      </c>
    </row>
    <row r="118" spans="2:51" s="12" customFormat="1" ht="12">
      <c r="B118" s="229"/>
      <c r="C118" s="230"/>
      <c r="D118" s="225" t="s">
        <v>185</v>
      </c>
      <c r="E118" s="231" t="s">
        <v>19</v>
      </c>
      <c r="F118" s="232" t="s">
        <v>574</v>
      </c>
      <c r="G118" s="230"/>
      <c r="H118" s="233">
        <v>12</v>
      </c>
      <c r="I118" s="234"/>
      <c r="J118" s="230"/>
      <c r="K118" s="230"/>
      <c r="L118" s="235"/>
      <c r="M118" s="236"/>
      <c r="N118" s="237"/>
      <c r="O118" s="237"/>
      <c r="P118" s="237"/>
      <c r="Q118" s="237"/>
      <c r="R118" s="237"/>
      <c r="S118" s="237"/>
      <c r="T118" s="237"/>
      <c r="U118" s="238"/>
      <c r="AT118" s="239" t="s">
        <v>185</v>
      </c>
      <c r="AU118" s="239" t="s">
        <v>86</v>
      </c>
      <c r="AV118" s="12" t="s">
        <v>86</v>
      </c>
      <c r="AW118" s="12" t="s">
        <v>37</v>
      </c>
      <c r="AX118" s="12" t="s">
        <v>76</v>
      </c>
      <c r="AY118" s="239" t="s">
        <v>173</v>
      </c>
    </row>
    <row r="119" spans="2:51" s="13" customFormat="1" ht="12">
      <c r="B119" s="240"/>
      <c r="C119" s="241"/>
      <c r="D119" s="225" t="s">
        <v>185</v>
      </c>
      <c r="E119" s="242" t="s">
        <v>535</v>
      </c>
      <c r="F119" s="243" t="s">
        <v>187</v>
      </c>
      <c r="G119" s="241"/>
      <c r="H119" s="244">
        <v>12</v>
      </c>
      <c r="I119" s="245"/>
      <c r="J119" s="241"/>
      <c r="K119" s="241"/>
      <c r="L119" s="246"/>
      <c r="M119" s="247"/>
      <c r="N119" s="248"/>
      <c r="O119" s="248"/>
      <c r="P119" s="248"/>
      <c r="Q119" s="248"/>
      <c r="R119" s="248"/>
      <c r="S119" s="248"/>
      <c r="T119" s="248"/>
      <c r="U119" s="249"/>
      <c r="AT119" s="250" t="s">
        <v>185</v>
      </c>
      <c r="AU119" s="250" t="s">
        <v>86</v>
      </c>
      <c r="AV119" s="13" t="s">
        <v>127</v>
      </c>
      <c r="AW119" s="13" t="s">
        <v>37</v>
      </c>
      <c r="AX119" s="13" t="s">
        <v>84</v>
      </c>
      <c r="AY119" s="250" t="s">
        <v>173</v>
      </c>
    </row>
    <row r="120" spans="2:65" s="1" customFormat="1" ht="16.5" customHeight="1">
      <c r="B120" s="39"/>
      <c r="C120" s="212" t="s">
        <v>226</v>
      </c>
      <c r="D120" s="212" t="s">
        <v>175</v>
      </c>
      <c r="E120" s="213" t="s">
        <v>575</v>
      </c>
      <c r="F120" s="214" t="s">
        <v>576</v>
      </c>
      <c r="G120" s="215" t="s">
        <v>190</v>
      </c>
      <c r="H120" s="216">
        <v>4</v>
      </c>
      <c r="I120" s="217"/>
      <c r="J120" s="218">
        <f>ROUND(I120*H120,2)</f>
        <v>0</v>
      </c>
      <c r="K120" s="214" t="s">
        <v>179</v>
      </c>
      <c r="L120" s="44"/>
      <c r="M120" s="219" t="s">
        <v>19</v>
      </c>
      <c r="N120" s="220" t="s">
        <v>47</v>
      </c>
      <c r="O120" s="84"/>
      <c r="P120" s="221">
        <f>O120*H120</f>
        <v>0</v>
      </c>
      <c r="Q120" s="221">
        <v>0</v>
      </c>
      <c r="R120" s="221">
        <f>Q120*H120</f>
        <v>0</v>
      </c>
      <c r="S120" s="221">
        <v>0</v>
      </c>
      <c r="T120" s="221">
        <f>S120*H120</f>
        <v>0</v>
      </c>
      <c r="U120" s="222" t="s">
        <v>19</v>
      </c>
      <c r="AR120" s="223" t="s">
        <v>127</v>
      </c>
      <c r="AT120" s="223" t="s">
        <v>175</v>
      </c>
      <c r="AU120" s="223" t="s">
        <v>86</v>
      </c>
      <c r="AY120" s="18" t="s">
        <v>173</v>
      </c>
      <c r="BE120" s="224">
        <f>IF(N120="základní",J120,0)</f>
        <v>0</v>
      </c>
      <c r="BF120" s="224">
        <f>IF(N120="snížená",J120,0)</f>
        <v>0</v>
      </c>
      <c r="BG120" s="224">
        <f>IF(N120="zákl. přenesená",J120,0)</f>
        <v>0</v>
      </c>
      <c r="BH120" s="224">
        <f>IF(N120="sníž. přenesená",J120,0)</f>
        <v>0</v>
      </c>
      <c r="BI120" s="224">
        <f>IF(N120="nulová",J120,0)</f>
        <v>0</v>
      </c>
      <c r="BJ120" s="18" t="s">
        <v>84</v>
      </c>
      <c r="BK120" s="224">
        <f>ROUND(I120*H120,2)</f>
        <v>0</v>
      </c>
      <c r="BL120" s="18" t="s">
        <v>127</v>
      </c>
      <c r="BM120" s="223" t="s">
        <v>577</v>
      </c>
    </row>
    <row r="121" spans="2:47" s="1" customFormat="1" ht="12">
      <c r="B121" s="39"/>
      <c r="C121" s="40"/>
      <c r="D121" s="225" t="s">
        <v>181</v>
      </c>
      <c r="E121" s="40"/>
      <c r="F121" s="226" t="s">
        <v>578</v>
      </c>
      <c r="G121" s="40"/>
      <c r="H121" s="40"/>
      <c r="I121" s="137"/>
      <c r="J121" s="40"/>
      <c r="K121" s="40"/>
      <c r="L121" s="44"/>
      <c r="M121" s="227"/>
      <c r="N121" s="84"/>
      <c r="O121" s="84"/>
      <c r="P121" s="84"/>
      <c r="Q121" s="84"/>
      <c r="R121" s="84"/>
      <c r="S121" s="84"/>
      <c r="T121" s="84"/>
      <c r="U121" s="85"/>
      <c r="AT121" s="18" t="s">
        <v>181</v>
      </c>
      <c r="AU121" s="18" t="s">
        <v>86</v>
      </c>
    </row>
    <row r="122" spans="2:47" s="1" customFormat="1" ht="12">
      <c r="B122" s="39"/>
      <c r="C122" s="40"/>
      <c r="D122" s="225" t="s">
        <v>183</v>
      </c>
      <c r="E122" s="40"/>
      <c r="F122" s="228" t="s">
        <v>568</v>
      </c>
      <c r="G122" s="40"/>
      <c r="H122" s="40"/>
      <c r="I122" s="137"/>
      <c r="J122" s="40"/>
      <c r="K122" s="40"/>
      <c r="L122" s="44"/>
      <c r="M122" s="227"/>
      <c r="N122" s="84"/>
      <c r="O122" s="84"/>
      <c r="P122" s="84"/>
      <c r="Q122" s="84"/>
      <c r="R122" s="84"/>
      <c r="S122" s="84"/>
      <c r="T122" s="84"/>
      <c r="U122" s="85"/>
      <c r="AT122" s="18" t="s">
        <v>183</v>
      </c>
      <c r="AU122" s="18" t="s">
        <v>86</v>
      </c>
    </row>
    <row r="123" spans="2:51" s="12" customFormat="1" ht="12">
      <c r="B123" s="229"/>
      <c r="C123" s="230"/>
      <c r="D123" s="225" t="s">
        <v>185</v>
      </c>
      <c r="E123" s="231" t="s">
        <v>19</v>
      </c>
      <c r="F123" s="232" t="s">
        <v>579</v>
      </c>
      <c r="G123" s="230"/>
      <c r="H123" s="233">
        <v>4</v>
      </c>
      <c r="I123" s="234"/>
      <c r="J123" s="230"/>
      <c r="K123" s="230"/>
      <c r="L123" s="235"/>
      <c r="M123" s="236"/>
      <c r="N123" s="237"/>
      <c r="O123" s="237"/>
      <c r="P123" s="237"/>
      <c r="Q123" s="237"/>
      <c r="R123" s="237"/>
      <c r="S123" s="237"/>
      <c r="T123" s="237"/>
      <c r="U123" s="238"/>
      <c r="AT123" s="239" t="s">
        <v>185</v>
      </c>
      <c r="AU123" s="239" t="s">
        <v>86</v>
      </c>
      <c r="AV123" s="12" t="s">
        <v>86</v>
      </c>
      <c r="AW123" s="12" t="s">
        <v>37</v>
      </c>
      <c r="AX123" s="12" t="s">
        <v>76</v>
      </c>
      <c r="AY123" s="239" t="s">
        <v>173</v>
      </c>
    </row>
    <row r="124" spans="2:51" s="13" customFormat="1" ht="12">
      <c r="B124" s="240"/>
      <c r="C124" s="241"/>
      <c r="D124" s="225" t="s">
        <v>185</v>
      </c>
      <c r="E124" s="242" t="s">
        <v>536</v>
      </c>
      <c r="F124" s="243" t="s">
        <v>187</v>
      </c>
      <c r="G124" s="241"/>
      <c r="H124" s="244">
        <v>4</v>
      </c>
      <c r="I124" s="245"/>
      <c r="J124" s="241"/>
      <c r="K124" s="241"/>
      <c r="L124" s="246"/>
      <c r="M124" s="247"/>
      <c r="N124" s="248"/>
      <c r="O124" s="248"/>
      <c r="P124" s="248"/>
      <c r="Q124" s="248"/>
      <c r="R124" s="248"/>
      <c r="S124" s="248"/>
      <c r="T124" s="248"/>
      <c r="U124" s="249"/>
      <c r="AT124" s="250" t="s">
        <v>185</v>
      </c>
      <c r="AU124" s="250" t="s">
        <v>86</v>
      </c>
      <c r="AV124" s="13" t="s">
        <v>127</v>
      </c>
      <c r="AW124" s="13" t="s">
        <v>37</v>
      </c>
      <c r="AX124" s="13" t="s">
        <v>84</v>
      </c>
      <c r="AY124" s="250" t="s">
        <v>173</v>
      </c>
    </row>
    <row r="125" spans="2:65" s="1" customFormat="1" ht="16.5" customHeight="1">
      <c r="B125" s="39"/>
      <c r="C125" s="212" t="s">
        <v>236</v>
      </c>
      <c r="D125" s="212" t="s">
        <v>175</v>
      </c>
      <c r="E125" s="213" t="s">
        <v>580</v>
      </c>
      <c r="F125" s="214" t="s">
        <v>581</v>
      </c>
      <c r="G125" s="215" t="s">
        <v>190</v>
      </c>
      <c r="H125" s="216">
        <v>2</v>
      </c>
      <c r="I125" s="217"/>
      <c r="J125" s="218">
        <f>ROUND(I125*H125,2)</f>
        <v>0</v>
      </c>
      <c r="K125" s="214" t="s">
        <v>179</v>
      </c>
      <c r="L125" s="44"/>
      <c r="M125" s="219" t="s">
        <v>19</v>
      </c>
      <c r="N125" s="220" t="s">
        <v>47</v>
      </c>
      <c r="O125" s="84"/>
      <c r="P125" s="221">
        <f>O125*H125</f>
        <v>0</v>
      </c>
      <c r="Q125" s="221">
        <v>0</v>
      </c>
      <c r="R125" s="221">
        <f>Q125*H125</f>
        <v>0</v>
      </c>
      <c r="S125" s="221">
        <v>0</v>
      </c>
      <c r="T125" s="221">
        <f>S125*H125</f>
        <v>0</v>
      </c>
      <c r="U125" s="222" t="s">
        <v>19</v>
      </c>
      <c r="AR125" s="223" t="s">
        <v>127</v>
      </c>
      <c r="AT125" s="223" t="s">
        <v>175</v>
      </c>
      <c r="AU125" s="223" t="s">
        <v>86</v>
      </c>
      <c r="AY125" s="18" t="s">
        <v>173</v>
      </c>
      <c r="BE125" s="224">
        <f>IF(N125="základní",J125,0)</f>
        <v>0</v>
      </c>
      <c r="BF125" s="224">
        <f>IF(N125="snížená",J125,0)</f>
        <v>0</v>
      </c>
      <c r="BG125" s="224">
        <f>IF(N125="zákl. přenesená",J125,0)</f>
        <v>0</v>
      </c>
      <c r="BH125" s="224">
        <f>IF(N125="sníž. přenesená",J125,0)</f>
        <v>0</v>
      </c>
      <c r="BI125" s="224">
        <f>IF(N125="nulová",J125,0)</f>
        <v>0</v>
      </c>
      <c r="BJ125" s="18" t="s">
        <v>84</v>
      </c>
      <c r="BK125" s="224">
        <f>ROUND(I125*H125,2)</f>
        <v>0</v>
      </c>
      <c r="BL125" s="18" t="s">
        <v>127</v>
      </c>
      <c r="BM125" s="223" t="s">
        <v>582</v>
      </c>
    </row>
    <row r="126" spans="2:47" s="1" customFormat="1" ht="12">
      <c r="B126" s="39"/>
      <c r="C126" s="40"/>
      <c r="D126" s="225" t="s">
        <v>181</v>
      </c>
      <c r="E126" s="40"/>
      <c r="F126" s="226" t="s">
        <v>583</v>
      </c>
      <c r="G126" s="40"/>
      <c r="H126" s="40"/>
      <c r="I126" s="137"/>
      <c r="J126" s="40"/>
      <c r="K126" s="40"/>
      <c r="L126" s="44"/>
      <c r="M126" s="227"/>
      <c r="N126" s="84"/>
      <c r="O126" s="84"/>
      <c r="P126" s="84"/>
      <c r="Q126" s="84"/>
      <c r="R126" s="84"/>
      <c r="S126" s="84"/>
      <c r="T126" s="84"/>
      <c r="U126" s="85"/>
      <c r="AT126" s="18" t="s">
        <v>181</v>
      </c>
      <c r="AU126" s="18" t="s">
        <v>86</v>
      </c>
    </row>
    <row r="127" spans="2:47" s="1" customFormat="1" ht="12">
      <c r="B127" s="39"/>
      <c r="C127" s="40"/>
      <c r="D127" s="225" t="s">
        <v>183</v>
      </c>
      <c r="E127" s="40"/>
      <c r="F127" s="228" t="s">
        <v>568</v>
      </c>
      <c r="G127" s="40"/>
      <c r="H127" s="40"/>
      <c r="I127" s="137"/>
      <c r="J127" s="40"/>
      <c r="K127" s="40"/>
      <c r="L127" s="44"/>
      <c r="M127" s="227"/>
      <c r="N127" s="84"/>
      <c r="O127" s="84"/>
      <c r="P127" s="84"/>
      <c r="Q127" s="84"/>
      <c r="R127" s="84"/>
      <c r="S127" s="84"/>
      <c r="T127" s="84"/>
      <c r="U127" s="85"/>
      <c r="AT127" s="18" t="s">
        <v>183</v>
      </c>
      <c r="AU127" s="18" t="s">
        <v>86</v>
      </c>
    </row>
    <row r="128" spans="2:51" s="12" customFormat="1" ht="12">
      <c r="B128" s="229"/>
      <c r="C128" s="230"/>
      <c r="D128" s="225" t="s">
        <v>185</v>
      </c>
      <c r="E128" s="231" t="s">
        <v>19</v>
      </c>
      <c r="F128" s="232" t="s">
        <v>584</v>
      </c>
      <c r="G128" s="230"/>
      <c r="H128" s="233">
        <v>2</v>
      </c>
      <c r="I128" s="234"/>
      <c r="J128" s="230"/>
      <c r="K128" s="230"/>
      <c r="L128" s="235"/>
      <c r="M128" s="236"/>
      <c r="N128" s="237"/>
      <c r="O128" s="237"/>
      <c r="P128" s="237"/>
      <c r="Q128" s="237"/>
      <c r="R128" s="237"/>
      <c r="S128" s="237"/>
      <c r="T128" s="237"/>
      <c r="U128" s="238"/>
      <c r="AT128" s="239" t="s">
        <v>185</v>
      </c>
      <c r="AU128" s="239" t="s">
        <v>86</v>
      </c>
      <c r="AV128" s="12" t="s">
        <v>86</v>
      </c>
      <c r="AW128" s="12" t="s">
        <v>37</v>
      </c>
      <c r="AX128" s="12" t="s">
        <v>76</v>
      </c>
      <c r="AY128" s="239" t="s">
        <v>173</v>
      </c>
    </row>
    <row r="129" spans="2:51" s="13" customFormat="1" ht="12">
      <c r="B129" s="240"/>
      <c r="C129" s="241"/>
      <c r="D129" s="225" t="s">
        <v>185</v>
      </c>
      <c r="E129" s="242" t="s">
        <v>537</v>
      </c>
      <c r="F129" s="243" t="s">
        <v>187</v>
      </c>
      <c r="G129" s="241"/>
      <c r="H129" s="244">
        <v>2</v>
      </c>
      <c r="I129" s="245"/>
      <c r="J129" s="241"/>
      <c r="K129" s="241"/>
      <c r="L129" s="246"/>
      <c r="M129" s="247"/>
      <c r="N129" s="248"/>
      <c r="O129" s="248"/>
      <c r="P129" s="248"/>
      <c r="Q129" s="248"/>
      <c r="R129" s="248"/>
      <c r="S129" s="248"/>
      <c r="T129" s="248"/>
      <c r="U129" s="249"/>
      <c r="AT129" s="250" t="s">
        <v>185</v>
      </c>
      <c r="AU129" s="250" t="s">
        <v>86</v>
      </c>
      <c r="AV129" s="13" t="s">
        <v>127</v>
      </c>
      <c r="AW129" s="13" t="s">
        <v>37</v>
      </c>
      <c r="AX129" s="13" t="s">
        <v>84</v>
      </c>
      <c r="AY129" s="250" t="s">
        <v>173</v>
      </c>
    </row>
    <row r="130" spans="2:65" s="1" customFormat="1" ht="16.5" customHeight="1">
      <c r="B130" s="39"/>
      <c r="C130" s="212" t="s">
        <v>242</v>
      </c>
      <c r="D130" s="212" t="s">
        <v>175</v>
      </c>
      <c r="E130" s="213" t="s">
        <v>585</v>
      </c>
      <c r="F130" s="214" t="s">
        <v>586</v>
      </c>
      <c r="G130" s="215" t="s">
        <v>190</v>
      </c>
      <c r="H130" s="216">
        <v>0</v>
      </c>
      <c r="I130" s="217"/>
      <c r="J130" s="218">
        <f>ROUND(I130*H130,2)</f>
        <v>0</v>
      </c>
      <c r="K130" s="214" t="s">
        <v>179</v>
      </c>
      <c r="L130" s="44"/>
      <c r="M130" s="219" t="s">
        <v>19</v>
      </c>
      <c r="N130" s="220" t="s">
        <v>47</v>
      </c>
      <c r="O130" s="84"/>
      <c r="P130" s="221">
        <f>O130*H130</f>
        <v>0</v>
      </c>
      <c r="Q130" s="221">
        <v>0</v>
      </c>
      <c r="R130" s="221">
        <f>Q130*H130</f>
        <v>0</v>
      </c>
      <c r="S130" s="221">
        <v>0</v>
      </c>
      <c r="T130" s="221">
        <f>S130*H130</f>
        <v>0</v>
      </c>
      <c r="U130" s="222" t="s">
        <v>19</v>
      </c>
      <c r="AR130" s="223" t="s">
        <v>127</v>
      </c>
      <c r="AT130" s="223" t="s">
        <v>175</v>
      </c>
      <c r="AU130" s="223" t="s">
        <v>86</v>
      </c>
      <c r="AY130" s="18" t="s">
        <v>173</v>
      </c>
      <c r="BE130" s="224">
        <f>IF(N130="základní",J130,0)</f>
        <v>0</v>
      </c>
      <c r="BF130" s="224">
        <f>IF(N130="snížená",J130,0)</f>
        <v>0</v>
      </c>
      <c r="BG130" s="224">
        <f>IF(N130="zákl. přenesená",J130,0)</f>
        <v>0</v>
      </c>
      <c r="BH130" s="224">
        <f>IF(N130="sníž. přenesená",J130,0)</f>
        <v>0</v>
      </c>
      <c r="BI130" s="224">
        <f>IF(N130="nulová",J130,0)</f>
        <v>0</v>
      </c>
      <c r="BJ130" s="18" t="s">
        <v>84</v>
      </c>
      <c r="BK130" s="224">
        <f>ROUND(I130*H130,2)</f>
        <v>0</v>
      </c>
      <c r="BL130" s="18" t="s">
        <v>127</v>
      </c>
      <c r="BM130" s="223" t="s">
        <v>587</v>
      </c>
    </row>
    <row r="131" spans="2:47" s="1" customFormat="1" ht="12">
      <c r="B131" s="39"/>
      <c r="C131" s="40"/>
      <c r="D131" s="225" t="s">
        <v>181</v>
      </c>
      <c r="E131" s="40"/>
      <c r="F131" s="226" t="s">
        <v>588</v>
      </c>
      <c r="G131" s="40"/>
      <c r="H131" s="40"/>
      <c r="I131" s="137"/>
      <c r="J131" s="40"/>
      <c r="K131" s="40"/>
      <c r="L131" s="44"/>
      <c r="M131" s="227"/>
      <c r="N131" s="84"/>
      <c r="O131" s="84"/>
      <c r="P131" s="84"/>
      <c r="Q131" s="84"/>
      <c r="R131" s="84"/>
      <c r="S131" s="84"/>
      <c r="T131" s="84"/>
      <c r="U131" s="85"/>
      <c r="AT131" s="18" t="s">
        <v>181</v>
      </c>
      <c r="AU131" s="18" t="s">
        <v>86</v>
      </c>
    </row>
    <row r="132" spans="2:47" s="1" customFormat="1" ht="12">
      <c r="B132" s="39"/>
      <c r="C132" s="40"/>
      <c r="D132" s="225" t="s">
        <v>183</v>
      </c>
      <c r="E132" s="40"/>
      <c r="F132" s="228" t="s">
        <v>568</v>
      </c>
      <c r="G132" s="40"/>
      <c r="H132" s="40"/>
      <c r="I132" s="137"/>
      <c r="J132" s="40"/>
      <c r="K132" s="40"/>
      <c r="L132" s="44"/>
      <c r="M132" s="227"/>
      <c r="N132" s="84"/>
      <c r="O132" s="84"/>
      <c r="P132" s="84"/>
      <c r="Q132" s="84"/>
      <c r="R132" s="84"/>
      <c r="S132" s="84"/>
      <c r="T132" s="84"/>
      <c r="U132" s="85"/>
      <c r="AT132" s="18" t="s">
        <v>183</v>
      </c>
      <c r="AU132" s="18" t="s">
        <v>86</v>
      </c>
    </row>
    <row r="133" spans="2:51" s="13" customFormat="1" ht="12">
      <c r="B133" s="240"/>
      <c r="C133" s="241"/>
      <c r="D133" s="225" t="s">
        <v>185</v>
      </c>
      <c r="E133" s="242" t="s">
        <v>589</v>
      </c>
      <c r="F133" s="243" t="s">
        <v>187</v>
      </c>
      <c r="G133" s="241"/>
      <c r="H133" s="244">
        <v>0</v>
      </c>
      <c r="I133" s="245"/>
      <c r="J133" s="241"/>
      <c r="K133" s="241"/>
      <c r="L133" s="246"/>
      <c r="M133" s="247"/>
      <c r="N133" s="248"/>
      <c r="O133" s="248"/>
      <c r="P133" s="248"/>
      <c r="Q133" s="248"/>
      <c r="R133" s="248"/>
      <c r="S133" s="248"/>
      <c r="T133" s="248"/>
      <c r="U133" s="249"/>
      <c r="AT133" s="250" t="s">
        <v>185</v>
      </c>
      <c r="AU133" s="250" t="s">
        <v>86</v>
      </c>
      <c r="AV133" s="13" t="s">
        <v>127</v>
      </c>
      <c r="AW133" s="13" t="s">
        <v>37</v>
      </c>
      <c r="AX133" s="13" t="s">
        <v>84</v>
      </c>
      <c r="AY133" s="250" t="s">
        <v>173</v>
      </c>
    </row>
    <row r="134" spans="2:65" s="1" customFormat="1" ht="16.5" customHeight="1">
      <c r="B134" s="39"/>
      <c r="C134" s="212" t="s">
        <v>248</v>
      </c>
      <c r="D134" s="212" t="s">
        <v>175</v>
      </c>
      <c r="E134" s="213" t="s">
        <v>590</v>
      </c>
      <c r="F134" s="214" t="s">
        <v>591</v>
      </c>
      <c r="G134" s="215" t="s">
        <v>190</v>
      </c>
      <c r="H134" s="216">
        <v>3</v>
      </c>
      <c r="I134" s="217"/>
      <c r="J134" s="218">
        <f>ROUND(I134*H134,2)</f>
        <v>0</v>
      </c>
      <c r="K134" s="214" t="s">
        <v>179</v>
      </c>
      <c r="L134" s="44"/>
      <c r="M134" s="219" t="s">
        <v>19</v>
      </c>
      <c r="N134" s="220" t="s">
        <v>47</v>
      </c>
      <c r="O134" s="84"/>
      <c r="P134" s="221">
        <f>O134*H134</f>
        <v>0</v>
      </c>
      <c r="Q134" s="221">
        <v>0</v>
      </c>
      <c r="R134" s="221">
        <f>Q134*H134</f>
        <v>0</v>
      </c>
      <c r="S134" s="221">
        <v>0</v>
      </c>
      <c r="T134" s="221">
        <f>S134*H134</f>
        <v>0</v>
      </c>
      <c r="U134" s="222" t="s">
        <v>19</v>
      </c>
      <c r="AR134" s="223" t="s">
        <v>127</v>
      </c>
      <c r="AT134" s="223" t="s">
        <v>175</v>
      </c>
      <c r="AU134" s="223" t="s">
        <v>86</v>
      </c>
      <c r="AY134" s="18" t="s">
        <v>173</v>
      </c>
      <c r="BE134" s="224">
        <f>IF(N134="základní",J134,0)</f>
        <v>0</v>
      </c>
      <c r="BF134" s="224">
        <f>IF(N134="snížená",J134,0)</f>
        <v>0</v>
      </c>
      <c r="BG134" s="224">
        <f>IF(N134="zákl. přenesená",J134,0)</f>
        <v>0</v>
      </c>
      <c r="BH134" s="224">
        <f>IF(N134="sníž. přenesená",J134,0)</f>
        <v>0</v>
      </c>
      <c r="BI134" s="224">
        <f>IF(N134="nulová",J134,0)</f>
        <v>0</v>
      </c>
      <c r="BJ134" s="18" t="s">
        <v>84</v>
      </c>
      <c r="BK134" s="224">
        <f>ROUND(I134*H134,2)</f>
        <v>0</v>
      </c>
      <c r="BL134" s="18" t="s">
        <v>127</v>
      </c>
      <c r="BM134" s="223" t="s">
        <v>592</v>
      </c>
    </row>
    <row r="135" spans="2:47" s="1" customFormat="1" ht="12">
      <c r="B135" s="39"/>
      <c r="C135" s="40"/>
      <c r="D135" s="225" t="s">
        <v>181</v>
      </c>
      <c r="E135" s="40"/>
      <c r="F135" s="226" t="s">
        <v>593</v>
      </c>
      <c r="G135" s="40"/>
      <c r="H135" s="40"/>
      <c r="I135" s="137"/>
      <c r="J135" s="40"/>
      <c r="K135" s="40"/>
      <c r="L135" s="44"/>
      <c r="M135" s="227"/>
      <c r="N135" s="84"/>
      <c r="O135" s="84"/>
      <c r="P135" s="84"/>
      <c r="Q135" s="84"/>
      <c r="R135" s="84"/>
      <c r="S135" s="84"/>
      <c r="T135" s="84"/>
      <c r="U135" s="85"/>
      <c r="AT135" s="18" t="s">
        <v>181</v>
      </c>
      <c r="AU135" s="18" t="s">
        <v>86</v>
      </c>
    </row>
    <row r="136" spans="2:47" s="1" customFormat="1" ht="12">
      <c r="B136" s="39"/>
      <c r="C136" s="40"/>
      <c r="D136" s="225" t="s">
        <v>183</v>
      </c>
      <c r="E136" s="40"/>
      <c r="F136" s="228" t="s">
        <v>568</v>
      </c>
      <c r="G136" s="40"/>
      <c r="H136" s="40"/>
      <c r="I136" s="137"/>
      <c r="J136" s="40"/>
      <c r="K136" s="40"/>
      <c r="L136" s="44"/>
      <c r="M136" s="227"/>
      <c r="N136" s="84"/>
      <c r="O136" s="84"/>
      <c r="P136" s="84"/>
      <c r="Q136" s="84"/>
      <c r="R136" s="84"/>
      <c r="S136" s="84"/>
      <c r="T136" s="84"/>
      <c r="U136" s="85"/>
      <c r="AT136" s="18" t="s">
        <v>183</v>
      </c>
      <c r="AU136" s="18" t="s">
        <v>86</v>
      </c>
    </row>
    <row r="137" spans="2:51" s="12" customFormat="1" ht="12">
      <c r="B137" s="229"/>
      <c r="C137" s="230"/>
      <c r="D137" s="225" t="s">
        <v>185</v>
      </c>
      <c r="E137" s="231" t="s">
        <v>19</v>
      </c>
      <c r="F137" s="232" t="s">
        <v>594</v>
      </c>
      <c r="G137" s="230"/>
      <c r="H137" s="233">
        <v>3</v>
      </c>
      <c r="I137" s="234"/>
      <c r="J137" s="230"/>
      <c r="K137" s="230"/>
      <c r="L137" s="235"/>
      <c r="M137" s="236"/>
      <c r="N137" s="237"/>
      <c r="O137" s="237"/>
      <c r="P137" s="237"/>
      <c r="Q137" s="237"/>
      <c r="R137" s="237"/>
      <c r="S137" s="237"/>
      <c r="T137" s="237"/>
      <c r="U137" s="238"/>
      <c r="AT137" s="239" t="s">
        <v>185</v>
      </c>
      <c r="AU137" s="239" t="s">
        <v>86</v>
      </c>
      <c r="AV137" s="12" t="s">
        <v>86</v>
      </c>
      <c r="AW137" s="12" t="s">
        <v>37</v>
      </c>
      <c r="AX137" s="12" t="s">
        <v>76</v>
      </c>
      <c r="AY137" s="239" t="s">
        <v>173</v>
      </c>
    </row>
    <row r="138" spans="2:51" s="13" customFormat="1" ht="12">
      <c r="B138" s="240"/>
      <c r="C138" s="241"/>
      <c r="D138" s="225" t="s">
        <v>185</v>
      </c>
      <c r="E138" s="242" t="s">
        <v>533</v>
      </c>
      <c r="F138" s="243" t="s">
        <v>187</v>
      </c>
      <c r="G138" s="241"/>
      <c r="H138" s="244">
        <v>3</v>
      </c>
      <c r="I138" s="245"/>
      <c r="J138" s="241"/>
      <c r="K138" s="241"/>
      <c r="L138" s="246"/>
      <c r="M138" s="247"/>
      <c r="N138" s="248"/>
      <c r="O138" s="248"/>
      <c r="P138" s="248"/>
      <c r="Q138" s="248"/>
      <c r="R138" s="248"/>
      <c r="S138" s="248"/>
      <c r="T138" s="248"/>
      <c r="U138" s="249"/>
      <c r="AT138" s="250" t="s">
        <v>185</v>
      </c>
      <c r="AU138" s="250" t="s">
        <v>86</v>
      </c>
      <c r="AV138" s="13" t="s">
        <v>127</v>
      </c>
      <c r="AW138" s="13" t="s">
        <v>37</v>
      </c>
      <c r="AX138" s="13" t="s">
        <v>84</v>
      </c>
      <c r="AY138" s="250" t="s">
        <v>173</v>
      </c>
    </row>
    <row r="139" spans="2:65" s="1" customFormat="1" ht="16.5" customHeight="1">
      <c r="B139" s="39"/>
      <c r="C139" s="212" t="s">
        <v>254</v>
      </c>
      <c r="D139" s="212" t="s">
        <v>175</v>
      </c>
      <c r="E139" s="213" t="s">
        <v>595</v>
      </c>
      <c r="F139" s="214" t="s">
        <v>596</v>
      </c>
      <c r="G139" s="215" t="s">
        <v>190</v>
      </c>
      <c r="H139" s="216">
        <v>6</v>
      </c>
      <c r="I139" s="217"/>
      <c r="J139" s="218">
        <f>ROUND(I139*H139,2)</f>
        <v>0</v>
      </c>
      <c r="K139" s="214" t="s">
        <v>179</v>
      </c>
      <c r="L139" s="44"/>
      <c r="M139" s="219" t="s">
        <v>19</v>
      </c>
      <c r="N139" s="220" t="s">
        <v>47</v>
      </c>
      <c r="O139" s="84"/>
      <c r="P139" s="221">
        <f>O139*H139</f>
        <v>0</v>
      </c>
      <c r="Q139" s="221">
        <v>0</v>
      </c>
      <c r="R139" s="221">
        <f>Q139*H139</f>
        <v>0</v>
      </c>
      <c r="S139" s="221">
        <v>0</v>
      </c>
      <c r="T139" s="221">
        <f>S139*H139</f>
        <v>0</v>
      </c>
      <c r="U139" s="222" t="s">
        <v>19</v>
      </c>
      <c r="AR139" s="223" t="s">
        <v>127</v>
      </c>
      <c r="AT139" s="223" t="s">
        <v>175</v>
      </c>
      <c r="AU139" s="223" t="s">
        <v>86</v>
      </c>
      <c r="AY139" s="18" t="s">
        <v>173</v>
      </c>
      <c r="BE139" s="224">
        <f>IF(N139="základní",J139,0)</f>
        <v>0</v>
      </c>
      <c r="BF139" s="224">
        <f>IF(N139="snížená",J139,0)</f>
        <v>0</v>
      </c>
      <c r="BG139" s="224">
        <f>IF(N139="zákl. přenesená",J139,0)</f>
        <v>0</v>
      </c>
      <c r="BH139" s="224">
        <f>IF(N139="sníž. přenesená",J139,0)</f>
        <v>0</v>
      </c>
      <c r="BI139" s="224">
        <f>IF(N139="nulová",J139,0)</f>
        <v>0</v>
      </c>
      <c r="BJ139" s="18" t="s">
        <v>84</v>
      </c>
      <c r="BK139" s="224">
        <f>ROUND(I139*H139,2)</f>
        <v>0</v>
      </c>
      <c r="BL139" s="18" t="s">
        <v>127</v>
      </c>
      <c r="BM139" s="223" t="s">
        <v>597</v>
      </c>
    </row>
    <row r="140" spans="2:47" s="1" customFormat="1" ht="12">
      <c r="B140" s="39"/>
      <c r="C140" s="40"/>
      <c r="D140" s="225" t="s">
        <v>181</v>
      </c>
      <c r="E140" s="40"/>
      <c r="F140" s="226" t="s">
        <v>598</v>
      </c>
      <c r="G140" s="40"/>
      <c r="H140" s="40"/>
      <c r="I140" s="137"/>
      <c r="J140" s="40"/>
      <c r="K140" s="40"/>
      <c r="L140" s="44"/>
      <c r="M140" s="227"/>
      <c r="N140" s="84"/>
      <c r="O140" s="84"/>
      <c r="P140" s="84"/>
      <c r="Q140" s="84"/>
      <c r="R140" s="84"/>
      <c r="S140" s="84"/>
      <c r="T140" s="84"/>
      <c r="U140" s="85"/>
      <c r="AT140" s="18" t="s">
        <v>181</v>
      </c>
      <c r="AU140" s="18" t="s">
        <v>86</v>
      </c>
    </row>
    <row r="141" spans="2:47" s="1" customFormat="1" ht="12">
      <c r="B141" s="39"/>
      <c r="C141" s="40"/>
      <c r="D141" s="225" t="s">
        <v>183</v>
      </c>
      <c r="E141" s="40"/>
      <c r="F141" s="228" t="s">
        <v>599</v>
      </c>
      <c r="G141" s="40"/>
      <c r="H141" s="40"/>
      <c r="I141" s="137"/>
      <c r="J141" s="40"/>
      <c r="K141" s="40"/>
      <c r="L141" s="44"/>
      <c r="M141" s="227"/>
      <c r="N141" s="84"/>
      <c r="O141" s="84"/>
      <c r="P141" s="84"/>
      <c r="Q141" s="84"/>
      <c r="R141" s="84"/>
      <c r="S141" s="84"/>
      <c r="T141" s="84"/>
      <c r="U141" s="85"/>
      <c r="AT141" s="18" t="s">
        <v>183</v>
      </c>
      <c r="AU141" s="18" t="s">
        <v>86</v>
      </c>
    </row>
    <row r="142" spans="2:51" s="12" customFormat="1" ht="12">
      <c r="B142" s="229"/>
      <c r="C142" s="230"/>
      <c r="D142" s="225" t="s">
        <v>185</v>
      </c>
      <c r="E142" s="231" t="s">
        <v>19</v>
      </c>
      <c r="F142" s="232" t="s">
        <v>600</v>
      </c>
      <c r="G142" s="230"/>
      <c r="H142" s="233">
        <v>6</v>
      </c>
      <c r="I142" s="234"/>
      <c r="J142" s="230"/>
      <c r="K142" s="230"/>
      <c r="L142" s="235"/>
      <c r="M142" s="236"/>
      <c r="N142" s="237"/>
      <c r="O142" s="237"/>
      <c r="P142" s="237"/>
      <c r="Q142" s="237"/>
      <c r="R142" s="237"/>
      <c r="S142" s="237"/>
      <c r="T142" s="237"/>
      <c r="U142" s="238"/>
      <c r="AT142" s="239" t="s">
        <v>185</v>
      </c>
      <c r="AU142" s="239" t="s">
        <v>86</v>
      </c>
      <c r="AV142" s="12" t="s">
        <v>86</v>
      </c>
      <c r="AW142" s="12" t="s">
        <v>37</v>
      </c>
      <c r="AX142" s="12" t="s">
        <v>76</v>
      </c>
      <c r="AY142" s="239" t="s">
        <v>173</v>
      </c>
    </row>
    <row r="143" spans="2:51" s="13" customFormat="1" ht="12">
      <c r="B143" s="240"/>
      <c r="C143" s="241"/>
      <c r="D143" s="225" t="s">
        <v>185</v>
      </c>
      <c r="E143" s="242" t="s">
        <v>19</v>
      </c>
      <c r="F143" s="243" t="s">
        <v>187</v>
      </c>
      <c r="G143" s="241"/>
      <c r="H143" s="244">
        <v>6</v>
      </c>
      <c r="I143" s="245"/>
      <c r="J143" s="241"/>
      <c r="K143" s="241"/>
      <c r="L143" s="246"/>
      <c r="M143" s="247"/>
      <c r="N143" s="248"/>
      <c r="O143" s="248"/>
      <c r="P143" s="248"/>
      <c r="Q143" s="248"/>
      <c r="R143" s="248"/>
      <c r="S143" s="248"/>
      <c r="T143" s="248"/>
      <c r="U143" s="249"/>
      <c r="AT143" s="250" t="s">
        <v>185</v>
      </c>
      <c r="AU143" s="250" t="s">
        <v>86</v>
      </c>
      <c r="AV143" s="13" t="s">
        <v>127</v>
      </c>
      <c r="AW143" s="13" t="s">
        <v>37</v>
      </c>
      <c r="AX143" s="13" t="s">
        <v>84</v>
      </c>
      <c r="AY143" s="250" t="s">
        <v>173</v>
      </c>
    </row>
    <row r="144" spans="2:65" s="1" customFormat="1" ht="16.5" customHeight="1">
      <c r="B144" s="39"/>
      <c r="C144" s="212" t="s">
        <v>259</v>
      </c>
      <c r="D144" s="212" t="s">
        <v>175</v>
      </c>
      <c r="E144" s="213" t="s">
        <v>601</v>
      </c>
      <c r="F144" s="214" t="s">
        <v>602</v>
      </c>
      <c r="G144" s="215" t="s">
        <v>190</v>
      </c>
      <c r="H144" s="216">
        <v>33</v>
      </c>
      <c r="I144" s="217"/>
      <c r="J144" s="218">
        <f>ROUND(I144*H144,2)</f>
        <v>0</v>
      </c>
      <c r="K144" s="214" t="s">
        <v>179</v>
      </c>
      <c r="L144" s="44"/>
      <c r="M144" s="219" t="s">
        <v>19</v>
      </c>
      <c r="N144" s="220" t="s">
        <v>47</v>
      </c>
      <c r="O144" s="84"/>
      <c r="P144" s="221">
        <f>O144*H144</f>
        <v>0</v>
      </c>
      <c r="Q144" s="221">
        <v>0</v>
      </c>
      <c r="R144" s="221">
        <f>Q144*H144</f>
        <v>0</v>
      </c>
      <c r="S144" s="221">
        <v>0</v>
      </c>
      <c r="T144" s="221">
        <f>S144*H144</f>
        <v>0</v>
      </c>
      <c r="U144" s="222" t="s">
        <v>19</v>
      </c>
      <c r="AR144" s="223" t="s">
        <v>127</v>
      </c>
      <c r="AT144" s="223" t="s">
        <v>175</v>
      </c>
      <c r="AU144" s="223" t="s">
        <v>86</v>
      </c>
      <c r="AY144" s="18" t="s">
        <v>173</v>
      </c>
      <c r="BE144" s="224">
        <f>IF(N144="základní",J144,0)</f>
        <v>0</v>
      </c>
      <c r="BF144" s="224">
        <f>IF(N144="snížená",J144,0)</f>
        <v>0</v>
      </c>
      <c r="BG144" s="224">
        <f>IF(N144="zákl. přenesená",J144,0)</f>
        <v>0</v>
      </c>
      <c r="BH144" s="224">
        <f>IF(N144="sníž. přenesená",J144,0)</f>
        <v>0</v>
      </c>
      <c r="BI144" s="224">
        <f>IF(N144="nulová",J144,0)</f>
        <v>0</v>
      </c>
      <c r="BJ144" s="18" t="s">
        <v>84</v>
      </c>
      <c r="BK144" s="224">
        <f>ROUND(I144*H144,2)</f>
        <v>0</v>
      </c>
      <c r="BL144" s="18" t="s">
        <v>127</v>
      </c>
      <c r="BM144" s="223" t="s">
        <v>603</v>
      </c>
    </row>
    <row r="145" spans="2:47" s="1" customFormat="1" ht="12">
      <c r="B145" s="39"/>
      <c r="C145" s="40"/>
      <c r="D145" s="225" t="s">
        <v>181</v>
      </c>
      <c r="E145" s="40"/>
      <c r="F145" s="226" t="s">
        <v>604</v>
      </c>
      <c r="G145" s="40"/>
      <c r="H145" s="40"/>
      <c r="I145" s="137"/>
      <c r="J145" s="40"/>
      <c r="K145" s="40"/>
      <c r="L145" s="44"/>
      <c r="M145" s="227"/>
      <c r="N145" s="84"/>
      <c r="O145" s="84"/>
      <c r="P145" s="84"/>
      <c r="Q145" s="84"/>
      <c r="R145" s="84"/>
      <c r="S145" s="84"/>
      <c r="T145" s="84"/>
      <c r="U145" s="85"/>
      <c r="AT145" s="18" t="s">
        <v>181</v>
      </c>
      <c r="AU145" s="18" t="s">
        <v>86</v>
      </c>
    </row>
    <row r="146" spans="2:47" s="1" customFormat="1" ht="12">
      <c r="B146" s="39"/>
      <c r="C146" s="40"/>
      <c r="D146" s="225" t="s">
        <v>183</v>
      </c>
      <c r="E146" s="40"/>
      <c r="F146" s="228" t="s">
        <v>332</v>
      </c>
      <c r="G146" s="40"/>
      <c r="H146" s="40"/>
      <c r="I146" s="137"/>
      <c r="J146" s="40"/>
      <c r="K146" s="40"/>
      <c r="L146" s="44"/>
      <c r="M146" s="227"/>
      <c r="N146" s="84"/>
      <c r="O146" s="84"/>
      <c r="P146" s="84"/>
      <c r="Q146" s="84"/>
      <c r="R146" s="84"/>
      <c r="S146" s="84"/>
      <c r="T146" s="84"/>
      <c r="U146" s="85"/>
      <c r="AT146" s="18" t="s">
        <v>183</v>
      </c>
      <c r="AU146" s="18" t="s">
        <v>86</v>
      </c>
    </row>
    <row r="147" spans="2:51" s="12" customFormat="1" ht="12">
      <c r="B147" s="229"/>
      <c r="C147" s="230"/>
      <c r="D147" s="225" t="s">
        <v>185</v>
      </c>
      <c r="E147" s="231" t="s">
        <v>19</v>
      </c>
      <c r="F147" s="232" t="s">
        <v>534</v>
      </c>
      <c r="G147" s="230"/>
      <c r="H147" s="233">
        <v>33</v>
      </c>
      <c r="I147" s="234"/>
      <c r="J147" s="230"/>
      <c r="K147" s="230"/>
      <c r="L147" s="235"/>
      <c r="M147" s="236"/>
      <c r="N147" s="237"/>
      <c r="O147" s="237"/>
      <c r="P147" s="237"/>
      <c r="Q147" s="237"/>
      <c r="R147" s="237"/>
      <c r="S147" s="237"/>
      <c r="T147" s="237"/>
      <c r="U147" s="238"/>
      <c r="AT147" s="239" t="s">
        <v>185</v>
      </c>
      <c r="AU147" s="239" t="s">
        <v>86</v>
      </c>
      <c r="AV147" s="12" t="s">
        <v>86</v>
      </c>
      <c r="AW147" s="12" t="s">
        <v>37</v>
      </c>
      <c r="AX147" s="12" t="s">
        <v>76</v>
      </c>
      <c r="AY147" s="239" t="s">
        <v>173</v>
      </c>
    </row>
    <row r="148" spans="2:51" s="13" customFormat="1" ht="12">
      <c r="B148" s="240"/>
      <c r="C148" s="241"/>
      <c r="D148" s="225" t="s">
        <v>185</v>
      </c>
      <c r="E148" s="242" t="s">
        <v>19</v>
      </c>
      <c r="F148" s="243" t="s">
        <v>187</v>
      </c>
      <c r="G148" s="241"/>
      <c r="H148" s="244">
        <v>33</v>
      </c>
      <c r="I148" s="245"/>
      <c r="J148" s="241"/>
      <c r="K148" s="241"/>
      <c r="L148" s="246"/>
      <c r="M148" s="247"/>
      <c r="N148" s="248"/>
      <c r="O148" s="248"/>
      <c r="P148" s="248"/>
      <c r="Q148" s="248"/>
      <c r="R148" s="248"/>
      <c r="S148" s="248"/>
      <c r="T148" s="248"/>
      <c r="U148" s="249"/>
      <c r="AT148" s="250" t="s">
        <v>185</v>
      </c>
      <c r="AU148" s="250" t="s">
        <v>86</v>
      </c>
      <c r="AV148" s="13" t="s">
        <v>127</v>
      </c>
      <c r="AW148" s="13" t="s">
        <v>37</v>
      </c>
      <c r="AX148" s="13" t="s">
        <v>84</v>
      </c>
      <c r="AY148" s="250" t="s">
        <v>173</v>
      </c>
    </row>
    <row r="149" spans="2:65" s="1" customFormat="1" ht="16.5" customHeight="1">
      <c r="B149" s="39"/>
      <c r="C149" s="212" t="s">
        <v>264</v>
      </c>
      <c r="D149" s="212" t="s">
        <v>175</v>
      </c>
      <c r="E149" s="213" t="s">
        <v>605</v>
      </c>
      <c r="F149" s="214" t="s">
        <v>606</v>
      </c>
      <c r="G149" s="215" t="s">
        <v>190</v>
      </c>
      <c r="H149" s="216">
        <v>12</v>
      </c>
      <c r="I149" s="217"/>
      <c r="J149" s="218">
        <f>ROUND(I149*H149,2)</f>
        <v>0</v>
      </c>
      <c r="K149" s="214" t="s">
        <v>179</v>
      </c>
      <c r="L149" s="44"/>
      <c r="M149" s="219" t="s">
        <v>19</v>
      </c>
      <c r="N149" s="220" t="s">
        <v>47</v>
      </c>
      <c r="O149" s="84"/>
      <c r="P149" s="221">
        <f>O149*H149</f>
        <v>0</v>
      </c>
      <c r="Q149" s="221">
        <v>0</v>
      </c>
      <c r="R149" s="221">
        <f>Q149*H149</f>
        <v>0</v>
      </c>
      <c r="S149" s="221">
        <v>0</v>
      </c>
      <c r="T149" s="221">
        <f>S149*H149</f>
        <v>0</v>
      </c>
      <c r="U149" s="222" t="s">
        <v>19</v>
      </c>
      <c r="AR149" s="223" t="s">
        <v>127</v>
      </c>
      <c r="AT149" s="223" t="s">
        <v>175</v>
      </c>
      <c r="AU149" s="223" t="s">
        <v>86</v>
      </c>
      <c r="AY149" s="18" t="s">
        <v>173</v>
      </c>
      <c r="BE149" s="224">
        <f>IF(N149="základní",J149,0)</f>
        <v>0</v>
      </c>
      <c r="BF149" s="224">
        <f>IF(N149="snížená",J149,0)</f>
        <v>0</v>
      </c>
      <c r="BG149" s="224">
        <f>IF(N149="zákl. přenesená",J149,0)</f>
        <v>0</v>
      </c>
      <c r="BH149" s="224">
        <f>IF(N149="sníž. přenesená",J149,0)</f>
        <v>0</v>
      </c>
      <c r="BI149" s="224">
        <f>IF(N149="nulová",J149,0)</f>
        <v>0</v>
      </c>
      <c r="BJ149" s="18" t="s">
        <v>84</v>
      </c>
      <c r="BK149" s="224">
        <f>ROUND(I149*H149,2)</f>
        <v>0</v>
      </c>
      <c r="BL149" s="18" t="s">
        <v>127</v>
      </c>
      <c r="BM149" s="223" t="s">
        <v>607</v>
      </c>
    </row>
    <row r="150" spans="2:47" s="1" customFormat="1" ht="12">
      <c r="B150" s="39"/>
      <c r="C150" s="40"/>
      <c r="D150" s="225" t="s">
        <v>181</v>
      </c>
      <c r="E150" s="40"/>
      <c r="F150" s="226" t="s">
        <v>608</v>
      </c>
      <c r="G150" s="40"/>
      <c r="H150" s="40"/>
      <c r="I150" s="137"/>
      <c r="J150" s="40"/>
      <c r="K150" s="40"/>
      <c r="L150" s="44"/>
      <c r="M150" s="227"/>
      <c r="N150" s="84"/>
      <c r="O150" s="84"/>
      <c r="P150" s="84"/>
      <c r="Q150" s="84"/>
      <c r="R150" s="84"/>
      <c r="S150" s="84"/>
      <c r="T150" s="84"/>
      <c r="U150" s="85"/>
      <c r="AT150" s="18" t="s">
        <v>181</v>
      </c>
      <c r="AU150" s="18" t="s">
        <v>86</v>
      </c>
    </row>
    <row r="151" spans="2:47" s="1" customFormat="1" ht="12">
      <c r="B151" s="39"/>
      <c r="C151" s="40"/>
      <c r="D151" s="225" t="s">
        <v>183</v>
      </c>
      <c r="E151" s="40"/>
      <c r="F151" s="228" t="s">
        <v>332</v>
      </c>
      <c r="G151" s="40"/>
      <c r="H151" s="40"/>
      <c r="I151" s="137"/>
      <c r="J151" s="40"/>
      <c r="K151" s="40"/>
      <c r="L151" s="44"/>
      <c r="M151" s="227"/>
      <c r="N151" s="84"/>
      <c r="O151" s="84"/>
      <c r="P151" s="84"/>
      <c r="Q151" s="84"/>
      <c r="R151" s="84"/>
      <c r="S151" s="84"/>
      <c r="T151" s="84"/>
      <c r="U151" s="85"/>
      <c r="AT151" s="18" t="s">
        <v>183</v>
      </c>
      <c r="AU151" s="18" t="s">
        <v>86</v>
      </c>
    </row>
    <row r="152" spans="2:51" s="12" customFormat="1" ht="12">
      <c r="B152" s="229"/>
      <c r="C152" s="230"/>
      <c r="D152" s="225" t="s">
        <v>185</v>
      </c>
      <c r="E152" s="231" t="s">
        <v>19</v>
      </c>
      <c r="F152" s="232" t="s">
        <v>535</v>
      </c>
      <c r="G152" s="230"/>
      <c r="H152" s="233">
        <v>12</v>
      </c>
      <c r="I152" s="234"/>
      <c r="J152" s="230"/>
      <c r="K152" s="230"/>
      <c r="L152" s="235"/>
      <c r="M152" s="236"/>
      <c r="N152" s="237"/>
      <c r="O152" s="237"/>
      <c r="P152" s="237"/>
      <c r="Q152" s="237"/>
      <c r="R152" s="237"/>
      <c r="S152" s="237"/>
      <c r="T152" s="237"/>
      <c r="U152" s="238"/>
      <c r="AT152" s="239" t="s">
        <v>185</v>
      </c>
      <c r="AU152" s="239" t="s">
        <v>86</v>
      </c>
      <c r="AV152" s="12" t="s">
        <v>86</v>
      </c>
      <c r="AW152" s="12" t="s">
        <v>37</v>
      </c>
      <c r="AX152" s="12" t="s">
        <v>76</v>
      </c>
      <c r="AY152" s="239" t="s">
        <v>173</v>
      </c>
    </row>
    <row r="153" spans="2:51" s="13" customFormat="1" ht="12">
      <c r="B153" s="240"/>
      <c r="C153" s="241"/>
      <c r="D153" s="225" t="s">
        <v>185</v>
      </c>
      <c r="E153" s="242" t="s">
        <v>19</v>
      </c>
      <c r="F153" s="243" t="s">
        <v>187</v>
      </c>
      <c r="G153" s="241"/>
      <c r="H153" s="244">
        <v>12</v>
      </c>
      <c r="I153" s="245"/>
      <c r="J153" s="241"/>
      <c r="K153" s="241"/>
      <c r="L153" s="246"/>
      <c r="M153" s="247"/>
      <c r="N153" s="248"/>
      <c r="O153" s="248"/>
      <c r="P153" s="248"/>
      <c r="Q153" s="248"/>
      <c r="R153" s="248"/>
      <c r="S153" s="248"/>
      <c r="T153" s="248"/>
      <c r="U153" s="249"/>
      <c r="AT153" s="250" t="s">
        <v>185</v>
      </c>
      <c r="AU153" s="250" t="s">
        <v>86</v>
      </c>
      <c r="AV153" s="13" t="s">
        <v>127</v>
      </c>
      <c r="AW153" s="13" t="s">
        <v>37</v>
      </c>
      <c r="AX153" s="13" t="s">
        <v>84</v>
      </c>
      <c r="AY153" s="250" t="s">
        <v>173</v>
      </c>
    </row>
    <row r="154" spans="2:65" s="1" customFormat="1" ht="16.5" customHeight="1">
      <c r="B154" s="39"/>
      <c r="C154" s="212" t="s">
        <v>8</v>
      </c>
      <c r="D154" s="212" t="s">
        <v>175</v>
      </c>
      <c r="E154" s="213" t="s">
        <v>609</v>
      </c>
      <c r="F154" s="214" t="s">
        <v>610</v>
      </c>
      <c r="G154" s="215" t="s">
        <v>190</v>
      </c>
      <c r="H154" s="216">
        <v>4</v>
      </c>
      <c r="I154" s="217"/>
      <c r="J154" s="218">
        <f>ROUND(I154*H154,2)</f>
        <v>0</v>
      </c>
      <c r="K154" s="214" t="s">
        <v>179</v>
      </c>
      <c r="L154" s="44"/>
      <c r="M154" s="219" t="s">
        <v>19</v>
      </c>
      <c r="N154" s="220" t="s">
        <v>47</v>
      </c>
      <c r="O154" s="84"/>
      <c r="P154" s="221">
        <f>O154*H154</f>
        <v>0</v>
      </c>
      <c r="Q154" s="221">
        <v>0</v>
      </c>
      <c r="R154" s="221">
        <f>Q154*H154</f>
        <v>0</v>
      </c>
      <c r="S154" s="221">
        <v>0</v>
      </c>
      <c r="T154" s="221">
        <f>S154*H154</f>
        <v>0</v>
      </c>
      <c r="U154" s="222" t="s">
        <v>19</v>
      </c>
      <c r="AR154" s="223" t="s">
        <v>127</v>
      </c>
      <c r="AT154" s="223" t="s">
        <v>175</v>
      </c>
      <c r="AU154" s="223" t="s">
        <v>86</v>
      </c>
      <c r="AY154" s="18" t="s">
        <v>173</v>
      </c>
      <c r="BE154" s="224">
        <f>IF(N154="základní",J154,0)</f>
        <v>0</v>
      </c>
      <c r="BF154" s="224">
        <f>IF(N154="snížená",J154,0)</f>
        <v>0</v>
      </c>
      <c r="BG154" s="224">
        <f>IF(N154="zákl. přenesená",J154,0)</f>
        <v>0</v>
      </c>
      <c r="BH154" s="224">
        <f>IF(N154="sníž. přenesená",J154,0)</f>
        <v>0</v>
      </c>
      <c r="BI154" s="224">
        <f>IF(N154="nulová",J154,0)</f>
        <v>0</v>
      </c>
      <c r="BJ154" s="18" t="s">
        <v>84</v>
      </c>
      <c r="BK154" s="224">
        <f>ROUND(I154*H154,2)</f>
        <v>0</v>
      </c>
      <c r="BL154" s="18" t="s">
        <v>127</v>
      </c>
      <c r="BM154" s="223" t="s">
        <v>611</v>
      </c>
    </row>
    <row r="155" spans="2:47" s="1" customFormat="1" ht="12">
      <c r="B155" s="39"/>
      <c r="C155" s="40"/>
      <c r="D155" s="225" t="s">
        <v>181</v>
      </c>
      <c r="E155" s="40"/>
      <c r="F155" s="226" t="s">
        <v>612</v>
      </c>
      <c r="G155" s="40"/>
      <c r="H155" s="40"/>
      <c r="I155" s="137"/>
      <c r="J155" s="40"/>
      <c r="K155" s="40"/>
      <c r="L155" s="44"/>
      <c r="M155" s="227"/>
      <c r="N155" s="84"/>
      <c r="O155" s="84"/>
      <c r="P155" s="84"/>
      <c r="Q155" s="84"/>
      <c r="R155" s="84"/>
      <c r="S155" s="84"/>
      <c r="T155" s="84"/>
      <c r="U155" s="85"/>
      <c r="AT155" s="18" t="s">
        <v>181</v>
      </c>
      <c r="AU155" s="18" t="s">
        <v>86</v>
      </c>
    </row>
    <row r="156" spans="2:47" s="1" customFormat="1" ht="12">
      <c r="B156" s="39"/>
      <c r="C156" s="40"/>
      <c r="D156" s="225" t="s">
        <v>183</v>
      </c>
      <c r="E156" s="40"/>
      <c r="F156" s="228" t="s">
        <v>332</v>
      </c>
      <c r="G156" s="40"/>
      <c r="H156" s="40"/>
      <c r="I156" s="137"/>
      <c r="J156" s="40"/>
      <c r="K156" s="40"/>
      <c r="L156" s="44"/>
      <c r="M156" s="227"/>
      <c r="N156" s="84"/>
      <c r="O156" s="84"/>
      <c r="P156" s="84"/>
      <c r="Q156" s="84"/>
      <c r="R156" s="84"/>
      <c r="S156" s="84"/>
      <c r="T156" s="84"/>
      <c r="U156" s="85"/>
      <c r="AT156" s="18" t="s">
        <v>183</v>
      </c>
      <c r="AU156" s="18" t="s">
        <v>86</v>
      </c>
    </row>
    <row r="157" spans="2:51" s="12" customFormat="1" ht="12">
      <c r="B157" s="229"/>
      <c r="C157" s="230"/>
      <c r="D157" s="225" t="s">
        <v>185</v>
      </c>
      <c r="E157" s="231" t="s">
        <v>19</v>
      </c>
      <c r="F157" s="232" t="s">
        <v>536</v>
      </c>
      <c r="G157" s="230"/>
      <c r="H157" s="233">
        <v>4</v>
      </c>
      <c r="I157" s="234"/>
      <c r="J157" s="230"/>
      <c r="K157" s="230"/>
      <c r="L157" s="235"/>
      <c r="M157" s="236"/>
      <c r="N157" s="237"/>
      <c r="O157" s="237"/>
      <c r="P157" s="237"/>
      <c r="Q157" s="237"/>
      <c r="R157" s="237"/>
      <c r="S157" s="237"/>
      <c r="T157" s="237"/>
      <c r="U157" s="238"/>
      <c r="AT157" s="239" t="s">
        <v>185</v>
      </c>
      <c r="AU157" s="239" t="s">
        <v>86</v>
      </c>
      <c r="AV157" s="12" t="s">
        <v>86</v>
      </c>
      <c r="AW157" s="12" t="s">
        <v>37</v>
      </c>
      <c r="AX157" s="12" t="s">
        <v>76</v>
      </c>
      <c r="AY157" s="239" t="s">
        <v>173</v>
      </c>
    </row>
    <row r="158" spans="2:51" s="13" customFormat="1" ht="12">
      <c r="B158" s="240"/>
      <c r="C158" s="241"/>
      <c r="D158" s="225" t="s">
        <v>185</v>
      </c>
      <c r="E158" s="242" t="s">
        <v>19</v>
      </c>
      <c r="F158" s="243" t="s">
        <v>187</v>
      </c>
      <c r="G158" s="241"/>
      <c r="H158" s="244">
        <v>4</v>
      </c>
      <c r="I158" s="245"/>
      <c r="J158" s="241"/>
      <c r="K158" s="241"/>
      <c r="L158" s="246"/>
      <c r="M158" s="247"/>
      <c r="N158" s="248"/>
      <c r="O158" s="248"/>
      <c r="P158" s="248"/>
      <c r="Q158" s="248"/>
      <c r="R158" s="248"/>
      <c r="S158" s="248"/>
      <c r="T158" s="248"/>
      <c r="U158" s="249"/>
      <c r="AT158" s="250" t="s">
        <v>185</v>
      </c>
      <c r="AU158" s="250" t="s">
        <v>86</v>
      </c>
      <c r="AV158" s="13" t="s">
        <v>127</v>
      </c>
      <c r="AW158" s="13" t="s">
        <v>37</v>
      </c>
      <c r="AX158" s="13" t="s">
        <v>84</v>
      </c>
      <c r="AY158" s="250" t="s">
        <v>173</v>
      </c>
    </row>
    <row r="159" spans="2:65" s="1" customFormat="1" ht="16.5" customHeight="1">
      <c r="B159" s="39"/>
      <c r="C159" s="212" t="s">
        <v>289</v>
      </c>
      <c r="D159" s="212" t="s">
        <v>175</v>
      </c>
      <c r="E159" s="213" t="s">
        <v>613</v>
      </c>
      <c r="F159" s="214" t="s">
        <v>614</v>
      </c>
      <c r="G159" s="215" t="s">
        <v>190</v>
      </c>
      <c r="H159" s="216">
        <v>2</v>
      </c>
      <c r="I159" s="217"/>
      <c r="J159" s="218">
        <f>ROUND(I159*H159,2)</f>
        <v>0</v>
      </c>
      <c r="K159" s="214" t="s">
        <v>179</v>
      </c>
      <c r="L159" s="44"/>
      <c r="M159" s="219" t="s">
        <v>19</v>
      </c>
      <c r="N159" s="220" t="s">
        <v>47</v>
      </c>
      <c r="O159" s="84"/>
      <c r="P159" s="221">
        <f>O159*H159</f>
        <v>0</v>
      </c>
      <c r="Q159" s="221">
        <v>0</v>
      </c>
      <c r="R159" s="221">
        <f>Q159*H159</f>
        <v>0</v>
      </c>
      <c r="S159" s="221">
        <v>0</v>
      </c>
      <c r="T159" s="221">
        <f>S159*H159</f>
        <v>0</v>
      </c>
      <c r="U159" s="222" t="s">
        <v>19</v>
      </c>
      <c r="AR159" s="223" t="s">
        <v>127</v>
      </c>
      <c r="AT159" s="223" t="s">
        <v>175</v>
      </c>
      <c r="AU159" s="223" t="s">
        <v>86</v>
      </c>
      <c r="AY159" s="18" t="s">
        <v>173</v>
      </c>
      <c r="BE159" s="224">
        <f>IF(N159="základní",J159,0)</f>
        <v>0</v>
      </c>
      <c r="BF159" s="224">
        <f>IF(N159="snížená",J159,0)</f>
        <v>0</v>
      </c>
      <c r="BG159" s="224">
        <f>IF(N159="zákl. přenesená",J159,0)</f>
        <v>0</v>
      </c>
      <c r="BH159" s="224">
        <f>IF(N159="sníž. přenesená",J159,0)</f>
        <v>0</v>
      </c>
      <c r="BI159" s="224">
        <f>IF(N159="nulová",J159,0)</f>
        <v>0</v>
      </c>
      <c r="BJ159" s="18" t="s">
        <v>84</v>
      </c>
      <c r="BK159" s="224">
        <f>ROUND(I159*H159,2)</f>
        <v>0</v>
      </c>
      <c r="BL159" s="18" t="s">
        <v>127</v>
      </c>
      <c r="BM159" s="223" t="s">
        <v>615</v>
      </c>
    </row>
    <row r="160" spans="2:47" s="1" customFormat="1" ht="12">
      <c r="B160" s="39"/>
      <c r="C160" s="40"/>
      <c r="D160" s="225" t="s">
        <v>181</v>
      </c>
      <c r="E160" s="40"/>
      <c r="F160" s="226" t="s">
        <v>616</v>
      </c>
      <c r="G160" s="40"/>
      <c r="H160" s="40"/>
      <c r="I160" s="137"/>
      <c r="J160" s="40"/>
      <c r="K160" s="40"/>
      <c r="L160" s="44"/>
      <c r="M160" s="227"/>
      <c r="N160" s="84"/>
      <c r="O160" s="84"/>
      <c r="P160" s="84"/>
      <c r="Q160" s="84"/>
      <c r="R160" s="84"/>
      <c r="S160" s="84"/>
      <c r="T160" s="84"/>
      <c r="U160" s="85"/>
      <c r="AT160" s="18" t="s">
        <v>181</v>
      </c>
      <c r="AU160" s="18" t="s">
        <v>86</v>
      </c>
    </row>
    <row r="161" spans="2:47" s="1" customFormat="1" ht="12">
      <c r="B161" s="39"/>
      <c r="C161" s="40"/>
      <c r="D161" s="225" t="s">
        <v>183</v>
      </c>
      <c r="E161" s="40"/>
      <c r="F161" s="228" t="s">
        <v>332</v>
      </c>
      <c r="G161" s="40"/>
      <c r="H161" s="40"/>
      <c r="I161" s="137"/>
      <c r="J161" s="40"/>
      <c r="K161" s="40"/>
      <c r="L161" s="44"/>
      <c r="M161" s="227"/>
      <c r="N161" s="84"/>
      <c r="O161" s="84"/>
      <c r="P161" s="84"/>
      <c r="Q161" s="84"/>
      <c r="R161" s="84"/>
      <c r="S161" s="84"/>
      <c r="T161" s="84"/>
      <c r="U161" s="85"/>
      <c r="AT161" s="18" t="s">
        <v>183</v>
      </c>
      <c r="AU161" s="18" t="s">
        <v>86</v>
      </c>
    </row>
    <row r="162" spans="2:51" s="12" customFormat="1" ht="12">
      <c r="B162" s="229"/>
      <c r="C162" s="230"/>
      <c r="D162" s="225" t="s">
        <v>185</v>
      </c>
      <c r="E162" s="231" t="s">
        <v>19</v>
      </c>
      <c r="F162" s="232" t="s">
        <v>537</v>
      </c>
      <c r="G162" s="230"/>
      <c r="H162" s="233">
        <v>2</v>
      </c>
      <c r="I162" s="234"/>
      <c r="J162" s="230"/>
      <c r="K162" s="230"/>
      <c r="L162" s="235"/>
      <c r="M162" s="236"/>
      <c r="N162" s="237"/>
      <c r="O162" s="237"/>
      <c r="P162" s="237"/>
      <c r="Q162" s="237"/>
      <c r="R162" s="237"/>
      <c r="S162" s="237"/>
      <c r="T162" s="237"/>
      <c r="U162" s="238"/>
      <c r="AT162" s="239" t="s">
        <v>185</v>
      </c>
      <c r="AU162" s="239" t="s">
        <v>86</v>
      </c>
      <c r="AV162" s="12" t="s">
        <v>86</v>
      </c>
      <c r="AW162" s="12" t="s">
        <v>37</v>
      </c>
      <c r="AX162" s="12" t="s">
        <v>76</v>
      </c>
      <c r="AY162" s="239" t="s">
        <v>173</v>
      </c>
    </row>
    <row r="163" spans="2:51" s="13" customFormat="1" ht="12">
      <c r="B163" s="240"/>
      <c r="C163" s="241"/>
      <c r="D163" s="225" t="s">
        <v>185</v>
      </c>
      <c r="E163" s="242" t="s">
        <v>19</v>
      </c>
      <c r="F163" s="243" t="s">
        <v>187</v>
      </c>
      <c r="G163" s="241"/>
      <c r="H163" s="244">
        <v>2</v>
      </c>
      <c r="I163" s="245"/>
      <c r="J163" s="241"/>
      <c r="K163" s="241"/>
      <c r="L163" s="246"/>
      <c r="M163" s="247"/>
      <c r="N163" s="248"/>
      <c r="O163" s="248"/>
      <c r="P163" s="248"/>
      <c r="Q163" s="248"/>
      <c r="R163" s="248"/>
      <c r="S163" s="248"/>
      <c r="T163" s="248"/>
      <c r="U163" s="249"/>
      <c r="AT163" s="250" t="s">
        <v>185</v>
      </c>
      <c r="AU163" s="250" t="s">
        <v>86</v>
      </c>
      <c r="AV163" s="13" t="s">
        <v>127</v>
      </c>
      <c r="AW163" s="13" t="s">
        <v>37</v>
      </c>
      <c r="AX163" s="13" t="s">
        <v>84</v>
      </c>
      <c r="AY163" s="250" t="s">
        <v>173</v>
      </c>
    </row>
    <row r="164" spans="2:65" s="1" customFormat="1" ht="16.5" customHeight="1">
      <c r="B164" s="39"/>
      <c r="C164" s="212" t="s">
        <v>295</v>
      </c>
      <c r="D164" s="212" t="s">
        <v>175</v>
      </c>
      <c r="E164" s="213" t="s">
        <v>617</v>
      </c>
      <c r="F164" s="214" t="s">
        <v>618</v>
      </c>
      <c r="G164" s="215" t="s">
        <v>190</v>
      </c>
      <c r="H164" s="216">
        <v>3</v>
      </c>
      <c r="I164" s="217"/>
      <c r="J164" s="218">
        <f>ROUND(I164*H164,2)</f>
        <v>0</v>
      </c>
      <c r="K164" s="214" t="s">
        <v>179</v>
      </c>
      <c r="L164" s="44"/>
      <c r="M164" s="219" t="s">
        <v>19</v>
      </c>
      <c r="N164" s="220" t="s">
        <v>47</v>
      </c>
      <c r="O164" s="84"/>
      <c r="P164" s="221">
        <f>O164*H164</f>
        <v>0</v>
      </c>
      <c r="Q164" s="221">
        <v>0</v>
      </c>
      <c r="R164" s="221">
        <f>Q164*H164</f>
        <v>0</v>
      </c>
      <c r="S164" s="221">
        <v>0</v>
      </c>
      <c r="T164" s="221">
        <f>S164*H164</f>
        <v>0</v>
      </c>
      <c r="U164" s="222" t="s">
        <v>19</v>
      </c>
      <c r="AR164" s="223" t="s">
        <v>127</v>
      </c>
      <c r="AT164" s="223" t="s">
        <v>175</v>
      </c>
      <c r="AU164" s="223" t="s">
        <v>86</v>
      </c>
      <c r="AY164" s="18" t="s">
        <v>173</v>
      </c>
      <c r="BE164" s="224">
        <f>IF(N164="základní",J164,0)</f>
        <v>0</v>
      </c>
      <c r="BF164" s="224">
        <f>IF(N164="snížená",J164,0)</f>
        <v>0</v>
      </c>
      <c r="BG164" s="224">
        <f>IF(N164="zákl. přenesená",J164,0)</f>
        <v>0</v>
      </c>
      <c r="BH164" s="224">
        <f>IF(N164="sníž. přenesená",J164,0)</f>
        <v>0</v>
      </c>
      <c r="BI164" s="224">
        <f>IF(N164="nulová",J164,0)</f>
        <v>0</v>
      </c>
      <c r="BJ164" s="18" t="s">
        <v>84</v>
      </c>
      <c r="BK164" s="224">
        <f>ROUND(I164*H164,2)</f>
        <v>0</v>
      </c>
      <c r="BL164" s="18" t="s">
        <v>127</v>
      </c>
      <c r="BM164" s="223" t="s">
        <v>619</v>
      </c>
    </row>
    <row r="165" spans="2:47" s="1" customFormat="1" ht="12">
      <c r="B165" s="39"/>
      <c r="C165" s="40"/>
      <c r="D165" s="225" t="s">
        <v>181</v>
      </c>
      <c r="E165" s="40"/>
      <c r="F165" s="226" t="s">
        <v>620</v>
      </c>
      <c r="G165" s="40"/>
      <c r="H165" s="40"/>
      <c r="I165" s="137"/>
      <c r="J165" s="40"/>
      <c r="K165" s="40"/>
      <c r="L165" s="44"/>
      <c r="M165" s="227"/>
      <c r="N165" s="84"/>
      <c r="O165" s="84"/>
      <c r="P165" s="84"/>
      <c r="Q165" s="84"/>
      <c r="R165" s="84"/>
      <c r="S165" s="84"/>
      <c r="T165" s="84"/>
      <c r="U165" s="85"/>
      <c r="AT165" s="18" t="s">
        <v>181</v>
      </c>
      <c r="AU165" s="18" t="s">
        <v>86</v>
      </c>
    </row>
    <row r="166" spans="2:47" s="1" customFormat="1" ht="12">
      <c r="B166" s="39"/>
      <c r="C166" s="40"/>
      <c r="D166" s="225" t="s">
        <v>183</v>
      </c>
      <c r="E166" s="40"/>
      <c r="F166" s="228" t="s">
        <v>332</v>
      </c>
      <c r="G166" s="40"/>
      <c r="H166" s="40"/>
      <c r="I166" s="137"/>
      <c r="J166" s="40"/>
      <c r="K166" s="40"/>
      <c r="L166" s="44"/>
      <c r="M166" s="227"/>
      <c r="N166" s="84"/>
      <c r="O166" s="84"/>
      <c r="P166" s="84"/>
      <c r="Q166" s="84"/>
      <c r="R166" s="84"/>
      <c r="S166" s="84"/>
      <c r="T166" s="84"/>
      <c r="U166" s="85"/>
      <c r="AT166" s="18" t="s">
        <v>183</v>
      </c>
      <c r="AU166" s="18" t="s">
        <v>86</v>
      </c>
    </row>
    <row r="167" spans="2:51" s="12" customFormat="1" ht="12">
      <c r="B167" s="229"/>
      <c r="C167" s="230"/>
      <c r="D167" s="225" t="s">
        <v>185</v>
      </c>
      <c r="E167" s="231" t="s">
        <v>19</v>
      </c>
      <c r="F167" s="232" t="s">
        <v>533</v>
      </c>
      <c r="G167" s="230"/>
      <c r="H167" s="233">
        <v>3</v>
      </c>
      <c r="I167" s="234"/>
      <c r="J167" s="230"/>
      <c r="K167" s="230"/>
      <c r="L167" s="235"/>
      <c r="M167" s="236"/>
      <c r="N167" s="237"/>
      <c r="O167" s="237"/>
      <c r="P167" s="237"/>
      <c r="Q167" s="237"/>
      <c r="R167" s="237"/>
      <c r="S167" s="237"/>
      <c r="T167" s="237"/>
      <c r="U167" s="238"/>
      <c r="AT167" s="239" t="s">
        <v>185</v>
      </c>
      <c r="AU167" s="239" t="s">
        <v>86</v>
      </c>
      <c r="AV167" s="12" t="s">
        <v>86</v>
      </c>
      <c r="AW167" s="12" t="s">
        <v>37</v>
      </c>
      <c r="AX167" s="12" t="s">
        <v>76</v>
      </c>
      <c r="AY167" s="239" t="s">
        <v>173</v>
      </c>
    </row>
    <row r="168" spans="2:51" s="13" customFormat="1" ht="12">
      <c r="B168" s="240"/>
      <c r="C168" s="241"/>
      <c r="D168" s="225" t="s">
        <v>185</v>
      </c>
      <c r="E168" s="242" t="s">
        <v>19</v>
      </c>
      <c r="F168" s="243" t="s">
        <v>187</v>
      </c>
      <c r="G168" s="241"/>
      <c r="H168" s="244">
        <v>3</v>
      </c>
      <c r="I168" s="245"/>
      <c r="J168" s="241"/>
      <c r="K168" s="241"/>
      <c r="L168" s="246"/>
      <c r="M168" s="247"/>
      <c r="N168" s="248"/>
      <c r="O168" s="248"/>
      <c r="P168" s="248"/>
      <c r="Q168" s="248"/>
      <c r="R168" s="248"/>
      <c r="S168" s="248"/>
      <c r="T168" s="248"/>
      <c r="U168" s="249"/>
      <c r="AT168" s="250" t="s">
        <v>185</v>
      </c>
      <c r="AU168" s="250" t="s">
        <v>86</v>
      </c>
      <c r="AV168" s="13" t="s">
        <v>127</v>
      </c>
      <c r="AW168" s="13" t="s">
        <v>37</v>
      </c>
      <c r="AX168" s="13" t="s">
        <v>84</v>
      </c>
      <c r="AY168" s="250" t="s">
        <v>173</v>
      </c>
    </row>
    <row r="169" spans="2:63" s="11" customFormat="1" ht="22.8" customHeight="1">
      <c r="B169" s="196"/>
      <c r="C169" s="197"/>
      <c r="D169" s="198" t="s">
        <v>75</v>
      </c>
      <c r="E169" s="210" t="s">
        <v>523</v>
      </c>
      <c r="F169" s="210" t="s">
        <v>524</v>
      </c>
      <c r="G169" s="197"/>
      <c r="H169" s="197"/>
      <c r="I169" s="200"/>
      <c r="J169" s="211">
        <f>BK169</f>
        <v>0</v>
      </c>
      <c r="K169" s="197"/>
      <c r="L169" s="202"/>
      <c r="M169" s="203"/>
      <c r="N169" s="204"/>
      <c r="O169" s="204"/>
      <c r="P169" s="205">
        <f>SUM(P170:P172)</f>
        <v>0</v>
      </c>
      <c r="Q169" s="204"/>
      <c r="R169" s="205">
        <f>SUM(R170:R172)</f>
        <v>0</v>
      </c>
      <c r="S169" s="204"/>
      <c r="T169" s="205">
        <f>SUM(T170:T172)</f>
        <v>0</v>
      </c>
      <c r="U169" s="206"/>
      <c r="AR169" s="207" t="s">
        <v>84</v>
      </c>
      <c r="AT169" s="208" t="s">
        <v>75</v>
      </c>
      <c r="AU169" s="208" t="s">
        <v>84</v>
      </c>
      <c r="AY169" s="207" t="s">
        <v>173</v>
      </c>
      <c r="BK169" s="209">
        <f>SUM(BK170:BK172)</f>
        <v>0</v>
      </c>
    </row>
    <row r="170" spans="2:65" s="1" customFormat="1" ht="16.5" customHeight="1">
      <c r="B170" s="39"/>
      <c r="C170" s="212" t="s">
        <v>301</v>
      </c>
      <c r="D170" s="212" t="s">
        <v>175</v>
      </c>
      <c r="E170" s="213" t="s">
        <v>621</v>
      </c>
      <c r="F170" s="214" t="s">
        <v>622</v>
      </c>
      <c r="G170" s="215" t="s">
        <v>406</v>
      </c>
      <c r="H170" s="216">
        <v>0.03</v>
      </c>
      <c r="I170" s="217"/>
      <c r="J170" s="218">
        <f>ROUND(I170*H170,2)</f>
        <v>0</v>
      </c>
      <c r="K170" s="214" t="s">
        <v>179</v>
      </c>
      <c r="L170" s="44"/>
      <c r="M170" s="219" t="s">
        <v>19</v>
      </c>
      <c r="N170" s="220" t="s">
        <v>47</v>
      </c>
      <c r="O170" s="84"/>
      <c r="P170" s="221">
        <f>O170*H170</f>
        <v>0</v>
      </c>
      <c r="Q170" s="221">
        <v>0</v>
      </c>
      <c r="R170" s="221">
        <f>Q170*H170</f>
        <v>0</v>
      </c>
      <c r="S170" s="221">
        <v>0</v>
      </c>
      <c r="T170" s="221">
        <f>S170*H170</f>
        <v>0</v>
      </c>
      <c r="U170" s="222" t="s">
        <v>19</v>
      </c>
      <c r="AR170" s="223" t="s">
        <v>127</v>
      </c>
      <c r="AT170" s="223" t="s">
        <v>175</v>
      </c>
      <c r="AU170" s="223" t="s">
        <v>86</v>
      </c>
      <c r="AY170" s="18" t="s">
        <v>173</v>
      </c>
      <c r="BE170" s="224">
        <f>IF(N170="základní",J170,0)</f>
        <v>0</v>
      </c>
      <c r="BF170" s="224">
        <f>IF(N170="snížená",J170,0)</f>
        <v>0</v>
      </c>
      <c r="BG170" s="224">
        <f>IF(N170="zákl. přenesená",J170,0)</f>
        <v>0</v>
      </c>
      <c r="BH170" s="224">
        <f>IF(N170="sníž. přenesená",J170,0)</f>
        <v>0</v>
      </c>
      <c r="BI170" s="224">
        <f>IF(N170="nulová",J170,0)</f>
        <v>0</v>
      </c>
      <c r="BJ170" s="18" t="s">
        <v>84</v>
      </c>
      <c r="BK170" s="224">
        <f>ROUND(I170*H170,2)</f>
        <v>0</v>
      </c>
      <c r="BL170" s="18" t="s">
        <v>127</v>
      </c>
      <c r="BM170" s="223" t="s">
        <v>623</v>
      </c>
    </row>
    <row r="171" spans="2:47" s="1" customFormat="1" ht="12">
      <c r="B171" s="39"/>
      <c r="C171" s="40"/>
      <c r="D171" s="225" t="s">
        <v>181</v>
      </c>
      <c r="E171" s="40"/>
      <c r="F171" s="226" t="s">
        <v>624</v>
      </c>
      <c r="G171" s="40"/>
      <c r="H171" s="40"/>
      <c r="I171" s="137"/>
      <c r="J171" s="40"/>
      <c r="K171" s="40"/>
      <c r="L171" s="44"/>
      <c r="M171" s="227"/>
      <c r="N171" s="84"/>
      <c r="O171" s="84"/>
      <c r="P171" s="84"/>
      <c r="Q171" s="84"/>
      <c r="R171" s="84"/>
      <c r="S171" s="84"/>
      <c r="T171" s="84"/>
      <c r="U171" s="85"/>
      <c r="AT171" s="18" t="s">
        <v>181</v>
      </c>
      <c r="AU171" s="18" t="s">
        <v>86</v>
      </c>
    </row>
    <row r="172" spans="2:47" s="1" customFormat="1" ht="12">
      <c r="B172" s="39"/>
      <c r="C172" s="40"/>
      <c r="D172" s="225" t="s">
        <v>183</v>
      </c>
      <c r="E172" s="40"/>
      <c r="F172" s="228" t="s">
        <v>625</v>
      </c>
      <c r="G172" s="40"/>
      <c r="H172" s="40"/>
      <c r="I172" s="137"/>
      <c r="J172" s="40"/>
      <c r="K172" s="40"/>
      <c r="L172" s="44"/>
      <c r="M172" s="282"/>
      <c r="N172" s="283"/>
      <c r="O172" s="283"/>
      <c r="P172" s="283"/>
      <c r="Q172" s="283"/>
      <c r="R172" s="283"/>
      <c r="S172" s="283"/>
      <c r="T172" s="283"/>
      <c r="U172" s="284"/>
      <c r="AT172" s="18" t="s">
        <v>183</v>
      </c>
      <c r="AU172" s="18" t="s">
        <v>86</v>
      </c>
    </row>
    <row r="173" spans="2:12" s="1" customFormat="1" ht="6.95" customHeight="1">
      <c r="B173" s="59"/>
      <c r="C173" s="60"/>
      <c r="D173" s="60"/>
      <c r="E173" s="60"/>
      <c r="F173" s="60"/>
      <c r="G173" s="60"/>
      <c r="H173" s="60"/>
      <c r="I173" s="163"/>
      <c r="J173" s="60"/>
      <c r="K173" s="60"/>
      <c r="L173" s="44"/>
    </row>
  </sheetData>
  <sheetProtection password="CC35" sheet="1" objects="1" scenarios="1" formatColumns="0" formatRows="0" autoFilter="0"/>
  <autoFilter ref="C81:K172"/>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46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1" width="14.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8" t="s">
        <v>92</v>
      </c>
      <c r="AZ2" s="129" t="s">
        <v>626</v>
      </c>
      <c r="BA2" s="129" t="s">
        <v>19</v>
      </c>
      <c r="BB2" s="129" t="s">
        <v>19</v>
      </c>
      <c r="BC2" s="129" t="s">
        <v>627</v>
      </c>
      <c r="BD2" s="129" t="s">
        <v>86</v>
      </c>
    </row>
    <row r="3" spans="2:56" ht="6.95" customHeight="1">
      <c r="B3" s="130"/>
      <c r="C3" s="131"/>
      <c r="D3" s="131"/>
      <c r="E3" s="131"/>
      <c r="F3" s="131"/>
      <c r="G3" s="131"/>
      <c r="H3" s="131"/>
      <c r="I3" s="132"/>
      <c r="J3" s="131"/>
      <c r="K3" s="131"/>
      <c r="L3" s="21"/>
      <c r="AT3" s="18" t="s">
        <v>86</v>
      </c>
      <c r="AZ3" s="129" t="s">
        <v>628</v>
      </c>
      <c r="BA3" s="129" t="s">
        <v>19</v>
      </c>
      <c r="BB3" s="129" t="s">
        <v>19</v>
      </c>
      <c r="BC3" s="129" t="s">
        <v>629</v>
      </c>
      <c r="BD3" s="129" t="s">
        <v>86</v>
      </c>
    </row>
    <row r="4" spans="2:56" ht="24.95" customHeight="1">
      <c r="B4" s="21"/>
      <c r="D4" s="133" t="s">
        <v>121</v>
      </c>
      <c r="L4" s="21"/>
      <c r="M4" s="134" t="s">
        <v>10</v>
      </c>
      <c r="AT4" s="18" t="s">
        <v>4</v>
      </c>
      <c r="AZ4" s="129" t="s">
        <v>117</v>
      </c>
      <c r="BA4" s="129" t="s">
        <v>19</v>
      </c>
      <c r="BB4" s="129" t="s">
        <v>19</v>
      </c>
      <c r="BC4" s="129" t="s">
        <v>630</v>
      </c>
      <c r="BD4" s="129" t="s">
        <v>86</v>
      </c>
    </row>
    <row r="5" spans="2:56" ht="6.95" customHeight="1">
      <c r="B5" s="21"/>
      <c r="L5" s="21"/>
      <c r="AZ5" s="129" t="s">
        <v>631</v>
      </c>
      <c r="BA5" s="129" t="s">
        <v>19</v>
      </c>
      <c r="BB5" s="129" t="s">
        <v>19</v>
      </c>
      <c r="BC5" s="129" t="s">
        <v>632</v>
      </c>
      <c r="BD5" s="129" t="s">
        <v>86</v>
      </c>
    </row>
    <row r="6" spans="2:56" ht="12" customHeight="1">
      <c r="B6" s="21"/>
      <c r="D6" s="135" t="s">
        <v>16</v>
      </c>
      <c r="L6" s="21"/>
      <c r="AZ6" s="129" t="s">
        <v>633</v>
      </c>
      <c r="BA6" s="129" t="s">
        <v>19</v>
      </c>
      <c r="BB6" s="129" t="s">
        <v>19</v>
      </c>
      <c r="BC6" s="129" t="s">
        <v>84</v>
      </c>
      <c r="BD6" s="129" t="s">
        <v>86</v>
      </c>
    </row>
    <row r="7" spans="2:56" ht="16.5" customHeight="1">
      <c r="B7" s="21"/>
      <c r="E7" s="136" t="str">
        <f>'Rekapitulace stavby'!K6</f>
        <v>Trnávka,Trnava u Zlína, dílčí úpravy toku</v>
      </c>
      <c r="F7" s="135"/>
      <c r="G7" s="135"/>
      <c r="H7" s="135"/>
      <c r="L7" s="21"/>
      <c r="AZ7" s="129" t="s">
        <v>119</v>
      </c>
      <c r="BA7" s="129" t="s">
        <v>19</v>
      </c>
      <c r="BB7" s="129" t="s">
        <v>19</v>
      </c>
      <c r="BC7" s="129" t="s">
        <v>374</v>
      </c>
      <c r="BD7" s="129" t="s">
        <v>86</v>
      </c>
    </row>
    <row r="8" spans="2:56" s="1" customFormat="1" ht="12" customHeight="1">
      <c r="B8" s="44"/>
      <c r="D8" s="135" t="s">
        <v>130</v>
      </c>
      <c r="I8" s="137"/>
      <c r="L8" s="44"/>
      <c r="AZ8" s="129" t="s">
        <v>122</v>
      </c>
      <c r="BA8" s="129" t="s">
        <v>19</v>
      </c>
      <c r="BB8" s="129" t="s">
        <v>19</v>
      </c>
      <c r="BC8" s="129" t="s">
        <v>123</v>
      </c>
      <c r="BD8" s="129" t="s">
        <v>86</v>
      </c>
    </row>
    <row r="9" spans="2:56" s="1" customFormat="1" ht="36.95" customHeight="1">
      <c r="B9" s="44"/>
      <c r="E9" s="138" t="s">
        <v>634</v>
      </c>
      <c r="F9" s="1"/>
      <c r="G9" s="1"/>
      <c r="H9" s="1"/>
      <c r="I9" s="137"/>
      <c r="L9" s="44"/>
      <c r="AZ9" s="129" t="s">
        <v>124</v>
      </c>
      <c r="BA9" s="129" t="s">
        <v>19</v>
      </c>
      <c r="BB9" s="129" t="s">
        <v>19</v>
      </c>
      <c r="BC9" s="129" t="s">
        <v>254</v>
      </c>
      <c r="BD9" s="129" t="s">
        <v>86</v>
      </c>
    </row>
    <row r="10" spans="2:56" s="1" customFormat="1" ht="12">
      <c r="B10" s="44"/>
      <c r="I10" s="137"/>
      <c r="L10" s="44"/>
      <c r="AZ10" s="129" t="s">
        <v>126</v>
      </c>
      <c r="BA10" s="129" t="s">
        <v>19</v>
      </c>
      <c r="BB10" s="129" t="s">
        <v>19</v>
      </c>
      <c r="BC10" s="129" t="s">
        <v>127</v>
      </c>
      <c r="BD10" s="129" t="s">
        <v>86</v>
      </c>
    </row>
    <row r="11" spans="2:56" s="1" customFormat="1" ht="12" customHeight="1">
      <c r="B11" s="44"/>
      <c r="D11" s="135" t="s">
        <v>18</v>
      </c>
      <c r="F11" s="139" t="s">
        <v>19</v>
      </c>
      <c r="I11" s="140" t="s">
        <v>20</v>
      </c>
      <c r="J11" s="139" t="s">
        <v>19</v>
      </c>
      <c r="L11" s="44"/>
      <c r="AZ11" s="129" t="s">
        <v>128</v>
      </c>
      <c r="BA11" s="129" t="s">
        <v>19</v>
      </c>
      <c r="BB11" s="129" t="s">
        <v>19</v>
      </c>
      <c r="BC11" s="129" t="s">
        <v>635</v>
      </c>
      <c r="BD11" s="129" t="s">
        <v>86</v>
      </c>
    </row>
    <row r="12" spans="2:56" s="1" customFormat="1" ht="12" customHeight="1">
      <c r="B12" s="44"/>
      <c r="D12" s="135" t="s">
        <v>21</v>
      </c>
      <c r="F12" s="139" t="s">
        <v>22</v>
      </c>
      <c r="I12" s="140" t="s">
        <v>23</v>
      </c>
      <c r="J12" s="141" t="str">
        <f>'Rekapitulace stavby'!AN8</f>
        <v>16. 9. 2019</v>
      </c>
      <c r="L12" s="44"/>
      <c r="AZ12" s="129" t="s">
        <v>131</v>
      </c>
      <c r="BA12" s="129" t="s">
        <v>19</v>
      </c>
      <c r="BB12" s="129" t="s">
        <v>19</v>
      </c>
      <c r="BC12" s="129" t="s">
        <v>636</v>
      </c>
      <c r="BD12" s="129" t="s">
        <v>86</v>
      </c>
    </row>
    <row r="13" spans="2:56" s="1" customFormat="1" ht="10.8" customHeight="1">
      <c r="B13" s="44"/>
      <c r="I13" s="137"/>
      <c r="L13" s="44"/>
      <c r="AZ13" s="129" t="s">
        <v>134</v>
      </c>
      <c r="BA13" s="129" t="s">
        <v>19</v>
      </c>
      <c r="BB13" s="129" t="s">
        <v>19</v>
      </c>
      <c r="BC13" s="129" t="s">
        <v>637</v>
      </c>
      <c r="BD13" s="129" t="s">
        <v>86</v>
      </c>
    </row>
    <row r="14" spans="2:56" s="1" customFormat="1" ht="12" customHeight="1">
      <c r="B14" s="44"/>
      <c r="D14" s="135" t="s">
        <v>25</v>
      </c>
      <c r="I14" s="140" t="s">
        <v>26</v>
      </c>
      <c r="J14" s="139" t="s">
        <v>27</v>
      </c>
      <c r="L14" s="44"/>
      <c r="AZ14" s="129" t="s">
        <v>136</v>
      </c>
      <c r="BA14" s="129" t="s">
        <v>19</v>
      </c>
      <c r="BB14" s="129" t="s">
        <v>19</v>
      </c>
      <c r="BC14" s="129" t="s">
        <v>242</v>
      </c>
      <c r="BD14" s="129" t="s">
        <v>86</v>
      </c>
    </row>
    <row r="15" spans="2:56" s="1" customFormat="1" ht="18" customHeight="1">
      <c r="B15" s="44"/>
      <c r="E15" s="139" t="s">
        <v>28</v>
      </c>
      <c r="I15" s="140" t="s">
        <v>29</v>
      </c>
      <c r="J15" s="139" t="s">
        <v>30</v>
      </c>
      <c r="L15" s="44"/>
      <c r="AZ15" s="129" t="s">
        <v>138</v>
      </c>
      <c r="BA15" s="129" t="s">
        <v>19</v>
      </c>
      <c r="BB15" s="129" t="s">
        <v>19</v>
      </c>
      <c r="BC15" s="129" t="s">
        <v>638</v>
      </c>
      <c r="BD15" s="129" t="s">
        <v>86</v>
      </c>
    </row>
    <row r="16" spans="2:56" s="1" customFormat="1" ht="6.95" customHeight="1">
      <c r="B16" s="44"/>
      <c r="I16" s="137"/>
      <c r="L16" s="44"/>
      <c r="AZ16" s="129" t="s">
        <v>140</v>
      </c>
      <c r="BA16" s="129" t="s">
        <v>19</v>
      </c>
      <c r="BB16" s="129" t="s">
        <v>19</v>
      </c>
      <c r="BC16" s="129" t="s">
        <v>639</v>
      </c>
      <c r="BD16" s="129" t="s">
        <v>86</v>
      </c>
    </row>
    <row r="17" spans="2:56" s="1" customFormat="1" ht="12" customHeight="1">
      <c r="B17" s="44"/>
      <c r="D17" s="135" t="s">
        <v>31</v>
      </c>
      <c r="I17" s="140" t="s">
        <v>26</v>
      </c>
      <c r="J17" s="34" t="str">
        <f>'Rekapitulace stavby'!AN13</f>
        <v>Vyplň údaj</v>
      </c>
      <c r="L17" s="44"/>
      <c r="AZ17" s="129" t="s">
        <v>142</v>
      </c>
      <c r="BA17" s="129" t="s">
        <v>19</v>
      </c>
      <c r="BB17" s="129" t="s">
        <v>19</v>
      </c>
      <c r="BC17" s="129" t="s">
        <v>640</v>
      </c>
      <c r="BD17" s="129" t="s">
        <v>86</v>
      </c>
    </row>
    <row r="18" spans="2:56" s="1" customFormat="1" ht="18" customHeight="1">
      <c r="B18" s="44"/>
      <c r="E18" s="34" t="str">
        <f>'Rekapitulace stavby'!E14</f>
        <v>Vyplň údaj</v>
      </c>
      <c r="F18" s="139"/>
      <c r="G18" s="139"/>
      <c r="H18" s="139"/>
      <c r="I18" s="140" t="s">
        <v>29</v>
      </c>
      <c r="J18" s="34" t="str">
        <f>'Rekapitulace stavby'!AN14</f>
        <v>Vyplň údaj</v>
      </c>
      <c r="L18" s="44"/>
      <c r="AZ18" s="129" t="s">
        <v>144</v>
      </c>
      <c r="BA18" s="129" t="s">
        <v>19</v>
      </c>
      <c r="BB18" s="129" t="s">
        <v>19</v>
      </c>
      <c r="BC18" s="129" t="s">
        <v>641</v>
      </c>
      <c r="BD18" s="129" t="s">
        <v>86</v>
      </c>
    </row>
    <row r="19" spans="2:56" s="1" customFormat="1" ht="6.95" customHeight="1">
      <c r="B19" s="44"/>
      <c r="I19" s="137"/>
      <c r="L19" s="44"/>
      <c r="AZ19" s="129" t="s">
        <v>146</v>
      </c>
      <c r="BA19" s="129" t="s">
        <v>19</v>
      </c>
      <c r="BB19" s="129" t="s">
        <v>19</v>
      </c>
      <c r="BC19" s="129" t="s">
        <v>642</v>
      </c>
      <c r="BD19" s="129" t="s">
        <v>86</v>
      </c>
    </row>
    <row r="20" spans="2:12" s="1" customFormat="1" ht="12" customHeight="1">
      <c r="B20" s="44"/>
      <c r="D20" s="135" t="s">
        <v>33</v>
      </c>
      <c r="I20" s="140" t="s">
        <v>26</v>
      </c>
      <c r="J20" s="139" t="s">
        <v>34</v>
      </c>
      <c r="L20" s="44"/>
    </row>
    <row r="21" spans="2:12" s="1" customFormat="1" ht="18" customHeight="1">
      <c r="B21" s="44"/>
      <c r="E21" s="139" t="s">
        <v>35</v>
      </c>
      <c r="I21" s="140" t="s">
        <v>29</v>
      </c>
      <c r="J21" s="139" t="s">
        <v>36</v>
      </c>
      <c r="L21" s="44"/>
    </row>
    <row r="22" spans="2:12" s="1" customFormat="1" ht="6.95" customHeight="1">
      <c r="B22" s="44"/>
      <c r="I22" s="137"/>
      <c r="L22" s="44"/>
    </row>
    <row r="23" spans="2:12" s="1" customFormat="1" ht="12" customHeight="1">
      <c r="B23" s="44"/>
      <c r="D23" s="135" t="s">
        <v>38</v>
      </c>
      <c r="I23" s="140" t="s">
        <v>26</v>
      </c>
      <c r="J23" s="139" t="s">
        <v>19</v>
      </c>
      <c r="L23" s="44"/>
    </row>
    <row r="24" spans="2:12" s="1" customFormat="1" ht="18" customHeight="1">
      <c r="B24" s="44"/>
      <c r="E24" s="139" t="s">
        <v>39</v>
      </c>
      <c r="I24" s="140" t="s">
        <v>29</v>
      </c>
      <c r="J24" s="139" t="s">
        <v>19</v>
      </c>
      <c r="L24" s="44"/>
    </row>
    <row r="25" spans="2:12" s="1" customFormat="1" ht="6.95" customHeight="1">
      <c r="B25" s="44"/>
      <c r="I25" s="137"/>
      <c r="L25" s="44"/>
    </row>
    <row r="26" spans="2:12" s="1" customFormat="1" ht="12" customHeight="1">
      <c r="B26" s="44"/>
      <c r="D26" s="135" t="s">
        <v>40</v>
      </c>
      <c r="I26" s="137"/>
      <c r="L26" s="44"/>
    </row>
    <row r="27" spans="2:12" s="7" customFormat="1" ht="51" customHeight="1">
      <c r="B27" s="142"/>
      <c r="E27" s="143" t="s">
        <v>41</v>
      </c>
      <c r="F27" s="143"/>
      <c r="G27" s="143"/>
      <c r="H27" s="143"/>
      <c r="I27" s="144"/>
      <c r="L27" s="142"/>
    </row>
    <row r="28" spans="2:12" s="1" customFormat="1" ht="6.95" customHeight="1">
      <c r="B28" s="44"/>
      <c r="I28" s="137"/>
      <c r="L28" s="44"/>
    </row>
    <row r="29" spans="2:12" s="1" customFormat="1" ht="6.95" customHeight="1">
      <c r="B29" s="44"/>
      <c r="D29" s="76"/>
      <c r="E29" s="76"/>
      <c r="F29" s="76"/>
      <c r="G29" s="76"/>
      <c r="H29" s="76"/>
      <c r="I29" s="145"/>
      <c r="J29" s="76"/>
      <c r="K29" s="76"/>
      <c r="L29" s="44"/>
    </row>
    <row r="30" spans="2:12" s="1" customFormat="1" ht="25.4" customHeight="1">
      <c r="B30" s="44"/>
      <c r="D30" s="146" t="s">
        <v>42</v>
      </c>
      <c r="I30" s="137"/>
      <c r="J30" s="147">
        <f>ROUND(J84,2)</f>
        <v>0</v>
      </c>
      <c r="L30" s="44"/>
    </row>
    <row r="31" spans="2:12" s="1" customFormat="1" ht="6.95" customHeight="1">
      <c r="B31" s="44"/>
      <c r="D31" s="76"/>
      <c r="E31" s="76"/>
      <c r="F31" s="76"/>
      <c r="G31" s="76"/>
      <c r="H31" s="76"/>
      <c r="I31" s="145"/>
      <c r="J31" s="76"/>
      <c r="K31" s="76"/>
      <c r="L31" s="44"/>
    </row>
    <row r="32" spans="2:12" s="1" customFormat="1" ht="14.4" customHeight="1">
      <c r="B32" s="44"/>
      <c r="F32" s="148" t="s">
        <v>44</v>
      </c>
      <c r="I32" s="149" t="s">
        <v>43</v>
      </c>
      <c r="J32" s="148" t="s">
        <v>45</v>
      </c>
      <c r="L32" s="44"/>
    </row>
    <row r="33" spans="2:12" s="1" customFormat="1" ht="14.4" customHeight="1">
      <c r="B33" s="44"/>
      <c r="D33" s="150" t="s">
        <v>46</v>
      </c>
      <c r="E33" s="135" t="s">
        <v>47</v>
      </c>
      <c r="F33" s="151">
        <f>ROUND((SUM(BE84:BE461)),2)</f>
        <v>0</v>
      </c>
      <c r="I33" s="152">
        <v>0.21</v>
      </c>
      <c r="J33" s="151">
        <f>ROUND(((SUM(BE84:BE461))*I33),2)</f>
        <v>0</v>
      </c>
      <c r="L33" s="44"/>
    </row>
    <row r="34" spans="2:12" s="1" customFormat="1" ht="14.4" customHeight="1">
      <c r="B34" s="44"/>
      <c r="E34" s="135" t="s">
        <v>48</v>
      </c>
      <c r="F34" s="151">
        <f>ROUND((SUM(BF84:BF461)),2)</f>
        <v>0</v>
      </c>
      <c r="I34" s="152">
        <v>0.15</v>
      </c>
      <c r="J34" s="151">
        <f>ROUND(((SUM(BF84:BF461))*I34),2)</f>
        <v>0</v>
      </c>
      <c r="L34" s="44"/>
    </row>
    <row r="35" spans="2:12" s="1" customFormat="1" ht="14.4" customHeight="1" hidden="1">
      <c r="B35" s="44"/>
      <c r="E35" s="135" t="s">
        <v>49</v>
      </c>
      <c r="F35" s="151">
        <f>ROUND((SUM(BG84:BG461)),2)</f>
        <v>0</v>
      </c>
      <c r="I35" s="152">
        <v>0.21</v>
      </c>
      <c r="J35" s="151">
        <f>0</f>
        <v>0</v>
      </c>
      <c r="L35" s="44"/>
    </row>
    <row r="36" spans="2:12" s="1" customFormat="1" ht="14.4" customHeight="1" hidden="1">
      <c r="B36" s="44"/>
      <c r="E36" s="135" t="s">
        <v>50</v>
      </c>
      <c r="F36" s="151">
        <f>ROUND((SUM(BH84:BH461)),2)</f>
        <v>0</v>
      </c>
      <c r="I36" s="152">
        <v>0.15</v>
      </c>
      <c r="J36" s="151">
        <f>0</f>
        <v>0</v>
      </c>
      <c r="L36" s="44"/>
    </row>
    <row r="37" spans="2:12" s="1" customFormat="1" ht="14.4" customHeight="1" hidden="1">
      <c r="B37" s="44"/>
      <c r="E37" s="135" t="s">
        <v>51</v>
      </c>
      <c r="F37" s="151">
        <f>ROUND((SUM(BI84:BI461)),2)</f>
        <v>0</v>
      </c>
      <c r="I37" s="152">
        <v>0</v>
      </c>
      <c r="J37" s="151">
        <f>0</f>
        <v>0</v>
      </c>
      <c r="L37" s="44"/>
    </row>
    <row r="38" spans="2:12" s="1" customFormat="1" ht="6.95" customHeight="1">
      <c r="B38" s="44"/>
      <c r="I38" s="137"/>
      <c r="L38" s="44"/>
    </row>
    <row r="39" spans="2:12" s="1" customFormat="1" ht="25.4" customHeight="1">
      <c r="B39" s="44"/>
      <c r="C39" s="153"/>
      <c r="D39" s="154" t="s">
        <v>52</v>
      </c>
      <c r="E39" s="155"/>
      <c r="F39" s="155"/>
      <c r="G39" s="156" t="s">
        <v>53</v>
      </c>
      <c r="H39" s="157" t="s">
        <v>54</v>
      </c>
      <c r="I39" s="158"/>
      <c r="J39" s="159">
        <f>SUM(J30:J37)</f>
        <v>0</v>
      </c>
      <c r="K39" s="160"/>
      <c r="L39" s="44"/>
    </row>
    <row r="40" spans="2:12" s="1" customFormat="1" ht="14.4" customHeight="1">
      <c r="B40" s="161"/>
      <c r="C40" s="162"/>
      <c r="D40" s="162"/>
      <c r="E40" s="162"/>
      <c r="F40" s="162"/>
      <c r="G40" s="162"/>
      <c r="H40" s="162"/>
      <c r="I40" s="163"/>
      <c r="J40" s="162"/>
      <c r="K40" s="162"/>
      <c r="L40" s="44"/>
    </row>
    <row r="44" spans="2:12" s="1" customFormat="1" ht="6.95" customHeight="1">
      <c r="B44" s="164"/>
      <c r="C44" s="165"/>
      <c r="D44" s="165"/>
      <c r="E44" s="165"/>
      <c r="F44" s="165"/>
      <c r="G44" s="165"/>
      <c r="H44" s="165"/>
      <c r="I44" s="166"/>
      <c r="J44" s="165"/>
      <c r="K44" s="165"/>
      <c r="L44" s="44"/>
    </row>
    <row r="45" spans="2:12" s="1" customFormat="1" ht="24.95" customHeight="1">
      <c r="B45" s="39"/>
      <c r="C45" s="24" t="s">
        <v>148</v>
      </c>
      <c r="D45" s="40"/>
      <c r="E45" s="40"/>
      <c r="F45" s="40"/>
      <c r="G45" s="40"/>
      <c r="H45" s="40"/>
      <c r="I45" s="137"/>
      <c r="J45" s="40"/>
      <c r="K45" s="40"/>
      <c r="L45" s="44"/>
    </row>
    <row r="46" spans="2:12" s="1" customFormat="1" ht="6.95" customHeight="1">
      <c r="B46" s="39"/>
      <c r="C46" s="40"/>
      <c r="D46" s="40"/>
      <c r="E46" s="40"/>
      <c r="F46" s="40"/>
      <c r="G46" s="40"/>
      <c r="H46" s="40"/>
      <c r="I46" s="137"/>
      <c r="J46" s="40"/>
      <c r="K46" s="40"/>
      <c r="L46" s="44"/>
    </row>
    <row r="47" spans="2:12" s="1" customFormat="1" ht="12" customHeight="1">
      <c r="B47" s="39"/>
      <c r="C47" s="33" t="s">
        <v>16</v>
      </c>
      <c r="D47" s="40"/>
      <c r="E47" s="40"/>
      <c r="F47" s="40"/>
      <c r="G47" s="40"/>
      <c r="H47" s="40"/>
      <c r="I47" s="137"/>
      <c r="J47" s="40"/>
      <c r="K47" s="40"/>
      <c r="L47" s="44"/>
    </row>
    <row r="48" spans="2:12" s="1" customFormat="1" ht="16.5" customHeight="1">
      <c r="B48" s="39"/>
      <c r="C48" s="40"/>
      <c r="D48" s="40"/>
      <c r="E48" s="167" t="str">
        <f>E7</f>
        <v>Trnávka,Trnava u Zlína, dílčí úpravy toku</v>
      </c>
      <c r="F48" s="33"/>
      <c r="G48" s="33"/>
      <c r="H48" s="33"/>
      <c r="I48" s="137"/>
      <c r="J48" s="40"/>
      <c r="K48" s="40"/>
      <c r="L48" s="44"/>
    </row>
    <row r="49" spans="2:12" s="1" customFormat="1" ht="12" customHeight="1">
      <c r="B49" s="39"/>
      <c r="C49" s="33" t="s">
        <v>130</v>
      </c>
      <c r="D49" s="40"/>
      <c r="E49" s="40"/>
      <c r="F49" s="40"/>
      <c r="G49" s="40"/>
      <c r="H49" s="40"/>
      <c r="I49" s="137"/>
      <c r="J49" s="40"/>
      <c r="K49" s="40"/>
      <c r="L49" s="44"/>
    </row>
    <row r="50" spans="2:12" s="1" customFormat="1" ht="16.5" customHeight="1">
      <c r="B50" s="39"/>
      <c r="C50" s="40"/>
      <c r="D50" s="40"/>
      <c r="E50" s="69" t="str">
        <f>E9</f>
        <v>18030-33XT-DM-SO02 - Dílčí úpravy toku - SO 02</v>
      </c>
      <c r="F50" s="40"/>
      <c r="G50" s="40"/>
      <c r="H50" s="40"/>
      <c r="I50" s="137"/>
      <c r="J50" s="40"/>
      <c r="K50" s="40"/>
      <c r="L50" s="44"/>
    </row>
    <row r="51" spans="2:12" s="1" customFormat="1" ht="6.95" customHeight="1">
      <c r="B51" s="39"/>
      <c r="C51" s="40"/>
      <c r="D51" s="40"/>
      <c r="E51" s="40"/>
      <c r="F51" s="40"/>
      <c r="G51" s="40"/>
      <c r="H51" s="40"/>
      <c r="I51" s="137"/>
      <c r="J51" s="40"/>
      <c r="K51" s="40"/>
      <c r="L51" s="44"/>
    </row>
    <row r="52" spans="2:12" s="1" customFormat="1" ht="12" customHeight="1">
      <c r="B52" s="39"/>
      <c r="C52" s="33" t="s">
        <v>21</v>
      </c>
      <c r="D52" s="40"/>
      <c r="E52" s="40"/>
      <c r="F52" s="28" t="str">
        <f>F12</f>
        <v>k.ú. Trnava u Zlína</v>
      </c>
      <c r="G52" s="40"/>
      <c r="H52" s="40"/>
      <c r="I52" s="140" t="s">
        <v>23</v>
      </c>
      <c r="J52" s="72" t="str">
        <f>IF(J12="","",J12)</f>
        <v>16. 9. 2019</v>
      </c>
      <c r="K52" s="40"/>
      <c r="L52" s="44"/>
    </row>
    <row r="53" spans="2:12" s="1" customFormat="1" ht="6.95" customHeight="1">
      <c r="B53" s="39"/>
      <c r="C53" s="40"/>
      <c r="D53" s="40"/>
      <c r="E53" s="40"/>
      <c r="F53" s="40"/>
      <c r="G53" s="40"/>
      <c r="H53" s="40"/>
      <c r="I53" s="137"/>
      <c r="J53" s="40"/>
      <c r="K53" s="40"/>
      <c r="L53" s="44"/>
    </row>
    <row r="54" spans="2:12" s="1" customFormat="1" ht="27.9" customHeight="1">
      <c r="B54" s="39"/>
      <c r="C54" s="33" t="s">
        <v>25</v>
      </c>
      <c r="D54" s="40"/>
      <c r="E54" s="40"/>
      <c r="F54" s="28" t="str">
        <f>E15</f>
        <v>Povodí Moravy, s.p.</v>
      </c>
      <c r="G54" s="40"/>
      <c r="H54" s="40"/>
      <c r="I54" s="140" t="s">
        <v>33</v>
      </c>
      <c r="J54" s="37" t="str">
        <f>E21</f>
        <v>Regioprojekt Brno, s.r.o</v>
      </c>
      <c r="K54" s="40"/>
      <c r="L54" s="44"/>
    </row>
    <row r="55" spans="2:12" s="1" customFormat="1" ht="15.15" customHeight="1">
      <c r="B55" s="39"/>
      <c r="C55" s="33" t="s">
        <v>31</v>
      </c>
      <c r="D55" s="40"/>
      <c r="E55" s="40"/>
      <c r="F55" s="28" t="str">
        <f>IF(E18="","",E18)</f>
        <v>Vyplň údaj</v>
      </c>
      <c r="G55" s="40"/>
      <c r="H55" s="40"/>
      <c r="I55" s="140" t="s">
        <v>38</v>
      </c>
      <c r="J55" s="37" t="str">
        <f>E24</f>
        <v>Ing. Michal Doubek</v>
      </c>
      <c r="K55" s="40"/>
      <c r="L55" s="44"/>
    </row>
    <row r="56" spans="2:12" s="1" customFormat="1" ht="10.3" customHeight="1">
      <c r="B56" s="39"/>
      <c r="C56" s="40"/>
      <c r="D56" s="40"/>
      <c r="E56" s="40"/>
      <c r="F56" s="40"/>
      <c r="G56" s="40"/>
      <c r="H56" s="40"/>
      <c r="I56" s="137"/>
      <c r="J56" s="40"/>
      <c r="K56" s="40"/>
      <c r="L56" s="44"/>
    </row>
    <row r="57" spans="2:12" s="1" customFormat="1" ht="29.25" customHeight="1">
      <c r="B57" s="39"/>
      <c r="C57" s="168" t="s">
        <v>149</v>
      </c>
      <c r="D57" s="169"/>
      <c r="E57" s="169"/>
      <c r="F57" s="169"/>
      <c r="G57" s="169"/>
      <c r="H57" s="169"/>
      <c r="I57" s="170"/>
      <c r="J57" s="171" t="s">
        <v>150</v>
      </c>
      <c r="K57" s="169"/>
      <c r="L57" s="44"/>
    </row>
    <row r="58" spans="2:12" s="1" customFormat="1" ht="10.3" customHeight="1">
      <c r="B58" s="39"/>
      <c r="C58" s="40"/>
      <c r="D58" s="40"/>
      <c r="E58" s="40"/>
      <c r="F58" s="40"/>
      <c r="G58" s="40"/>
      <c r="H58" s="40"/>
      <c r="I58" s="137"/>
      <c r="J58" s="40"/>
      <c r="K58" s="40"/>
      <c r="L58" s="44"/>
    </row>
    <row r="59" spans="2:47" s="1" customFormat="1" ht="22.8" customHeight="1">
      <c r="B59" s="39"/>
      <c r="C59" s="172" t="s">
        <v>74</v>
      </c>
      <c r="D59" s="40"/>
      <c r="E59" s="40"/>
      <c r="F59" s="40"/>
      <c r="G59" s="40"/>
      <c r="H59" s="40"/>
      <c r="I59" s="137"/>
      <c r="J59" s="102">
        <f>J84</f>
        <v>0</v>
      </c>
      <c r="K59" s="40"/>
      <c r="L59" s="44"/>
      <c r="AU59" s="18" t="s">
        <v>151</v>
      </c>
    </row>
    <row r="60" spans="2:12" s="8" customFormat="1" ht="24.95" customHeight="1">
      <c r="B60" s="173"/>
      <c r="C60" s="174"/>
      <c r="D60" s="175" t="s">
        <v>152</v>
      </c>
      <c r="E60" s="176"/>
      <c r="F60" s="176"/>
      <c r="G60" s="176"/>
      <c r="H60" s="176"/>
      <c r="I60" s="177"/>
      <c r="J60" s="178">
        <f>J85</f>
        <v>0</v>
      </c>
      <c r="K60" s="174"/>
      <c r="L60" s="179"/>
    </row>
    <row r="61" spans="2:12" s="9" customFormat="1" ht="19.9" customHeight="1">
      <c r="B61" s="180"/>
      <c r="C61" s="181"/>
      <c r="D61" s="182" t="s">
        <v>153</v>
      </c>
      <c r="E61" s="183"/>
      <c r="F61" s="183"/>
      <c r="G61" s="183"/>
      <c r="H61" s="183"/>
      <c r="I61" s="184"/>
      <c r="J61" s="185">
        <f>J86</f>
        <v>0</v>
      </c>
      <c r="K61" s="181"/>
      <c r="L61" s="186"/>
    </row>
    <row r="62" spans="2:12" s="9" customFormat="1" ht="19.9" customHeight="1">
      <c r="B62" s="180"/>
      <c r="C62" s="181"/>
      <c r="D62" s="182" t="s">
        <v>154</v>
      </c>
      <c r="E62" s="183"/>
      <c r="F62" s="183"/>
      <c r="G62" s="183"/>
      <c r="H62" s="183"/>
      <c r="I62" s="184"/>
      <c r="J62" s="185">
        <f>J359</f>
        <v>0</v>
      </c>
      <c r="K62" s="181"/>
      <c r="L62" s="186"/>
    </row>
    <row r="63" spans="2:12" s="9" customFormat="1" ht="19.9" customHeight="1">
      <c r="B63" s="180"/>
      <c r="C63" s="181"/>
      <c r="D63" s="182" t="s">
        <v>155</v>
      </c>
      <c r="E63" s="183"/>
      <c r="F63" s="183"/>
      <c r="G63" s="183"/>
      <c r="H63" s="183"/>
      <c r="I63" s="184"/>
      <c r="J63" s="185">
        <f>J434</f>
        <v>0</v>
      </c>
      <c r="K63" s="181"/>
      <c r="L63" s="186"/>
    </row>
    <row r="64" spans="2:12" s="9" customFormat="1" ht="19.9" customHeight="1">
      <c r="B64" s="180"/>
      <c r="C64" s="181"/>
      <c r="D64" s="182" t="s">
        <v>156</v>
      </c>
      <c r="E64" s="183"/>
      <c r="F64" s="183"/>
      <c r="G64" s="183"/>
      <c r="H64" s="183"/>
      <c r="I64" s="184"/>
      <c r="J64" s="185">
        <f>J458</f>
        <v>0</v>
      </c>
      <c r="K64" s="181"/>
      <c r="L64" s="186"/>
    </row>
    <row r="65" spans="2:12" s="1" customFormat="1" ht="21.8" customHeight="1">
      <c r="B65" s="39"/>
      <c r="C65" s="40"/>
      <c r="D65" s="40"/>
      <c r="E65" s="40"/>
      <c r="F65" s="40"/>
      <c r="G65" s="40"/>
      <c r="H65" s="40"/>
      <c r="I65" s="137"/>
      <c r="J65" s="40"/>
      <c r="K65" s="40"/>
      <c r="L65" s="44"/>
    </row>
    <row r="66" spans="2:12" s="1" customFormat="1" ht="6.95" customHeight="1">
      <c r="B66" s="59"/>
      <c r="C66" s="60"/>
      <c r="D66" s="60"/>
      <c r="E66" s="60"/>
      <c r="F66" s="60"/>
      <c r="G66" s="60"/>
      <c r="H66" s="60"/>
      <c r="I66" s="163"/>
      <c r="J66" s="60"/>
      <c r="K66" s="60"/>
      <c r="L66" s="44"/>
    </row>
    <row r="70" spans="2:12" s="1" customFormat="1" ht="6.95" customHeight="1">
      <c r="B70" s="61"/>
      <c r="C70" s="62"/>
      <c r="D70" s="62"/>
      <c r="E70" s="62"/>
      <c r="F70" s="62"/>
      <c r="G70" s="62"/>
      <c r="H70" s="62"/>
      <c r="I70" s="166"/>
      <c r="J70" s="62"/>
      <c r="K70" s="62"/>
      <c r="L70" s="44"/>
    </row>
    <row r="71" spans="2:12" s="1" customFormat="1" ht="24.95" customHeight="1">
      <c r="B71" s="39"/>
      <c r="C71" s="24" t="s">
        <v>157</v>
      </c>
      <c r="D71" s="40"/>
      <c r="E71" s="40"/>
      <c r="F71" s="40"/>
      <c r="G71" s="40"/>
      <c r="H71" s="40"/>
      <c r="I71" s="137"/>
      <c r="J71" s="40"/>
      <c r="K71" s="40"/>
      <c r="L71" s="44"/>
    </row>
    <row r="72" spans="2:12" s="1" customFormat="1" ht="6.95" customHeight="1">
      <c r="B72" s="39"/>
      <c r="C72" s="40"/>
      <c r="D72" s="40"/>
      <c r="E72" s="40"/>
      <c r="F72" s="40"/>
      <c r="G72" s="40"/>
      <c r="H72" s="40"/>
      <c r="I72" s="137"/>
      <c r="J72" s="40"/>
      <c r="K72" s="40"/>
      <c r="L72" s="44"/>
    </row>
    <row r="73" spans="2:12" s="1" customFormat="1" ht="12" customHeight="1">
      <c r="B73" s="39"/>
      <c r="C73" s="33" t="s">
        <v>16</v>
      </c>
      <c r="D73" s="40"/>
      <c r="E73" s="40"/>
      <c r="F73" s="40"/>
      <c r="G73" s="40"/>
      <c r="H73" s="40"/>
      <c r="I73" s="137"/>
      <c r="J73" s="40"/>
      <c r="K73" s="40"/>
      <c r="L73" s="44"/>
    </row>
    <row r="74" spans="2:12" s="1" customFormat="1" ht="16.5" customHeight="1">
      <c r="B74" s="39"/>
      <c r="C74" s="40"/>
      <c r="D74" s="40"/>
      <c r="E74" s="167" t="str">
        <f>E7</f>
        <v>Trnávka,Trnava u Zlína, dílčí úpravy toku</v>
      </c>
      <c r="F74" s="33"/>
      <c r="G74" s="33"/>
      <c r="H74" s="33"/>
      <c r="I74" s="137"/>
      <c r="J74" s="40"/>
      <c r="K74" s="40"/>
      <c r="L74" s="44"/>
    </row>
    <row r="75" spans="2:12" s="1" customFormat="1" ht="12" customHeight="1">
      <c r="B75" s="39"/>
      <c r="C75" s="33" t="s">
        <v>130</v>
      </c>
      <c r="D75" s="40"/>
      <c r="E75" s="40"/>
      <c r="F75" s="40"/>
      <c r="G75" s="40"/>
      <c r="H75" s="40"/>
      <c r="I75" s="137"/>
      <c r="J75" s="40"/>
      <c r="K75" s="40"/>
      <c r="L75" s="44"/>
    </row>
    <row r="76" spans="2:12" s="1" customFormat="1" ht="16.5" customHeight="1">
      <c r="B76" s="39"/>
      <c r="C76" s="40"/>
      <c r="D76" s="40"/>
      <c r="E76" s="69" t="str">
        <f>E9</f>
        <v>18030-33XT-DM-SO02 - Dílčí úpravy toku - SO 02</v>
      </c>
      <c r="F76" s="40"/>
      <c r="G76" s="40"/>
      <c r="H76" s="40"/>
      <c r="I76" s="137"/>
      <c r="J76" s="40"/>
      <c r="K76" s="40"/>
      <c r="L76" s="44"/>
    </row>
    <row r="77" spans="2:12" s="1" customFormat="1" ht="6.95" customHeight="1">
      <c r="B77" s="39"/>
      <c r="C77" s="40"/>
      <c r="D77" s="40"/>
      <c r="E77" s="40"/>
      <c r="F77" s="40"/>
      <c r="G77" s="40"/>
      <c r="H77" s="40"/>
      <c r="I77" s="137"/>
      <c r="J77" s="40"/>
      <c r="K77" s="40"/>
      <c r="L77" s="44"/>
    </row>
    <row r="78" spans="2:12" s="1" customFormat="1" ht="12" customHeight="1">
      <c r="B78" s="39"/>
      <c r="C78" s="33" t="s">
        <v>21</v>
      </c>
      <c r="D78" s="40"/>
      <c r="E78" s="40"/>
      <c r="F78" s="28" t="str">
        <f>F12</f>
        <v>k.ú. Trnava u Zlína</v>
      </c>
      <c r="G78" s="40"/>
      <c r="H78" s="40"/>
      <c r="I78" s="140" t="s">
        <v>23</v>
      </c>
      <c r="J78" s="72" t="str">
        <f>IF(J12="","",J12)</f>
        <v>16. 9. 2019</v>
      </c>
      <c r="K78" s="40"/>
      <c r="L78" s="44"/>
    </row>
    <row r="79" spans="2:12" s="1" customFormat="1" ht="6.95" customHeight="1">
      <c r="B79" s="39"/>
      <c r="C79" s="40"/>
      <c r="D79" s="40"/>
      <c r="E79" s="40"/>
      <c r="F79" s="40"/>
      <c r="G79" s="40"/>
      <c r="H79" s="40"/>
      <c r="I79" s="137"/>
      <c r="J79" s="40"/>
      <c r="K79" s="40"/>
      <c r="L79" s="44"/>
    </row>
    <row r="80" spans="2:12" s="1" customFormat="1" ht="27.9" customHeight="1">
      <c r="B80" s="39"/>
      <c r="C80" s="33" t="s">
        <v>25</v>
      </c>
      <c r="D80" s="40"/>
      <c r="E80" s="40"/>
      <c r="F80" s="28" t="str">
        <f>E15</f>
        <v>Povodí Moravy, s.p.</v>
      </c>
      <c r="G80" s="40"/>
      <c r="H80" s="40"/>
      <c r="I80" s="140" t="s">
        <v>33</v>
      </c>
      <c r="J80" s="37" t="str">
        <f>E21</f>
        <v>Regioprojekt Brno, s.r.o</v>
      </c>
      <c r="K80" s="40"/>
      <c r="L80" s="44"/>
    </row>
    <row r="81" spans="2:12" s="1" customFormat="1" ht="15.15" customHeight="1">
      <c r="B81" s="39"/>
      <c r="C81" s="33" t="s">
        <v>31</v>
      </c>
      <c r="D81" s="40"/>
      <c r="E81" s="40"/>
      <c r="F81" s="28" t="str">
        <f>IF(E18="","",E18)</f>
        <v>Vyplň údaj</v>
      </c>
      <c r="G81" s="40"/>
      <c r="H81" s="40"/>
      <c r="I81" s="140" t="s">
        <v>38</v>
      </c>
      <c r="J81" s="37" t="str">
        <f>E24</f>
        <v>Ing. Michal Doubek</v>
      </c>
      <c r="K81" s="40"/>
      <c r="L81" s="44"/>
    </row>
    <row r="82" spans="2:12" s="1" customFormat="1" ht="10.3" customHeight="1">
      <c r="B82" s="39"/>
      <c r="C82" s="40"/>
      <c r="D82" s="40"/>
      <c r="E82" s="40"/>
      <c r="F82" s="40"/>
      <c r="G82" s="40"/>
      <c r="H82" s="40"/>
      <c r="I82" s="137"/>
      <c r="J82" s="40"/>
      <c r="K82" s="40"/>
      <c r="L82" s="44"/>
    </row>
    <row r="83" spans="2:21" s="10" customFormat="1" ht="29.25" customHeight="1">
      <c r="B83" s="187"/>
      <c r="C83" s="188" t="s">
        <v>158</v>
      </c>
      <c r="D83" s="189" t="s">
        <v>61</v>
      </c>
      <c r="E83" s="189" t="s">
        <v>57</v>
      </c>
      <c r="F83" s="189" t="s">
        <v>58</v>
      </c>
      <c r="G83" s="189" t="s">
        <v>159</v>
      </c>
      <c r="H83" s="189" t="s">
        <v>160</v>
      </c>
      <c r="I83" s="190" t="s">
        <v>161</v>
      </c>
      <c r="J83" s="189" t="s">
        <v>150</v>
      </c>
      <c r="K83" s="191" t="s">
        <v>162</v>
      </c>
      <c r="L83" s="192"/>
      <c r="M83" s="92" t="s">
        <v>19</v>
      </c>
      <c r="N83" s="93" t="s">
        <v>46</v>
      </c>
      <c r="O83" s="93" t="s">
        <v>163</v>
      </c>
      <c r="P83" s="93" t="s">
        <v>164</v>
      </c>
      <c r="Q83" s="93" t="s">
        <v>165</v>
      </c>
      <c r="R83" s="93" t="s">
        <v>166</v>
      </c>
      <c r="S83" s="93" t="s">
        <v>167</v>
      </c>
      <c r="T83" s="93" t="s">
        <v>168</v>
      </c>
      <c r="U83" s="94" t="s">
        <v>169</v>
      </c>
    </row>
    <row r="84" spans="2:63" s="1" customFormat="1" ht="22.8" customHeight="1">
      <c r="B84" s="39"/>
      <c r="C84" s="99" t="s">
        <v>170</v>
      </c>
      <c r="D84" s="40"/>
      <c r="E84" s="40"/>
      <c r="F84" s="40"/>
      <c r="G84" s="40"/>
      <c r="H84" s="40"/>
      <c r="I84" s="137"/>
      <c r="J84" s="193">
        <f>BK84</f>
        <v>0</v>
      </c>
      <c r="K84" s="40"/>
      <c r="L84" s="44"/>
      <c r="M84" s="95"/>
      <c r="N84" s="96"/>
      <c r="O84" s="96"/>
      <c r="P84" s="194">
        <f>P85</f>
        <v>0</v>
      </c>
      <c r="Q84" s="96"/>
      <c r="R84" s="194">
        <f>R85</f>
        <v>648.3753826254999</v>
      </c>
      <c r="S84" s="96"/>
      <c r="T84" s="194">
        <f>T85</f>
        <v>18.2</v>
      </c>
      <c r="U84" s="97"/>
      <c r="AT84" s="18" t="s">
        <v>75</v>
      </c>
      <c r="AU84" s="18" t="s">
        <v>151</v>
      </c>
      <c r="BK84" s="195">
        <f>BK85</f>
        <v>0</v>
      </c>
    </row>
    <row r="85" spans="2:63" s="11" customFormat="1" ht="25.9" customHeight="1">
      <c r="B85" s="196"/>
      <c r="C85" s="197"/>
      <c r="D85" s="198" t="s">
        <v>75</v>
      </c>
      <c r="E85" s="199" t="s">
        <v>171</v>
      </c>
      <c r="F85" s="199" t="s">
        <v>172</v>
      </c>
      <c r="G85" s="197"/>
      <c r="H85" s="197"/>
      <c r="I85" s="200"/>
      <c r="J85" s="201">
        <f>BK85</f>
        <v>0</v>
      </c>
      <c r="K85" s="197"/>
      <c r="L85" s="202"/>
      <c r="M85" s="203"/>
      <c r="N85" s="204"/>
      <c r="O85" s="204"/>
      <c r="P85" s="205">
        <f>P86+P359+P434+P458</f>
        <v>0</v>
      </c>
      <c r="Q85" s="204"/>
      <c r="R85" s="205">
        <f>R86+R359+R434+R458</f>
        <v>648.3753826254999</v>
      </c>
      <c r="S85" s="204"/>
      <c r="T85" s="205">
        <f>T86+T359+T434+T458</f>
        <v>18.2</v>
      </c>
      <c r="U85" s="206"/>
      <c r="AR85" s="207" t="s">
        <v>84</v>
      </c>
      <c r="AT85" s="208" t="s">
        <v>75</v>
      </c>
      <c r="AU85" s="208" t="s">
        <v>76</v>
      </c>
      <c r="AY85" s="207" t="s">
        <v>173</v>
      </c>
      <c r="BK85" s="209">
        <f>BK86+BK359+BK434+BK458</f>
        <v>0</v>
      </c>
    </row>
    <row r="86" spans="2:63" s="11" customFormat="1" ht="22.8" customHeight="1">
      <c r="B86" s="196"/>
      <c r="C86" s="197"/>
      <c r="D86" s="198" t="s">
        <v>75</v>
      </c>
      <c r="E86" s="210" t="s">
        <v>84</v>
      </c>
      <c r="F86" s="210" t="s">
        <v>174</v>
      </c>
      <c r="G86" s="197"/>
      <c r="H86" s="197"/>
      <c r="I86" s="200"/>
      <c r="J86" s="211">
        <f>BK86</f>
        <v>0</v>
      </c>
      <c r="K86" s="197"/>
      <c r="L86" s="202"/>
      <c r="M86" s="203"/>
      <c r="N86" s="204"/>
      <c r="O86" s="204"/>
      <c r="P86" s="205">
        <f>SUM(P87:P358)</f>
        <v>0</v>
      </c>
      <c r="Q86" s="204"/>
      <c r="R86" s="205">
        <f>SUM(R87:R358)</f>
        <v>0.015601</v>
      </c>
      <c r="S86" s="204"/>
      <c r="T86" s="205">
        <f>SUM(T87:T358)</f>
        <v>18.2</v>
      </c>
      <c r="U86" s="206"/>
      <c r="AR86" s="207" t="s">
        <v>84</v>
      </c>
      <c r="AT86" s="208" t="s">
        <v>75</v>
      </c>
      <c r="AU86" s="208" t="s">
        <v>84</v>
      </c>
      <c r="AY86" s="207" t="s">
        <v>173</v>
      </c>
      <c r="BK86" s="209">
        <f>SUM(BK87:BK358)</f>
        <v>0</v>
      </c>
    </row>
    <row r="87" spans="2:65" s="1" customFormat="1" ht="16.5" customHeight="1">
      <c r="B87" s="39"/>
      <c r="C87" s="212" t="s">
        <v>84</v>
      </c>
      <c r="D87" s="212" t="s">
        <v>175</v>
      </c>
      <c r="E87" s="213" t="s">
        <v>176</v>
      </c>
      <c r="F87" s="214" t="s">
        <v>177</v>
      </c>
      <c r="G87" s="215" t="s">
        <v>178</v>
      </c>
      <c r="H87" s="216">
        <v>0.07</v>
      </c>
      <c r="I87" s="217"/>
      <c r="J87" s="218">
        <f>ROUND(I87*H87,2)</f>
        <v>0</v>
      </c>
      <c r="K87" s="214" t="s">
        <v>179</v>
      </c>
      <c r="L87" s="44"/>
      <c r="M87" s="219" t="s">
        <v>19</v>
      </c>
      <c r="N87" s="220" t="s">
        <v>47</v>
      </c>
      <c r="O87" s="84"/>
      <c r="P87" s="221">
        <f>O87*H87</f>
        <v>0</v>
      </c>
      <c r="Q87" s="221">
        <v>0</v>
      </c>
      <c r="R87" s="221">
        <f>Q87*H87</f>
        <v>0</v>
      </c>
      <c r="S87" s="221">
        <v>0</v>
      </c>
      <c r="T87" s="221">
        <f>S87*H87</f>
        <v>0</v>
      </c>
      <c r="U87" s="222" t="s">
        <v>19</v>
      </c>
      <c r="AR87" s="223" t="s">
        <v>127</v>
      </c>
      <c r="AT87" s="223" t="s">
        <v>175</v>
      </c>
      <c r="AU87" s="223" t="s">
        <v>86</v>
      </c>
      <c r="AY87" s="18" t="s">
        <v>173</v>
      </c>
      <c r="BE87" s="224">
        <f>IF(N87="základní",J87,0)</f>
        <v>0</v>
      </c>
      <c r="BF87" s="224">
        <f>IF(N87="snížená",J87,0)</f>
        <v>0</v>
      </c>
      <c r="BG87" s="224">
        <f>IF(N87="zákl. přenesená",J87,0)</f>
        <v>0</v>
      </c>
      <c r="BH87" s="224">
        <f>IF(N87="sníž. přenesená",J87,0)</f>
        <v>0</v>
      </c>
      <c r="BI87" s="224">
        <f>IF(N87="nulová",J87,0)</f>
        <v>0</v>
      </c>
      <c r="BJ87" s="18" t="s">
        <v>84</v>
      </c>
      <c r="BK87" s="224">
        <f>ROUND(I87*H87,2)</f>
        <v>0</v>
      </c>
      <c r="BL87" s="18" t="s">
        <v>127</v>
      </c>
      <c r="BM87" s="223" t="s">
        <v>643</v>
      </c>
    </row>
    <row r="88" spans="2:47" s="1" customFormat="1" ht="12">
      <c r="B88" s="39"/>
      <c r="C88" s="40"/>
      <c r="D88" s="225" t="s">
        <v>181</v>
      </c>
      <c r="E88" s="40"/>
      <c r="F88" s="226" t="s">
        <v>182</v>
      </c>
      <c r="G88" s="40"/>
      <c r="H88" s="40"/>
      <c r="I88" s="137"/>
      <c r="J88" s="40"/>
      <c r="K88" s="40"/>
      <c r="L88" s="44"/>
      <c r="M88" s="227"/>
      <c r="N88" s="84"/>
      <c r="O88" s="84"/>
      <c r="P88" s="84"/>
      <c r="Q88" s="84"/>
      <c r="R88" s="84"/>
      <c r="S88" s="84"/>
      <c r="T88" s="84"/>
      <c r="U88" s="85"/>
      <c r="AT88" s="18" t="s">
        <v>181</v>
      </c>
      <c r="AU88" s="18" t="s">
        <v>86</v>
      </c>
    </row>
    <row r="89" spans="2:47" s="1" customFormat="1" ht="12">
      <c r="B89" s="39"/>
      <c r="C89" s="40"/>
      <c r="D89" s="225" t="s">
        <v>183</v>
      </c>
      <c r="E89" s="40"/>
      <c r="F89" s="228" t="s">
        <v>184</v>
      </c>
      <c r="G89" s="40"/>
      <c r="H89" s="40"/>
      <c r="I89" s="137"/>
      <c r="J89" s="40"/>
      <c r="K89" s="40"/>
      <c r="L89" s="44"/>
      <c r="M89" s="227"/>
      <c r="N89" s="84"/>
      <c r="O89" s="84"/>
      <c r="P89" s="84"/>
      <c r="Q89" s="84"/>
      <c r="R89" s="84"/>
      <c r="S89" s="84"/>
      <c r="T89" s="84"/>
      <c r="U89" s="85"/>
      <c r="AT89" s="18" t="s">
        <v>183</v>
      </c>
      <c r="AU89" s="18" t="s">
        <v>86</v>
      </c>
    </row>
    <row r="90" spans="2:51" s="12" customFormat="1" ht="12">
      <c r="B90" s="229"/>
      <c r="C90" s="230"/>
      <c r="D90" s="225" t="s">
        <v>185</v>
      </c>
      <c r="E90" s="231" t="s">
        <v>19</v>
      </c>
      <c r="F90" s="232" t="s">
        <v>644</v>
      </c>
      <c r="G90" s="230"/>
      <c r="H90" s="233">
        <v>0.07</v>
      </c>
      <c r="I90" s="234"/>
      <c r="J90" s="230"/>
      <c r="K90" s="230"/>
      <c r="L90" s="235"/>
      <c r="M90" s="236"/>
      <c r="N90" s="237"/>
      <c r="O90" s="237"/>
      <c r="P90" s="237"/>
      <c r="Q90" s="237"/>
      <c r="R90" s="237"/>
      <c r="S90" s="237"/>
      <c r="T90" s="237"/>
      <c r="U90" s="238"/>
      <c r="AT90" s="239" t="s">
        <v>185</v>
      </c>
      <c r="AU90" s="239" t="s">
        <v>86</v>
      </c>
      <c r="AV90" s="12" t="s">
        <v>86</v>
      </c>
      <c r="AW90" s="12" t="s">
        <v>37</v>
      </c>
      <c r="AX90" s="12" t="s">
        <v>76</v>
      </c>
      <c r="AY90" s="239" t="s">
        <v>173</v>
      </c>
    </row>
    <row r="91" spans="2:51" s="13" customFormat="1" ht="12">
      <c r="B91" s="240"/>
      <c r="C91" s="241"/>
      <c r="D91" s="225" t="s">
        <v>185</v>
      </c>
      <c r="E91" s="242" t="s">
        <v>140</v>
      </c>
      <c r="F91" s="243" t="s">
        <v>187</v>
      </c>
      <c r="G91" s="241"/>
      <c r="H91" s="244">
        <v>0.07</v>
      </c>
      <c r="I91" s="245"/>
      <c r="J91" s="241"/>
      <c r="K91" s="241"/>
      <c r="L91" s="246"/>
      <c r="M91" s="247"/>
      <c r="N91" s="248"/>
      <c r="O91" s="248"/>
      <c r="P91" s="248"/>
      <c r="Q91" s="248"/>
      <c r="R91" s="248"/>
      <c r="S91" s="248"/>
      <c r="T91" s="248"/>
      <c r="U91" s="249"/>
      <c r="AT91" s="250" t="s">
        <v>185</v>
      </c>
      <c r="AU91" s="250" t="s">
        <v>86</v>
      </c>
      <c r="AV91" s="13" t="s">
        <v>127</v>
      </c>
      <c r="AW91" s="13" t="s">
        <v>37</v>
      </c>
      <c r="AX91" s="13" t="s">
        <v>84</v>
      </c>
      <c r="AY91" s="250" t="s">
        <v>173</v>
      </c>
    </row>
    <row r="92" spans="2:65" s="1" customFormat="1" ht="16.5" customHeight="1">
      <c r="B92" s="39"/>
      <c r="C92" s="212" t="s">
        <v>86</v>
      </c>
      <c r="D92" s="212" t="s">
        <v>175</v>
      </c>
      <c r="E92" s="213" t="s">
        <v>188</v>
      </c>
      <c r="F92" s="214" t="s">
        <v>189</v>
      </c>
      <c r="G92" s="215" t="s">
        <v>190</v>
      </c>
      <c r="H92" s="216">
        <v>31</v>
      </c>
      <c r="I92" s="217"/>
      <c r="J92" s="218">
        <f>ROUND(I92*H92,2)</f>
        <v>0</v>
      </c>
      <c r="K92" s="214" t="s">
        <v>179</v>
      </c>
      <c r="L92" s="44"/>
      <c r="M92" s="219" t="s">
        <v>19</v>
      </c>
      <c r="N92" s="220" t="s">
        <v>47</v>
      </c>
      <c r="O92" s="84"/>
      <c r="P92" s="221">
        <f>O92*H92</f>
        <v>0</v>
      </c>
      <c r="Q92" s="221">
        <v>5E-05</v>
      </c>
      <c r="R92" s="221">
        <f>Q92*H92</f>
        <v>0.0015500000000000002</v>
      </c>
      <c r="S92" s="221">
        <v>0</v>
      </c>
      <c r="T92" s="221">
        <f>S92*H92</f>
        <v>0</v>
      </c>
      <c r="U92" s="222" t="s">
        <v>19</v>
      </c>
      <c r="AR92" s="223" t="s">
        <v>127</v>
      </c>
      <c r="AT92" s="223" t="s">
        <v>175</v>
      </c>
      <c r="AU92" s="223" t="s">
        <v>86</v>
      </c>
      <c r="AY92" s="18" t="s">
        <v>173</v>
      </c>
      <c r="BE92" s="224">
        <f>IF(N92="základní",J92,0)</f>
        <v>0</v>
      </c>
      <c r="BF92" s="224">
        <f>IF(N92="snížená",J92,0)</f>
        <v>0</v>
      </c>
      <c r="BG92" s="224">
        <f>IF(N92="zákl. přenesená",J92,0)</f>
        <v>0</v>
      </c>
      <c r="BH92" s="224">
        <f>IF(N92="sníž. přenesená",J92,0)</f>
        <v>0</v>
      </c>
      <c r="BI92" s="224">
        <f>IF(N92="nulová",J92,0)</f>
        <v>0</v>
      </c>
      <c r="BJ92" s="18" t="s">
        <v>84</v>
      </c>
      <c r="BK92" s="224">
        <f>ROUND(I92*H92,2)</f>
        <v>0</v>
      </c>
      <c r="BL92" s="18" t="s">
        <v>127</v>
      </c>
      <c r="BM92" s="223" t="s">
        <v>191</v>
      </c>
    </row>
    <row r="93" spans="2:47" s="1" customFormat="1" ht="12">
      <c r="B93" s="39"/>
      <c r="C93" s="40"/>
      <c r="D93" s="225" t="s">
        <v>181</v>
      </c>
      <c r="E93" s="40"/>
      <c r="F93" s="226" t="s">
        <v>192</v>
      </c>
      <c r="G93" s="40"/>
      <c r="H93" s="40"/>
      <c r="I93" s="137"/>
      <c r="J93" s="40"/>
      <c r="K93" s="40"/>
      <c r="L93" s="44"/>
      <c r="M93" s="227"/>
      <c r="N93" s="84"/>
      <c r="O93" s="84"/>
      <c r="P93" s="84"/>
      <c r="Q93" s="84"/>
      <c r="R93" s="84"/>
      <c r="S93" s="84"/>
      <c r="T93" s="84"/>
      <c r="U93" s="85"/>
      <c r="AT93" s="18" t="s">
        <v>181</v>
      </c>
      <c r="AU93" s="18" t="s">
        <v>86</v>
      </c>
    </row>
    <row r="94" spans="2:47" s="1" customFormat="1" ht="12">
      <c r="B94" s="39"/>
      <c r="C94" s="40"/>
      <c r="D94" s="225" t="s">
        <v>183</v>
      </c>
      <c r="E94" s="40"/>
      <c r="F94" s="228" t="s">
        <v>193</v>
      </c>
      <c r="G94" s="40"/>
      <c r="H94" s="40"/>
      <c r="I94" s="137"/>
      <c r="J94" s="40"/>
      <c r="K94" s="40"/>
      <c r="L94" s="44"/>
      <c r="M94" s="227"/>
      <c r="N94" s="84"/>
      <c r="O94" s="84"/>
      <c r="P94" s="84"/>
      <c r="Q94" s="84"/>
      <c r="R94" s="84"/>
      <c r="S94" s="84"/>
      <c r="T94" s="84"/>
      <c r="U94" s="85"/>
      <c r="AT94" s="18" t="s">
        <v>183</v>
      </c>
      <c r="AU94" s="18" t="s">
        <v>86</v>
      </c>
    </row>
    <row r="95" spans="2:51" s="12" customFormat="1" ht="12">
      <c r="B95" s="229"/>
      <c r="C95" s="230"/>
      <c r="D95" s="225" t="s">
        <v>185</v>
      </c>
      <c r="E95" s="231" t="s">
        <v>19</v>
      </c>
      <c r="F95" s="232" t="s">
        <v>645</v>
      </c>
      <c r="G95" s="230"/>
      <c r="H95" s="233">
        <v>31</v>
      </c>
      <c r="I95" s="234"/>
      <c r="J95" s="230"/>
      <c r="K95" s="230"/>
      <c r="L95" s="235"/>
      <c r="M95" s="236"/>
      <c r="N95" s="237"/>
      <c r="O95" s="237"/>
      <c r="P95" s="237"/>
      <c r="Q95" s="237"/>
      <c r="R95" s="237"/>
      <c r="S95" s="237"/>
      <c r="T95" s="237"/>
      <c r="U95" s="238"/>
      <c r="AT95" s="239" t="s">
        <v>185</v>
      </c>
      <c r="AU95" s="239" t="s">
        <v>86</v>
      </c>
      <c r="AV95" s="12" t="s">
        <v>86</v>
      </c>
      <c r="AW95" s="12" t="s">
        <v>37</v>
      </c>
      <c r="AX95" s="12" t="s">
        <v>76</v>
      </c>
      <c r="AY95" s="239" t="s">
        <v>173</v>
      </c>
    </row>
    <row r="96" spans="2:51" s="13" customFormat="1" ht="12">
      <c r="B96" s="240"/>
      <c r="C96" s="241"/>
      <c r="D96" s="225" t="s">
        <v>185</v>
      </c>
      <c r="E96" s="242" t="s">
        <v>119</v>
      </c>
      <c r="F96" s="243" t="s">
        <v>187</v>
      </c>
      <c r="G96" s="241"/>
      <c r="H96" s="244">
        <v>31</v>
      </c>
      <c r="I96" s="245"/>
      <c r="J96" s="241"/>
      <c r="K96" s="241"/>
      <c r="L96" s="246"/>
      <c r="M96" s="247"/>
      <c r="N96" s="248"/>
      <c r="O96" s="248"/>
      <c r="P96" s="248"/>
      <c r="Q96" s="248"/>
      <c r="R96" s="248"/>
      <c r="S96" s="248"/>
      <c r="T96" s="248"/>
      <c r="U96" s="249"/>
      <c r="AT96" s="250" t="s">
        <v>185</v>
      </c>
      <c r="AU96" s="250" t="s">
        <v>86</v>
      </c>
      <c r="AV96" s="13" t="s">
        <v>127</v>
      </c>
      <c r="AW96" s="13" t="s">
        <v>37</v>
      </c>
      <c r="AX96" s="13" t="s">
        <v>84</v>
      </c>
      <c r="AY96" s="250" t="s">
        <v>173</v>
      </c>
    </row>
    <row r="97" spans="2:65" s="1" customFormat="1" ht="16.5" customHeight="1">
      <c r="B97" s="39"/>
      <c r="C97" s="212" t="s">
        <v>195</v>
      </c>
      <c r="D97" s="212" t="s">
        <v>175</v>
      </c>
      <c r="E97" s="213" t="s">
        <v>196</v>
      </c>
      <c r="F97" s="214" t="s">
        <v>197</v>
      </c>
      <c r="G97" s="215" t="s">
        <v>190</v>
      </c>
      <c r="H97" s="216">
        <v>19</v>
      </c>
      <c r="I97" s="217"/>
      <c r="J97" s="218">
        <f>ROUND(I97*H97,2)</f>
        <v>0</v>
      </c>
      <c r="K97" s="214" t="s">
        <v>179</v>
      </c>
      <c r="L97" s="44"/>
      <c r="M97" s="219" t="s">
        <v>19</v>
      </c>
      <c r="N97" s="220" t="s">
        <v>47</v>
      </c>
      <c r="O97" s="84"/>
      <c r="P97" s="221">
        <f>O97*H97</f>
        <v>0</v>
      </c>
      <c r="Q97" s="221">
        <v>5E-05</v>
      </c>
      <c r="R97" s="221">
        <f>Q97*H97</f>
        <v>0.00095</v>
      </c>
      <c r="S97" s="221">
        <v>0</v>
      </c>
      <c r="T97" s="221">
        <f>S97*H97</f>
        <v>0</v>
      </c>
      <c r="U97" s="222" t="s">
        <v>19</v>
      </c>
      <c r="AR97" s="223" t="s">
        <v>127</v>
      </c>
      <c r="AT97" s="223" t="s">
        <v>175</v>
      </c>
      <c r="AU97" s="223" t="s">
        <v>86</v>
      </c>
      <c r="AY97" s="18" t="s">
        <v>173</v>
      </c>
      <c r="BE97" s="224">
        <f>IF(N97="základní",J97,0)</f>
        <v>0</v>
      </c>
      <c r="BF97" s="224">
        <f>IF(N97="snížená",J97,0)</f>
        <v>0</v>
      </c>
      <c r="BG97" s="224">
        <f>IF(N97="zákl. přenesená",J97,0)</f>
        <v>0</v>
      </c>
      <c r="BH97" s="224">
        <f>IF(N97="sníž. přenesená",J97,0)</f>
        <v>0</v>
      </c>
      <c r="BI97" s="224">
        <f>IF(N97="nulová",J97,0)</f>
        <v>0</v>
      </c>
      <c r="BJ97" s="18" t="s">
        <v>84</v>
      </c>
      <c r="BK97" s="224">
        <f>ROUND(I97*H97,2)</f>
        <v>0</v>
      </c>
      <c r="BL97" s="18" t="s">
        <v>127</v>
      </c>
      <c r="BM97" s="223" t="s">
        <v>198</v>
      </c>
    </row>
    <row r="98" spans="2:47" s="1" customFormat="1" ht="12">
      <c r="B98" s="39"/>
      <c r="C98" s="40"/>
      <c r="D98" s="225" t="s">
        <v>181</v>
      </c>
      <c r="E98" s="40"/>
      <c r="F98" s="226" t="s">
        <v>199</v>
      </c>
      <c r="G98" s="40"/>
      <c r="H98" s="40"/>
      <c r="I98" s="137"/>
      <c r="J98" s="40"/>
      <c r="K98" s="40"/>
      <c r="L98" s="44"/>
      <c r="M98" s="227"/>
      <c r="N98" s="84"/>
      <c r="O98" s="84"/>
      <c r="P98" s="84"/>
      <c r="Q98" s="84"/>
      <c r="R98" s="84"/>
      <c r="S98" s="84"/>
      <c r="T98" s="84"/>
      <c r="U98" s="85"/>
      <c r="AT98" s="18" t="s">
        <v>181</v>
      </c>
      <c r="AU98" s="18" t="s">
        <v>86</v>
      </c>
    </row>
    <row r="99" spans="2:47" s="1" customFormat="1" ht="12">
      <c r="B99" s="39"/>
      <c r="C99" s="40"/>
      <c r="D99" s="225" t="s">
        <v>183</v>
      </c>
      <c r="E99" s="40"/>
      <c r="F99" s="228" t="s">
        <v>193</v>
      </c>
      <c r="G99" s="40"/>
      <c r="H99" s="40"/>
      <c r="I99" s="137"/>
      <c r="J99" s="40"/>
      <c r="K99" s="40"/>
      <c r="L99" s="44"/>
      <c r="M99" s="227"/>
      <c r="N99" s="84"/>
      <c r="O99" s="84"/>
      <c r="P99" s="84"/>
      <c r="Q99" s="84"/>
      <c r="R99" s="84"/>
      <c r="S99" s="84"/>
      <c r="T99" s="84"/>
      <c r="U99" s="85"/>
      <c r="AT99" s="18" t="s">
        <v>183</v>
      </c>
      <c r="AU99" s="18" t="s">
        <v>86</v>
      </c>
    </row>
    <row r="100" spans="2:51" s="12" customFormat="1" ht="12">
      <c r="B100" s="229"/>
      <c r="C100" s="230"/>
      <c r="D100" s="225" t="s">
        <v>185</v>
      </c>
      <c r="E100" s="231" t="s">
        <v>19</v>
      </c>
      <c r="F100" s="232" t="s">
        <v>646</v>
      </c>
      <c r="G100" s="230"/>
      <c r="H100" s="233">
        <v>19</v>
      </c>
      <c r="I100" s="234"/>
      <c r="J100" s="230"/>
      <c r="K100" s="230"/>
      <c r="L100" s="235"/>
      <c r="M100" s="236"/>
      <c r="N100" s="237"/>
      <c r="O100" s="237"/>
      <c r="P100" s="237"/>
      <c r="Q100" s="237"/>
      <c r="R100" s="237"/>
      <c r="S100" s="237"/>
      <c r="T100" s="237"/>
      <c r="U100" s="238"/>
      <c r="AT100" s="239" t="s">
        <v>185</v>
      </c>
      <c r="AU100" s="239" t="s">
        <v>86</v>
      </c>
      <c r="AV100" s="12" t="s">
        <v>86</v>
      </c>
      <c r="AW100" s="12" t="s">
        <v>37</v>
      </c>
      <c r="AX100" s="12" t="s">
        <v>76</v>
      </c>
      <c r="AY100" s="239" t="s">
        <v>173</v>
      </c>
    </row>
    <row r="101" spans="2:51" s="13" customFormat="1" ht="12">
      <c r="B101" s="240"/>
      <c r="C101" s="241"/>
      <c r="D101" s="225" t="s">
        <v>185</v>
      </c>
      <c r="E101" s="242" t="s">
        <v>122</v>
      </c>
      <c r="F101" s="243" t="s">
        <v>187</v>
      </c>
      <c r="G101" s="241"/>
      <c r="H101" s="244">
        <v>19</v>
      </c>
      <c r="I101" s="245"/>
      <c r="J101" s="241"/>
      <c r="K101" s="241"/>
      <c r="L101" s="246"/>
      <c r="M101" s="247"/>
      <c r="N101" s="248"/>
      <c r="O101" s="248"/>
      <c r="P101" s="248"/>
      <c r="Q101" s="248"/>
      <c r="R101" s="248"/>
      <c r="S101" s="248"/>
      <c r="T101" s="248"/>
      <c r="U101" s="249"/>
      <c r="AT101" s="250" t="s">
        <v>185</v>
      </c>
      <c r="AU101" s="250" t="s">
        <v>86</v>
      </c>
      <c r="AV101" s="13" t="s">
        <v>127</v>
      </c>
      <c r="AW101" s="13" t="s">
        <v>37</v>
      </c>
      <c r="AX101" s="13" t="s">
        <v>84</v>
      </c>
      <c r="AY101" s="250" t="s">
        <v>173</v>
      </c>
    </row>
    <row r="102" spans="2:65" s="1" customFormat="1" ht="16.5" customHeight="1">
      <c r="B102" s="39"/>
      <c r="C102" s="212" t="s">
        <v>127</v>
      </c>
      <c r="D102" s="212" t="s">
        <v>175</v>
      </c>
      <c r="E102" s="213" t="s">
        <v>201</v>
      </c>
      <c r="F102" s="214" t="s">
        <v>202</v>
      </c>
      <c r="G102" s="215" t="s">
        <v>190</v>
      </c>
      <c r="H102" s="216">
        <v>12</v>
      </c>
      <c r="I102" s="217"/>
      <c r="J102" s="218">
        <f>ROUND(I102*H102,2)</f>
        <v>0</v>
      </c>
      <c r="K102" s="214" t="s">
        <v>179</v>
      </c>
      <c r="L102" s="44"/>
      <c r="M102" s="219" t="s">
        <v>19</v>
      </c>
      <c r="N102" s="220" t="s">
        <v>47</v>
      </c>
      <c r="O102" s="84"/>
      <c r="P102" s="221">
        <f>O102*H102</f>
        <v>0</v>
      </c>
      <c r="Q102" s="221">
        <v>9E-05</v>
      </c>
      <c r="R102" s="221">
        <f>Q102*H102</f>
        <v>0.00108</v>
      </c>
      <c r="S102" s="221">
        <v>0</v>
      </c>
      <c r="T102" s="221">
        <f>S102*H102</f>
        <v>0</v>
      </c>
      <c r="U102" s="222" t="s">
        <v>19</v>
      </c>
      <c r="AR102" s="223" t="s">
        <v>127</v>
      </c>
      <c r="AT102" s="223" t="s">
        <v>175</v>
      </c>
      <c r="AU102" s="223" t="s">
        <v>86</v>
      </c>
      <c r="AY102" s="18" t="s">
        <v>173</v>
      </c>
      <c r="BE102" s="224">
        <f>IF(N102="základní",J102,0)</f>
        <v>0</v>
      </c>
      <c r="BF102" s="224">
        <f>IF(N102="snížená",J102,0)</f>
        <v>0</v>
      </c>
      <c r="BG102" s="224">
        <f>IF(N102="zákl. přenesená",J102,0)</f>
        <v>0</v>
      </c>
      <c r="BH102" s="224">
        <f>IF(N102="sníž. přenesená",J102,0)</f>
        <v>0</v>
      </c>
      <c r="BI102" s="224">
        <f>IF(N102="nulová",J102,0)</f>
        <v>0</v>
      </c>
      <c r="BJ102" s="18" t="s">
        <v>84</v>
      </c>
      <c r="BK102" s="224">
        <f>ROUND(I102*H102,2)</f>
        <v>0</v>
      </c>
      <c r="BL102" s="18" t="s">
        <v>127</v>
      </c>
      <c r="BM102" s="223" t="s">
        <v>203</v>
      </c>
    </row>
    <row r="103" spans="2:47" s="1" customFormat="1" ht="12">
      <c r="B103" s="39"/>
      <c r="C103" s="40"/>
      <c r="D103" s="225" t="s">
        <v>181</v>
      </c>
      <c r="E103" s="40"/>
      <c r="F103" s="226" t="s">
        <v>204</v>
      </c>
      <c r="G103" s="40"/>
      <c r="H103" s="40"/>
      <c r="I103" s="137"/>
      <c r="J103" s="40"/>
      <c r="K103" s="40"/>
      <c r="L103" s="44"/>
      <c r="M103" s="227"/>
      <c r="N103" s="84"/>
      <c r="O103" s="84"/>
      <c r="P103" s="84"/>
      <c r="Q103" s="84"/>
      <c r="R103" s="84"/>
      <c r="S103" s="84"/>
      <c r="T103" s="84"/>
      <c r="U103" s="85"/>
      <c r="AT103" s="18" t="s">
        <v>181</v>
      </c>
      <c r="AU103" s="18" t="s">
        <v>86</v>
      </c>
    </row>
    <row r="104" spans="2:47" s="1" customFormat="1" ht="12">
      <c r="B104" s="39"/>
      <c r="C104" s="40"/>
      <c r="D104" s="225" t="s">
        <v>183</v>
      </c>
      <c r="E104" s="40"/>
      <c r="F104" s="228" t="s">
        <v>193</v>
      </c>
      <c r="G104" s="40"/>
      <c r="H104" s="40"/>
      <c r="I104" s="137"/>
      <c r="J104" s="40"/>
      <c r="K104" s="40"/>
      <c r="L104" s="44"/>
      <c r="M104" s="227"/>
      <c r="N104" s="84"/>
      <c r="O104" s="84"/>
      <c r="P104" s="84"/>
      <c r="Q104" s="84"/>
      <c r="R104" s="84"/>
      <c r="S104" s="84"/>
      <c r="T104" s="84"/>
      <c r="U104" s="85"/>
      <c r="AT104" s="18" t="s">
        <v>183</v>
      </c>
      <c r="AU104" s="18" t="s">
        <v>86</v>
      </c>
    </row>
    <row r="105" spans="2:51" s="12" customFormat="1" ht="12">
      <c r="B105" s="229"/>
      <c r="C105" s="230"/>
      <c r="D105" s="225" t="s">
        <v>185</v>
      </c>
      <c r="E105" s="231" t="s">
        <v>19</v>
      </c>
      <c r="F105" s="232" t="s">
        <v>647</v>
      </c>
      <c r="G105" s="230"/>
      <c r="H105" s="233">
        <v>12</v>
      </c>
      <c r="I105" s="234"/>
      <c r="J105" s="230"/>
      <c r="K105" s="230"/>
      <c r="L105" s="235"/>
      <c r="M105" s="236"/>
      <c r="N105" s="237"/>
      <c r="O105" s="237"/>
      <c r="P105" s="237"/>
      <c r="Q105" s="237"/>
      <c r="R105" s="237"/>
      <c r="S105" s="237"/>
      <c r="T105" s="237"/>
      <c r="U105" s="238"/>
      <c r="AT105" s="239" t="s">
        <v>185</v>
      </c>
      <c r="AU105" s="239" t="s">
        <v>86</v>
      </c>
      <c r="AV105" s="12" t="s">
        <v>86</v>
      </c>
      <c r="AW105" s="12" t="s">
        <v>37</v>
      </c>
      <c r="AX105" s="12" t="s">
        <v>76</v>
      </c>
      <c r="AY105" s="239" t="s">
        <v>173</v>
      </c>
    </row>
    <row r="106" spans="2:51" s="13" customFormat="1" ht="12">
      <c r="B106" s="240"/>
      <c r="C106" s="241"/>
      <c r="D106" s="225" t="s">
        <v>185</v>
      </c>
      <c r="E106" s="242" t="s">
        <v>124</v>
      </c>
      <c r="F106" s="243" t="s">
        <v>187</v>
      </c>
      <c r="G106" s="241"/>
      <c r="H106" s="244">
        <v>12</v>
      </c>
      <c r="I106" s="245"/>
      <c r="J106" s="241"/>
      <c r="K106" s="241"/>
      <c r="L106" s="246"/>
      <c r="M106" s="247"/>
      <c r="N106" s="248"/>
      <c r="O106" s="248"/>
      <c r="P106" s="248"/>
      <c r="Q106" s="248"/>
      <c r="R106" s="248"/>
      <c r="S106" s="248"/>
      <c r="T106" s="248"/>
      <c r="U106" s="249"/>
      <c r="AT106" s="250" t="s">
        <v>185</v>
      </c>
      <c r="AU106" s="250" t="s">
        <v>86</v>
      </c>
      <c r="AV106" s="13" t="s">
        <v>127</v>
      </c>
      <c r="AW106" s="13" t="s">
        <v>37</v>
      </c>
      <c r="AX106" s="13" t="s">
        <v>84</v>
      </c>
      <c r="AY106" s="250" t="s">
        <v>173</v>
      </c>
    </row>
    <row r="107" spans="2:65" s="1" customFormat="1" ht="16.5" customHeight="1">
      <c r="B107" s="39"/>
      <c r="C107" s="212" t="s">
        <v>125</v>
      </c>
      <c r="D107" s="212" t="s">
        <v>175</v>
      </c>
      <c r="E107" s="213" t="s">
        <v>206</v>
      </c>
      <c r="F107" s="214" t="s">
        <v>207</v>
      </c>
      <c r="G107" s="215" t="s">
        <v>190</v>
      </c>
      <c r="H107" s="216">
        <v>4</v>
      </c>
      <c r="I107" s="217"/>
      <c r="J107" s="218">
        <f>ROUND(I107*H107,2)</f>
        <v>0</v>
      </c>
      <c r="K107" s="214" t="s">
        <v>179</v>
      </c>
      <c r="L107" s="44"/>
      <c r="M107" s="219" t="s">
        <v>19</v>
      </c>
      <c r="N107" s="220" t="s">
        <v>47</v>
      </c>
      <c r="O107" s="84"/>
      <c r="P107" s="221">
        <f>O107*H107</f>
        <v>0</v>
      </c>
      <c r="Q107" s="221">
        <v>9E-05</v>
      </c>
      <c r="R107" s="221">
        <f>Q107*H107</f>
        <v>0.00036</v>
      </c>
      <c r="S107" s="221">
        <v>0</v>
      </c>
      <c r="T107" s="221">
        <f>S107*H107</f>
        <v>0</v>
      </c>
      <c r="U107" s="222" t="s">
        <v>19</v>
      </c>
      <c r="AR107" s="223" t="s">
        <v>127</v>
      </c>
      <c r="AT107" s="223" t="s">
        <v>175</v>
      </c>
      <c r="AU107" s="223" t="s">
        <v>86</v>
      </c>
      <c r="AY107" s="18" t="s">
        <v>173</v>
      </c>
      <c r="BE107" s="224">
        <f>IF(N107="základní",J107,0)</f>
        <v>0</v>
      </c>
      <c r="BF107" s="224">
        <f>IF(N107="snížená",J107,0)</f>
        <v>0</v>
      </c>
      <c r="BG107" s="224">
        <f>IF(N107="zákl. přenesená",J107,0)</f>
        <v>0</v>
      </c>
      <c r="BH107" s="224">
        <f>IF(N107="sníž. přenesená",J107,0)</f>
        <v>0</v>
      </c>
      <c r="BI107" s="224">
        <f>IF(N107="nulová",J107,0)</f>
        <v>0</v>
      </c>
      <c r="BJ107" s="18" t="s">
        <v>84</v>
      </c>
      <c r="BK107" s="224">
        <f>ROUND(I107*H107,2)</f>
        <v>0</v>
      </c>
      <c r="BL107" s="18" t="s">
        <v>127</v>
      </c>
      <c r="BM107" s="223" t="s">
        <v>208</v>
      </c>
    </row>
    <row r="108" spans="2:47" s="1" customFormat="1" ht="12">
      <c r="B108" s="39"/>
      <c r="C108" s="40"/>
      <c r="D108" s="225" t="s">
        <v>181</v>
      </c>
      <c r="E108" s="40"/>
      <c r="F108" s="226" t="s">
        <v>209</v>
      </c>
      <c r="G108" s="40"/>
      <c r="H108" s="40"/>
      <c r="I108" s="137"/>
      <c r="J108" s="40"/>
      <c r="K108" s="40"/>
      <c r="L108" s="44"/>
      <c r="M108" s="227"/>
      <c r="N108" s="84"/>
      <c r="O108" s="84"/>
      <c r="P108" s="84"/>
      <c r="Q108" s="84"/>
      <c r="R108" s="84"/>
      <c r="S108" s="84"/>
      <c r="T108" s="84"/>
      <c r="U108" s="85"/>
      <c r="AT108" s="18" t="s">
        <v>181</v>
      </c>
      <c r="AU108" s="18" t="s">
        <v>86</v>
      </c>
    </row>
    <row r="109" spans="2:47" s="1" customFormat="1" ht="12">
      <c r="B109" s="39"/>
      <c r="C109" s="40"/>
      <c r="D109" s="225" t="s">
        <v>183</v>
      </c>
      <c r="E109" s="40"/>
      <c r="F109" s="228" t="s">
        <v>193</v>
      </c>
      <c r="G109" s="40"/>
      <c r="H109" s="40"/>
      <c r="I109" s="137"/>
      <c r="J109" s="40"/>
      <c r="K109" s="40"/>
      <c r="L109" s="44"/>
      <c r="M109" s="227"/>
      <c r="N109" s="84"/>
      <c r="O109" s="84"/>
      <c r="P109" s="84"/>
      <c r="Q109" s="84"/>
      <c r="R109" s="84"/>
      <c r="S109" s="84"/>
      <c r="T109" s="84"/>
      <c r="U109" s="85"/>
      <c r="AT109" s="18" t="s">
        <v>183</v>
      </c>
      <c r="AU109" s="18" t="s">
        <v>86</v>
      </c>
    </row>
    <row r="110" spans="2:51" s="12" customFormat="1" ht="12">
      <c r="B110" s="229"/>
      <c r="C110" s="230"/>
      <c r="D110" s="225" t="s">
        <v>185</v>
      </c>
      <c r="E110" s="231" t="s">
        <v>19</v>
      </c>
      <c r="F110" s="232" t="s">
        <v>210</v>
      </c>
      <c r="G110" s="230"/>
      <c r="H110" s="233">
        <v>4</v>
      </c>
      <c r="I110" s="234"/>
      <c r="J110" s="230"/>
      <c r="K110" s="230"/>
      <c r="L110" s="235"/>
      <c r="M110" s="236"/>
      <c r="N110" s="237"/>
      <c r="O110" s="237"/>
      <c r="P110" s="237"/>
      <c r="Q110" s="237"/>
      <c r="R110" s="237"/>
      <c r="S110" s="237"/>
      <c r="T110" s="237"/>
      <c r="U110" s="238"/>
      <c r="AT110" s="239" t="s">
        <v>185</v>
      </c>
      <c r="AU110" s="239" t="s">
        <v>86</v>
      </c>
      <c r="AV110" s="12" t="s">
        <v>86</v>
      </c>
      <c r="AW110" s="12" t="s">
        <v>37</v>
      </c>
      <c r="AX110" s="12" t="s">
        <v>76</v>
      </c>
      <c r="AY110" s="239" t="s">
        <v>173</v>
      </c>
    </row>
    <row r="111" spans="2:51" s="13" customFormat="1" ht="12">
      <c r="B111" s="240"/>
      <c r="C111" s="241"/>
      <c r="D111" s="225" t="s">
        <v>185</v>
      </c>
      <c r="E111" s="242" t="s">
        <v>126</v>
      </c>
      <c r="F111" s="243" t="s">
        <v>187</v>
      </c>
      <c r="G111" s="241"/>
      <c r="H111" s="244">
        <v>4</v>
      </c>
      <c r="I111" s="245"/>
      <c r="J111" s="241"/>
      <c r="K111" s="241"/>
      <c r="L111" s="246"/>
      <c r="M111" s="247"/>
      <c r="N111" s="248"/>
      <c r="O111" s="248"/>
      <c r="P111" s="248"/>
      <c r="Q111" s="248"/>
      <c r="R111" s="248"/>
      <c r="S111" s="248"/>
      <c r="T111" s="248"/>
      <c r="U111" s="249"/>
      <c r="AT111" s="250" t="s">
        <v>185</v>
      </c>
      <c r="AU111" s="250" t="s">
        <v>86</v>
      </c>
      <c r="AV111" s="13" t="s">
        <v>127</v>
      </c>
      <c r="AW111" s="13" t="s">
        <v>37</v>
      </c>
      <c r="AX111" s="13" t="s">
        <v>84</v>
      </c>
      <c r="AY111" s="250" t="s">
        <v>173</v>
      </c>
    </row>
    <row r="112" spans="2:65" s="1" customFormat="1" ht="16.5" customHeight="1">
      <c r="B112" s="39"/>
      <c r="C112" s="212" t="s">
        <v>211</v>
      </c>
      <c r="D112" s="212" t="s">
        <v>175</v>
      </c>
      <c r="E112" s="213" t="s">
        <v>648</v>
      </c>
      <c r="F112" s="214" t="s">
        <v>649</v>
      </c>
      <c r="G112" s="215" t="s">
        <v>190</v>
      </c>
      <c r="H112" s="216">
        <v>1</v>
      </c>
      <c r="I112" s="217"/>
      <c r="J112" s="218">
        <f>ROUND(I112*H112,2)</f>
        <v>0</v>
      </c>
      <c r="K112" s="214" t="s">
        <v>179</v>
      </c>
      <c r="L112" s="44"/>
      <c r="M112" s="219" t="s">
        <v>19</v>
      </c>
      <c r="N112" s="220" t="s">
        <v>47</v>
      </c>
      <c r="O112" s="84"/>
      <c r="P112" s="221">
        <f>O112*H112</f>
        <v>0</v>
      </c>
      <c r="Q112" s="221">
        <v>9E-05</v>
      </c>
      <c r="R112" s="221">
        <f>Q112*H112</f>
        <v>9E-05</v>
      </c>
      <c r="S112" s="221">
        <v>0</v>
      </c>
      <c r="T112" s="221">
        <f>S112*H112</f>
        <v>0</v>
      </c>
      <c r="U112" s="222" t="s">
        <v>19</v>
      </c>
      <c r="AR112" s="223" t="s">
        <v>127</v>
      </c>
      <c r="AT112" s="223" t="s">
        <v>175</v>
      </c>
      <c r="AU112" s="223" t="s">
        <v>86</v>
      </c>
      <c r="AY112" s="18" t="s">
        <v>173</v>
      </c>
      <c r="BE112" s="224">
        <f>IF(N112="základní",J112,0)</f>
        <v>0</v>
      </c>
      <c r="BF112" s="224">
        <f>IF(N112="snížená",J112,0)</f>
        <v>0</v>
      </c>
      <c r="BG112" s="224">
        <f>IF(N112="zákl. přenesená",J112,0)</f>
        <v>0</v>
      </c>
      <c r="BH112" s="224">
        <f>IF(N112="sníž. přenesená",J112,0)</f>
        <v>0</v>
      </c>
      <c r="BI112" s="224">
        <f>IF(N112="nulová",J112,0)</f>
        <v>0</v>
      </c>
      <c r="BJ112" s="18" t="s">
        <v>84</v>
      </c>
      <c r="BK112" s="224">
        <f>ROUND(I112*H112,2)</f>
        <v>0</v>
      </c>
      <c r="BL112" s="18" t="s">
        <v>127</v>
      </c>
      <c r="BM112" s="223" t="s">
        <v>650</v>
      </c>
    </row>
    <row r="113" spans="2:47" s="1" customFormat="1" ht="12">
      <c r="B113" s="39"/>
      <c r="C113" s="40"/>
      <c r="D113" s="225" t="s">
        <v>181</v>
      </c>
      <c r="E113" s="40"/>
      <c r="F113" s="226" t="s">
        <v>651</v>
      </c>
      <c r="G113" s="40"/>
      <c r="H113" s="40"/>
      <c r="I113" s="137"/>
      <c r="J113" s="40"/>
      <c r="K113" s="40"/>
      <c r="L113" s="44"/>
      <c r="M113" s="227"/>
      <c r="N113" s="84"/>
      <c r="O113" s="84"/>
      <c r="P113" s="84"/>
      <c r="Q113" s="84"/>
      <c r="R113" s="84"/>
      <c r="S113" s="84"/>
      <c r="T113" s="84"/>
      <c r="U113" s="85"/>
      <c r="AT113" s="18" t="s">
        <v>181</v>
      </c>
      <c r="AU113" s="18" t="s">
        <v>86</v>
      </c>
    </row>
    <row r="114" spans="2:47" s="1" customFormat="1" ht="12">
      <c r="B114" s="39"/>
      <c r="C114" s="40"/>
      <c r="D114" s="225" t="s">
        <v>183</v>
      </c>
      <c r="E114" s="40"/>
      <c r="F114" s="228" t="s">
        <v>193</v>
      </c>
      <c r="G114" s="40"/>
      <c r="H114" s="40"/>
      <c r="I114" s="137"/>
      <c r="J114" s="40"/>
      <c r="K114" s="40"/>
      <c r="L114" s="44"/>
      <c r="M114" s="227"/>
      <c r="N114" s="84"/>
      <c r="O114" s="84"/>
      <c r="P114" s="84"/>
      <c r="Q114" s="84"/>
      <c r="R114" s="84"/>
      <c r="S114" s="84"/>
      <c r="T114" s="84"/>
      <c r="U114" s="85"/>
      <c r="AT114" s="18" t="s">
        <v>183</v>
      </c>
      <c r="AU114" s="18" t="s">
        <v>86</v>
      </c>
    </row>
    <row r="115" spans="2:51" s="12" customFormat="1" ht="12">
      <c r="B115" s="229"/>
      <c r="C115" s="230"/>
      <c r="D115" s="225" t="s">
        <v>185</v>
      </c>
      <c r="E115" s="231" t="s">
        <v>19</v>
      </c>
      <c r="F115" s="232" t="s">
        <v>652</v>
      </c>
      <c r="G115" s="230"/>
      <c r="H115" s="233">
        <v>1</v>
      </c>
      <c r="I115" s="234"/>
      <c r="J115" s="230"/>
      <c r="K115" s="230"/>
      <c r="L115" s="235"/>
      <c r="M115" s="236"/>
      <c r="N115" s="237"/>
      <c r="O115" s="237"/>
      <c r="P115" s="237"/>
      <c r="Q115" s="237"/>
      <c r="R115" s="237"/>
      <c r="S115" s="237"/>
      <c r="T115" s="237"/>
      <c r="U115" s="238"/>
      <c r="AT115" s="239" t="s">
        <v>185</v>
      </c>
      <c r="AU115" s="239" t="s">
        <v>86</v>
      </c>
      <c r="AV115" s="12" t="s">
        <v>86</v>
      </c>
      <c r="AW115" s="12" t="s">
        <v>37</v>
      </c>
      <c r="AX115" s="12" t="s">
        <v>76</v>
      </c>
      <c r="AY115" s="239" t="s">
        <v>173</v>
      </c>
    </row>
    <row r="116" spans="2:51" s="13" customFormat="1" ht="12">
      <c r="B116" s="240"/>
      <c r="C116" s="241"/>
      <c r="D116" s="225" t="s">
        <v>185</v>
      </c>
      <c r="E116" s="242" t="s">
        <v>633</v>
      </c>
      <c r="F116" s="243" t="s">
        <v>187</v>
      </c>
      <c r="G116" s="241"/>
      <c r="H116" s="244">
        <v>1</v>
      </c>
      <c r="I116" s="245"/>
      <c r="J116" s="241"/>
      <c r="K116" s="241"/>
      <c r="L116" s="246"/>
      <c r="M116" s="247"/>
      <c r="N116" s="248"/>
      <c r="O116" s="248"/>
      <c r="P116" s="248"/>
      <c r="Q116" s="248"/>
      <c r="R116" s="248"/>
      <c r="S116" s="248"/>
      <c r="T116" s="248"/>
      <c r="U116" s="249"/>
      <c r="AT116" s="250" t="s">
        <v>185</v>
      </c>
      <c r="AU116" s="250" t="s">
        <v>86</v>
      </c>
      <c r="AV116" s="13" t="s">
        <v>127</v>
      </c>
      <c r="AW116" s="13" t="s">
        <v>37</v>
      </c>
      <c r="AX116" s="13" t="s">
        <v>84</v>
      </c>
      <c r="AY116" s="250" t="s">
        <v>173</v>
      </c>
    </row>
    <row r="117" spans="2:65" s="1" customFormat="1" ht="16.5" customHeight="1">
      <c r="B117" s="39"/>
      <c r="C117" s="212" t="s">
        <v>220</v>
      </c>
      <c r="D117" s="212" t="s">
        <v>175</v>
      </c>
      <c r="E117" s="213" t="s">
        <v>212</v>
      </c>
      <c r="F117" s="214" t="s">
        <v>213</v>
      </c>
      <c r="G117" s="215" t="s">
        <v>214</v>
      </c>
      <c r="H117" s="216">
        <v>10</v>
      </c>
      <c r="I117" s="217"/>
      <c r="J117" s="218">
        <f>ROUND(I117*H117,2)</f>
        <v>0</v>
      </c>
      <c r="K117" s="214" t="s">
        <v>179</v>
      </c>
      <c r="L117" s="44"/>
      <c r="M117" s="219" t="s">
        <v>19</v>
      </c>
      <c r="N117" s="220" t="s">
        <v>47</v>
      </c>
      <c r="O117" s="84"/>
      <c r="P117" s="221">
        <f>O117*H117</f>
        <v>0</v>
      </c>
      <c r="Q117" s="221">
        <v>0</v>
      </c>
      <c r="R117" s="221">
        <f>Q117*H117</f>
        <v>0</v>
      </c>
      <c r="S117" s="221">
        <v>1.82</v>
      </c>
      <c r="T117" s="221">
        <f>S117*H117</f>
        <v>18.2</v>
      </c>
      <c r="U117" s="222" t="s">
        <v>19</v>
      </c>
      <c r="AR117" s="223" t="s">
        <v>127</v>
      </c>
      <c r="AT117" s="223" t="s">
        <v>175</v>
      </c>
      <c r="AU117" s="223" t="s">
        <v>86</v>
      </c>
      <c r="AY117" s="18" t="s">
        <v>173</v>
      </c>
      <c r="BE117" s="224">
        <f>IF(N117="základní",J117,0)</f>
        <v>0</v>
      </c>
      <c r="BF117" s="224">
        <f>IF(N117="snížená",J117,0)</f>
        <v>0</v>
      </c>
      <c r="BG117" s="224">
        <f>IF(N117="zákl. přenesená",J117,0)</f>
        <v>0</v>
      </c>
      <c r="BH117" s="224">
        <f>IF(N117="sníž. přenesená",J117,0)</f>
        <v>0</v>
      </c>
      <c r="BI117" s="224">
        <f>IF(N117="nulová",J117,0)</f>
        <v>0</v>
      </c>
      <c r="BJ117" s="18" t="s">
        <v>84</v>
      </c>
      <c r="BK117" s="224">
        <f>ROUND(I117*H117,2)</f>
        <v>0</v>
      </c>
      <c r="BL117" s="18" t="s">
        <v>127</v>
      </c>
      <c r="BM117" s="223" t="s">
        <v>215</v>
      </c>
    </row>
    <row r="118" spans="2:47" s="1" customFormat="1" ht="12">
      <c r="B118" s="39"/>
      <c r="C118" s="40"/>
      <c r="D118" s="225" t="s">
        <v>181</v>
      </c>
      <c r="E118" s="40"/>
      <c r="F118" s="226" t="s">
        <v>216</v>
      </c>
      <c r="G118" s="40"/>
      <c r="H118" s="40"/>
      <c r="I118" s="137"/>
      <c r="J118" s="40"/>
      <c r="K118" s="40"/>
      <c r="L118" s="44"/>
      <c r="M118" s="227"/>
      <c r="N118" s="84"/>
      <c r="O118" s="84"/>
      <c r="P118" s="84"/>
      <c r="Q118" s="84"/>
      <c r="R118" s="84"/>
      <c r="S118" s="84"/>
      <c r="T118" s="84"/>
      <c r="U118" s="85"/>
      <c r="AT118" s="18" t="s">
        <v>181</v>
      </c>
      <c r="AU118" s="18" t="s">
        <v>86</v>
      </c>
    </row>
    <row r="119" spans="2:47" s="1" customFormat="1" ht="12">
      <c r="B119" s="39"/>
      <c r="C119" s="40"/>
      <c r="D119" s="225" t="s">
        <v>183</v>
      </c>
      <c r="E119" s="40"/>
      <c r="F119" s="228" t="s">
        <v>217</v>
      </c>
      <c r="G119" s="40"/>
      <c r="H119" s="40"/>
      <c r="I119" s="137"/>
      <c r="J119" s="40"/>
      <c r="K119" s="40"/>
      <c r="L119" s="44"/>
      <c r="M119" s="227"/>
      <c r="N119" s="84"/>
      <c r="O119" s="84"/>
      <c r="P119" s="84"/>
      <c r="Q119" s="84"/>
      <c r="R119" s="84"/>
      <c r="S119" s="84"/>
      <c r="T119" s="84"/>
      <c r="U119" s="85"/>
      <c r="AT119" s="18" t="s">
        <v>183</v>
      </c>
      <c r="AU119" s="18" t="s">
        <v>86</v>
      </c>
    </row>
    <row r="120" spans="2:51" s="12" customFormat="1" ht="12">
      <c r="B120" s="229"/>
      <c r="C120" s="230"/>
      <c r="D120" s="225" t="s">
        <v>185</v>
      </c>
      <c r="E120" s="231" t="s">
        <v>19</v>
      </c>
      <c r="F120" s="232" t="s">
        <v>653</v>
      </c>
      <c r="G120" s="230"/>
      <c r="H120" s="233">
        <v>10</v>
      </c>
      <c r="I120" s="234"/>
      <c r="J120" s="230"/>
      <c r="K120" s="230"/>
      <c r="L120" s="235"/>
      <c r="M120" s="236"/>
      <c r="N120" s="237"/>
      <c r="O120" s="237"/>
      <c r="P120" s="237"/>
      <c r="Q120" s="237"/>
      <c r="R120" s="237"/>
      <c r="S120" s="237"/>
      <c r="T120" s="237"/>
      <c r="U120" s="238"/>
      <c r="AT120" s="239" t="s">
        <v>185</v>
      </c>
      <c r="AU120" s="239" t="s">
        <v>86</v>
      </c>
      <c r="AV120" s="12" t="s">
        <v>86</v>
      </c>
      <c r="AW120" s="12" t="s">
        <v>37</v>
      </c>
      <c r="AX120" s="12" t="s">
        <v>76</v>
      </c>
      <c r="AY120" s="239" t="s">
        <v>173</v>
      </c>
    </row>
    <row r="121" spans="2:51" s="13" customFormat="1" ht="12">
      <c r="B121" s="240"/>
      <c r="C121" s="241"/>
      <c r="D121" s="225" t="s">
        <v>185</v>
      </c>
      <c r="E121" s="242" t="s">
        <v>136</v>
      </c>
      <c r="F121" s="243" t="s">
        <v>187</v>
      </c>
      <c r="G121" s="241"/>
      <c r="H121" s="244">
        <v>10</v>
      </c>
      <c r="I121" s="245"/>
      <c r="J121" s="241"/>
      <c r="K121" s="241"/>
      <c r="L121" s="246"/>
      <c r="M121" s="247"/>
      <c r="N121" s="248"/>
      <c r="O121" s="248"/>
      <c r="P121" s="248"/>
      <c r="Q121" s="248"/>
      <c r="R121" s="248"/>
      <c r="S121" s="248"/>
      <c r="T121" s="248"/>
      <c r="U121" s="249"/>
      <c r="AT121" s="250" t="s">
        <v>185</v>
      </c>
      <c r="AU121" s="250" t="s">
        <v>86</v>
      </c>
      <c r="AV121" s="13" t="s">
        <v>127</v>
      </c>
      <c r="AW121" s="13" t="s">
        <v>37</v>
      </c>
      <c r="AX121" s="13" t="s">
        <v>84</v>
      </c>
      <c r="AY121" s="250" t="s">
        <v>173</v>
      </c>
    </row>
    <row r="122" spans="2:65" s="1" customFormat="1" ht="16.5" customHeight="1">
      <c r="B122" s="39"/>
      <c r="C122" s="212" t="s">
        <v>226</v>
      </c>
      <c r="D122" s="212" t="s">
        <v>175</v>
      </c>
      <c r="E122" s="213" t="s">
        <v>221</v>
      </c>
      <c r="F122" s="214" t="s">
        <v>222</v>
      </c>
      <c r="G122" s="215" t="s">
        <v>214</v>
      </c>
      <c r="H122" s="216">
        <v>10</v>
      </c>
      <c r="I122" s="217"/>
      <c r="J122" s="218">
        <f>ROUND(I122*H122,2)</f>
        <v>0</v>
      </c>
      <c r="K122" s="214" t="s">
        <v>179</v>
      </c>
      <c r="L122" s="44"/>
      <c r="M122" s="219" t="s">
        <v>19</v>
      </c>
      <c r="N122" s="220" t="s">
        <v>47</v>
      </c>
      <c r="O122" s="84"/>
      <c r="P122" s="221">
        <f>O122*H122</f>
        <v>0</v>
      </c>
      <c r="Q122" s="221">
        <v>0</v>
      </c>
      <c r="R122" s="221">
        <f>Q122*H122</f>
        <v>0</v>
      </c>
      <c r="S122" s="221">
        <v>0</v>
      </c>
      <c r="T122" s="221">
        <f>S122*H122</f>
        <v>0</v>
      </c>
      <c r="U122" s="222" t="s">
        <v>19</v>
      </c>
      <c r="AR122" s="223" t="s">
        <v>127</v>
      </c>
      <c r="AT122" s="223" t="s">
        <v>175</v>
      </c>
      <c r="AU122" s="223" t="s">
        <v>86</v>
      </c>
      <c r="AY122" s="18" t="s">
        <v>173</v>
      </c>
      <c r="BE122" s="224">
        <f>IF(N122="základní",J122,0)</f>
        <v>0</v>
      </c>
      <c r="BF122" s="224">
        <f>IF(N122="snížená",J122,0)</f>
        <v>0</v>
      </c>
      <c r="BG122" s="224">
        <f>IF(N122="zákl. přenesená",J122,0)</f>
        <v>0</v>
      </c>
      <c r="BH122" s="224">
        <f>IF(N122="sníž. přenesená",J122,0)</f>
        <v>0</v>
      </c>
      <c r="BI122" s="224">
        <f>IF(N122="nulová",J122,0)</f>
        <v>0</v>
      </c>
      <c r="BJ122" s="18" t="s">
        <v>84</v>
      </c>
      <c r="BK122" s="224">
        <f>ROUND(I122*H122,2)</f>
        <v>0</v>
      </c>
      <c r="BL122" s="18" t="s">
        <v>127</v>
      </c>
      <c r="BM122" s="223" t="s">
        <v>223</v>
      </c>
    </row>
    <row r="123" spans="2:47" s="1" customFormat="1" ht="12">
      <c r="B123" s="39"/>
      <c r="C123" s="40"/>
      <c r="D123" s="225" t="s">
        <v>181</v>
      </c>
      <c r="E123" s="40"/>
      <c r="F123" s="226" t="s">
        <v>224</v>
      </c>
      <c r="G123" s="40"/>
      <c r="H123" s="40"/>
      <c r="I123" s="137"/>
      <c r="J123" s="40"/>
      <c r="K123" s="40"/>
      <c r="L123" s="44"/>
      <c r="M123" s="227"/>
      <c r="N123" s="84"/>
      <c r="O123" s="84"/>
      <c r="P123" s="84"/>
      <c r="Q123" s="84"/>
      <c r="R123" s="84"/>
      <c r="S123" s="84"/>
      <c r="T123" s="84"/>
      <c r="U123" s="85"/>
      <c r="AT123" s="18" t="s">
        <v>181</v>
      </c>
      <c r="AU123" s="18" t="s">
        <v>86</v>
      </c>
    </row>
    <row r="124" spans="2:47" s="1" customFormat="1" ht="12">
      <c r="B124" s="39"/>
      <c r="C124" s="40"/>
      <c r="D124" s="225" t="s">
        <v>183</v>
      </c>
      <c r="E124" s="40"/>
      <c r="F124" s="228" t="s">
        <v>225</v>
      </c>
      <c r="G124" s="40"/>
      <c r="H124" s="40"/>
      <c r="I124" s="137"/>
      <c r="J124" s="40"/>
      <c r="K124" s="40"/>
      <c r="L124" s="44"/>
      <c r="M124" s="227"/>
      <c r="N124" s="84"/>
      <c r="O124" s="84"/>
      <c r="P124" s="84"/>
      <c r="Q124" s="84"/>
      <c r="R124" s="84"/>
      <c r="S124" s="84"/>
      <c r="T124" s="84"/>
      <c r="U124" s="85"/>
      <c r="AT124" s="18" t="s">
        <v>183</v>
      </c>
      <c r="AU124" s="18" t="s">
        <v>86</v>
      </c>
    </row>
    <row r="125" spans="2:51" s="12" customFormat="1" ht="12">
      <c r="B125" s="229"/>
      <c r="C125" s="230"/>
      <c r="D125" s="225" t="s">
        <v>185</v>
      </c>
      <c r="E125" s="231" t="s">
        <v>19</v>
      </c>
      <c r="F125" s="232" t="s">
        <v>136</v>
      </c>
      <c r="G125" s="230"/>
      <c r="H125" s="233">
        <v>10</v>
      </c>
      <c r="I125" s="234"/>
      <c r="J125" s="230"/>
      <c r="K125" s="230"/>
      <c r="L125" s="235"/>
      <c r="M125" s="236"/>
      <c r="N125" s="237"/>
      <c r="O125" s="237"/>
      <c r="P125" s="237"/>
      <c r="Q125" s="237"/>
      <c r="R125" s="237"/>
      <c r="S125" s="237"/>
      <c r="T125" s="237"/>
      <c r="U125" s="238"/>
      <c r="AT125" s="239" t="s">
        <v>185</v>
      </c>
      <c r="AU125" s="239" t="s">
        <v>86</v>
      </c>
      <c r="AV125" s="12" t="s">
        <v>86</v>
      </c>
      <c r="AW125" s="12" t="s">
        <v>37</v>
      </c>
      <c r="AX125" s="12" t="s">
        <v>76</v>
      </c>
      <c r="AY125" s="239" t="s">
        <v>173</v>
      </c>
    </row>
    <row r="126" spans="2:51" s="13" customFormat="1" ht="12">
      <c r="B126" s="240"/>
      <c r="C126" s="241"/>
      <c r="D126" s="225" t="s">
        <v>185</v>
      </c>
      <c r="E126" s="242" t="s">
        <v>19</v>
      </c>
      <c r="F126" s="243" t="s">
        <v>187</v>
      </c>
      <c r="G126" s="241"/>
      <c r="H126" s="244">
        <v>10</v>
      </c>
      <c r="I126" s="245"/>
      <c r="J126" s="241"/>
      <c r="K126" s="241"/>
      <c r="L126" s="246"/>
      <c r="M126" s="247"/>
      <c r="N126" s="248"/>
      <c r="O126" s="248"/>
      <c r="P126" s="248"/>
      <c r="Q126" s="248"/>
      <c r="R126" s="248"/>
      <c r="S126" s="248"/>
      <c r="T126" s="248"/>
      <c r="U126" s="249"/>
      <c r="AT126" s="250" t="s">
        <v>185</v>
      </c>
      <c r="AU126" s="250" t="s">
        <v>86</v>
      </c>
      <c r="AV126" s="13" t="s">
        <v>127</v>
      </c>
      <c r="AW126" s="13" t="s">
        <v>37</v>
      </c>
      <c r="AX126" s="13" t="s">
        <v>84</v>
      </c>
      <c r="AY126" s="250" t="s">
        <v>173</v>
      </c>
    </row>
    <row r="127" spans="2:65" s="1" customFormat="1" ht="16.5" customHeight="1">
      <c r="B127" s="39"/>
      <c r="C127" s="212" t="s">
        <v>236</v>
      </c>
      <c r="D127" s="212" t="s">
        <v>175</v>
      </c>
      <c r="E127" s="213" t="s">
        <v>654</v>
      </c>
      <c r="F127" s="214" t="s">
        <v>655</v>
      </c>
      <c r="G127" s="215" t="s">
        <v>214</v>
      </c>
      <c r="H127" s="216">
        <v>125</v>
      </c>
      <c r="I127" s="217"/>
      <c r="J127" s="218">
        <f>ROUND(I127*H127,2)</f>
        <v>0</v>
      </c>
      <c r="K127" s="214" t="s">
        <v>179</v>
      </c>
      <c r="L127" s="44"/>
      <c r="M127" s="219" t="s">
        <v>19</v>
      </c>
      <c r="N127" s="220" t="s">
        <v>47</v>
      </c>
      <c r="O127" s="84"/>
      <c r="P127" s="221">
        <f>O127*H127</f>
        <v>0</v>
      </c>
      <c r="Q127" s="221">
        <v>0</v>
      </c>
      <c r="R127" s="221">
        <f>Q127*H127</f>
        <v>0</v>
      </c>
      <c r="S127" s="221">
        <v>0</v>
      </c>
      <c r="T127" s="221">
        <f>S127*H127</f>
        <v>0</v>
      </c>
      <c r="U127" s="222" t="s">
        <v>19</v>
      </c>
      <c r="AR127" s="223" t="s">
        <v>127</v>
      </c>
      <c r="AT127" s="223" t="s">
        <v>175</v>
      </c>
      <c r="AU127" s="223" t="s">
        <v>86</v>
      </c>
      <c r="AY127" s="18" t="s">
        <v>173</v>
      </c>
      <c r="BE127" s="224">
        <f>IF(N127="základní",J127,0)</f>
        <v>0</v>
      </c>
      <c r="BF127" s="224">
        <f>IF(N127="snížená",J127,0)</f>
        <v>0</v>
      </c>
      <c r="BG127" s="224">
        <f>IF(N127="zákl. přenesená",J127,0)</f>
        <v>0</v>
      </c>
      <c r="BH127" s="224">
        <f>IF(N127="sníž. přenesená",J127,0)</f>
        <v>0</v>
      </c>
      <c r="BI127" s="224">
        <f>IF(N127="nulová",J127,0)</f>
        <v>0</v>
      </c>
      <c r="BJ127" s="18" t="s">
        <v>84</v>
      </c>
      <c r="BK127" s="224">
        <f>ROUND(I127*H127,2)</f>
        <v>0</v>
      </c>
      <c r="BL127" s="18" t="s">
        <v>127</v>
      </c>
      <c r="BM127" s="223" t="s">
        <v>656</v>
      </c>
    </row>
    <row r="128" spans="2:47" s="1" customFormat="1" ht="12">
      <c r="B128" s="39"/>
      <c r="C128" s="40"/>
      <c r="D128" s="225" t="s">
        <v>181</v>
      </c>
      <c r="E128" s="40"/>
      <c r="F128" s="226" t="s">
        <v>657</v>
      </c>
      <c r="G128" s="40"/>
      <c r="H128" s="40"/>
      <c r="I128" s="137"/>
      <c r="J128" s="40"/>
      <c r="K128" s="40"/>
      <c r="L128" s="44"/>
      <c r="M128" s="227"/>
      <c r="N128" s="84"/>
      <c r="O128" s="84"/>
      <c r="P128" s="84"/>
      <c r="Q128" s="84"/>
      <c r="R128" s="84"/>
      <c r="S128" s="84"/>
      <c r="T128" s="84"/>
      <c r="U128" s="85"/>
      <c r="AT128" s="18" t="s">
        <v>181</v>
      </c>
      <c r="AU128" s="18" t="s">
        <v>86</v>
      </c>
    </row>
    <row r="129" spans="2:47" s="1" customFormat="1" ht="12">
      <c r="B129" s="39"/>
      <c r="C129" s="40"/>
      <c r="D129" s="225" t="s">
        <v>183</v>
      </c>
      <c r="E129" s="40"/>
      <c r="F129" s="228" t="s">
        <v>658</v>
      </c>
      <c r="G129" s="40"/>
      <c r="H129" s="40"/>
      <c r="I129" s="137"/>
      <c r="J129" s="40"/>
      <c r="K129" s="40"/>
      <c r="L129" s="44"/>
      <c r="M129" s="227"/>
      <c r="N129" s="84"/>
      <c r="O129" s="84"/>
      <c r="P129" s="84"/>
      <c r="Q129" s="84"/>
      <c r="R129" s="84"/>
      <c r="S129" s="84"/>
      <c r="T129" s="84"/>
      <c r="U129" s="85"/>
      <c r="AT129" s="18" t="s">
        <v>183</v>
      </c>
      <c r="AU129" s="18" t="s">
        <v>86</v>
      </c>
    </row>
    <row r="130" spans="2:51" s="12" customFormat="1" ht="12">
      <c r="B130" s="229"/>
      <c r="C130" s="230"/>
      <c r="D130" s="225" t="s">
        <v>185</v>
      </c>
      <c r="E130" s="231" t="s">
        <v>19</v>
      </c>
      <c r="F130" s="232" t="s">
        <v>659</v>
      </c>
      <c r="G130" s="230"/>
      <c r="H130" s="233">
        <v>50</v>
      </c>
      <c r="I130" s="234"/>
      <c r="J130" s="230"/>
      <c r="K130" s="230"/>
      <c r="L130" s="235"/>
      <c r="M130" s="236"/>
      <c r="N130" s="237"/>
      <c r="O130" s="237"/>
      <c r="P130" s="237"/>
      <c r="Q130" s="237"/>
      <c r="R130" s="237"/>
      <c r="S130" s="237"/>
      <c r="T130" s="237"/>
      <c r="U130" s="238"/>
      <c r="AT130" s="239" t="s">
        <v>185</v>
      </c>
      <c r="AU130" s="239" t="s">
        <v>86</v>
      </c>
      <c r="AV130" s="12" t="s">
        <v>86</v>
      </c>
      <c r="AW130" s="12" t="s">
        <v>37</v>
      </c>
      <c r="AX130" s="12" t="s">
        <v>76</v>
      </c>
      <c r="AY130" s="239" t="s">
        <v>173</v>
      </c>
    </row>
    <row r="131" spans="2:51" s="12" customFormat="1" ht="12">
      <c r="B131" s="229"/>
      <c r="C131" s="230"/>
      <c r="D131" s="225" t="s">
        <v>185</v>
      </c>
      <c r="E131" s="231" t="s">
        <v>19</v>
      </c>
      <c r="F131" s="232" t="s">
        <v>660</v>
      </c>
      <c r="G131" s="230"/>
      <c r="H131" s="233">
        <v>75</v>
      </c>
      <c r="I131" s="234"/>
      <c r="J131" s="230"/>
      <c r="K131" s="230"/>
      <c r="L131" s="235"/>
      <c r="M131" s="236"/>
      <c r="N131" s="237"/>
      <c r="O131" s="237"/>
      <c r="P131" s="237"/>
      <c r="Q131" s="237"/>
      <c r="R131" s="237"/>
      <c r="S131" s="237"/>
      <c r="T131" s="237"/>
      <c r="U131" s="238"/>
      <c r="AT131" s="239" t="s">
        <v>185</v>
      </c>
      <c r="AU131" s="239" t="s">
        <v>86</v>
      </c>
      <c r="AV131" s="12" t="s">
        <v>86</v>
      </c>
      <c r="AW131" s="12" t="s">
        <v>37</v>
      </c>
      <c r="AX131" s="12" t="s">
        <v>76</v>
      </c>
      <c r="AY131" s="239" t="s">
        <v>173</v>
      </c>
    </row>
    <row r="132" spans="2:51" s="13" customFormat="1" ht="12">
      <c r="B132" s="240"/>
      <c r="C132" s="241"/>
      <c r="D132" s="225" t="s">
        <v>185</v>
      </c>
      <c r="E132" s="242" t="s">
        <v>631</v>
      </c>
      <c r="F132" s="243" t="s">
        <v>187</v>
      </c>
      <c r="G132" s="241"/>
      <c r="H132" s="244">
        <v>125</v>
      </c>
      <c r="I132" s="245"/>
      <c r="J132" s="241"/>
      <c r="K132" s="241"/>
      <c r="L132" s="246"/>
      <c r="M132" s="247"/>
      <c r="N132" s="248"/>
      <c r="O132" s="248"/>
      <c r="P132" s="248"/>
      <c r="Q132" s="248"/>
      <c r="R132" s="248"/>
      <c r="S132" s="248"/>
      <c r="T132" s="248"/>
      <c r="U132" s="249"/>
      <c r="AT132" s="250" t="s">
        <v>185</v>
      </c>
      <c r="AU132" s="250" t="s">
        <v>86</v>
      </c>
      <c r="AV132" s="13" t="s">
        <v>127</v>
      </c>
      <c r="AW132" s="13" t="s">
        <v>37</v>
      </c>
      <c r="AX132" s="13" t="s">
        <v>84</v>
      </c>
      <c r="AY132" s="250" t="s">
        <v>173</v>
      </c>
    </row>
    <row r="133" spans="2:65" s="1" customFormat="1" ht="16.5" customHeight="1">
      <c r="B133" s="39"/>
      <c r="C133" s="212" t="s">
        <v>242</v>
      </c>
      <c r="D133" s="212" t="s">
        <v>175</v>
      </c>
      <c r="E133" s="213" t="s">
        <v>227</v>
      </c>
      <c r="F133" s="214" t="s">
        <v>228</v>
      </c>
      <c r="G133" s="215" t="s">
        <v>214</v>
      </c>
      <c r="H133" s="216">
        <v>277.85</v>
      </c>
      <c r="I133" s="217"/>
      <c r="J133" s="218">
        <f>ROUND(I133*H133,2)</f>
        <v>0</v>
      </c>
      <c r="K133" s="214" t="s">
        <v>179</v>
      </c>
      <c r="L133" s="44"/>
      <c r="M133" s="219" t="s">
        <v>19</v>
      </c>
      <c r="N133" s="220" t="s">
        <v>47</v>
      </c>
      <c r="O133" s="84"/>
      <c r="P133" s="221">
        <f>O133*H133</f>
        <v>0</v>
      </c>
      <c r="Q133" s="221">
        <v>0</v>
      </c>
      <c r="R133" s="221">
        <f>Q133*H133</f>
        <v>0</v>
      </c>
      <c r="S133" s="221">
        <v>0</v>
      </c>
      <c r="T133" s="221">
        <f>S133*H133</f>
        <v>0</v>
      </c>
      <c r="U133" s="222" t="s">
        <v>19</v>
      </c>
      <c r="AR133" s="223" t="s">
        <v>127</v>
      </c>
      <c r="AT133" s="223" t="s">
        <v>175</v>
      </c>
      <c r="AU133" s="223" t="s">
        <v>86</v>
      </c>
      <c r="AY133" s="18" t="s">
        <v>173</v>
      </c>
      <c r="BE133" s="224">
        <f>IF(N133="základní",J133,0)</f>
        <v>0</v>
      </c>
      <c r="BF133" s="224">
        <f>IF(N133="snížená",J133,0)</f>
        <v>0</v>
      </c>
      <c r="BG133" s="224">
        <f>IF(N133="zákl. přenesená",J133,0)</f>
        <v>0</v>
      </c>
      <c r="BH133" s="224">
        <f>IF(N133="sníž. přenesená",J133,0)</f>
        <v>0</v>
      </c>
      <c r="BI133" s="224">
        <f>IF(N133="nulová",J133,0)</f>
        <v>0</v>
      </c>
      <c r="BJ133" s="18" t="s">
        <v>84</v>
      </c>
      <c r="BK133" s="224">
        <f>ROUND(I133*H133,2)</f>
        <v>0</v>
      </c>
      <c r="BL133" s="18" t="s">
        <v>127</v>
      </c>
      <c r="BM133" s="223" t="s">
        <v>229</v>
      </c>
    </row>
    <row r="134" spans="2:47" s="1" customFormat="1" ht="12">
      <c r="B134" s="39"/>
      <c r="C134" s="40"/>
      <c r="D134" s="225" t="s">
        <v>181</v>
      </c>
      <c r="E134" s="40"/>
      <c r="F134" s="226" t="s">
        <v>230</v>
      </c>
      <c r="G134" s="40"/>
      <c r="H134" s="40"/>
      <c r="I134" s="137"/>
      <c r="J134" s="40"/>
      <c r="K134" s="40"/>
      <c r="L134" s="44"/>
      <c r="M134" s="227"/>
      <c r="N134" s="84"/>
      <c r="O134" s="84"/>
      <c r="P134" s="84"/>
      <c r="Q134" s="84"/>
      <c r="R134" s="84"/>
      <c r="S134" s="84"/>
      <c r="T134" s="84"/>
      <c r="U134" s="85"/>
      <c r="AT134" s="18" t="s">
        <v>181</v>
      </c>
      <c r="AU134" s="18" t="s">
        <v>86</v>
      </c>
    </row>
    <row r="135" spans="2:47" s="1" customFormat="1" ht="12">
      <c r="B135" s="39"/>
      <c r="C135" s="40"/>
      <c r="D135" s="225" t="s">
        <v>183</v>
      </c>
      <c r="E135" s="40"/>
      <c r="F135" s="228" t="s">
        <v>231</v>
      </c>
      <c r="G135" s="40"/>
      <c r="H135" s="40"/>
      <c r="I135" s="137"/>
      <c r="J135" s="40"/>
      <c r="K135" s="40"/>
      <c r="L135" s="44"/>
      <c r="M135" s="227"/>
      <c r="N135" s="84"/>
      <c r="O135" s="84"/>
      <c r="P135" s="84"/>
      <c r="Q135" s="84"/>
      <c r="R135" s="84"/>
      <c r="S135" s="84"/>
      <c r="T135" s="84"/>
      <c r="U135" s="85"/>
      <c r="AT135" s="18" t="s">
        <v>183</v>
      </c>
      <c r="AU135" s="18" t="s">
        <v>86</v>
      </c>
    </row>
    <row r="136" spans="2:51" s="12" customFormat="1" ht="12">
      <c r="B136" s="229"/>
      <c r="C136" s="230"/>
      <c r="D136" s="225" t="s">
        <v>185</v>
      </c>
      <c r="E136" s="231" t="s">
        <v>19</v>
      </c>
      <c r="F136" s="232" t="s">
        <v>661</v>
      </c>
      <c r="G136" s="230"/>
      <c r="H136" s="233">
        <v>687.7</v>
      </c>
      <c r="I136" s="234"/>
      <c r="J136" s="230"/>
      <c r="K136" s="230"/>
      <c r="L136" s="235"/>
      <c r="M136" s="236"/>
      <c r="N136" s="237"/>
      <c r="O136" s="237"/>
      <c r="P136" s="237"/>
      <c r="Q136" s="237"/>
      <c r="R136" s="237"/>
      <c r="S136" s="237"/>
      <c r="T136" s="237"/>
      <c r="U136" s="238"/>
      <c r="AT136" s="239" t="s">
        <v>185</v>
      </c>
      <c r="AU136" s="239" t="s">
        <v>86</v>
      </c>
      <c r="AV136" s="12" t="s">
        <v>86</v>
      </c>
      <c r="AW136" s="12" t="s">
        <v>37</v>
      </c>
      <c r="AX136" s="12" t="s">
        <v>76</v>
      </c>
      <c r="AY136" s="239" t="s">
        <v>173</v>
      </c>
    </row>
    <row r="137" spans="2:51" s="12" customFormat="1" ht="12">
      <c r="B137" s="229"/>
      <c r="C137" s="230"/>
      <c r="D137" s="225" t="s">
        <v>185</v>
      </c>
      <c r="E137" s="231" t="s">
        <v>19</v>
      </c>
      <c r="F137" s="232" t="s">
        <v>233</v>
      </c>
      <c r="G137" s="230"/>
      <c r="H137" s="233">
        <v>-10</v>
      </c>
      <c r="I137" s="234"/>
      <c r="J137" s="230"/>
      <c r="K137" s="230"/>
      <c r="L137" s="235"/>
      <c r="M137" s="236"/>
      <c r="N137" s="237"/>
      <c r="O137" s="237"/>
      <c r="P137" s="237"/>
      <c r="Q137" s="237"/>
      <c r="R137" s="237"/>
      <c r="S137" s="237"/>
      <c r="T137" s="237"/>
      <c r="U137" s="238"/>
      <c r="AT137" s="239" t="s">
        <v>185</v>
      </c>
      <c r="AU137" s="239" t="s">
        <v>86</v>
      </c>
      <c r="AV137" s="12" t="s">
        <v>86</v>
      </c>
      <c r="AW137" s="12" t="s">
        <v>37</v>
      </c>
      <c r="AX137" s="12" t="s">
        <v>76</v>
      </c>
      <c r="AY137" s="239" t="s">
        <v>173</v>
      </c>
    </row>
    <row r="138" spans="2:51" s="12" customFormat="1" ht="12">
      <c r="B138" s="229"/>
      <c r="C138" s="230"/>
      <c r="D138" s="225" t="s">
        <v>185</v>
      </c>
      <c r="E138" s="231" t="s">
        <v>19</v>
      </c>
      <c r="F138" s="232" t="s">
        <v>234</v>
      </c>
      <c r="G138" s="230"/>
      <c r="H138" s="233">
        <v>3</v>
      </c>
      <c r="I138" s="234"/>
      <c r="J138" s="230"/>
      <c r="K138" s="230"/>
      <c r="L138" s="235"/>
      <c r="M138" s="236"/>
      <c r="N138" s="237"/>
      <c r="O138" s="237"/>
      <c r="P138" s="237"/>
      <c r="Q138" s="237"/>
      <c r="R138" s="237"/>
      <c r="S138" s="237"/>
      <c r="T138" s="237"/>
      <c r="U138" s="238"/>
      <c r="AT138" s="239" t="s">
        <v>185</v>
      </c>
      <c r="AU138" s="239" t="s">
        <v>86</v>
      </c>
      <c r="AV138" s="12" t="s">
        <v>86</v>
      </c>
      <c r="AW138" s="12" t="s">
        <v>37</v>
      </c>
      <c r="AX138" s="12" t="s">
        <v>76</v>
      </c>
      <c r="AY138" s="239" t="s">
        <v>173</v>
      </c>
    </row>
    <row r="139" spans="2:51" s="12" customFormat="1" ht="12">
      <c r="B139" s="229"/>
      <c r="C139" s="230"/>
      <c r="D139" s="225" t="s">
        <v>185</v>
      </c>
      <c r="E139" s="231" t="s">
        <v>19</v>
      </c>
      <c r="F139" s="232" t="s">
        <v>662</v>
      </c>
      <c r="G139" s="230"/>
      <c r="H139" s="233">
        <v>-125</v>
      </c>
      <c r="I139" s="234"/>
      <c r="J139" s="230"/>
      <c r="K139" s="230"/>
      <c r="L139" s="235"/>
      <c r="M139" s="236"/>
      <c r="N139" s="237"/>
      <c r="O139" s="237"/>
      <c r="P139" s="237"/>
      <c r="Q139" s="237"/>
      <c r="R139" s="237"/>
      <c r="S139" s="237"/>
      <c r="T139" s="237"/>
      <c r="U139" s="238"/>
      <c r="AT139" s="239" t="s">
        <v>185</v>
      </c>
      <c r="AU139" s="239" t="s">
        <v>86</v>
      </c>
      <c r="AV139" s="12" t="s">
        <v>86</v>
      </c>
      <c r="AW139" s="12" t="s">
        <v>37</v>
      </c>
      <c r="AX139" s="12" t="s">
        <v>76</v>
      </c>
      <c r="AY139" s="239" t="s">
        <v>173</v>
      </c>
    </row>
    <row r="140" spans="2:51" s="13" customFormat="1" ht="12">
      <c r="B140" s="240"/>
      <c r="C140" s="241"/>
      <c r="D140" s="225" t="s">
        <v>185</v>
      </c>
      <c r="E140" s="242" t="s">
        <v>144</v>
      </c>
      <c r="F140" s="243" t="s">
        <v>187</v>
      </c>
      <c r="G140" s="241"/>
      <c r="H140" s="244">
        <v>555.7</v>
      </c>
      <c r="I140" s="245"/>
      <c r="J140" s="241"/>
      <c r="K140" s="241"/>
      <c r="L140" s="246"/>
      <c r="M140" s="247"/>
      <c r="N140" s="248"/>
      <c r="O140" s="248"/>
      <c r="P140" s="248"/>
      <c r="Q140" s="248"/>
      <c r="R140" s="248"/>
      <c r="S140" s="248"/>
      <c r="T140" s="248"/>
      <c r="U140" s="249"/>
      <c r="AT140" s="250" t="s">
        <v>185</v>
      </c>
      <c r="AU140" s="250" t="s">
        <v>86</v>
      </c>
      <c r="AV140" s="13" t="s">
        <v>127</v>
      </c>
      <c r="AW140" s="13" t="s">
        <v>37</v>
      </c>
      <c r="AX140" s="13" t="s">
        <v>76</v>
      </c>
      <c r="AY140" s="250" t="s">
        <v>173</v>
      </c>
    </row>
    <row r="141" spans="2:51" s="12" customFormat="1" ht="12">
      <c r="B141" s="229"/>
      <c r="C141" s="230"/>
      <c r="D141" s="225" t="s">
        <v>185</v>
      </c>
      <c r="E141" s="231" t="s">
        <v>19</v>
      </c>
      <c r="F141" s="232" t="s">
        <v>235</v>
      </c>
      <c r="G141" s="230"/>
      <c r="H141" s="233">
        <v>277.85</v>
      </c>
      <c r="I141" s="234"/>
      <c r="J141" s="230"/>
      <c r="K141" s="230"/>
      <c r="L141" s="235"/>
      <c r="M141" s="236"/>
      <c r="N141" s="237"/>
      <c r="O141" s="237"/>
      <c r="P141" s="237"/>
      <c r="Q141" s="237"/>
      <c r="R141" s="237"/>
      <c r="S141" s="237"/>
      <c r="T141" s="237"/>
      <c r="U141" s="238"/>
      <c r="AT141" s="239" t="s">
        <v>185</v>
      </c>
      <c r="AU141" s="239" t="s">
        <v>86</v>
      </c>
      <c r="AV141" s="12" t="s">
        <v>86</v>
      </c>
      <c r="AW141" s="12" t="s">
        <v>37</v>
      </c>
      <c r="AX141" s="12" t="s">
        <v>76</v>
      </c>
      <c r="AY141" s="239" t="s">
        <v>173</v>
      </c>
    </row>
    <row r="142" spans="2:51" s="13" customFormat="1" ht="12">
      <c r="B142" s="240"/>
      <c r="C142" s="241"/>
      <c r="D142" s="225" t="s">
        <v>185</v>
      </c>
      <c r="E142" s="242" t="s">
        <v>19</v>
      </c>
      <c r="F142" s="243" t="s">
        <v>187</v>
      </c>
      <c r="G142" s="241"/>
      <c r="H142" s="244">
        <v>277.85</v>
      </c>
      <c r="I142" s="245"/>
      <c r="J142" s="241"/>
      <c r="K142" s="241"/>
      <c r="L142" s="246"/>
      <c r="M142" s="247"/>
      <c r="N142" s="248"/>
      <c r="O142" s="248"/>
      <c r="P142" s="248"/>
      <c r="Q142" s="248"/>
      <c r="R142" s="248"/>
      <c r="S142" s="248"/>
      <c r="T142" s="248"/>
      <c r="U142" s="249"/>
      <c r="AT142" s="250" t="s">
        <v>185</v>
      </c>
      <c r="AU142" s="250" t="s">
        <v>86</v>
      </c>
      <c r="AV142" s="13" t="s">
        <v>127</v>
      </c>
      <c r="AW142" s="13" t="s">
        <v>37</v>
      </c>
      <c r="AX142" s="13" t="s">
        <v>84</v>
      </c>
      <c r="AY142" s="250" t="s">
        <v>173</v>
      </c>
    </row>
    <row r="143" spans="2:65" s="1" customFormat="1" ht="16.5" customHeight="1">
      <c r="B143" s="39"/>
      <c r="C143" s="212" t="s">
        <v>248</v>
      </c>
      <c r="D143" s="212" t="s">
        <v>175</v>
      </c>
      <c r="E143" s="213" t="s">
        <v>237</v>
      </c>
      <c r="F143" s="214" t="s">
        <v>238</v>
      </c>
      <c r="G143" s="215" t="s">
        <v>214</v>
      </c>
      <c r="H143" s="216">
        <v>83.355</v>
      </c>
      <c r="I143" s="217"/>
      <c r="J143" s="218">
        <f>ROUND(I143*H143,2)</f>
        <v>0</v>
      </c>
      <c r="K143" s="214" t="s">
        <v>179</v>
      </c>
      <c r="L143" s="44"/>
      <c r="M143" s="219" t="s">
        <v>19</v>
      </c>
      <c r="N143" s="220" t="s">
        <v>47</v>
      </c>
      <c r="O143" s="84"/>
      <c r="P143" s="221">
        <f>O143*H143</f>
        <v>0</v>
      </c>
      <c r="Q143" s="221">
        <v>0</v>
      </c>
      <c r="R143" s="221">
        <f>Q143*H143</f>
        <v>0</v>
      </c>
      <c r="S143" s="221">
        <v>0</v>
      </c>
      <c r="T143" s="221">
        <f>S143*H143</f>
        <v>0</v>
      </c>
      <c r="U143" s="222" t="s">
        <v>19</v>
      </c>
      <c r="AR143" s="223" t="s">
        <v>127</v>
      </c>
      <c r="AT143" s="223" t="s">
        <v>175</v>
      </c>
      <c r="AU143" s="223" t="s">
        <v>86</v>
      </c>
      <c r="AY143" s="18" t="s">
        <v>173</v>
      </c>
      <c r="BE143" s="224">
        <f>IF(N143="základní",J143,0)</f>
        <v>0</v>
      </c>
      <c r="BF143" s="224">
        <f>IF(N143="snížená",J143,0)</f>
        <v>0</v>
      </c>
      <c r="BG143" s="224">
        <f>IF(N143="zákl. přenesená",J143,0)</f>
        <v>0</v>
      </c>
      <c r="BH143" s="224">
        <f>IF(N143="sníž. přenesená",J143,0)</f>
        <v>0</v>
      </c>
      <c r="BI143" s="224">
        <f>IF(N143="nulová",J143,0)</f>
        <v>0</v>
      </c>
      <c r="BJ143" s="18" t="s">
        <v>84</v>
      </c>
      <c r="BK143" s="224">
        <f>ROUND(I143*H143,2)</f>
        <v>0</v>
      </c>
      <c r="BL143" s="18" t="s">
        <v>127</v>
      </c>
      <c r="BM143" s="223" t="s">
        <v>239</v>
      </c>
    </row>
    <row r="144" spans="2:47" s="1" customFormat="1" ht="12">
      <c r="B144" s="39"/>
      <c r="C144" s="40"/>
      <c r="D144" s="225" t="s">
        <v>181</v>
      </c>
      <c r="E144" s="40"/>
      <c r="F144" s="226" t="s">
        <v>240</v>
      </c>
      <c r="G144" s="40"/>
      <c r="H144" s="40"/>
      <c r="I144" s="137"/>
      <c r="J144" s="40"/>
      <c r="K144" s="40"/>
      <c r="L144" s="44"/>
      <c r="M144" s="227"/>
      <c r="N144" s="84"/>
      <c r="O144" s="84"/>
      <c r="P144" s="84"/>
      <c r="Q144" s="84"/>
      <c r="R144" s="84"/>
      <c r="S144" s="84"/>
      <c r="T144" s="84"/>
      <c r="U144" s="85"/>
      <c r="AT144" s="18" t="s">
        <v>181</v>
      </c>
      <c r="AU144" s="18" t="s">
        <v>86</v>
      </c>
    </row>
    <row r="145" spans="2:47" s="1" customFormat="1" ht="12">
      <c r="B145" s="39"/>
      <c r="C145" s="40"/>
      <c r="D145" s="225" t="s">
        <v>183</v>
      </c>
      <c r="E145" s="40"/>
      <c r="F145" s="228" t="s">
        <v>231</v>
      </c>
      <c r="G145" s="40"/>
      <c r="H145" s="40"/>
      <c r="I145" s="137"/>
      <c r="J145" s="40"/>
      <c r="K145" s="40"/>
      <c r="L145" s="44"/>
      <c r="M145" s="227"/>
      <c r="N145" s="84"/>
      <c r="O145" s="84"/>
      <c r="P145" s="84"/>
      <c r="Q145" s="84"/>
      <c r="R145" s="84"/>
      <c r="S145" s="84"/>
      <c r="T145" s="84"/>
      <c r="U145" s="85"/>
      <c r="AT145" s="18" t="s">
        <v>183</v>
      </c>
      <c r="AU145" s="18" t="s">
        <v>86</v>
      </c>
    </row>
    <row r="146" spans="2:51" s="12" customFormat="1" ht="12">
      <c r="B146" s="229"/>
      <c r="C146" s="230"/>
      <c r="D146" s="225" t="s">
        <v>185</v>
      </c>
      <c r="E146" s="231" t="s">
        <v>19</v>
      </c>
      <c r="F146" s="232" t="s">
        <v>241</v>
      </c>
      <c r="G146" s="230"/>
      <c r="H146" s="233">
        <v>83.355</v>
      </c>
      <c r="I146" s="234"/>
      <c r="J146" s="230"/>
      <c r="K146" s="230"/>
      <c r="L146" s="235"/>
      <c r="M146" s="236"/>
      <c r="N146" s="237"/>
      <c r="O146" s="237"/>
      <c r="P146" s="237"/>
      <c r="Q146" s="237"/>
      <c r="R146" s="237"/>
      <c r="S146" s="237"/>
      <c r="T146" s="237"/>
      <c r="U146" s="238"/>
      <c r="AT146" s="239" t="s">
        <v>185</v>
      </c>
      <c r="AU146" s="239" t="s">
        <v>86</v>
      </c>
      <c r="AV146" s="12" t="s">
        <v>86</v>
      </c>
      <c r="AW146" s="12" t="s">
        <v>37</v>
      </c>
      <c r="AX146" s="12" t="s">
        <v>76</v>
      </c>
      <c r="AY146" s="239" t="s">
        <v>173</v>
      </c>
    </row>
    <row r="147" spans="2:51" s="13" customFormat="1" ht="12">
      <c r="B147" s="240"/>
      <c r="C147" s="241"/>
      <c r="D147" s="225" t="s">
        <v>185</v>
      </c>
      <c r="E147" s="242" t="s">
        <v>19</v>
      </c>
      <c r="F147" s="243" t="s">
        <v>187</v>
      </c>
      <c r="G147" s="241"/>
      <c r="H147" s="244">
        <v>83.355</v>
      </c>
      <c r="I147" s="245"/>
      <c r="J147" s="241"/>
      <c r="K147" s="241"/>
      <c r="L147" s="246"/>
      <c r="M147" s="247"/>
      <c r="N147" s="248"/>
      <c r="O147" s="248"/>
      <c r="P147" s="248"/>
      <c r="Q147" s="248"/>
      <c r="R147" s="248"/>
      <c r="S147" s="248"/>
      <c r="T147" s="248"/>
      <c r="U147" s="249"/>
      <c r="AT147" s="250" t="s">
        <v>185</v>
      </c>
      <c r="AU147" s="250" t="s">
        <v>86</v>
      </c>
      <c r="AV147" s="13" t="s">
        <v>127</v>
      </c>
      <c r="AW147" s="13" t="s">
        <v>37</v>
      </c>
      <c r="AX147" s="13" t="s">
        <v>84</v>
      </c>
      <c r="AY147" s="250" t="s">
        <v>173</v>
      </c>
    </row>
    <row r="148" spans="2:65" s="1" customFormat="1" ht="16.5" customHeight="1">
      <c r="B148" s="39"/>
      <c r="C148" s="212" t="s">
        <v>254</v>
      </c>
      <c r="D148" s="212" t="s">
        <v>175</v>
      </c>
      <c r="E148" s="213" t="s">
        <v>243</v>
      </c>
      <c r="F148" s="214" t="s">
        <v>244</v>
      </c>
      <c r="G148" s="215" t="s">
        <v>214</v>
      </c>
      <c r="H148" s="216">
        <v>27.785</v>
      </c>
      <c r="I148" s="217"/>
      <c r="J148" s="218">
        <f>ROUND(I148*H148,2)</f>
        <v>0</v>
      </c>
      <c r="K148" s="214" t="s">
        <v>179</v>
      </c>
      <c r="L148" s="44"/>
      <c r="M148" s="219" t="s">
        <v>19</v>
      </c>
      <c r="N148" s="220" t="s">
        <v>47</v>
      </c>
      <c r="O148" s="84"/>
      <c r="P148" s="221">
        <f>O148*H148</f>
        <v>0</v>
      </c>
      <c r="Q148" s="221">
        <v>0</v>
      </c>
      <c r="R148" s="221">
        <f>Q148*H148</f>
        <v>0</v>
      </c>
      <c r="S148" s="221">
        <v>0</v>
      </c>
      <c r="T148" s="221">
        <f>S148*H148</f>
        <v>0</v>
      </c>
      <c r="U148" s="222" t="s">
        <v>19</v>
      </c>
      <c r="AR148" s="223" t="s">
        <v>127</v>
      </c>
      <c r="AT148" s="223" t="s">
        <v>175</v>
      </c>
      <c r="AU148" s="223" t="s">
        <v>86</v>
      </c>
      <c r="AY148" s="18" t="s">
        <v>173</v>
      </c>
      <c r="BE148" s="224">
        <f>IF(N148="základní",J148,0)</f>
        <v>0</v>
      </c>
      <c r="BF148" s="224">
        <f>IF(N148="snížená",J148,0)</f>
        <v>0</v>
      </c>
      <c r="BG148" s="224">
        <f>IF(N148="zákl. přenesená",J148,0)</f>
        <v>0</v>
      </c>
      <c r="BH148" s="224">
        <f>IF(N148="sníž. přenesená",J148,0)</f>
        <v>0</v>
      </c>
      <c r="BI148" s="224">
        <f>IF(N148="nulová",J148,0)</f>
        <v>0</v>
      </c>
      <c r="BJ148" s="18" t="s">
        <v>84</v>
      </c>
      <c r="BK148" s="224">
        <f>ROUND(I148*H148,2)</f>
        <v>0</v>
      </c>
      <c r="BL148" s="18" t="s">
        <v>127</v>
      </c>
      <c r="BM148" s="223" t="s">
        <v>245</v>
      </c>
    </row>
    <row r="149" spans="2:47" s="1" customFormat="1" ht="12">
      <c r="B149" s="39"/>
      <c r="C149" s="40"/>
      <c r="D149" s="225" t="s">
        <v>181</v>
      </c>
      <c r="E149" s="40"/>
      <c r="F149" s="226" t="s">
        <v>246</v>
      </c>
      <c r="G149" s="40"/>
      <c r="H149" s="40"/>
      <c r="I149" s="137"/>
      <c r="J149" s="40"/>
      <c r="K149" s="40"/>
      <c r="L149" s="44"/>
      <c r="M149" s="227"/>
      <c r="N149" s="84"/>
      <c r="O149" s="84"/>
      <c r="P149" s="84"/>
      <c r="Q149" s="84"/>
      <c r="R149" s="84"/>
      <c r="S149" s="84"/>
      <c r="T149" s="84"/>
      <c r="U149" s="85"/>
      <c r="AT149" s="18" t="s">
        <v>181</v>
      </c>
      <c r="AU149" s="18" t="s">
        <v>86</v>
      </c>
    </row>
    <row r="150" spans="2:47" s="1" customFormat="1" ht="12">
      <c r="B150" s="39"/>
      <c r="C150" s="40"/>
      <c r="D150" s="225" t="s">
        <v>183</v>
      </c>
      <c r="E150" s="40"/>
      <c r="F150" s="228" t="s">
        <v>231</v>
      </c>
      <c r="G150" s="40"/>
      <c r="H150" s="40"/>
      <c r="I150" s="137"/>
      <c r="J150" s="40"/>
      <c r="K150" s="40"/>
      <c r="L150" s="44"/>
      <c r="M150" s="227"/>
      <c r="N150" s="84"/>
      <c r="O150" s="84"/>
      <c r="P150" s="84"/>
      <c r="Q150" s="84"/>
      <c r="R150" s="84"/>
      <c r="S150" s="84"/>
      <c r="T150" s="84"/>
      <c r="U150" s="85"/>
      <c r="AT150" s="18" t="s">
        <v>183</v>
      </c>
      <c r="AU150" s="18" t="s">
        <v>86</v>
      </c>
    </row>
    <row r="151" spans="2:51" s="12" customFormat="1" ht="12">
      <c r="B151" s="229"/>
      <c r="C151" s="230"/>
      <c r="D151" s="225" t="s">
        <v>185</v>
      </c>
      <c r="E151" s="231" t="s">
        <v>19</v>
      </c>
      <c r="F151" s="232" t="s">
        <v>247</v>
      </c>
      <c r="G151" s="230"/>
      <c r="H151" s="233">
        <v>27.785</v>
      </c>
      <c r="I151" s="234"/>
      <c r="J151" s="230"/>
      <c r="K151" s="230"/>
      <c r="L151" s="235"/>
      <c r="M151" s="236"/>
      <c r="N151" s="237"/>
      <c r="O151" s="237"/>
      <c r="P151" s="237"/>
      <c r="Q151" s="237"/>
      <c r="R151" s="237"/>
      <c r="S151" s="237"/>
      <c r="T151" s="237"/>
      <c r="U151" s="238"/>
      <c r="AT151" s="239" t="s">
        <v>185</v>
      </c>
      <c r="AU151" s="239" t="s">
        <v>86</v>
      </c>
      <c r="AV151" s="12" t="s">
        <v>86</v>
      </c>
      <c r="AW151" s="12" t="s">
        <v>37</v>
      </c>
      <c r="AX151" s="12" t="s">
        <v>76</v>
      </c>
      <c r="AY151" s="239" t="s">
        <v>173</v>
      </c>
    </row>
    <row r="152" spans="2:51" s="13" customFormat="1" ht="12">
      <c r="B152" s="240"/>
      <c r="C152" s="241"/>
      <c r="D152" s="225" t="s">
        <v>185</v>
      </c>
      <c r="E152" s="242" t="s">
        <v>19</v>
      </c>
      <c r="F152" s="243" t="s">
        <v>187</v>
      </c>
      <c r="G152" s="241"/>
      <c r="H152" s="244">
        <v>27.785</v>
      </c>
      <c r="I152" s="245"/>
      <c r="J152" s="241"/>
      <c r="K152" s="241"/>
      <c r="L152" s="246"/>
      <c r="M152" s="247"/>
      <c r="N152" s="248"/>
      <c r="O152" s="248"/>
      <c r="P152" s="248"/>
      <c r="Q152" s="248"/>
      <c r="R152" s="248"/>
      <c r="S152" s="248"/>
      <c r="T152" s="248"/>
      <c r="U152" s="249"/>
      <c r="AT152" s="250" t="s">
        <v>185</v>
      </c>
      <c r="AU152" s="250" t="s">
        <v>86</v>
      </c>
      <c r="AV152" s="13" t="s">
        <v>127</v>
      </c>
      <c r="AW152" s="13" t="s">
        <v>37</v>
      </c>
      <c r="AX152" s="13" t="s">
        <v>84</v>
      </c>
      <c r="AY152" s="250" t="s">
        <v>173</v>
      </c>
    </row>
    <row r="153" spans="2:65" s="1" customFormat="1" ht="16.5" customHeight="1">
      <c r="B153" s="39"/>
      <c r="C153" s="212" t="s">
        <v>259</v>
      </c>
      <c r="D153" s="212" t="s">
        <v>175</v>
      </c>
      <c r="E153" s="213" t="s">
        <v>249</v>
      </c>
      <c r="F153" s="214" t="s">
        <v>250</v>
      </c>
      <c r="G153" s="215" t="s">
        <v>214</v>
      </c>
      <c r="H153" s="216">
        <v>277.85</v>
      </c>
      <c r="I153" s="217"/>
      <c r="J153" s="218">
        <f>ROUND(I153*H153,2)</f>
        <v>0</v>
      </c>
      <c r="K153" s="214" t="s">
        <v>179</v>
      </c>
      <c r="L153" s="44"/>
      <c r="M153" s="219" t="s">
        <v>19</v>
      </c>
      <c r="N153" s="220" t="s">
        <v>47</v>
      </c>
      <c r="O153" s="84"/>
      <c r="P153" s="221">
        <f>O153*H153</f>
        <v>0</v>
      </c>
      <c r="Q153" s="221">
        <v>0</v>
      </c>
      <c r="R153" s="221">
        <f>Q153*H153</f>
        <v>0</v>
      </c>
      <c r="S153" s="221">
        <v>0</v>
      </c>
      <c r="T153" s="221">
        <f>S153*H153</f>
        <v>0</v>
      </c>
      <c r="U153" s="222" t="s">
        <v>19</v>
      </c>
      <c r="AR153" s="223" t="s">
        <v>127</v>
      </c>
      <c r="AT153" s="223" t="s">
        <v>175</v>
      </c>
      <c r="AU153" s="223" t="s">
        <v>86</v>
      </c>
      <c r="AY153" s="18" t="s">
        <v>173</v>
      </c>
      <c r="BE153" s="224">
        <f>IF(N153="základní",J153,0)</f>
        <v>0</v>
      </c>
      <c r="BF153" s="224">
        <f>IF(N153="snížená",J153,0)</f>
        <v>0</v>
      </c>
      <c r="BG153" s="224">
        <f>IF(N153="zákl. přenesená",J153,0)</f>
        <v>0</v>
      </c>
      <c r="BH153" s="224">
        <f>IF(N153="sníž. přenesená",J153,0)</f>
        <v>0</v>
      </c>
      <c r="BI153" s="224">
        <f>IF(N153="nulová",J153,0)</f>
        <v>0</v>
      </c>
      <c r="BJ153" s="18" t="s">
        <v>84</v>
      </c>
      <c r="BK153" s="224">
        <f>ROUND(I153*H153,2)</f>
        <v>0</v>
      </c>
      <c r="BL153" s="18" t="s">
        <v>127</v>
      </c>
      <c r="BM153" s="223" t="s">
        <v>251</v>
      </c>
    </row>
    <row r="154" spans="2:47" s="1" customFormat="1" ht="12">
      <c r="B154" s="39"/>
      <c r="C154" s="40"/>
      <c r="D154" s="225" t="s">
        <v>181</v>
      </c>
      <c r="E154" s="40"/>
      <c r="F154" s="226" t="s">
        <v>252</v>
      </c>
      <c r="G154" s="40"/>
      <c r="H154" s="40"/>
      <c r="I154" s="137"/>
      <c r="J154" s="40"/>
      <c r="K154" s="40"/>
      <c r="L154" s="44"/>
      <c r="M154" s="227"/>
      <c r="N154" s="84"/>
      <c r="O154" s="84"/>
      <c r="P154" s="84"/>
      <c r="Q154" s="84"/>
      <c r="R154" s="84"/>
      <c r="S154" s="84"/>
      <c r="T154" s="84"/>
      <c r="U154" s="85"/>
      <c r="AT154" s="18" t="s">
        <v>181</v>
      </c>
      <c r="AU154" s="18" t="s">
        <v>86</v>
      </c>
    </row>
    <row r="155" spans="2:47" s="1" customFormat="1" ht="12">
      <c r="B155" s="39"/>
      <c r="C155" s="40"/>
      <c r="D155" s="225" t="s">
        <v>183</v>
      </c>
      <c r="E155" s="40"/>
      <c r="F155" s="228" t="s">
        <v>231</v>
      </c>
      <c r="G155" s="40"/>
      <c r="H155" s="40"/>
      <c r="I155" s="137"/>
      <c r="J155" s="40"/>
      <c r="K155" s="40"/>
      <c r="L155" s="44"/>
      <c r="M155" s="227"/>
      <c r="N155" s="84"/>
      <c r="O155" s="84"/>
      <c r="P155" s="84"/>
      <c r="Q155" s="84"/>
      <c r="R155" s="84"/>
      <c r="S155" s="84"/>
      <c r="T155" s="84"/>
      <c r="U155" s="85"/>
      <c r="AT155" s="18" t="s">
        <v>183</v>
      </c>
      <c r="AU155" s="18" t="s">
        <v>86</v>
      </c>
    </row>
    <row r="156" spans="2:51" s="12" customFormat="1" ht="12">
      <c r="B156" s="229"/>
      <c r="C156" s="230"/>
      <c r="D156" s="225" t="s">
        <v>185</v>
      </c>
      <c r="E156" s="231" t="s">
        <v>19</v>
      </c>
      <c r="F156" s="232" t="s">
        <v>253</v>
      </c>
      <c r="G156" s="230"/>
      <c r="H156" s="233">
        <v>277.85</v>
      </c>
      <c r="I156" s="234"/>
      <c r="J156" s="230"/>
      <c r="K156" s="230"/>
      <c r="L156" s="235"/>
      <c r="M156" s="236"/>
      <c r="N156" s="237"/>
      <c r="O156" s="237"/>
      <c r="P156" s="237"/>
      <c r="Q156" s="237"/>
      <c r="R156" s="237"/>
      <c r="S156" s="237"/>
      <c r="T156" s="237"/>
      <c r="U156" s="238"/>
      <c r="AT156" s="239" t="s">
        <v>185</v>
      </c>
      <c r="AU156" s="239" t="s">
        <v>86</v>
      </c>
      <c r="AV156" s="12" t="s">
        <v>86</v>
      </c>
      <c r="AW156" s="12" t="s">
        <v>37</v>
      </c>
      <c r="AX156" s="12" t="s">
        <v>76</v>
      </c>
      <c r="AY156" s="239" t="s">
        <v>173</v>
      </c>
    </row>
    <row r="157" spans="2:51" s="13" customFormat="1" ht="12">
      <c r="B157" s="240"/>
      <c r="C157" s="241"/>
      <c r="D157" s="225" t="s">
        <v>185</v>
      </c>
      <c r="E157" s="242" t="s">
        <v>19</v>
      </c>
      <c r="F157" s="243" t="s">
        <v>187</v>
      </c>
      <c r="G157" s="241"/>
      <c r="H157" s="244">
        <v>277.85</v>
      </c>
      <c r="I157" s="245"/>
      <c r="J157" s="241"/>
      <c r="K157" s="241"/>
      <c r="L157" s="246"/>
      <c r="M157" s="247"/>
      <c r="N157" s="248"/>
      <c r="O157" s="248"/>
      <c r="P157" s="248"/>
      <c r="Q157" s="248"/>
      <c r="R157" s="248"/>
      <c r="S157" s="248"/>
      <c r="T157" s="248"/>
      <c r="U157" s="249"/>
      <c r="AT157" s="250" t="s">
        <v>185</v>
      </c>
      <c r="AU157" s="250" t="s">
        <v>86</v>
      </c>
      <c r="AV157" s="13" t="s">
        <v>127</v>
      </c>
      <c r="AW157" s="13" t="s">
        <v>37</v>
      </c>
      <c r="AX157" s="13" t="s">
        <v>84</v>
      </c>
      <c r="AY157" s="250" t="s">
        <v>173</v>
      </c>
    </row>
    <row r="158" spans="2:65" s="1" customFormat="1" ht="16.5" customHeight="1">
      <c r="B158" s="39"/>
      <c r="C158" s="212" t="s">
        <v>264</v>
      </c>
      <c r="D158" s="212" t="s">
        <v>175</v>
      </c>
      <c r="E158" s="213" t="s">
        <v>255</v>
      </c>
      <c r="F158" s="214" t="s">
        <v>256</v>
      </c>
      <c r="G158" s="215" t="s">
        <v>214</v>
      </c>
      <c r="H158" s="216">
        <v>83.355</v>
      </c>
      <c r="I158" s="217"/>
      <c r="J158" s="218">
        <f>ROUND(I158*H158,2)</f>
        <v>0</v>
      </c>
      <c r="K158" s="214" t="s">
        <v>179</v>
      </c>
      <c r="L158" s="44"/>
      <c r="M158" s="219" t="s">
        <v>19</v>
      </c>
      <c r="N158" s="220" t="s">
        <v>47</v>
      </c>
      <c r="O158" s="84"/>
      <c r="P158" s="221">
        <f>O158*H158</f>
        <v>0</v>
      </c>
      <c r="Q158" s="221">
        <v>0</v>
      </c>
      <c r="R158" s="221">
        <f>Q158*H158</f>
        <v>0</v>
      </c>
      <c r="S158" s="221">
        <v>0</v>
      </c>
      <c r="T158" s="221">
        <f>S158*H158</f>
        <v>0</v>
      </c>
      <c r="U158" s="222" t="s">
        <v>19</v>
      </c>
      <c r="AR158" s="223" t="s">
        <v>127</v>
      </c>
      <c r="AT158" s="223" t="s">
        <v>175</v>
      </c>
      <c r="AU158" s="223" t="s">
        <v>86</v>
      </c>
      <c r="AY158" s="18" t="s">
        <v>173</v>
      </c>
      <c r="BE158" s="224">
        <f>IF(N158="základní",J158,0)</f>
        <v>0</v>
      </c>
      <c r="BF158" s="224">
        <f>IF(N158="snížená",J158,0)</f>
        <v>0</v>
      </c>
      <c r="BG158" s="224">
        <f>IF(N158="zákl. přenesená",J158,0)</f>
        <v>0</v>
      </c>
      <c r="BH158" s="224">
        <f>IF(N158="sníž. přenesená",J158,0)</f>
        <v>0</v>
      </c>
      <c r="BI158" s="224">
        <f>IF(N158="nulová",J158,0)</f>
        <v>0</v>
      </c>
      <c r="BJ158" s="18" t="s">
        <v>84</v>
      </c>
      <c r="BK158" s="224">
        <f>ROUND(I158*H158,2)</f>
        <v>0</v>
      </c>
      <c r="BL158" s="18" t="s">
        <v>127</v>
      </c>
      <c r="BM158" s="223" t="s">
        <v>257</v>
      </c>
    </row>
    <row r="159" spans="2:47" s="1" customFormat="1" ht="12">
      <c r="B159" s="39"/>
      <c r="C159" s="40"/>
      <c r="D159" s="225" t="s">
        <v>181</v>
      </c>
      <c r="E159" s="40"/>
      <c r="F159" s="226" t="s">
        <v>258</v>
      </c>
      <c r="G159" s="40"/>
      <c r="H159" s="40"/>
      <c r="I159" s="137"/>
      <c r="J159" s="40"/>
      <c r="K159" s="40"/>
      <c r="L159" s="44"/>
      <c r="M159" s="227"/>
      <c r="N159" s="84"/>
      <c r="O159" s="84"/>
      <c r="P159" s="84"/>
      <c r="Q159" s="84"/>
      <c r="R159" s="84"/>
      <c r="S159" s="84"/>
      <c r="T159" s="84"/>
      <c r="U159" s="85"/>
      <c r="AT159" s="18" t="s">
        <v>181</v>
      </c>
      <c r="AU159" s="18" t="s">
        <v>86</v>
      </c>
    </row>
    <row r="160" spans="2:47" s="1" customFormat="1" ht="12">
      <c r="B160" s="39"/>
      <c r="C160" s="40"/>
      <c r="D160" s="225" t="s">
        <v>183</v>
      </c>
      <c r="E160" s="40"/>
      <c r="F160" s="228" t="s">
        <v>231</v>
      </c>
      <c r="G160" s="40"/>
      <c r="H160" s="40"/>
      <c r="I160" s="137"/>
      <c r="J160" s="40"/>
      <c r="K160" s="40"/>
      <c r="L160" s="44"/>
      <c r="M160" s="227"/>
      <c r="N160" s="84"/>
      <c r="O160" s="84"/>
      <c r="P160" s="84"/>
      <c r="Q160" s="84"/>
      <c r="R160" s="84"/>
      <c r="S160" s="84"/>
      <c r="T160" s="84"/>
      <c r="U160" s="85"/>
      <c r="AT160" s="18" t="s">
        <v>183</v>
      </c>
      <c r="AU160" s="18" t="s">
        <v>86</v>
      </c>
    </row>
    <row r="161" spans="2:51" s="12" customFormat="1" ht="12">
      <c r="B161" s="229"/>
      <c r="C161" s="230"/>
      <c r="D161" s="225" t="s">
        <v>185</v>
      </c>
      <c r="E161" s="231" t="s">
        <v>19</v>
      </c>
      <c r="F161" s="232" t="s">
        <v>241</v>
      </c>
      <c r="G161" s="230"/>
      <c r="H161" s="233">
        <v>83.355</v>
      </c>
      <c r="I161" s="234"/>
      <c r="J161" s="230"/>
      <c r="K161" s="230"/>
      <c r="L161" s="235"/>
      <c r="M161" s="236"/>
      <c r="N161" s="237"/>
      <c r="O161" s="237"/>
      <c r="P161" s="237"/>
      <c r="Q161" s="237"/>
      <c r="R161" s="237"/>
      <c r="S161" s="237"/>
      <c r="T161" s="237"/>
      <c r="U161" s="238"/>
      <c r="AT161" s="239" t="s">
        <v>185</v>
      </c>
      <c r="AU161" s="239" t="s">
        <v>86</v>
      </c>
      <c r="AV161" s="12" t="s">
        <v>86</v>
      </c>
      <c r="AW161" s="12" t="s">
        <v>37</v>
      </c>
      <c r="AX161" s="12" t="s">
        <v>76</v>
      </c>
      <c r="AY161" s="239" t="s">
        <v>173</v>
      </c>
    </row>
    <row r="162" spans="2:51" s="13" customFormat="1" ht="12">
      <c r="B162" s="240"/>
      <c r="C162" s="241"/>
      <c r="D162" s="225" t="s">
        <v>185</v>
      </c>
      <c r="E162" s="242" t="s">
        <v>19</v>
      </c>
      <c r="F162" s="243" t="s">
        <v>187</v>
      </c>
      <c r="G162" s="241"/>
      <c r="H162" s="244">
        <v>83.355</v>
      </c>
      <c r="I162" s="245"/>
      <c r="J162" s="241"/>
      <c r="K162" s="241"/>
      <c r="L162" s="246"/>
      <c r="M162" s="247"/>
      <c r="N162" s="248"/>
      <c r="O162" s="248"/>
      <c r="P162" s="248"/>
      <c r="Q162" s="248"/>
      <c r="R162" s="248"/>
      <c r="S162" s="248"/>
      <c r="T162" s="248"/>
      <c r="U162" s="249"/>
      <c r="AT162" s="250" t="s">
        <v>185</v>
      </c>
      <c r="AU162" s="250" t="s">
        <v>86</v>
      </c>
      <c r="AV162" s="13" t="s">
        <v>127</v>
      </c>
      <c r="AW162" s="13" t="s">
        <v>37</v>
      </c>
      <c r="AX162" s="13" t="s">
        <v>84</v>
      </c>
      <c r="AY162" s="250" t="s">
        <v>173</v>
      </c>
    </row>
    <row r="163" spans="2:65" s="1" customFormat="1" ht="16.5" customHeight="1">
      <c r="B163" s="39"/>
      <c r="C163" s="212" t="s">
        <v>8</v>
      </c>
      <c r="D163" s="212" t="s">
        <v>175</v>
      </c>
      <c r="E163" s="213" t="s">
        <v>260</v>
      </c>
      <c r="F163" s="214" t="s">
        <v>261</v>
      </c>
      <c r="G163" s="215" t="s">
        <v>214</v>
      </c>
      <c r="H163" s="216">
        <v>27.785</v>
      </c>
      <c r="I163" s="217"/>
      <c r="J163" s="218">
        <f>ROUND(I163*H163,2)</f>
        <v>0</v>
      </c>
      <c r="K163" s="214" t="s">
        <v>179</v>
      </c>
      <c r="L163" s="44"/>
      <c r="M163" s="219" t="s">
        <v>19</v>
      </c>
      <c r="N163" s="220" t="s">
        <v>47</v>
      </c>
      <c r="O163" s="84"/>
      <c r="P163" s="221">
        <f>O163*H163</f>
        <v>0</v>
      </c>
      <c r="Q163" s="221">
        <v>0</v>
      </c>
      <c r="R163" s="221">
        <f>Q163*H163</f>
        <v>0</v>
      </c>
      <c r="S163" s="221">
        <v>0</v>
      </c>
      <c r="T163" s="221">
        <f>S163*H163</f>
        <v>0</v>
      </c>
      <c r="U163" s="222" t="s">
        <v>19</v>
      </c>
      <c r="AR163" s="223" t="s">
        <v>127</v>
      </c>
      <c r="AT163" s="223" t="s">
        <v>175</v>
      </c>
      <c r="AU163" s="223" t="s">
        <v>86</v>
      </c>
      <c r="AY163" s="18" t="s">
        <v>173</v>
      </c>
      <c r="BE163" s="224">
        <f>IF(N163="základní",J163,0)</f>
        <v>0</v>
      </c>
      <c r="BF163" s="224">
        <f>IF(N163="snížená",J163,0)</f>
        <v>0</v>
      </c>
      <c r="BG163" s="224">
        <f>IF(N163="zákl. přenesená",J163,0)</f>
        <v>0</v>
      </c>
      <c r="BH163" s="224">
        <f>IF(N163="sníž. přenesená",J163,0)</f>
        <v>0</v>
      </c>
      <c r="BI163" s="224">
        <f>IF(N163="nulová",J163,0)</f>
        <v>0</v>
      </c>
      <c r="BJ163" s="18" t="s">
        <v>84</v>
      </c>
      <c r="BK163" s="224">
        <f>ROUND(I163*H163,2)</f>
        <v>0</v>
      </c>
      <c r="BL163" s="18" t="s">
        <v>127</v>
      </c>
      <c r="BM163" s="223" t="s">
        <v>262</v>
      </c>
    </row>
    <row r="164" spans="2:47" s="1" customFormat="1" ht="12">
      <c r="B164" s="39"/>
      <c r="C164" s="40"/>
      <c r="D164" s="225" t="s">
        <v>181</v>
      </c>
      <c r="E164" s="40"/>
      <c r="F164" s="226" t="s">
        <v>263</v>
      </c>
      <c r="G164" s="40"/>
      <c r="H164" s="40"/>
      <c r="I164" s="137"/>
      <c r="J164" s="40"/>
      <c r="K164" s="40"/>
      <c r="L164" s="44"/>
      <c r="M164" s="227"/>
      <c r="N164" s="84"/>
      <c r="O164" s="84"/>
      <c r="P164" s="84"/>
      <c r="Q164" s="84"/>
      <c r="R164" s="84"/>
      <c r="S164" s="84"/>
      <c r="T164" s="84"/>
      <c r="U164" s="85"/>
      <c r="AT164" s="18" t="s">
        <v>181</v>
      </c>
      <c r="AU164" s="18" t="s">
        <v>86</v>
      </c>
    </row>
    <row r="165" spans="2:47" s="1" customFormat="1" ht="12">
      <c r="B165" s="39"/>
      <c r="C165" s="40"/>
      <c r="D165" s="225" t="s">
        <v>183</v>
      </c>
      <c r="E165" s="40"/>
      <c r="F165" s="228" t="s">
        <v>231</v>
      </c>
      <c r="G165" s="40"/>
      <c r="H165" s="40"/>
      <c r="I165" s="137"/>
      <c r="J165" s="40"/>
      <c r="K165" s="40"/>
      <c r="L165" s="44"/>
      <c r="M165" s="227"/>
      <c r="N165" s="84"/>
      <c r="O165" s="84"/>
      <c r="P165" s="84"/>
      <c r="Q165" s="84"/>
      <c r="R165" s="84"/>
      <c r="S165" s="84"/>
      <c r="T165" s="84"/>
      <c r="U165" s="85"/>
      <c r="AT165" s="18" t="s">
        <v>183</v>
      </c>
      <c r="AU165" s="18" t="s">
        <v>86</v>
      </c>
    </row>
    <row r="166" spans="2:51" s="12" customFormat="1" ht="12">
      <c r="B166" s="229"/>
      <c r="C166" s="230"/>
      <c r="D166" s="225" t="s">
        <v>185</v>
      </c>
      <c r="E166" s="231" t="s">
        <v>19</v>
      </c>
      <c r="F166" s="232" t="s">
        <v>247</v>
      </c>
      <c r="G166" s="230"/>
      <c r="H166" s="233">
        <v>27.785</v>
      </c>
      <c r="I166" s="234"/>
      <c r="J166" s="230"/>
      <c r="K166" s="230"/>
      <c r="L166" s="235"/>
      <c r="M166" s="236"/>
      <c r="N166" s="237"/>
      <c r="O166" s="237"/>
      <c r="P166" s="237"/>
      <c r="Q166" s="237"/>
      <c r="R166" s="237"/>
      <c r="S166" s="237"/>
      <c r="T166" s="237"/>
      <c r="U166" s="238"/>
      <c r="AT166" s="239" t="s">
        <v>185</v>
      </c>
      <c r="AU166" s="239" t="s">
        <v>86</v>
      </c>
      <c r="AV166" s="12" t="s">
        <v>86</v>
      </c>
      <c r="AW166" s="12" t="s">
        <v>37</v>
      </c>
      <c r="AX166" s="12" t="s">
        <v>76</v>
      </c>
      <c r="AY166" s="239" t="s">
        <v>173</v>
      </c>
    </row>
    <row r="167" spans="2:51" s="13" customFormat="1" ht="12">
      <c r="B167" s="240"/>
      <c r="C167" s="241"/>
      <c r="D167" s="225" t="s">
        <v>185</v>
      </c>
      <c r="E167" s="242" t="s">
        <v>19</v>
      </c>
      <c r="F167" s="243" t="s">
        <v>187</v>
      </c>
      <c r="G167" s="241"/>
      <c r="H167" s="244">
        <v>27.785</v>
      </c>
      <c r="I167" s="245"/>
      <c r="J167" s="241"/>
      <c r="K167" s="241"/>
      <c r="L167" s="246"/>
      <c r="M167" s="247"/>
      <c r="N167" s="248"/>
      <c r="O167" s="248"/>
      <c r="P167" s="248"/>
      <c r="Q167" s="248"/>
      <c r="R167" s="248"/>
      <c r="S167" s="248"/>
      <c r="T167" s="248"/>
      <c r="U167" s="249"/>
      <c r="AT167" s="250" t="s">
        <v>185</v>
      </c>
      <c r="AU167" s="250" t="s">
        <v>86</v>
      </c>
      <c r="AV167" s="13" t="s">
        <v>127</v>
      </c>
      <c r="AW167" s="13" t="s">
        <v>37</v>
      </c>
      <c r="AX167" s="13" t="s">
        <v>84</v>
      </c>
      <c r="AY167" s="250" t="s">
        <v>173</v>
      </c>
    </row>
    <row r="168" spans="2:65" s="1" customFormat="1" ht="16.5" customHeight="1">
      <c r="B168" s="39"/>
      <c r="C168" s="212" t="s">
        <v>289</v>
      </c>
      <c r="D168" s="212" t="s">
        <v>175</v>
      </c>
      <c r="E168" s="213" t="s">
        <v>265</v>
      </c>
      <c r="F168" s="214" t="s">
        <v>266</v>
      </c>
      <c r="G168" s="215" t="s">
        <v>214</v>
      </c>
      <c r="H168" s="216">
        <v>18.165</v>
      </c>
      <c r="I168" s="217"/>
      <c r="J168" s="218">
        <f>ROUND(I168*H168,2)</f>
        <v>0</v>
      </c>
      <c r="K168" s="214" t="s">
        <v>179</v>
      </c>
      <c r="L168" s="44"/>
      <c r="M168" s="219" t="s">
        <v>19</v>
      </c>
      <c r="N168" s="220" t="s">
        <v>47</v>
      </c>
      <c r="O168" s="84"/>
      <c r="P168" s="221">
        <f>O168*H168</f>
        <v>0</v>
      </c>
      <c r="Q168" s="221">
        <v>0</v>
      </c>
      <c r="R168" s="221">
        <f>Q168*H168</f>
        <v>0</v>
      </c>
      <c r="S168" s="221">
        <v>0</v>
      </c>
      <c r="T168" s="221">
        <f>S168*H168</f>
        <v>0</v>
      </c>
      <c r="U168" s="222" t="s">
        <v>19</v>
      </c>
      <c r="AR168" s="223" t="s">
        <v>127</v>
      </c>
      <c r="AT168" s="223" t="s">
        <v>175</v>
      </c>
      <c r="AU168" s="223" t="s">
        <v>86</v>
      </c>
      <c r="AY168" s="18" t="s">
        <v>173</v>
      </c>
      <c r="BE168" s="224">
        <f>IF(N168="základní",J168,0)</f>
        <v>0</v>
      </c>
      <c r="BF168" s="224">
        <f>IF(N168="snížená",J168,0)</f>
        <v>0</v>
      </c>
      <c r="BG168" s="224">
        <f>IF(N168="zákl. přenesená",J168,0)</f>
        <v>0</v>
      </c>
      <c r="BH168" s="224">
        <f>IF(N168="sníž. přenesená",J168,0)</f>
        <v>0</v>
      </c>
      <c r="BI168" s="224">
        <f>IF(N168="nulová",J168,0)</f>
        <v>0</v>
      </c>
      <c r="BJ168" s="18" t="s">
        <v>84</v>
      </c>
      <c r="BK168" s="224">
        <f>ROUND(I168*H168,2)</f>
        <v>0</v>
      </c>
      <c r="BL168" s="18" t="s">
        <v>127</v>
      </c>
      <c r="BM168" s="223" t="s">
        <v>267</v>
      </c>
    </row>
    <row r="169" spans="2:47" s="1" customFormat="1" ht="12">
      <c r="B169" s="39"/>
      <c r="C169" s="40"/>
      <c r="D169" s="225" t="s">
        <v>181</v>
      </c>
      <c r="E169" s="40"/>
      <c r="F169" s="226" t="s">
        <v>268</v>
      </c>
      <c r="G169" s="40"/>
      <c r="H169" s="40"/>
      <c r="I169" s="137"/>
      <c r="J169" s="40"/>
      <c r="K169" s="40"/>
      <c r="L169" s="44"/>
      <c r="M169" s="227"/>
      <c r="N169" s="84"/>
      <c r="O169" s="84"/>
      <c r="P169" s="84"/>
      <c r="Q169" s="84"/>
      <c r="R169" s="84"/>
      <c r="S169" s="84"/>
      <c r="T169" s="84"/>
      <c r="U169" s="85"/>
      <c r="AT169" s="18" t="s">
        <v>181</v>
      </c>
      <c r="AU169" s="18" t="s">
        <v>86</v>
      </c>
    </row>
    <row r="170" spans="2:47" s="1" customFormat="1" ht="12">
      <c r="B170" s="39"/>
      <c r="C170" s="40"/>
      <c r="D170" s="225" t="s">
        <v>183</v>
      </c>
      <c r="E170" s="40"/>
      <c r="F170" s="228" t="s">
        <v>269</v>
      </c>
      <c r="G170" s="40"/>
      <c r="H170" s="40"/>
      <c r="I170" s="137"/>
      <c r="J170" s="40"/>
      <c r="K170" s="40"/>
      <c r="L170" s="44"/>
      <c r="M170" s="227"/>
      <c r="N170" s="84"/>
      <c r="O170" s="84"/>
      <c r="P170" s="84"/>
      <c r="Q170" s="84"/>
      <c r="R170" s="84"/>
      <c r="S170" s="84"/>
      <c r="T170" s="84"/>
      <c r="U170" s="85"/>
      <c r="AT170" s="18" t="s">
        <v>183</v>
      </c>
      <c r="AU170" s="18" t="s">
        <v>86</v>
      </c>
    </row>
    <row r="171" spans="2:51" s="14" customFormat="1" ht="12">
      <c r="B171" s="251"/>
      <c r="C171" s="252"/>
      <c r="D171" s="225" t="s">
        <v>185</v>
      </c>
      <c r="E171" s="253" t="s">
        <v>19</v>
      </c>
      <c r="F171" s="254" t="s">
        <v>270</v>
      </c>
      <c r="G171" s="252"/>
      <c r="H171" s="253" t="s">
        <v>19</v>
      </c>
      <c r="I171" s="255"/>
      <c r="J171" s="252"/>
      <c r="K171" s="252"/>
      <c r="L171" s="256"/>
      <c r="M171" s="257"/>
      <c r="N171" s="258"/>
      <c r="O171" s="258"/>
      <c r="P171" s="258"/>
      <c r="Q171" s="258"/>
      <c r="R171" s="258"/>
      <c r="S171" s="258"/>
      <c r="T171" s="258"/>
      <c r="U171" s="259"/>
      <c r="AT171" s="260" t="s">
        <v>185</v>
      </c>
      <c r="AU171" s="260" t="s">
        <v>86</v>
      </c>
      <c r="AV171" s="14" t="s">
        <v>84</v>
      </c>
      <c r="AW171" s="14" t="s">
        <v>37</v>
      </c>
      <c r="AX171" s="14" t="s">
        <v>76</v>
      </c>
      <c r="AY171" s="260" t="s">
        <v>173</v>
      </c>
    </row>
    <row r="172" spans="2:51" s="14" customFormat="1" ht="12">
      <c r="B172" s="251"/>
      <c r="C172" s="252"/>
      <c r="D172" s="225" t="s">
        <v>185</v>
      </c>
      <c r="E172" s="253" t="s">
        <v>19</v>
      </c>
      <c r="F172" s="254" t="s">
        <v>271</v>
      </c>
      <c r="G172" s="252"/>
      <c r="H172" s="253" t="s">
        <v>19</v>
      </c>
      <c r="I172" s="255"/>
      <c r="J172" s="252"/>
      <c r="K172" s="252"/>
      <c r="L172" s="256"/>
      <c r="M172" s="257"/>
      <c r="N172" s="258"/>
      <c r="O172" s="258"/>
      <c r="P172" s="258"/>
      <c r="Q172" s="258"/>
      <c r="R172" s="258"/>
      <c r="S172" s="258"/>
      <c r="T172" s="258"/>
      <c r="U172" s="259"/>
      <c r="AT172" s="260" t="s">
        <v>185</v>
      </c>
      <c r="AU172" s="260" t="s">
        <v>86</v>
      </c>
      <c r="AV172" s="14" t="s">
        <v>84</v>
      </c>
      <c r="AW172" s="14" t="s">
        <v>37</v>
      </c>
      <c r="AX172" s="14" t="s">
        <v>76</v>
      </c>
      <c r="AY172" s="260" t="s">
        <v>173</v>
      </c>
    </row>
    <row r="173" spans="2:51" s="12" customFormat="1" ht="12">
      <c r="B173" s="229"/>
      <c r="C173" s="230"/>
      <c r="D173" s="225" t="s">
        <v>185</v>
      </c>
      <c r="E173" s="231" t="s">
        <v>19</v>
      </c>
      <c r="F173" s="232" t="s">
        <v>663</v>
      </c>
      <c r="G173" s="230"/>
      <c r="H173" s="233">
        <v>2.28</v>
      </c>
      <c r="I173" s="234"/>
      <c r="J173" s="230"/>
      <c r="K173" s="230"/>
      <c r="L173" s="235"/>
      <c r="M173" s="236"/>
      <c r="N173" s="237"/>
      <c r="O173" s="237"/>
      <c r="P173" s="237"/>
      <c r="Q173" s="237"/>
      <c r="R173" s="237"/>
      <c r="S173" s="237"/>
      <c r="T173" s="237"/>
      <c r="U173" s="238"/>
      <c r="AT173" s="239" t="s">
        <v>185</v>
      </c>
      <c r="AU173" s="239" t="s">
        <v>86</v>
      </c>
      <c r="AV173" s="12" t="s">
        <v>86</v>
      </c>
      <c r="AW173" s="12" t="s">
        <v>37</v>
      </c>
      <c r="AX173" s="12" t="s">
        <v>76</v>
      </c>
      <c r="AY173" s="239" t="s">
        <v>173</v>
      </c>
    </row>
    <row r="174" spans="2:51" s="12" customFormat="1" ht="12">
      <c r="B174" s="229"/>
      <c r="C174" s="230"/>
      <c r="D174" s="225" t="s">
        <v>185</v>
      </c>
      <c r="E174" s="231" t="s">
        <v>19</v>
      </c>
      <c r="F174" s="232" t="s">
        <v>664</v>
      </c>
      <c r="G174" s="230"/>
      <c r="H174" s="233">
        <v>2.28</v>
      </c>
      <c r="I174" s="234"/>
      <c r="J174" s="230"/>
      <c r="K174" s="230"/>
      <c r="L174" s="235"/>
      <c r="M174" s="236"/>
      <c r="N174" s="237"/>
      <c r="O174" s="237"/>
      <c r="P174" s="237"/>
      <c r="Q174" s="237"/>
      <c r="R174" s="237"/>
      <c r="S174" s="237"/>
      <c r="T174" s="237"/>
      <c r="U174" s="238"/>
      <c r="AT174" s="239" t="s">
        <v>185</v>
      </c>
      <c r="AU174" s="239" t="s">
        <v>86</v>
      </c>
      <c r="AV174" s="12" t="s">
        <v>86</v>
      </c>
      <c r="AW174" s="12" t="s">
        <v>37</v>
      </c>
      <c r="AX174" s="12" t="s">
        <v>76</v>
      </c>
      <c r="AY174" s="239" t="s">
        <v>173</v>
      </c>
    </row>
    <row r="175" spans="2:51" s="12" customFormat="1" ht="12">
      <c r="B175" s="229"/>
      <c r="C175" s="230"/>
      <c r="D175" s="225" t="s">
        <v>185</v>
      </c>
      <c r="E175" s="231" t="s">
        <v>19</v>
      </c>
      <c r="F175" s="232" t="s">
        <v>665</v>
      </c>
      <c r="G175" s="230"/>
      <c r="H175" s="233">
        <v>2.28</v>
      </c>
      <c r="I175" s="234"/>
      <c r="J175" s="230"/>
      <c r="K175" s="230"/>
      <c r="L175" s="235"/>
      <c r="M175" s="236"/>
      <c r="N175" s="237"/>
      <c r="O175" s="237"/>
      <c r="P175" s="237"/>
      <c r="Q175" s="237"/>
      <c r="R175" s="237"/>
      <c r="S175" s="237"/>
      <c r="T175" s="237"/>
      <c r="U175" s="238"/>
      <c r="AT175" s="239" t="s">
        <v>185</v>
      </c>
      <c r="AU175" s="239" t="s">
        <v>86</v>
      </c>
      <c r="AV175" s="12" t="s">
        <v>86</v>
      </c>
      <c r="AW175" s="12" t="s">
        <v>37</v>
      </c>
      <c r="AX175" s="12" t="s">
        <v>76</v>
      </c>
      <c r="AY175" s="239" t="s">
        <v>173</v>
      </c>
    </row>
    <row r="176" spans="2:51" s="12" customFormat="1" ht="12">
      <c r="B176" s="229"/>
      <c r="C176" s="230"/>
      <c r="D176" s="225" t="s">
        <v>185</v>
      </c>
      <c r="E176" s="231" t="s">
        <v>19</v>
      </c>
      <c r="F176" s="232" t="s">
        <v>666</v>
      </c>
      <c r="G176" s="230"/>
      <c r="H176" s="233">
        <v>2.28</v>
      </c>
      <c r="I176" s="234"/>
      <c r="J176" s="230"/>
      <c r="K176" s="230"/>
      <c r="L176" s="235"/>
      <c r="M176" s="236"/>
      <c r="N176" s="237"/>
      <c r="O176" s="237"/>
      <c r="P176" s="237"/>
      <c r="Q176" s="237"/>
      <c r="R176" s="237"/>
      <c r="S176" s="237"/>
      <c r="T176" s="237"/>
      <c r="U176" s="238"/>
      <c r="AT176" s="239" t="s">
        <v>185</v>
      </c>
      <c r="AU176" s="239" t="s">
        <v>86</v>
      </c>
      <c r="AV176" s="12" t="s">
        <v>86</v>
      </c>
      <c r="AW176" s="12" t="s">
        <v>37</v>
      </c>
      <c r="AX176" s="12" t="s">
        <v>76</v>
      </c>
      <c r="AY176" s="239" t="s">
        <v>173</v>
      </c>
    </row>
    <row r="177" spans="2:51" s="12" customFormat="1" ht="12">
      <c r="B177" s="229"/>
      <c r="C177" s="230"/>
      <c r="D177" s="225" t="s">
        <v>185</v>
      </c>
      <c r="E177" s="231" t="s">
        <v>19</v>
      </c>
      <c r="F177" s="232" t="s">
        <v>667</v>
      </c>
      <c r="G177" s="230"/>
      <c r="H177" s="233">
        <v>2.76</v>
      </c>
      <c r="I177" s="234"/>
      <c r="J177" s="230"/>
      <c r="K177" s="230"/>
      <c r="L177" s="235"/>
      <c r="M177" s="236"/>
      <c r="N177" s="237"/>
      <c r="O177" s="237"/>
      <c r="P177" s="237"/>
      <c r="Q177" s="237"/>
      <c r="R177" s="237"/>
      <c r="S177" s="237"/>
      <c r="T177" s="237"/>
      <c r="U177" s="238"/>
      <c r="AT177" s="239" t="s">
        <v>185</v>
      </c>
      <c r="AU177" s="239" t="s">
        <v>86</v>
      </c>
      <c r="AV177" s="12" t="s">
        <v>86</v>
      </c>
      <c r="AW177" s="12" t="s">
        <v>37</v>
      </c>
      <c r="AX177" s="12" t="s">
        <v>76</v>
      </c>
      <c r="AY177" s="239" t="s">
        <v>173</v>
      </c>
    </row>
    <row r="178" spans="2:51" s="12" customFormat="1" ht="12">
      <c r="B178" s="229"/>
      <c r="C178" s="230"/>
      <c r="D178" s="225" t="s">
        <v>185</v>
      </c>
      <c r="E178" s="231" t="s">
        <v>19</v>
      </c>
      <c r="F178" s="232" t="s">
        <v>668</v>
      </c>
      <c r="G178" s="230"/>
      <c r="H178" s="233">
        <v>4.74</v>
      </c>
      <c r="I178" s="234"/>
      <c r="J178" s="230"/>
      <c r="K178" s="230"/>
      <c r="L178" s="235"/>
      <c r="M178" s="236"/>
      <c r="N178" s="237"/>
      <c r="O178" s="237"/>
      <c r="P178" s="237"/>
      <c r="Q178" s="237"/>
      <c r="R178" s="237"/>
      <c r="S178" s="237"/>
      <c r="T178" s="237"/>
      <c r="U178" s="238"/>
      <c r="AT178" s="239" t="s">
        <v>185</v>
      </c>
      <c r="AU178" s="239" t="s">
        <v>86</v>
      </c>
      <c r="AV178" s="12" t="s">
        <v>86</v>
      </c>
      <c r="AW178" s="12" t="s">
        <v>37</v>
      </c>
      <c r="AX178" s="12" t="s">
        <v>76</v>
      </c>
      <c r="AY178" s="239" t="s">
        <v>173</v>
      </c>
    </row>
    <row r="179" spans="2:51" s="12" customFormat="1" ht="12">
      <c r="B179" s="229"/>
      <c r="C179" s="230"/>
      <c r="D179" s="225" t="s">
        <v>185</v>
      </c>
      <c r="E179" s="231" t="s">
        <v>19</v>
      </c>
      <c r="F179" s="232" t="s">
        <v>669</v>
      </c>
      <c r="G179" s="230"/>
      <c r="H179" s="233">
        <v>4.74</v>
      </c>
      <c r="I179" s="234"/>
      <c r="J179" s="230"/>
      <c r="K179" s="230"/>
      <c r="L179" s="235"/>
      <c r="M179" s="236"/>
      <c r="N179" s="237"/>
      <c r="O179" s="237"/>
      <c r="P179" s="237"/>
      <c r="Q179" s="237"/>
      <c r="R179" s="237"/>
      <c r="S179" s="237"/>
      <c r="T179" s="237"/>
      <c r="U179" s="238"/>
      <c r="AT179" s="239" t="s">
        <v>185</v>
      </c>
      <c r="AU179" s="239" t="s">
        <v>86</v>
      </c>
      <c r="AV179" s="12" t="s">
        <v>86</v>
      </c>
      <c r="AW179" s="12" t="s">
        <v>37</v>
      </c>
      <c r="AX179" s="12" t="s">
        <v>76</v>
      </c>
      <c r="AY179" s="239" t="s">
        <v>173</v>
      </c>
    </row>
    <row r="180" spans="2:51" s="15" customFormat="1" ht="12">
      <c r="B180" s="261"/>
      <c r="C180" s="262"/>
      <c r="D180" s="225" t="s">
        <v>185</v>
      </c>
      <c r="E180" s="263" t="s">
        <v>134</v>
      </c>
      <c r="F180" s="264" t="s">
        <v>276</v>
      </c>
      <c r="G180" s="262"/>
      <c r="H180" s="265">
        <v>21.36</v>
      </c>
      <c r="I180" s="266"/>
      <c r="J180" s="262"/>
      <c r="K180" s="262"/>
      <c r="L180" s="267"/>
      <c r="M180" s="268"/>
      <c r="N180" s="269"/>
      <c r="O180" s="269"/>
      <c r="P180" s="269"/>
      <c r="Q180" s="269"/>
      <c r="R180" s="269"/>
      <c r="S180" s="269"/>
      <c r="T180" s="269"/>
      <c r="U180" s="270"/>
      <c r="AT180" s="271" t="s">
        <v>185</v>
      </c>
      <c r="AU180" s="271" t="s">
        <v>86</v>
      </c>
      <c r="AV180" s="15" t="s">
        <v>195</v>
      </c>
      <c r="AW180" s="15" t="s">
        <v>37</v>
      </c>
      <c r="AX180" s="15" t="s">
        <v>76</v>
      </c>
      <c r="AY180" s="271" t="s">
        <v>173</v>
      </c>
    </row>
    <row r="181" spans="2:51" s="14" customFormat="1" ht="12">
      <c r="B181" s="251"/>
      <c r="C181" s="252"/>
      <c r="D181" s="225" t="s">
        <v>185</v>
      </c>
      <c r="E181" s="253" t="s">
        <v>19</v>
      </c>
      <c r="F181" s="254" t="s">
        <v>277</v>
      </c>
      <c r="G181" s="252"/>
      <c r="H181" s="253" t="s">
        <v>19</v>
      </c>
      <c r="I181" s="255"/>
      <c r="J181" s="252"/>
      <c r="K181" s="252"/>
      <c r="L181" s="256"/>
      <c r="M181" s="257"/>
      <c r="N181" s="258"/>
      <c r="O181" s="258"/>
      <c r="P181" s="258"/>
      <c r="Q181" s="258"/>
      <c r="R181" s="258"/>
      <c r="S181" s="258"/>
      <c r="T181" s="258"/>
      <c r="U181" s="259"/>
      <c r="AT181" s="260" t="s">
        <v>185</v>
      </c>
      <c r="AU181" s="260" t="s">
        <v>86</v>
      </c>
      <c r="AV181" s="14" t="s">
        <v>84</v>
      </c>
      <c r="AW181" s="14" t="s">
        <v>37</v>
      </c>
      <c r="AX181" s="14" t="s">
        <v>76</v>
      </c>
      <c r="AY181" s="260" t="s">
        <v>173</v>
      </c>
    </row>
    <row r="182" spans="2:51" s="12" customFormat="1" ht="12">
      <c r="B182" s="229"/>
      <c r="C182" s="230"/>
      <c r="D182" s="225" t="s">
        <v>185</v>
      </c>
      <c r="E182" s="231" t="s">
        <v>19</v>
      </c>
      <c r="F182" s="232" t="s">
        <v>670</v>
      </c>
      <c r="G182" s="230"/>
      <c r="H182" s="233">
        <v>1.23</v>
      </c>
      <c r="I182" s="234"/>
      <c r="J182" s="230"/>
      <c r="K182" s="230"/>
      <c r="L182" s="235"/>
      <c r="M182" s="236"/>
      <c r="N182" s="237"/>
      <c r="O182" s="237"/>
      <c r="P182" s="237"/>
      <c r="Q182" s="237"/>
      <c r="R182" s="237"/>
      <c r="S182" s="237"/>
      <c r="T182" s="237"/>
      <c r="U182" s="238"/>
      <c r="AT182" s="239" t="s">
        <v>185</v>
      </c>
      <c r="AU182" s="239" t="s">
        <v>86</v>
      </c>
      <c r="AV182" s="12" t="s">
        <v>86</v>
      </c>
      <c r="AW182" s="12" t="s">
        <v>37</v>
      </c>
      <c r="AX182" s="12" t="s">
        <v>76</v>
      </c>
      <c r="AY182" s="239" t="s">
        <v>173</v>
      </c>
    </row>
    <row r="183" spans="2:51" s="12" customFormat="1" ht="12">
      <c r="B183" s="229"/>
      <c r="C183" s="230"/>
      <c r="D183" s="225" t="s">
        <v>185</v>
      </c>
      <c r="E183" s="231" t="s">
        <v>19</v>
      </c>
      <c r="F183" s="232" t="s">
        <v>671</v>
      </c>
      <c r="G183" s="230"/>
      <c r="H183" s="233">
        <v>2.85</v>
      </c>
      <c r="I183" s="234"/>
      <c r="J183" s="230"/>
      <c r="K183" s="230"/>
      <c r="L183" s="235"/>
      <c r="M183" s="236"/>
      <c r="N183" s="237"/>
      <c r="O183" s="237"/>
      <c r="P183" s="237"/>
      <c r="Q183" s="237"/>
      <c r="R183" s="237"/>
      <c r="S183" s="237"/>
      <c r="T183" s="237"/>
      <c r="U183" s="238"/>
      <c r="AT183" s="239" t="s">
        <v>185</v>
      </c>
      <c r="AU183" s="239" t="s">
        <v>86</v>
      </c>
      <c r="AV183" s="12" t="s">
        <v>86</v>
      </c>
      <c r="AW183" s="12" t="s">
        <v>37</v>
      </c>
      <c r="AX183" s="12" t="s">
        <v>76</v>
      </c>
      <c r="AY183" s="239" t="s">
        <v>173</v>
      </c>
    </row>
    <row r="184" spans="2:51" s="12" customFormat="1" ht="12">
      <c r="B184" s="229"/>
      <c r="C184" s="230"/>
      <c r="D184" s="225" t="s">
        <v>185</v>
      </c>
      <c r="E184" s="231" t="s">
        <v>19</v>
      </c>
      <c r="F184" s="232" t="s">
        <v>672</v>
      </c>
      <c r="G184" s="230"/>
      <c r="H184" s="233">
        <v>2.85</v>
      </c>
      <c r="I184" s="234"/>
      <c r="J184" s="230"/>
      <c r="K184" s="230"/>
      <c r="L184" s="235"/>
      <c r="M184" s="236"/>
      <c r="N184" s="237"/>
      <c r="O184" s="237"/>
      <c r="P184" s="237"/>
      <c r="Q184" s="237"/>
      <c r="R184" s="237"/>
      <c r="S184" s="237"/>
      <c r="T184" s="237"/>
      <c r="U184" s="238"/>
      <c r="AT184" s="239" t="s">
        <v>185</v>
      </c>
      <c r="AU184" s="239" t="s">
        <v>86</v>
      </c>
      <c r="AV184" s="12" t="s">
        <v>86</v>
      </c>
      <c r="AW184" s="12" t="s">
        <v>37</v>
      </c>
      <c r="AX184" s="12" t="s">
        <v>76</v>
      </c>
      <c r="AY184" s="239" t="s">
        <v>173</v>
      </c>
    </row>
    <row r="185" spans="2:51" s="12" customFormat="1" ht="12">
      <c r="B185" s="229"/>
      <c r="C185" s="230"/>
      <c r="D185" s="225" t="s">
        <v>185</v>
      </c>
      <c r="E185" s="231" t="s">
        <v>19</v>
      </c>
      <c r="F185" s="232" t="s">
        <v>673</v>
      </c>
      <c r="G185" s="230"/>
      <c r="H185" s="233">
        <v>2.46</v>
      </c>
      <c r="I185" s="234"/>
      <c r="J185" s="230"/>
      <c r="K185" s="230"/>
      <c r="L185" s="235"/>
      <c r="M185" s="236"/>
      <c r="N185" s="237"/>
      <c r="O185" s="237"/>
      <c r="P185" s="237"/>
      <c r="Q185" s="237"/>
      <c r="R185" s="237"/>
      <c r="S185" s="237"/>
      <c r="T185" s="237"/>
      <c r="U185" s="238"/>
      <c r="AT185" s="239" t="s">
        <v>185</v>
      </c>
      <c r="AU185" s="239" t="s">
        <v>86</v>
      </c>
      <c r="AV185" s="12" t="s">
        <v>86</v>
      </c>
      <c r="AW185" s="12" t="s">
        <v>37</v>
      </c>
      <c r="AX185" s="12" t="s">
        <v>76</v>
      </c>
      <c r="AY185" s="239" t="s">
        <v>173</v>
      </c>
    </row>
    <row r="186" spans="2:51" s="12" customFormat="1" ht="12">
      <c r="B186" s="229"/>
      <c r="C186" s="230"/>
      <c r="D186" s="225" t="s">
        <v>185</v>
      </c>
      <c r="E186" s="231" t="s">
        <v>19</v>
      </c>
      <c r="F186" s="232" t="s">
        <v>674</v>
      </c>
      <c r="G186" s="230"/>
      <c r="H186" s="233">
        <v>2.58</v>
      </c>
      <c r="I186" s="234"/>
      <c r="J186" s="230"/>
      <c r="K186" s="230"/>
      <c r="L186" s="235"/>
      <c r="M186" s="236"/>
      <c r="N186" s="237"/>
      <c r="O186" s="237"/>
      <c r="P186" s="237"/>
      <c r="Q186" s="237"/>
      <c r="R186" s="237"/>
      <c r="S186" s="237"/>
      <c r="T186" s="237"/>
      <c r="U186" s="238"/>
      <c r="AT186" s="239" t="s">
        <v>185</v>
      </c>
      <c r="AU186" s="239" t="s">
        <v>86</v>
      </c>
      <c r="AV186" s="12" t="s">
        <v>86</v>
      </c>
      <c r="AW186" s="12" t="s">
        <v>37</v>
      </c>
      <c r="AX186" s="12" t="s">
        <v>76</v>
      </c>
      <c r="AY186" s="239" t="s">
        <v>173</v>
      </c>
    </row>
    <row r="187" spans="2:51" s="12" customFormat="1" ht="12">
      <c r="B187" s="229"/>
      <c r="C187" s="230"/>
      <c r="D187" s="225" t="s">
        <v>185</v>
      </c>
      <c r="E187" s="231" t="s">
        <v>19</v>
      </c>
      <c r="F187" s="232" t="s">
        <v>675</v>
      </c>
      <c r="G187" s="230"/>
      <c r="H187" s="233">
        <v>1.5</v>
      </c>
      <c r="I187" s="234"/>
      <c r="J187" s="230"/>
      <c r="K187" s="230"/>
      <c r="L187" s="235"/>
      <c r="M187" s="236"/>
      <c r="N187" s="237"/>
      <c r="O187" s="237"/>
      <c r="P187" s="237"/>
      <c r="Q187" s="237"/>
      <c r="R187" s="237"/>
      <c r="S187" s="237"/>
      <c r="T187" s="237"/>
      <c r="U187" s="238"/>
      <c r="AT187" s="239" t="s">
        <v>185</v>
      </c>
      <c r="AU187" s="239" t="s">
        <v>86</v>
      </c>
      <c r="AV187" s="12" t="s">
        <v>86</v>
      </c>
      <c r="AW187" s="12" t="s">
        <v>37</v>
      </c>
      <c r="AX187" s="12" t="s">
        <v>76</v>
      </c>
      <c r="AY187" s="239" t="s">
        <v>173</v>
      </c>
    </row>
    <row r="188" spans="2:51" s="12" customFormat="1" ht="12">
      <c r="B188" s="229"/>
      <c r="C188" s="230"/>
      <c r="D188" s="225" t="s">
        <v>185</v>
      </c>
      <c r="E188" s="231" t="s">
        <v>19</v>
      </c>
      <c r="F188" s="232" t="s">
        <v>676</v>
      </c>
      <c r="G188" s="230"/>
      <c r="H188" s="233">
        <v>1.5</v>
      </c>
      <c r="I188" s="234"/>
      <c r="J188" s="230"/>
      <c r="K188" s="230"/>
      <c r="L188" s="235"/>
      <c r="M188" s="236"/>
      <c r="N188" s="237"/>
      <c r="O188" s="237"/>
      <c r="P188" s="237"/>
      <c r="Q188" s="237"/>
      <c r="R188" s="237"/>
      <c r="S188" s="237"/>
      <c r="T188" s="237"/>
      <c r="U188" s="238"/>
      <c r="AT188" s="239" t="s">
        <v>185</v>
      </c>
      <c r="AU188" s="239" t="s">
        <v>86</v>
      </c>
      <c r="AV188" s="12" t="s">
        <v>86</v>
      </c>
      <c r="AW188" s="12" t="s">
        <v>37</v>
      </c>
      <c r="AX188" s="12" t="s">
        <v>76</v>
      </c>
      <c r="AY188" s="239" t="s">
        <v>173</v>
      </c>
    </row>
    <row r="189" spans="2:51" s="15" customFormat="1" ht="12">
      <c r="B189" s="261"/>
      <c r="C189" s="262"/>
      <c r="D189" s="225" t="s">
        <v>185</v>
      </c>
      <c r="E189" s="263" t="s">
        <v>282</v>
      </c>
      <c r="F189" s="264" t="s">
        <v>276</v>
      </c>
      <c r="G189" s="262"/>
      <c r="H189" s="265">
        <v>14.97</v>
      </c>
      <c r="I189" s="266"/>
      <c r="J189" s="262"/>
      <c r="K189" s="262"/>
      <c r="L189" s="267"/>
      <c r="M189" s="268"/>
      <c r="N189" s="269"/>
      <c r="O189" s="269"/>
      <c r="P189" s="269"/>
      <c r="Q189" s="269"/>
      <c r="R189" s="269"/>
      <c r="S189" s="269"/>
      <c r="T189" s="269"/>
      <c r="U189" s="270"/>
      <c r="AT189" s="271" t="s">
        <v>185</v>
      </c>
      <c r="AU189" s="271" t="s">
        <v>86</v>
      </c>
      <c r="AV189" s="15" t="s">
        <v>195</v>
      </c>
      <c r="AW189" s="15" t="s">
        <v>37</v>
      </c>
      <c r="AX189" s="15" t="s">
        <v>76</v>
      </c>
      <c r="AY189" s="271" t="s">
        <v>173</v>
      </c>
    </row>
    <row r="190" spans="2:51" s="13" customFormat="1" ht="12">
      <c r="B190" s="240"/>
      <c r="C190" s="241"/>
      <c r="D190" s="225" t="s">
        <v>185</v>
      </c>
      <c r="E190" s="242" t="s">
        <v>131</v>
      </c>
      <c r="F190" s="243" t="s">
        <v>187</v>
      </c>
      <c r="G190" s="241"/>
      <c r="H190" s="244">
        <v>36.33</v>
      </c>
      <c r="I190" s="245"/>
      <c r="J190" s="241"/>
      <c r="K190" s="241"/>
      <c r="L190" s="246"/>
      <c r="M190" s="247"/>
      <c r="N190" s="248"/>
      <c r="O190" s="248"/>
      <c r="P190" s="248"/>
      <c r="Q190" s="248"/>
      <c r="R190" s="248"/>
      <c r="S190" s="248"/>
      <c r="T190" s="248"/>
      <c r="U190" s="249"/>
      <c r="AT190" s="250" t="s">
        <v>185</v>
      </c>
      <c r="AU190" s="250" t="s">
        <v>86</v>
      </c>
      <c r="AV190" s="13" t="s">
        <v>127</v>
      </c>
      <c r="AW190" s="13" t="s">
        <v>37</v>
      </c>
      <c r="AX190" s="13" t="s">
        <v>76</v>
      </c>
      <c r="AY190" s="250" t="s">
        <v>173</v>
      </c>
    </row>
    <row r="191" spans="2:51" s="12" customFormat="1" ht="12">
      <c r="B191" s="229"/>
      <c r="C191" s="230"/>
      <c r="D191" s="225" t="s">
        <v>185</v>
      </c>
      <c r="E191" s="231" t="s">
        <v>19</v>
      </c>
      <c r="F191" s="232" t="s">
        <v>283</v>
      </c>
      <c r="G191" s="230"/>
      <c r="H191" s="233">
        <v>18.165</v>
      </c>
      <c r="I191" s="234"/>
      <c r="J191" s="230"/>
      <c r="K191" s="230"/>
      <c r="L191" s="235"/>
      <c r="M191" s="236"/>
      <c r="N191" s="237"/>
      <c r="O191" s="237"/>
      <c r="P191" s="237"/>
      <c r="Q191" s="237"/>
      <c r="R191" s="237"/>
      <c r="S191" s="237"/>
      <c r="T191" s="237"/>
      <c r="U191" s="238"/>
      <c r="AT191" s="239" t="s">
        <v>185</v>
      </c>
      <c r="AU191" s="239" t="s">
        <v>86</v>
      </c>
      <c r="AV191" s="12" t="s">
        <v>86</v>
      </c>
      <c r="AW191" s="12" t="s">
        <v>37</v>
      </c>
      <c r="AX191" s="12" t="s">
        <v>76</v>
      </c>
      <c r="AY191" s="239" t="s">
        <v>173</v>
      </c>
    </row>
    <row r="192" spans="2:51" s="13" customFormat="1" ht="12">
      <c r="B192" s="240"/>
      <c r="C192" s="241"/>
      <c r="D192" s="225" t="s">
        <v>185</v>
      </c>
      <c r="E192" s="242" t="s">
        <v>19</v>
      </c>
      <c r="F192" s="243" t="s">
        <v>187</v>
      </c>
      <c r="G192" s="241"/>
      <c r="H192" s="244">
        <v>18.165</v>
      </c>
      <c r="I192" s="245"/>
      <c r="J192" s="241"/>
      <c r="K192" s="241"/>
      <c r="L192" s="246"/>
      <c r="M192" s="247"/>
      <c r="N192" s="248"/>
      <c r="O192" s="248"/>
      <c r="P192" s="248"/>
      <c r="Q192" s="248"/>
      <c r="R192" s="248"/>
      <c r="S192" s="248"/>
      <c r="T192" s="248"/>
      <c r="U192" s="249"/>
      <c r="AT192" s="250" t="s">
        <v>185</v>
      </c>
      <c r="AU192" s="250" t="s">
        <v>86</v>
      </c>
      <c r="AV192" s="13" t="s">
        <v>127</v>
      </c>
      <c r="AW192" s="13" t="s">
        <v>37</v>
      </c>
      <c r="AX192" s="13" t="s">
        <v>84</v>
      </c>
      <c r="AY192" s="250" t="s">
        <v>173</v>
      </c>
    </row>
    <row r="193" spans="2:65" s="1" customFormat="1" ht="16.5" customHeight="1">
      <c r="B193" s="39"/>
      <c r="C193" s="212" t="s">
        <v>295</v>
      </c>
      <c r="D193" s="212" t="s">
        <v>175</v>
      </c>
      <c r="E193" s="213" t="s">
        <v>284</v>
      </c>
      <c r="F193" s="214" t="s">
        <v>285</v>
      </c>
      <c r="G193" s="215" t="s">
        <v>214</v>
      </c>
      <c r="H193" s="216">
        <v>5.45</v>
      </c>
      <c r="I193" s="217"/>
      <c r="J193" s="218">
        <f>ROUND(I193*H193,2)</f>
        <v>0</v>
      </c>
      <c r="K193" s="214" t="s">
        <v>179</v>
      </c>
      <c r="L193" s="44"/>
      <c r="M193" s="219" t="s">
        <v>19</v>
      </c>
      <c r="N193" s="220" t="s">
        <v>47</v>
      </c>
      <c r="O193" s="84"/>
      <c r="P193" s="221">
        <f>O193*H193</f>
        <v>0</v>
      </c>
      <c r="Q193" s="221">
        <v>0</v>
      </c>
      <c r="R193" s="221">
        <f>Q193*H193</f>
        <v>0</v>
      </c>
      <c r="S193" s="221">
        <v>0</v>
      </c>
      <c r="T193" s="221">
        <f>S193*H193</f>
        <v>0</v>
      </c>
      <c r="U193" s="222" t="s">
        <v>19</v>
      </c>
      <c r="AR193" s="223" t="s">
        <v>127</v>
      </c>
      <c r="AT193" s="223" t="s">
        <v>175</v>
      </c>
      <c r="AU193" s="223" t="s">
        <v>86</v>
      </c>
      <c r="AY193" s="18" t="s">
        <v>173</v>
      </c>
      <c r="BE193" s="224">
        <f>IF(N193="základní",J193,0)</f>
        <v>0</v>
      </c>
      <c r="BF193" s="224">
        <f>IF(N193="snížená",J193,0)</f>
        <v>0</v>
      </c>
      <c r="BG193" s="224">
        <f>IF(N193="zákl. přenesená",J193,0)</f>
        <v>0</v>
      </c>
      <c r="BH193" s="224">
        <f>IF(N193="sníž. přenesená",J193,0)</f>
        <v>0</v>
      </c>
      <c r="BI193" s="224">
        <f>IF(N193="nulová",J193,0)</f>
        <v>0</v>
      </c>
      <c r="BJ193" s="18" t="s">
        <v>84</v>
      </c>
      <c r="BK193" s="224">
        <f>ROUND(I193*H193,2)</f>
        <v>0</v>
      </c>
      <c r="BL193" s="18" t="s">
        <v>127</v>
      </c>
      <c r="BM193" s="223" t="s">
        <v>286</v>
      </c>
    </row>
    <row r="194" spans="2:47" s="1" customFormat="1" ht="12">
      <c r="B194" s="39"/>
      <c r="C194" s="40"/>
      <c r="D194" s="225" t="s">
        <v>181</v>
      </c>
      <c r="E194" s="40"/>
      <c r="F194" s="226" t="s">
        <v>287</v>
      </c>
      <c r="G194" s="40"/>
      <c r="H194" s="40"/>
      <c r="I194" s="137"/>
      <c r="J194" s="40"/>
      <c r="K194" s="40"/>
      <c r="L194" s="44"/>
      <c r="M194" s="227"/>
      <c r="N194" s="84"/>
      <c r="O194" s="84"/>
      <c r="P194" s="84"/>
      <c r="Q194" s="84"/>
      <c r="R194" s="84"/>
      <c r="S194" s="84"/>
      <c r="T194" s="84"/>
      <c r="U194" s="85"/>
      <c r="AT194" s="18" t="s">
        <v>181</v>
      </c>
      <c r="AU194" s="18" t="s">
        <v>86</v>
      </c>
    </row>
    <row r="195" spans="2:47" s="1" customFormat="1" ht="12">
      <c r="B195" s="39"/>
      <c r="C195" s="40"/>
      <c r="D195" s="225" t="s">
        <v>183</v>
      </c>
      <c r="E195" s="40"/>
      <c r="F195" s="228" t="s">
        <v>269</v>
      </c>
      <c r="G195" s="40"/>
      <c r="H195" s="40"/>
      <c r="I195" s="137"/>
      <c r="J195" s="40"/>
      <c r="K195" s="40"/>
      <c r="L195" s="44"/>
      <c r="M195" s="227"/>
      <c r="N195" s="84"/>
      <c r="O195" s="84"/>
      <c r="P195" s="84"/>
      <c r="Q195" s="84"/>
      <c r="R195" s="84"/>
      <c r="S195" s="84"/>
      <c r="T195" s="84"/>
      <c r="U195" s="85"/>
      <c r="AT195" s="18" t="s">
        <v>183</v>
      </c>
      <c r="AU195" s="18" t="s">
        <v>86</v>
      </c>
    </row>
    <row r="196" spans="2:51" s="12" customFormat="1" ht="12">
      <c r="B196" s="229"/>
      <c r="C196" s="230"/>
      <c r="D196" s="225" t="s">
        <v>185</v>
      </c>
      <c r="E196" s="231" t="s">
        <v>19</v>
      </c>
      <c r="F196" s="232" t="s">
        <v>288</v>
      </c>
      <c r="G196" s="230"/>
      <c r="H196" s="233">
        <v>5.45</v>
      </c>
      <c r="I196" s="234"/>
      <c r="J196" s="230"/>
      <c r="K196" s="230"/>
      <c r="L196" s="235"/>
      <c r="M196" s="236"/>
      <c r="N196" s="237"/>
      <c r="O196" s="237"/>
      <c r="P196" s="237"/>
      <c r="Q196" s="237"/>
      <c r="R196" s="237"/>
      <c r="S196" s="237"/>
      <c r="T196" s="237"/>
      <c r="U196" s="238"/>
      <c r="AT196" s="239" t="s">
        <v>185</v>
      </c>
      <c r="AU196" s="239" t="s">
        <v>86</v>
      </c>
      <c r="AV196" s="12" t="s">
        <v>86</v>
      </c>
      <c r="AW196" s="12" t="s">
        <v>37</v>
      </c>
      <c r="AX196" s="12" t="s">
        <v>76</v>
      </c>
      <c r="AY196" s="239" t="s">
        <v>173</v>
      </c>
    </row>
    <row r="197" spans="2:51" s="13" customFormat="1" ht="12">
      <c r="B197" s="240"/>
      <c r="C197" s="241"/>
      <c r="D197" s="225" t="s">
        <v>185</v>
      </c>
      <c r="E197" s="242" t="s">
        <v>19</v>
      </c>
      <c r="F197" s="243" t="s">
        <v>187</v>
      </c>
      <c r="G197" s="241"/>
      <c r="H197" s="244">
        <v>5.45</v>
      </c>
      <c r="I197" s="245"/>
      <c r="J197" s="241"/>
      <c r="K197" s="241"/>
      <c r="L197" s="246"/>
      <c r="M197" s="247"/>
      <c r="N197" s="248"/>
      <c r="O197" s="248"/>
      <c r="P197" s="248"/>
      <c r="Q197" s="248"/>
      <c r="R197" s="248"/>
      <c r="S197" s="248"/>
      <c r="T197" s="248"/>
      <c r="U197" s="249"/>
      <c r="AT197" s="250" t="s">
        <v>185</v>
      </c>
      <c r="AU197" s="250" t="s">
        <v>86</v>
      </c>
      <c r="AV197" s="13" t="s">
        <v>127</v>
      </c>
      <c r="AW197" s="13" t="s">
        <v>37</v>
      </c>
      <c r="AX197" s="13" t="s">
        <v>84</v>
      </c>
      <c r="AY197" s="250" t="s">
        <v>173</v>
      </c>
    </row>
    <row r="198" spans="2:65" s="1" customFormat="1" ht="16.5" customHeight="1">
      <c r="B198" s="39"/>
      <c r="C198" s="212" t="s">
        <v>301</v>
      </c>
      <c r="D198" s="212" t="s">
        <v>175</v>
      </c>
      <c r="E198" s="213" t="s">
        <v>290</v>
      </c>
      <c r="F198" s="214" t="s">
        <v>291</v>
      </c>
      <c r="G198" s="215" t="s">
        <v>214</v>
      </c>
      <c r="H198" s="216">
        <v>10.68</v>
      </c>
      <c r="I198" s="217"/>
      <c r="J198" s="218">
        <f>ROUND(I198*H198,2)</f>
        <v>0</v>
      </c>
      <c r="K198" s="214" t="s">
        <v>179</v>
      </c>
      <c r="L198" s="44"/>
      <c r="M198" s="219" t="s">
        <v>19</v>
      </c>
      <c r="N198" s="220" t="s">
        <v>47</v>
      </c>
      <c r="O198" s="84"/>
      <c r="P198" s="221">
        <f>O198*H198</f>
        <v>0</v>
      </c>
      <c r="Q198" s="221">
        <v>0</v>
      </c>
      <c r="R198" s="221">
        <f>Q198*H198</f>
        <v>0</v>
      </c>
      <c r="S198" s="221">
        <v>0</v>
      </c>
      <c r="T198" s="221">
        <f>S198*H198</f>
        <v>0</v>
      </c>
      <c r="U198" s="222" t="s">
        <v>19</v>
      </c>
      <c r="AR198" s="223" t="s">
        <v>127</v>
      </c>
      <c r="AT198" s="223" t="s">
        <v>175</v>
      </c>
      <c r="AU198" s="223" t="s">
        <v>86</v>
      </c>
      <c r="AY198" s="18" t="s">
        <v>173</v>
      </c>
      <c r="BE198" s="224">
        <f>IF(N198="základní",J198,0)</f>
        <v>0</v>
      </c>
      <c r="BF198" s="224">
        <f>IF(N198="snížená",J198,0)</f>
        <v>0</v>
      </c>
      <c r="BG198" s="224">
        <f>IF(N198="zákl. přenesená",J198,0)</f>
        <v>0</v>
      </c>
      <c r="BH198" s="224">
        <f>IF(N198="sníž. přenesená",J198,0)</f>
        <v>0</v>
      </c>
      <c r="BI198" s="224">
        <f>IF(N198="nulová",J198,0)</f>
        <v>0</v>
      </c>
      <c r="BJ198" s="18" t="s">
        <v>84</v>
      </c>
      <c r="BK198" s="224">
        <f>ROUND(I198*H198,2)</f>
        <v>0</v>
      </c>
      <c r="BL198" s="18" t="s">
        <v>127</v>
      </c>
      <c r="BM198" s="223" t="s">
        <v>292</v>
      </c>
    </row>
    <row r="199" spans="2:47" s="1" customFormat="1" ht="12">
      <c r="B199" s="39"/>
      <c r="C199" s="40"/>
      <c r="D199" s="225" t="s">
        <v>181</v>
      </c>
      <c r="E199" s="40"/>
      <c r="F199" s="226" t="s">
        <v>293</v>
      </c>
      <c r="G199" s="40"/>
      <c r="H199" s="40"/>
      <c r="I199" s="137"/>
      <c r="J199" s="40"/>
      <c r="K199" s="40"/>
      <c r="L199" s="44"/>
      <c r="M199" s="227"/>
      <c r="N199" s="84"/>
      <c r="O199" s="84"/>
      <c r="P199" s="84"/>
      <c r="Q199" s="84"/>
      <c r="R199" s="84"/>
      <c r="S199" s="84"/>
      <c r="T199" s="84"/>
      <c r="U199" s="85"/>
      <c r="AT199" s="18" t="s">
        <v>181</v>
      </c>
      <c r="AU199" s="18" t="s">
        <v>86</v>
      </c>
    </row>
    <row r="200" spans="2:47" s="1" customFormat="1" ht="12">
      <c r="B200" s="39"/>
      <c r="C200" s="40"/>
      <c r="D200" s="225" t="s">
        <v>183</v>
      </c>
      <c r="E200" s="40"/>
      <c r="F200" s="228" t="s">
        <v>269</v>
      </c>
      <c r="G200" s="40"/>
      <c r="H200" s="40"/>
      <c r="I200" s="137"/>
      <c r="J200" s="40"/>
      <c r="K200" s="40"/>
      <c r="L200" s="44"/>
      <c r="M200" s="227"/>
      <c r="N200" s="84"/>
      <c r="O200" s="84"/>
      <c r="P200" s="84"/>
      <c r="Q200" s="84"/>
      <c r="R200" s="84"/>
      <c r="S200" s="84"/>
      <c r="T200" s="84"/>
      <c r="U200" s="85"/>
      <c r="AT200" s="18" t="s">
        <v>183</v>
      </c>
      <c r="AU200" s="18" t="s">
        <v>86</v>
      </c>
    </row>
    <row r="201" spans="2:51" s="12" customFormat="1" ht="12">
      <c r="B201" s="229"/>
      <c r="C201" s="230"/>
      <c r="D201" s="225" t="s">
        <v>185</v>
      </c>
      <c r="E201" s="231" t="s">
        <v>19</v>
      </c>
      <c r="F201" s="232" t="s">
        <v>294</v>
      </c>
      <c r="G201" s="230"/>
      <c r="H201" s="233">
        <v>10.68</v>
      </c>
      <c r="I201" s="234"/>
      <c r="J201" s="230"/>
      <c r="K201" s="230"/>
      <c r="L201" s="235"/>
      <c r="M201" s="236"/>
      <c r="N201" s="237"/>
      <c r="O201" s="237"/>
      <c r="P201" s="237"/>
      <c r="Q201" s="237"/>
      <c r="R201" s="237"/>
      <c r="S201" s="237"/>
      <c r="T201" s="237"/>
      <c r="U201" s="238"/>
      <c r="AT201" s="239" t="s">
        <v>185</v>
      </c>
      <c r="AU201" s="239" t="s">
        <v>86</v>
      </c>
      <c r="AV201" s="12" t="s">
        <v>86</v>
      </c>
      <c r="AW201" s="12" t="s">
        <v>37</v>
      </c>
      <c r="AX201" s="12" t="s">
        <v>76</v>
      </c>
      <c r="AY201" s="239" t="s">
        <v>173</v>
      </c>
    </row>
    <row r="202" spans="2:51" s="13" customFormat="1" ht="12">
      <c r="B202" s="240"/>
      <c r="C202" s="241"/>
      <c r="D202" s="225" t="s">
        <v>185</v>
      </c>
      <c r="E202" s="242" t="s">
        <v>19</v>
      </c>
      <c r="F202" s="243" t="s">
        <v>187</v>
      </c>
      <c r="G202" s="241"/>
      <c r="H202" s="244">
        <v>10.68</v>
      </c>
      <c r="I202" s="245"/>
      <c r="J202" s="241"/>
      <c r="K202" s="241"/>
      <c r="L202" s="246"/>
      <c r="M202" s="247"/>
      <c r="N202" s="248"/>
      <c r="O202" s="248"/>
      <c r="P202" s="248"/>
      <c r="Q202" s="248"/>
      <c r="R202" s="248"/>
      <c r="S202" s="248"/>
      <c r="T202" s="248"/>
      <c r="U202" s="249"/>
      <c r="AT202" s="250" t="s">
        <v>185</v>
      </c>
      <c r="AU202" s="250" t="s">
        <v>86</v>
      </c>
      <c r="AV202" s="13" t="s">
        <v>127</v>
      </c>
      <c r="AW202" s="13" t="s">
        <v>37</v>
      </c>
      <c r="AX202" s="13" t="s">
        <v>84</v>
      </c>
      <c r="AY202" s="250" t="s">
        <v>173</v>
      </c>
    </row>
    <row r="203" spans="2:65" s="1" customFormat="1" ht="16.5" customHeight="1">
      <c r="B203" s="39"/>
      <c r="C203" s="212" t="s">
        <v>123</v>
      </c>
      <c r="D203" s="212" t="s">
        <v>175</v>
      </c>
      <c r="E203" s="213" t="s">
        <v>296</v>
      </c>
      <c r="F203" s="214" t="s">
        <v>297</v>
      </c>
      <c r="G203" s="215" t="s">
        <v>214</v>
      </c>
      <c r="H203" s="216">
        <v>18.165</v>
      </c>
      <c r="I203" s="217"/>
      <c r="J203" s="218">
        <f>ROUND(I203*H203,2)</f>
        <v>0</v>
      </c>
      <c r="K203" s="214" t="s">
        <v>179</v>
      </c>
      <c r="L203" s="44"/>
      <c r="M203" s="219" t="s">
        <v>19</v>
      </c>
      <c r="N203" s="220" t="s">
        <v>47</v>
      </c>
      <c r="O203" s="84"/>
      <c r="P203" s="221">
        <f>O203*H203</f>
        <v>0</v>
      </c>
      <c r="Q203" s="221">
        <v>0</v>
      </c>
      <c r="R203" s="221">
        <f>Q203*H203</f>
        <v>0</v>
      </c>
      <c r="S203" s="221">
        <v>0</v>
      </c>
      <c r="T203" s="221">
        <f>S203*H203</f>
        <v>0</v>
      </c>
      <c r="U203" s="222" t="s">
        <v>19</v>
      </c>
      <c r="AR203" s="223" t="s">
        <v>127</v>
      </c>
      <c r="AT203" s="223" t="s">
        <v>175</v>
      </c>
      <c r="AU203" s="223" t="s">
        <v>86</v>
      </c>
      <c r="AY203" s="18" t="s">
        <v>173</v>
      </c>
      <c r="BE203" s="224">
        <f>IF(N203="základní",J203,0)</f>
        <v>0</v>
      </c>
      <c r="BF203" s="224">
        <f>IF(N203="snížená",J203,0)</f>
        <v>0</v>
      </c>
      <c r="BG203" s="224">
        <f>IF(N203="zákl. přenesená",J203,0)</f>
        <v>0</v>
      </c>
      <c r="BH203" s="224">
        <f>IF(N203="sníž. přenesená",J203,0)</f>
        <v>0</v>
      </c>
      <c r="BI203" s="224">
        <f>IF(N203="nulová",J203,0)</f>
        <v>0</v>
      </c>
      <c r="BJ203" s="18" t="s">
        <v>84</v>
      </c>
      <c r="BK203" s="224">
        <f>ROUND(I203*H203,2)</f>
        <v>0</v>
      </c>
      <c r="BL203" s="18" t="s">
        <v>127</v>
      </c>
      <c r="BM203" s="223" t="s">
        <v>298</v>
      </c>
    </row>
    <row r="204" spans="2:47" s="1" customFormat="1" ht="12">
      <c r="B204" s="39"/>
      <c r="C204" s="40"/>
      <c r="D204" s="225" t="s">
        <v>181</v>
      </c>
      <c r="E204" s="40"/>
      <c r="F204" s="226" t="s">
        <v>299</v>
      </c>
      <c r="G204" s="40"/>
      <c r="H204" s="40"/>
      <c r="I204" s="137"/>
      <c r="J204" s="40"/>
      <c r="K204" s="40"/>
      <c r="L204" s="44"/>
      <c r="M204" s="227"/>
      <c r="N204" s="84"/>
      <c r="O204" s="84"/>
      <c r="P204" s="84"/>
      <c r="Q204" s="84"/>
      <c r="R204" s="84"/>
      <c r="S204" s="84"/>
      <c r="T204" s="84"/>
      <c r="U204" s="85"/>
      <c r="AT204" s="18" t="s">
        <v>181</v>
      </c>
      <c r="AU204" s="18" t="s">
        <v>86</v>
      </c>
    </row>
    <row r="205" spans="2:47" s="1" customFormat="1" ht="12">
      <c r="B205" s="39"/>
      <c r="C205" s="40"/>
      <c r="D205" s="225" t="s">
        <v>183</v>
      </c>
      <c r="E205" s="40"/>
      <c r="F205" s="228" t="s">
        <v>269</v>
      </c>
      <c r="G205" s="40"/>
      <c r="H205" s="40"/>
      <c r="I205" s="137"/>
      <c r="J205" s="40"/>
      <c r="K205" s="40"/>
      <c r="L205" s="44"/>
      <c r="M205" s="227"/>
      <c r="N205" s="84"/>
      <c r="O205" s="84"/>
      <c r="P205" s="84"/>
      <c r="Q205" s="84"/>
      <c r="R205" s="84"/>
      <c r="S205" s="84"/>
      <c r="T205" s="84"/>
      <c r="U205" s="85"/>
      <c r="AT205" s="18" t="s">
        <v>183</v>
      </c>
      <c r="AU205" s="18" t="s">
        <v>86</v>
      </c>
    </row>
    <row r="206" spans="2:51" s="12" customFormat="1" ht="12">
      <c r="B206" s="229"/>
      <c r="C206" s="230"/>
      <c r="D206" s="225" t="s">
        <v>185</v>
      </c>
      <c r="E206" s="231" t="s">
        <v>19</v>
      </c>
      <c r="F206" s="232" t="s">
        <v>300</v>
      </c>
      <c r="G206" s="230"/>
      <c r="H206" s="233">
        <v>18.165</v>
      </c>
      <c r="I206" s="234"/>
      <c r="J206" s="230"/>
      <c r="K206" s="230"/>
      <c r="L206" s="235"/>
      <c r="M206" s="236"/>
      <c r="N206" s="237"/>
      <c r="O206" s="237"/>
      <c r="P206" s="237"/>
      <c r="Q206" s="237"/>
      <c r="R206" s="237"/>
      <c r="S206" s="237"/>
      <c r="T206" s="237"/>
      <c r="U206" s="238"/>
      <c r="AT206" s="239" t="s">
        <v>185</v>
      </c>
      <c r="AU206" s="239" t="s">
        <v>86</v>
      </c>
      <c r="AV206" s="12" t="s">
        <v>86</v>
      </c>
      <c r="AW206" s="12" t="s">
        <v>37</v>
      </c>
      <c r="AX206" s="12" t="s">
        <v>76</v>
      </c>
      <c r="AY206" s="239" t="s">
        <v>173</v>
      </c>
    </row>
    <row r="207" spans="2:51" s="13" customFormat="1" ht="12">
      <c r="B207" s="240"/>
      <c r="C207" s="241"/>
      <c r="D207" s="225" t="s">
        <v>185</v>
      </c>
      <c r="E207" s="242" t="s">
        <v>19</v>
      </c>
      <c r="F207" s="243" t="s">
        <v>187</v>
      </c>
      <c r="G207" s="241"/>
      <c r="H207" s="244">
        <v>18.165</v>
      </c>
      <c r="I207" s="245"/>
      <c r="J207" s="241"/>
      <c r="K207" s="241"/>
      <c r="L207" s="246"/>
      <c r="M207" s="247"/>
      <c r="N207" s="248"/>
      <c r="O207" s="248"/>
      <c r="P207" s="248"/>
      <c r="Q207" s="248"/>
      <c r="R207" s="248"/>
      <c r="S207" s="248"/>
      <c r="T207" s="248"/>
      <c r="U207" s="249"/>
      <c r="AT207" s="250" t="s">
        <v>185</v>
      </c>
      <c r="AU207" s="250" t="s">
        <v>86</v>
      </c>
      <c r="AV207" s="13" t="s">
        <v>127</v>
      </c>
      <c r="AW207" s="13" t="s">
        <v>37</v>
      </c>
      <c r="AX207" s="13" t="s">
        <v>84</v>
      </c>
      <c r="AY207" s="250" t="s">
        <v>173</v>
      </c>
    </row>
    <row r="208" spans="2:65" s="1" customFormat="1" ht="16.5" customHeight="1">
      <c r="B208" s="39"/>
      <c r="C208" s="212" t="s">
        <v>310</v>
      </c>
      <c r="D208" s="212" t="s">
        <v>175</v>
      </c>
      <c r="E208" s="213" t="s">
        <v>302</v>
      </c>
      <c r="F208" s="214" t="s">
        <v>303</v>
      </c>
      <c r="G208" s="215" t="s">
        <v>214</v>
      </c>
      <c r="H208" s="216">
        <v>5.45</v>
      </c>
      <c r="I208" s="217"/>
      <c r="J208" s="218">
        <f>ROUND(I208*H208,2)</f>
        <v>0</v>
      </c>
      <c r="K208" s="214" t="s">
        <v>179</v>
      </c>
      <c r="L208" s="44"/>
      <c r="M208" s="219" t="s">
        <v>19</v>
      </c>
      <c r="N208" s="220" t="s">
        <v>47</v>
      </c>
      <c r="O208" s="84"/>
      <c r="P208" s="221">
        <f>O208*H208</f>
        <v>0</v>
      </c>
      <c r="Q208" s="221">
        <v>0</v>
      </c>
      <c r="R208" s="221">
        <f>Q208*H208</f>
        <v>0</v>
      </c>
      <c r="S208" s="221">
        <v>0</v>
      </c>
      <c r="T208" s="221">
        <f>S208*H208</f>
        <v>0</v>
      </c>
      <c r="U208" s="222" t="s">
        <v>19</v>
      </c>
      <c r="AR208" s="223" t="s">
        <v>127</v>
      </c>
      <c r="AT208" s="223" t="s">
        <v>175</v>
      </c>
      <c r="AU208" s="223" t="s">
        <v>86</v>
      </c>
      <c r="AY208" s="18" t="s">
        <v>173</v>
      </c>
      <c r="BE208" s="224">
        <f>IF(N208="základní",J208,0)</f>
        <v>0</v>
      </c>
      <c r="BF208" s="224">
        <f>IF(N208="snížená",J208,0)</f>
        <v>0</v>
      </c>
      <c r="BG208" s="224">
        <f>IF(N208="zákl. přenesená",J208,0)</f>
        <v>0</v>
      </c>
      <c r="BH208" s="224">
        <f>IF(N208="sníž. přenesená",J208,0)</f>
        <v>0</v>
      </c>
      <c r="BI208" s="224">
        <f>IF(N208="nulová",J208,0)</f>
        <v>0</v>
      </c>
      <c r="BJ208" s="18" t="s">
        <v>84</v>
      </c>
      <c r="BK208" s="224">
        <f>ROUND(I208*H208,2)</f>
        <v>0</v>
      </c>
      <c r="BL208" s="18" t="s">
        <v>127</v>
      </c>
      <c r="BM208" s="223" t="s">
        <v>304</v>
      </c>
    </row>
    <row r="209" spans="2:47" s="1" customFormat="1" ht="12">
      <c r="B209" s="39"/>
      <c r="C209" s="40"/>
      <c r="D209" s="225" t="s">
        <v>181</v>
      </c>
      <c r="E209" s="40"/>
      <c r="F209" s="226" t="s">
        <v>305</v>
      </c>
      <c r="G209" s="40"/>
      <c r="H209" s="40"/>
      <c r="I209" s="137"/>
      <c r="J209" s="40"/>
      <c r="K209" s="40"/>
      <c r="L209" s="44"/>
      <c r="M209" s="227"/>
      <c r="N209" s="84"/>
      <c r="O209" s="84"/>
      <c r="P209" s="84"/>
      <c r="Q209" s="84"/>
      <c r="R209" s="84"/>
      <c r="S209" s="84"/>
      <c r="T209" s="84"/>
      <c r="U209" s="85"/>
      <c r="AT209" s="18" t="s">
        <v>181</v>
      </c>
      <c r="AU209" s="18" t="s">
        <v>86</v>
      </c>
    </row>
    <row r="210" spans="2:47" s="1" customFormat="1" ht="12">
      <c r="B210" s="39"/>
      <c r="C210" s="40"/>
      <c r="D210" s="225" t="s">
        <v>183</v>
      </c>
      <c r="E210" s="40"/>
      <c r="F210" s="228" t="s">
        <v>269</v>
      </c>
      <c r="G210" s="40"/>
      <c r="H210" s="40"/>
      <c r="I210" s="137"/>
      <c r="J210" s="40"/>
      <c r="K210" s="40"/>
      <c r="L210" s="44"/>
      <c r="M210" s="227"/>
      <c r="N210" s="84"/>
      <c r="O210" s="84"/>
      <c r="P210" s="84"/>
      <c r="Q210" s="84"/>
      <c r="R210" s="84"/>
      <c r="S210" s="84"/>
      <c r="T210" s="84"/>
      <c r="U210" s="85"/>
      <c r="AT210" s="18" t="s">
        <v>183</v>
      </c>
      <c r="AU210" s="18" t="s">
        <v>86</v>
      </c>
    </row>
    <row r="211" spans="2:51" s="12" customFormat="1" ht="12">
      <c r="B211" s="229"/>
      <c r="C211" s="230"/>
      <c r="D211" s="225" t="s">
        <v>185</v>
      </c>
      <c r="E211" s="231" t="s">
        <v>19</v>
      </c>
      <c r="F211" s="232" t="s">
        <v>288</v>
      </c>
      <c r="G211" s="230"/>
      <c r="H211" s="233">
        <v>5.45</v>
      </c>
      <c r="I211" s="234"/>
      <c r="J211" s="230"/>
      <c r="K211" s="230"/>
      <c r="L211" s="235"/>
      <c r="M211" s="236"/>
      <c r="N211" s="237"/>
      <c r="O211" s="237"/>
      <c r="P211" s="237"/>
      <c r="Q211" s="237"/>
      <c r="R211" s="237"/>
      <c r="S211" s="237"/>
      <c r="T211" s="237"/>
      <c r="U211" s="238"/>
      <c r="AT211" s="239" t="s">
        <v>185</v>
      </c>
      <c r="AU211" s="239" t="s">
        <v>86</v>
      </c>
      <c r="AV211" s="12" t="s">
        <v>86</v>
      </c>
      <c r="AW211" s="12" t="s">
        <v>37</v>
      </c>
      <c r="AX211" s="12" t="s">
        <v>76</v>
      </c>
      <c r="AY211" s="239" t="s">
        <v>173</v>
      </c>
    </row>
    <row r="212" spans="2:51" s="13" customFormat="1" ht="12">
      <c r="B212" s="240"/>
      <c r="C212" s="241"/>
      <c r="D212" s="225" t="s">
        <v>185</v>
      </c>
      <c r="E212" s="242" t="s">
        <v>19</v>
      </c>
      <c r="F212" s="243" t="s">
        <v>187</v>
      </c>
      <c r="G212" s="241"/>
      <c r="H212" s="244">
        <v>5.45</v>
      </c>
      <c r="I212" s="245"/>
      <c r="J212" s="241"/>
      <c r="K212" s="241"/>
      <c r="L212" s="246"/>
      <c r="M212" s="247"/>
      <c r="N212" s="248"/>
      <c r="O212" s="248"/>
      <c r="P212" s="248"/>
      <c r="Q212" s="248"/>
      <c r="R212" s="248"/>
      <c r="S212" s="248"/>
      <c r="T212" s="248"/>
      <c r="U212" s="249"/>
      <c r="AT212" s="250" t="s">
        <v>185</v>
      </c>
      <c r="AU212" s="250" t="s">
        <v>86</v>
      </c>
      <c r="AV212" s="13" t="s">
        <v>127</v>
      </c>
      <c r="AW212" s="13" t="s">
        <v>37</v>
      </c>
      <c r="AX212" s="13" t="s">
        <v>84</v>
      </c>
      <c r="AY212" s="250" t="s">
        <v>173</v>
      </c>
    </row>
    <row r="213" spans="2:65" s="1" customFormat="1" ht="16.5" customHeight="1">
      <c r="B213" s="39"/>
      <c r="C213" s="212" t="s">
        <v>7</v>
      </c>
      <c r="D213" s="212" t="s">
        <v>175</v>
      </c>
      <c r="E213" s="213" t="s">
        <v>306</v>
      </c>
      <c r="F213" s="214" t="s">
        <v>307</v>
      </c>
      <c r="G213" s="215" t="s">
        <v>214</v>
      </c>
      <c r="H213" s="216">
        <v>10.68</v>
      </c>
      <c r="I213" s="217"/>
      <c r="J213" s="218">
        <f>ROUND(I213*H213,2)</f>
        <v>0</v>
      </c>
      <c r="K213" s="214" t="s">
        <v>179</v>
      </c>
      <c r="L213" s="44"/>
      <c r="M213" s="219" t="s">
        <v>19</v>
      </c>
      <c r="N213" s="220" t="s">
        <v>47</v>
      </c>
      <c r="O213" s="84"/>
      <c r="P213" s="221">
        <f>O213*H213</f>
        <v>0</v>
      </c>
      <c r="Q213" s="221">
        <v>0</v>
      </c>
      <c r="R213" s="221">
        <f>Q213*H213</f>
        <v>0</v>
      </c>
      <c r="S213" s="221">
        <v>0</v>
      </c>
      <c r="T213" s="221">
        <f>S213*H213</f>
        <v>0</v>
      </c>
      <c r="U213" s="222" t="s">
        <v>19</v>
      </c>
      <c r="AR213" s="223" t="s">
        <v>127</v>
      </c>
      <c r="AT213" s="223" t="s">
        <v>175</v>
      </c>
      <c r="AU213" s="223" t="s">
        <v>86</v>
      </c>
      <c r="AY213" s="18" t="s">
        <v>173</v>
      </c>
      <c r="BE213" s="224">
        <f>IF(N213="základní",J213,0)</f>
        <v>0</v>
      </c>
      <c r="BF213" s="224">
        <f>IF(N213="snížená",J213,0)</f>
        <v>0</v>
      </c>
      <c r="BG213" s="224">
        <f>IF(N213="zákl. přenesená",J213,0)</f>
        <v>0</v>
      </c>
      <c r="BH213" s="224">
        <f>IF(N213="sníž. přenesená",J213,0)</f>
        <v>0</v>
      </c>
      <c r="BI213" s="224">
        <f>IF(N213="nulová",J213,0)</f>
        <v>0</v>
      </c>
      <c r="BJ213" s="18" t="s">
        <v>84</v>
      </c>
      <c r="BK213" s="224">
        <f>ROUND(I213*H213,2)</f>
        <v>0</v>
      </c>
      <c r="BL213" s="18" t="s">
        <v>127</v>
      </c>
      <c r="BM213" s="223" t="s">
        <v>308</v>
      </c>
    </row>
    <row r="214" spans="2:47" s="1" customFormat="1" ht="12">
      <c r="B214" s="39"/>
      <c r="C214" s="40"/>
      <c r="D214" s="225" t="s">
        <v>181</v>
      </c>
      <c r="E214" s="40"/>
      <c r="F214" s="226" t="s">
        <v>309</v>
      </c>
      <c r="G214" s="40"/>
      <c r="H214" s="40"/>
      <c r="I214" s="137"/>
      <c r="J214" s="40"/>
      <c r="K214" s="40"/>
      <c r="L214" s="44"/>
      <c r="M214" s="227"/>
      <c r="N214" s="84"/>
      <c r="O214" s="84"/>
      <c r="P214" s="84"/>
      <c r="Q214" s="84"/>
      <c r="R214" s="84"/>
      <c r="S214" s="84"/>
      <c r="T214" s="84"/>
      <c r="U214" s="85"/>
      <c r="AT214" s="18" t="s">
        <v>181</v>
      </c>
      <c r="AU214" s="18" t="s">
        <v>86</v>
      </c>
    </row>
    <row r="215" spans="2:47" s="1" customFormat="1" ht="12">
      <c r="B215" s="39"/>
      <c r="C215" s="40"/>
      <c r="D215" s="225" t="s">
        <v>183</v>
      </c>
      <c r="E215" s="40"/>
      <c r="F215" s="228" t="s">
        <v>269</v>
      </c>
      <c r="G215" s="40"/>
      <c r="H215" s="40"/>
      <c r="I215" s="137"/>
      <c r="J215" s="40"/>
      <c r="K215" s="40"/>
      <c r="L215" s="44"/>
      <c r="M215" s="227"/>
      <c r="N215" s="84"/>
      <c r="O215" s="84"/>
      <c r="P215" s="84"/>
      <c r="Q215" s="84"/>
      <c r="R215" s="84"/>
      <c r="S215" s="84"/>
      <c r="T215" s="84"/>
      <c r="U215" s="85"/>
      <c r="AT215" s="18" t="s">
        <v>183</v>
      </c>
      <c r="AU215" s="18" t="s">
        <v>86</v>
      </c>
    </row>
    <row r="216" spans="2:51" s="12" customFormat="1" ht="12">
      <c r="B216" s="229"/>
      <c r="C216" s="230"/>
      <c r="D216" s="225" t="s">
        <v>185</v>
      </c>
      <c r="E216" s="231" t="s">
        <v>19</v>
      </c>
      <c r="F216" s="232" t="s">
        <v>294</v>
      </c>
      <c r="G216" s="230"/>
      <c r="H216" s="233">
        <v>10.68</v>
      </c>
      <c r="I216" s="234"/>
      <c r="J216" s="230"/>
      <c r="K216" s="230"/>
      <c r="L216" s="235"/>
      <c r="M216" s="236"/>
      <c r="N216" s="237"/>
      <c r="O216" s="237"/>
      <c r="P216" s="237"/>
      <c r="Q216" s="237"/>
      <c r="R216" s="237"/>
      <c r="S216" s="237"/>
      <c r="T216" s="237"/>
      <c r="U216" s="238"/>
      <c r="AT216" s="239" t="s">
        <v>185</v>
      </c>
      <c r="AU216" s="239" t="s">
        <v>86</v>
      </c>
      <c r="AV216" s="12" t="s">
        <v>86</v>
      </c>
      <c r="AW216" s="12" t="s">
        <v>37</v>
      </c>
      <c r="AX216" s="12" t="s">
        <v>76</v>
      </c>
      <c r="AY216" s="239" t="s">
        <v>173</v>
      </c>
    </row>
    <row r="217" spans="2:51" s="13" customFormat="1" ht="12">
      <c r="B217" s="240"/>
      <c r="C217" s="241"/>
      <c r="D217" s="225" t="s">
        <v>185</v>
      </c>
      <c r="E217" s="242" t="s">
        <v>19</v>
      </c>
      <c r="F217" s="243" t="s">
        <v>187</v>
      </c>
      <c r="G217" s="241"/>
      <c r="H217" s="244">
        <v>10.68</v>
      </c>
      <c r="I217" s="245"/>
      <c r="J217" s="241"/>
      <c r="K217" s="241"/>
      <c r="L217" s="246"/>
      <c r="M217" s="247"/>
      <c r="N217" s="248"/>
      <c r="O217" s="248"/>
      <c r="P217" s="248"/>
      <c r="Q217" s="248"/>
      <c r="R217" s="248"/>
      <c r="S217" s="248"/>
      <c r="T217" s="248"/>
      <c r="U217" s="249"/>
      <c r="AT217" s="250" t="s">
        <v>185</v>
      </c>
      <c r="AU217" s="250" t="s">
        <v>86</v>
      </c>
      <c r="AV217" s="13" t="s">
        <v>127</v>
      </c>
      <c r="AW217" s="13" t="s">
        <v>37</v>
      </c>
      <c r="AX217" s="13" t="s">
        <v>84</v>
      </c>
      <c r="AY217" s="250" t="s">
        <v>173</v>
      </c>
    </row>
    <row r="218" spans="2:65" s="1" customFormat="1" ht="16.5" customHeight="1">
      <c r="B218" s="39"/>
      <c r="C218" s="212" t="s">
        <v>321</v>
      </c>
      <c r="D218" s="212" t="s">
        <v>175</v>
      </c>
      <c r="E218" s="213" t="s">
        <v>677</v>
      </c>
      <c r="F218" s="214" t="s">
        <v>678</v>
      </c>
      <c r="G218" s="215" t="s">
        <v>214</v>
      </c>
      <c r="H218" s="216">
        <v>125</v>
      </c>
      <c r="I218" s="217"/>
      <c r="J218" s="218">
        <f>ROUND(I218*H218,2)</f>
        <v>0</v>
      </c>
      <c r="K218" s="214" t="s">
        <v>179</v>
      </c>
      <c r="L218" s="44"/>
      <c r="M218" s="219" t="s">
        <v>19</v>
      </c>
      <c r="N218" s="220" t="s">
        <v>47</v>
      </c>
      <c r="O218" s="84"/>
      <c r="P218" s="221">
        <f>O218*H218</f>
        <v>0</v>
      </c>
      <c r="Q218" s="221">
        <v>0</v>
      </c>
      <c r="R218" s="221">
        <f>Q218*H218</f>
        <v>0</v>
      </c>
      <c r="S218" s="221">
        <v>0</v>
      </c>
      <c r="T218" s="221">
        <f>S218*H218</f>
        <v>0</v>
      </c>
      <c r="U218" s="222" t="s">
        <v>19</v>
      </c>
      <c r="AR218" s="223" t="s">
        <v>127</v>
      </c>
      <c r="AT218" s="223" t="s">
        <v>175</v>
      </c>
      <c r="AU218" s="223" t="s">
        <v>86</v>
      </c>
      <c r="AY218" s="18" t="s">
        <v>173</v>
      </c>
      <c r="BE218" s="224">
        <f>IF(N218="základní",J218,0)</f>
        <v>0</v>
      </c>
      <c r="BF218" s="224">
        <f>IF(N218="snížená",J218,0)</f>
        <v>0</v>
      </c>
      <c r="BG218" s="224">
        <f>IF(N218="zákl. přenesená",J218,0)</f>
        <v>0</v>
      </c>
      <c r="BH218" s="224">
        <f>IF(N218="sníž. přenesená",J218,0)</f>
        <v>0</v>
      </c>
      <c r="BI218" s="224">
        <f>IF(N218="nulová",J218,0)</f>
        <v>0</v>
      </c>
      <c r="BJ218" s="18" t="s">
        <v>84</v>
      </c>
      <c r="BK218" s="224">
        <f>ROUND(I218*H218,2)</f>
        <v>0</v>
      </c>
      <c r="BL218" s="18" t="s">
        <v>127</v>
      </c>
      <c r="BM218" s="223" t="s">
        <v>679</v>
      </c>
    </row>
    <row r="219" spans="2:47" s="1" customFormat="1" ht="12">
      <c r="B219" s="39"/>
      <c r="C219" s="40"/>
      <c r="D219" s="225" t="s">
        <v>181</v>
      </c>
      <c r="E219" s="40"/>
      <c r="F219" s="226" t="s">
        <v>680</v>
      </c>
      <c r="G219" s="40"/>
      <c r="H219" s="40"/>
      <c r="I219" s="137"/>
      <c r="J219" s="40"/>
      <c r="K219" s="40"/>
      <c r="L219" s="44"/>
      <c r="M219" s="227"/>
      <c r="N219" s="84"/>
      <c r="O219" s="84"/>
      <c r="P219" s="84"/>
      <c r="Q219" s="84"/>
      <c r="R219" s="84"/>
      <c r="S219" s="84"/>
      <c r="T219" s="84"/>
      <c r="U219" s="85"/>
      <c r="AT219" s="18" t="s">
        <v>181</v>
      </c>
      <c r="AU219" s="18" t="s">
        <v>86</v>
      </c>
    </row>
    <row r="220" spans="2:47" s="1" customFormat="1" ht="12">
      <c r="B220" s="39"/>
      <c r="C220" s="40"/>
      <c r="D220" s="225" t="s">
        <v>183</v>
      </c>
      <c r="E220" s="40"/>
      <c r="F220" s="228" t="s">
        <v>681</v>
      </c>
      <c r="G220" s="40"/>
      <c r="H220" s="40"/>
      <c r="I220" s="137"/>
      <c r="J220" s="40"/>
      <c r="K220" s="40"/>
      <c r="L220" s="44"/>
      <c r="M220" s="227"/>
      <c r="N220" s="84"/>
      <c r="O220" s="84"/>
      <c r="P220" s="84"/>
      <c r="Q220" s="84"/>
      <c r="R220" s="84"/>
      <c r="S220" s="84"/>
      <c r="T220" s="84"/>
      <c r="U220" s="85"/>
      <c r="AT220" s="18" t="s">
        <v>183</v>
      </c>
      <c r="AU220" s="18" t="s">
        <v>86</v>
      </c>
    </row>
    <row r="221" spans="2:51" s="12" customFormat="1" ht="12">
      <c r="B221" s="229"/>
      <c r="C221" s="230"/>
      <c r="D221" s="225" t="s">
        <v>185</v>
      </c>
      <c r="E221" s="231" t="s">
        <v>19</v>
      </c>
      <c r="F221" s="232" t="s">
        <v>682</v>
      </c>
      <c r="G221" s="230"/>
      <c r="H221" s="233">
        <v>125</v>
      </c>
      <c r="I221" s="234"/>
      <c r="J221" s="230"/>
      <c r="K221" s="230"/>
      <c r="L221" s="235"/>
      <c r="M221" s="236"/>
      <c r="N221" s="237"/>
      <c r="O221" s="237"/>
      <c r="P221" s="237"/>
      <c r="Q221" s="237"/>
      <c r="R221" s="237"/>
      <c r="S221" s="237"/>
      <c r="T221" s="237"/>
      <c r="U221" s="238"/>
      <c r="AT221" s="239" t="s">
        <v>185</v>
      </c>
      <c r="AU221" s="239" t="s">
        <v>86</v>
      </c>
      <c r="AV221" s="12" t="s">
        <v>86</v>
      </c>
      <c r="AW221" s="12" t="s">
        <v>37</v>
      </c>
      <c r="AX221" s="12" t="s">
        <v>84</v>
      </c>
      <c r="AY221" s="239" t="s">
        <v>173</v>
      </c>
    </row>
    <row r="222" spans="2:65" s="1" customFormat="1" ht="16.5" customHeight="1">
      <c r="B222" s="39"/>
      <c r="C222" s="212" t="s">
        <v>327</v>
      </c>
      <c r="D222" s="212" t="s">
        <v>175</v>
      </c>
      <c r="E222" s="213" t="s">
        <v>311</v>
      </c>
      <c r="F222" s="214" t="s">
        <v>312</v>
      </c>
      <c r="G222" s="215" t="s">
        <v>214</v>
      </c>
      <c r="H222" s="216">
        <v>125.16</v>
      </c>
      <c r="I222" s="217"/>
      <c r="J222" s="218">
        <f>ROUND(I222*H222,2)</f>
        <v>0</v>
      </c>
      <c r="K222" s="214" t="s">
        <v>179</v>
      </c>
      <c r="L222" s="44"/>
      <c r="M222" s="219" t="s">
        <v>19</v>
      </c>
      <c r="N222" s="220" t="s">
        <v>47</v>
      </c>
      <c r="O222" s="84"/>
      <c r="P222" s="221">
        <f>O222*H222</f>
        <v>0</v>
      </c>
      <c r="Q222" s="221">
        <v>0</v>
      </c>
      <c r="R222" s="221">
        <f>Q222*H222</f>
        <v>0</v>
      </c>
      <c r="S222" s="221">
        <v>0</v>
      </c>
      <c r="T222" s="221">
        <f>S222*H222</f>
        <v>0</v>
      </c>
      <c r="U222" s="222" t="s">
        <v>19</v>
      </c>
      <c r="AR222" s="223" t="s">
        <v>127</v>
      </c>
      <c r="AT222" s="223" t="s">
        <v>175</v>
      </c>
      <c r="AU222" s="223" t="s">
        <v>86</v>
      </c>
      <c r="AY222" s="18" t="s">
        <v>173</v>
      </c>
      <c r="BE222" s="224">
        <f>IF(N222="základní",J222,0)</f>
        <v>0</v>
      </c>
      <c r="BF222" s="224">
        <f>IF(N222="snížená",J222,0)</f>
        <v>0</v>
      </c>
      <c r="BG222" s="224">
        <f>IF(N222="zákl. přenesená",J222,0)</f>
        <v>0</v>
      </c>
      <c r="BH222" s="224">
        <f>IF(N222="sníž. přenesená",J222,0)</f>
        <v>0</v>
      </c>
      <c r="BI222" s="224">
        <f>IF(N222="nulová",J222,0)</f>
        <v>0</v>
      </c>
      <c r="BJ222" s="18" t="s">
        <v>84</v>
      </c>
      <c r="BK222" s="224">
        <f>ROUND(I222*H222,2)</f>
        <v>0</v>
      </c>
      <c r="BL222" s="18" t="s">
        <v>127</v>
      </c>
      <c r="BM222" s="223" t="s">
        <v>313</v>
      </c>
    </row>
    <row r="223" spans="2:47" s="1" customFormat="1" ht="12">
      <c r="B223" s="39"/>
      <c r="C223" s="40"/>
      <c r="D223" s="225" t="s">
        <v>181</v>
      </c>
      <c r="E223" s="40"/>
      <c r="F223" s="226" t="s">
        <v>314</v>
      </c>
      <c r="G223" s="40"/>
      <c r="H223" s="40"/>
      <c r="I223" s="137"/>
      <c r="J223" s="40"/>
      <c r="K223" s="40"/>
      <c r="L223" s="44"/>
      <c r="M223" s="227"/>
      <c r="N223" s="84"/>
      <c r="O223" s="84"/>
      <c r="P223" s="84"/>
      <c r="Q223" s="84"/>
      <c r="R223" s="84"/>
      <c r="S223" s="84"/>
      <c r="T223" s="84"/>
      <c r="U223" s="85"/>
      <c r="AT223" s="18" t="s">
        <v>181</v>
      </c>
      <c r="AU223" s="18" t="s">
        <v>86</v>
      </c>
    </row>
    <row r="224" spans="2:47" s="1" customFormat="1" ht="12">
      <c r="B224" s="39"/>
      <c r="C224" s="40"/>
      <c r="D224" s="225" t="s">
        <v>183</v>
      </c>
      <c r="E224" s="40"/>
      <c r="F224" s="228" t="s">
        <v>315</v>
      </c>
      <c r="G224" s="40"/>
      <c r="H224" s="40"/>
      <c r="I224" s="137"/>
      <c r="J224" s="40"/>
      <c r="K224" s="40"/>
      <c r="L224" s="44"/>
      <c r="M224" s="227"/>
      <c r="N224" s="84"/>
      <c r="O224" s="84"/>
      <c r="P224" s="84"/>
      <c r="Q224" s="84"/>
      <c r="R224" s="84"/>
      <c r="S224" s="84"/>
      <c r="T224" s="84"/>
      <c r="U224" s="85"/>
      <c r="AT224" s="18" t="s">
        <v>183</v>
      </c>
      <c r="AU224" s="18" t="s">
        <v>86</v>
      </c>
    </row>
    <row r="225" spans="2:51" s="12" customFormat="1" ht="12">
      <c r="B225" s="229"/>
      <c r="C225" s="230"/>
      <c r="D225" s="225" t="s">
        <v>185</v>
      </c>
      <c r="E225" s="231" t="s">
        <v>19</v>
      </c>
      <c r="F225" s="232" t="s">
        <v>316</v>
      </c>
      <c r="G225" s="230"/>
      <c r="H225" s="233">
        <v>125.16</v>
      </c>
      <c r="I225" s="234"/>
      <c r="J225" s="230"/>
      <c r="K225" s="230"/>
      <c r="L225" s="235"/>
      <c r="M225" s="236"/>
      <c r="N225" s="237"/>
      <c r="O225" s="237"/>
      <c r="P225" s="237"/>
      <c r="Q225" s="237"/>
      <c r="R225" s="237"/>
      <c r="S225" s="237"/>
      <c r="T225" s="237"/>
      <c r="U225" s="238"/>
      <c r="AT225" s="239" t="s">
        <v>185</v>
      </c>
      <c r="AU225" s="239" t="s">
        <v>86</v>
      </c>
      <c r="AV225" s="12" t="s">
        <v>86</v>
      </c>
      <c r="AW225" s="12" t="s">
        <v>37</v>
      </c>
      <c r="AX225" s="12" t="s">
        <v>76</v>
      </c>
      <c r="AY225" s="239" t="s">
        <v>173</v>
      </c>
    </row>
    <row r="226" spans="2:51" s="13" customFormat="1" ht="12">
      <c r="B226" s="240"/>
      <c r="C226" s="241"/>
      <c r="D226" s="225" t="s">
        <v>185</v>
      </c>
      <c r="E226" s="242" t="s">
        <v>19</v>
      </c>
      <c r="F226" s="243" t="s">
        <v>187</v>
      </c>
      <c r="G226" s="241"/>
      <c r="H226" s="244">
        <v>125.16</v>
      </c>
      <c r="I226" s="245"/>
      <c r="J226" s="241"/>
      <c r="K226" s="241"/>
      <c r="L226" s="246"/>
      <c r="M226" s="247"/>
      <c r="N226" s="248"/>
      <c r="O226" s="248"/>
      <c r="P226" s="248"/>
      <c r="Q226" s="248"/>
      <c r="R226" s="248"/>
      <c r="S226" s="248"/>
      <c r="T226" s="248"/>
      <c r="U226" s="249"/>
      <c r="AT226" s="250" t="s">
        <v>185</v>
      </c>
      <c r="AU226" s="250" t="s">
        <v>86</v>
      </c>
      <c r="AV226" s="13" t="s">
        <v>127</v>
      </c>
      <c r="AW226" s="13" t="s">
        <v>37</v>
      </c>
      <c r="AX226" s="13" t="s">
        <v>84</v>
      </c>
      <c r="AY226" s="250" t="s">
        <v>173</v>
      </c>
    </row>
    <row r="227" spans="2:65" s="1" customFormat="1" ht="16.5" customHeight="1">
      <c r="B227" s="39"/>
      <c r="C227" s="212" t="s">
        <v>333</v>
      </c>
      <c r="D227" s="212" t="s">
        <v>175</v>
      </c>
      <c r="E227" s="213" t="s">
        <v>317</v>
      </c>
      <c r="F227" s="214" t="s">
        <v>318</v>
      </c>
      <c r="G227" s="215" t="s">
        <v>214</v>
      </c>
      <c r="H227" s="216">
        <v>62.58</v>
      </c>
      <c r="I227" s="217"/>
      <c r="J227" s="218">
        <f>ROUND(I227*H227,2)</f>
        <v>0</v>
      </c>
      <c r="K227" s="214" t="s">
        <v>179</v>
      </c>
      <c r="L227" s="44"/>
      <c r="M227" s="219" t="s">
        <v>19</v>
      </c>
      <c r="N227" s="220" t="s">
        <v>47</v>
      </c>
      <c r="O227" s="84"/>
      <c r="P227" s="221">
        <f>O227*H227</f>
        <v>0</v>
      </c>
      <c r="Q227" s="221">
        <v>0</v>
      </c>
      <c r="R227" s="221">
        <f>Q227*H227</f>
        <v>0</v>
      </c>
      <c r="S227" s="221">
        <v>0</v>
      </c>
      <c r="T227" s="221">
        <f>S227*H227</f>
        <v>0</v>
      </c>
      <c r="U227" s="222" t="s">
        <v>19</v>
      </c>
      <c r="AR227" s="223" t="s">
        <v>127</v>
      </c>
      <c r="AT227" s="223" t="s">
        <v>175</v>
      </c>
      <c r="AU227" s="223" t="s">
        <v>86</v>
      </c>
      <c r="AY227" s="18" t="s">
        <v>173</v>
      </c>
      <c r="BE227" s="224">
        <f>IF(N227="základní",J227,0)</f>
        <v>0</v>
      </c>
      <c r="BF227" s="224">
        <f>IF(N227="snížená",J227,0)</f>
        <v>0</v>
      </c>
      <c r="BG227" s="224">
        <f>IF(N227="zákl. přenesená",J227,0)</f>
        <v>0</v>
      </c>
      <c r="BH227" s="224">
        <f>IF(N227="sníž. přenesená",J227,0)</f>
        <v>0</v>
      </c>
      <c r="BI227" s="224">
        <f>IF(N227="nulová",J227,0)</f>
        <v>0</v>
      </c>
      <c r="BJ227" s="18" t="s">
        <v>84</v>
      </c>
      <c r="BK227" s="224">
        <f>ROUND(I227*H227,2)</f>
        <v>0</v>
      </c>
      <c r="BL227" s="18" t="s">
        <v>127</v>
      </c>
      <c r="BM227" s="223" t="s">
        <v>319</v>
      </c>
    </row>
    <row r="228" spans="2:47" s="1" customFormat="1" ht="12">
      <c r="B228" s="39"/>
      <c r="C228" s="40"/>
      <c r="D228" s="225" t="s">
        <v>181</v>
      </c>
      <c r="E228" s="40"/>
      <c r="F228" s="226" t="s">
        <v>320</v>
      </c>
      <c r="G228" s="40"/>
      <c r="H228" s="40"/>
      <c r="I228" s="137"/>
      <c r="J228" s="40"/>
      <c r="K228" s="40"/>
      <c r="L228" s="44"/>
      <c r="M228" s="227"/>
      <c r="N228" s="84"/>
      <c r="O228" s="84"/>
      <c r="P228" s="84"/>
      <c r="Q228" s="84"/>
      <c r="R228" s="84"/>
      <c r="S228" s="84"/>
      <c r="T228" s="84"/>
      <c r="U228" s="85"/>
      <c r="AT228" s="18" t="s">
        <v>181</v>
      </c>
      <c r="AU228" s="18" t="s">
        <v>86</v>
      </c>
    </row>
    <row r="229" spans="2:47" s="1" customFormat="1" ht="12">
      <c r="B229" s="39"/>
      <c r="C229" s="40"/>
      <c r="D229" s="225" t="s">
        <v>183</v>
      </c>
      <c r="E229" s="40"/>
      <c r="F229" s="228" t="s">
        <v>315</v>
      </c>
      <c r="G229" s="40"/>
      <c r="H229" s="40"/>
      <c r="I229" s="137"/>
      <c r="J229" s="40"/>
      <c r="K229" s="40"/>
      <c r="L229" s="44"/>
      <c r="M229" s="227"/>
      <c r="N229" s="84"/>
      <c r="O229" s="84"/>
      <c r="P229" s="84"/>
      <c r="Q229" s="84"/>
      <c r="R229" s="84"/>
      <c r="S229" s="84"/>
      <c r="T229" s="84"/>
      <c r="U229" s="85"/>
      <c r="AT229" s="18" t="s">
        <v>183</v>
      </c>
      <c r="AU229" s="18" t="s">
        <v>86</v>
      </c>
    </row>
    <row r="230" spans="2:51" s="12" customFormat="1" ht="12">
      <c r="B230" s="229"/>
      <c r="C230" s="230"/>
      <c r="D230" s="225" t="s">
        <v>185</v>
      </c>
      <c r="E230" s="231" t="s">
        <v>19</v>
      </c>
      <c r="F230" s="232" t="s">
        <v>683</v>
      </c>
      <c r="G230" s="230"/>
      <c r="H230" s="233">
        <v>62.58</v>
      </c>
      <c r="I230" s="234"/>
      <c r="J230" s="230"/>
      <c r="K230" s="230"/>
      <c r="L230" s="235"/>
      <c r="M230" s="236"/>
      <c r="N230" s="237"/>
      <c r="O230" s="237"/>
      <c r="P230" s="237"/>
      <c r="Q230" s="237"/>
      <c r="R230" s="237"/>
      <c r="S230" s="237"/>
      <c r="T230" s="237"/>
      <c r="U230" s="238"/>
      <c r="AT230" s="239" t="s">
        <v>185</v>
      </c>
      <c r="AU230" s="239" t="s">
        <v>86</v>
      </c>
      <c r="AV230" s="12" t="s">
        <v>86</v>
      </c>
      <c r="AW230" s="12" t="s">
        <v>37</v>
      </c>
      <c r="AX230" s="12" t="s">
        <v>76</v>
      </c>
      <c r="AY230" s="239" t="s">
        <v>173</v>
      </c>
    </row>
    <row r="231" spans="2:51" s="13" customFormat="1" ht="12">
      <c r="B231" s="240"/>
      <c r="C231" s="241"/>
      <c r="D231" s="225" t="s">
        <v>185</v>
      </c>
      <c r="E231" s="242" t="s">
        <v>19</v>
      </c>
      <c r="F231" s="243" t="s">
        <v>187</v>
      </c>
      <c r="G231" s="241"/>
      <c r="H231" s="244">
        <v>62.58</v>
      </c>
      <c r="I231" s="245"/>
      <c r="J231" s="241"/>
      <c r="K231" s="241"/>
      <c r="L231" s="246"/>
      <c r="M231" s="247"/>
      <c r="N231" s="248"/>
      <c r="O231" s="248"/>
      <c r="P231" s="248"/>
      <c r="Q231" s="248"/>
      <c r="R231" s="248"/>
      <c r="S231" s="248"/>
      <c r="T231" s="248"/>
      <c r="U231" s="249"/>
      <c r="AT231" s="250" t="s">
        <v>185</v>
      </c>
      <c r="AU231" s="250" t="s">
        <v>86</v>
      </c>
      <c r="AV231" s="13" t="s">
        <v>127</v>
      </c>
      <c r="AW231" s="13" t="s">
        <v>37</v>
      </c>
      <c r="AX231" s="13" t="s">
        <v>84</v>
      </c>
      <c r="AY231" s="250" t="s">
        <v>173</v>
      </c>
    </row>
    <row r="232" spans="2:65" s="1" customFormat="1" ht="16.5" customHeight="1">
      <c r="B232" s="39"/>
      <c r="C232" s="212" t="s">
        <v>338</v>
      </c>
      <c r="D232" s="212" t="s">
        <v>175</v>
      </c>
      <c r="E232" s="213" t="s">
        <v>328</v>
      </c>
      <c r="F232" s="214" t="s">
        <v>329</v>
      </c>
      <c r="G232" s="215" t="s">
        <v>190</v>
      </c>
      <c r="H232" s="216">
        <v>31</v>
      </c>
      <c r="I232" s="217"/>
      <c r="J232" s="218">
        <f>ROUND(I232*H232,2)</f>
        <v>0</v>
      </c>
      <c r="K232" s="214" t="s">
        <v>179</v>
      </c>
      <c r="L232" s="44"/>
      <c r="M232" s="219" t="s">
        <v>19</v>
      </c>
      <c r="N232" s="220" t="s">
        <v>47</v>
      </c>
      <c r="O232" s="84"/>
      <c r="P232" s="221">
        <f>O232*H232</f>
        <v>0</v>
      </c>
      <c r="Q232" s="221">
        <v>0</v>
      </c>
      <c r="R232" s="221">
        <f>Q232*H232</f>
        <v>0</v>
      </c>
      <c r="S232" s="221">
        <v>0</v>
      </c>
      <c r="T232" s="221">
        <f>S232*H232</f>
        <v>0</v>
      </c>
      <c r="U232" s="222" t="s">
        <v>19</v>
      </c>
      <c r="AR232" s="223" t="s">
        <v>127</v>
      </c>
      <c r="AT232" s="223" t="s">
        <v>175</v>
      </c>
      <c r="AU232" s="223" t="s">
        <v>86</v>
      </c>
      <c r="AY232" s="18" t="s">
        <v>173</v>
      </c>
      <c r="BE232" s="224">
        <f>IF(N232="základní",J232,0)</f>
        <v>0</v>
      </c>
      <c r="BF232" s="224">
        <f>IF(N232="snížená",J232,0)</f>
        <v>0</v>
      </c>
      <c r="BG232" s="224">
        <f>IF(N232="zákl. přenesená",J232,0)</f>
        <v>0</v>
      </c>
      <c r="BH232" s="224">
        <f>IF(N232="sníž. přenesená",J232,0)</f>
        <v>0</v>
      </c>
      <c r="BI232" s="224">
        <f>IF(N232="nulová",J232,0)</f>
        <v>0</v>
      </c>
      <c r="BJ232" s="18" t="s">
        <v>84</v>
      </c>
      <c r="BK232" s="224">
        <f>ROUND(I232*H232,2)</f>
        <v>0</v>
      </c>
      <c r="BL232" s="18" t="s">
        <v>127</v>
      </c>
      <c r="BM232" s="223" t="s">
        <v>330</v>
      </c>
    </row>
    <row r="233" spans="2:47" s="1" customFormat="1" ht="12">
      <c r="B233" s="39"/>
      <c r="C233" s="40"/>
      <c r="D233" s="225" t="s">
        <v>181</v>
      </c>
      <c r="E233" s="40"/>
      <c r="F233" s="226" t="s">
        <v>331</v>
      </c>
      <c r="G233" s="40"/>
      <c r="H233" s="40"/>
      <c r="I233" s="137"/>
      <c r="J233" s="40"/>
      <c r="K233" s="40"/>
      <c r="L233" s="44"/>
      <c r="M233" s="227"/>
      <c r="N233" s="84"/>
      <c r="O233" s="84"/>
      <c r="P233" s="84"/>
      <c r="Q233" s="84"/>
      <c r="R233" s="84"/>
      <c r="S233" s="84"/>
      <c r="T233" s="84"/>
      <c r="U233" s="85"/>
      <c r="AT233" s="18" t="s">
        <v>181</v>
      </c>
      <c r="AU233" s="18" t="s">
        <v>86</v>
      </c>
    </row>
    <row r="234" spans="2:47" s="1" customFormat="1" ht="12">
      <c r="B234" s="39"/>
      <c r="C234" s="40"/>
      <c r="D234" s="225" t="s">
        <v>183</v>
      </c>
      <c r="E234" s="40"/>
      <c r="F234" s="228" t="s">
        <v>332</v>
      </c>
      <c r="G234" s="40"/>
      <c r="H234" s="40"/>
      <c r="I234" s="137"/>
      <c r="J234" s="40"/>
      <c r="K234" s="40"/>
      <c r="L234" s="44"/>
      <c r="M234" s="227"/>
      <c r="N234" s="84"/>
      <c r="O234" s="84"/>
      <c r="P234" s="84"/>
      <c r="Q234" s="84"/>
      <c r="R234" s="84"/>
      <c r="S234" s="84"/>
      <c r="T234" s="84"/>
      <c r="U234" s="85"/>
      <c r="AT234" s="18" t="s">
        <v>183</v>
      </c>
      <c r="AU234" s="18" t="s">
        <v>86</v>
      </c>
    </row>
    <row r="235" spans="2:51" s="12" customFormat="1" ht="12">
      <c r="B235" s="229"/>
      <c r="C235" s="230"/>
      <c r="D235" s="225" t="s">
        <v>185</v>
      </c>
      <c r="E235" s="231" t="s">
        <v>19</v>
      </c>
      <c r="F235" s="232" t="s">
        <v>119</v>
      </c>
      <c r="G235" s="230"/>
      <c r="H235" s="233">
        <v>31</v>
      </c>
      <c r="I235" s="234"/>
      <c r="J235" s="230"/>
      <c r="K235" s="230"/>
      <c r="L235" s="235"/>
      <c r="M235" s="236"/>
      <c r="N235" s="237"/>
      <c r="O235" s="237"/>
      <c r="P235" s="237"/>
      <c r="Q235" s="237"/>
      <c r="R235" s="237"/>
      <c r="S235" s="237"/>
      <c r="T235" s="237"/>
      <c r="U235" s="238"/>
      <c r="AT235" s="239" t="s">
        <v>185</v>
      </c>
      <c r="AU235" s="239" t="s">
        <v>86</v>
      </c>
      <c r="AV235" s="12" t="s">
        <v>86</v>
      </c>
      <c r="AW235" s="12" t="s">
        <v>37</v>
      </c>
      <c r="AX235" s="12" t="s">
        <v>76</v>
      </c>
      <c r="AY235" s="239" t="s">
        <v>173</v>
      </c>
    </row>
    <row r="236" spans="2:51" s="13" customFormat="1" ht="12">
      <c r="B236" s="240"/>
      <c r="C236" s="241"/>
      <c r="D236" s="225" t="s">
        <v>185</v>
      </c>
      <c r="E236" s="242" t="s">
        <v>19</v>
      </c>
      <c r="F236" s="243" t="s">
        <v>187</v>
      </c>
      <c r="G236" s="241"/>
      <c r="H236" s="244">
        <v>31</v>
      </c>
      <c r="I236" s="245"/>
      <c r="J236" s="241"/>
      <c r="K236" s="241"/>
      <c r="L236" s="246"/>
      <c r="M236" s="247"/>
      <c r="N236" s="248"/>
      <c r="O236" s="248"/>
      <c r="P236" s="248"/>
      <c r="Q236" s="248"/>
      <c r="R236" s="248"/>
      <c r="S236" s="248"/>
      <c r="T236" s="248"/>
      <c r="U236" s="249"/>
      <c r="AT236" s="250" t="s">
        <v>185</v>
      </c>
      <c r="AU236" s="250" t="s">
        <v>86</v>
      </c>
      <c r="AV236" s="13" t="s">
        <v>127</v>
      </c>
      <c r="AW236" s="13" t="s">
        <v>37</v>
      </c>
      <c r="AX236" s="13" t="s">
        <v>84</v>
      </c>
      <c r="AY236" s="250" t="s">
        <v>173</v>
      </c>
    </row>
    <row r="237" spans="2:65" s="1" customFormat="1" ht="16.5" customHeight="1">
      <c r="B237" s="39"/>
      <c r="C237" s="212" t="s">
        <v>343</v>
      </c>
      <c r="D237" s="212" t="s">
        <v>175</v>
      </c>
      <c r="E237" s="213" t="s">
        <v>334</v>
      </c>
      <c r="F237" s="214" t="s">
        <v>335</v>
      </c>
      <c r="G237" s="215" t="s">
        <v>190</v>
      </c>
      <c r="H237" s="216">
        <v>19</v>
      </c>
      <c r="I237" s="217"/>
      <c r="J237" s="218">
        <f>ROUND(I237*H237,2)</f>
        <v>0</v>
      </c>
      <c r="K237" s="214" t="s">
        <v>179</v>
      </c>
      <c r="L237" s="44"/>
      <c r="M237" s="219" t="s">
        <v>19</v>
      </c>
      <c r="N237" s="220" t="s">
        <v>47</v>
      </c>
      <c r="O237" s="84"/>
      <c r="P237" s="221">
        <f>O237*H237</f>
        <v>0</v>
      </c>
      <c r="Q237" s="221">
        <v>0</v>
      </c>
      <c r="R237" s="221">
        <f>Q237*H237</f>
        <v>0</v>
      </c>
      <c r="S237" s="221">
        <v>0</v>
      </c>
      <c r="T237" s="221">
        <f>S237*H237</f>
        <v>0</v>
      </c>
      <c r="U237" s="222" t="s">
        <v>19</v>
      </c>
      <c r="AR237" s="223" t="s">
        <v>127</v>
      </c>
      <c r="AT237" s="223" t="s">
        <v>175</v>
      </c>
      <c r="AU237" s="223" t="s">
        <v>86</v>
      </c>
      <c r="AY237" s="18" t="s">
        <v>173</v>
      </c>
      <c r="BE237" s="224">
        <f>IF(N237="základní",J237,0)</f>
        <v>0</v>
      </c>
      <c r="BF237" s="224">
        <f>IF(N237="snížená",J237,0)</f>
        <v>0</v>
      </c>
      <c r="BG237" s="224">
        <f>IF(N237="zákl. přenesená",J237,0)</f>
        <v>0</v>
      </c>
      <c r="BH237" s="224">
        <f>IF(N237="sníž. přenesená",J237,0)</f>
        <v>0</v>
      </c>
      <c r="BI237" s="224">
        <f>IF(N237="nulová",J237,0)</f>
        <v>0</v>
      </c>
      <c r="BJ237" s="18" t="s">
        <v>84</v>
      </c>
      <c r="BK237" s="224">
        <f>ROUND(I237*H237,2)</f>
        <v>0</v>
      </c>
      <c r="BL237" s="18" t="s">
        <v>127</v>
      </c>
      <c r="BM237" s="223" t="s">
        <v>336</v>
      </c>
    </row>
    <row r="238" spans="2:47" s="1" customFormat="1" ht="12">
      <c r="B238" s="39"/>
      <c r="C238" s="40"/>
      <c r="D238" s="225" t="s">
        <v>181</v>
      </c>
      <c r="E238" s="40"/>
      <c r="F238" s="226" t="s">
        <v>337</v>
      </c>
      <c r="G238" s="40"/>
      <c r="H238" s="40"/>
      <c r="I238" s="137"/>
      <c r="J238" s="40"/>
      <c r="K238" s="40"/>
      <c r="L238" s="44"/>
      <c r="M238" s="227"/>
      <c r="N238" s="84"/>
      <c r="O238" s="84"/>
      <c r="P238" s="84"/>
      <c r="Q238" s="84"/>
      <c r="R238" s="84"/>
      <c r="S238" s="84"/>
      <c r="T238" s="84"/>
      <c r="U238" s="85"/>
      <c r="AT238" s="18" t="s">
        <v>181</v>
      </c>
      <c r="AU238" s="18" t="s">
        <v>86</v>
      </c>
    </row>
    <row r="239" spans="2:47" s="1" customFormat="1" ht="12">
      <c r="B239" s="39"/>
      <c r="C239" s="40"/>
      <c r="D239" s="225" t="s">
        <v>183</v>
      </c>
      <c r="E239" s="40"/>
      <c r="F239" s="228" t="s">
        <v>332</v>
      </c>
      <c r="G239" s="40"/>
      <c r="H239" s="40"/>
      <c r="I239" s="137"/>
      <c r="J239" s="40"/>
      <c r="K239" s="40"/>
      <c r="L239" s="44"/>
      <c r="M239" s="227"/>
      <c r="N239" s="84"/>
      <c r="O239" s="84"/>
      <c r="P239" s="84"/>
      <c r="Q239" s="84"/>
      <c r="R239" s="84"/>
      <c r="S239" s="84"/>
      <c r="T239" s="84"/>
      <c r="U239" s="85"/>
      <c r="AT239" s="18" t="s">
        <v>183</v>
      </c>
      <c r="AU239" s="18" t="s">
        <v>86</v>
      </c>
    </row>
    <row r="240" spans="2:51" s="12" customFormat="1" ht="12">
      <c r="B240" s="229"/>
      <c r="C240" s="230"/>
      <c r="D240" s="225" t="s">
        <v>185</v>
      </c>
      <c r="E240" s="231" t="s">
        <v>19</v>
      </c>
      <c r="F240" s="232" t="s">
        <v>122</v>
      </c>
      <c r="G240" s="230"/>
      <c r="H240" s="233">
        <v>19</v>
      </c>
      <c r="I240" s="234"/>
      <c r="J240" s="230"/>
      <c r="K240" s="230"/>
      <c r="L240" s="235"/>
      <c r="M240" s="236"/>
      <c r="N240" s="237"/>
      <c r="O240" s="237"/>
      <c r="P240" s="237"/>
      <c r="Q240" s="237"/>
      <c r="R240" s="237"/>
      <c r="S240" s="237"/>
      <c r="T240" s="237"/>
      <c r="U240" s="238"/>
      <c r="AT240" s="239" t="s">
        <v>185</v>
      </c>
      <c r="AU240" s="239" t="s">
        <v>86</v>
      </c>
      <c r="AV240" s="12" t="s">
        <v>86</v>
      </c>
      <c r="AW240" s="12" t="s">
        <v>37</v>
      </c>
      <c r="AX240" s="12" t="s">
        <v>76</v>
      </c>
      <c r="AY240" s="239" t="s">
        <v>173</v>
      </c>
    </row>
    <row r="241" spans="2:51" s="13" customFormat="1" ht="12">
      <c r="B241" s="240"/>
      <c r="C241" s="241"/>
      <c r="D241" s="225" t="s">
        <v>185</v>
      </c>
      <c r="E241" s="242" t="s">
        <v>19</v>
      </c>
      <c r="F241" s="243" t="s">
        <v>187</v>
      </c>
      <c r="G241" s="241"/>
      <c r="H241" s="244">
        <v>19</v>
      </c>
      <c r="I241" s="245"/>
      <c r="J241" s="241"/>
      <c r="K241" s="241"/>
      <c r="L241" s="246"/>
      <c r="M241" s="247"/>
      <c r="N241" s="248"/>
      <c r="O241" s="248"/>
      <c r="P241" s="248"/>
      <c r="Q241" s="248"/>
      <c r="R241" s="248"/>
      <c r="S241" s="248"/>
      <c r="T241" s="248"/>
      <c r="U241" s="249"/>
      <c r="AT241" s="250" t="s">
        <v>185</v>
      </c>
      <c r="AU241" s="250" t="s">
        <v>86</v>
      </c>
      <c r="AV241" s="13" t="s">
        <v>127</v>
      </c>
      <c r="AW241" s="13" t="s">
        <v>37</v>
      </c>
      <c r="AX241" s="13" t="s">
        <v>84</v>
      </c>
      <c r="AY241" s="250" t="s">
        <v>173</v>
      </c>
    </row>
    <row r="242" spans="2:65" s="1" customFormat="1" ht="16.5" customHeight="1">
      <c r="B242" s="39"/>
      <c r="C242" s="212" t="s">
        <v>348</v>
      </c>
      <c r="D242" s="212" t="s">
        <v>175</v>
      </c>
      <c r="E242" s="213" t="s">
        <v>339</v>
      </c>
      <c r="F242" s="214" t="s">
        <v>340</v>
      </c>
      <c r="G242" s="215" t="s">
        <v>190</v>
      </c>
      <c r="H242" s="216">
        <v>12</v>
      </c>
      <c r="I242" s="217"/>
      <c r="J242" s="218">
        <f>ROUND(I242*H242,2)</f>
        <v>0</v>
      </c>
      <c r="K242" s="214" t="s">
        <v>179</v>
      </c>
      <c r="L242" s="44"/>
      <c r="M242" s="219" t="s">
        <v>19</v>
      </c>
      <c r="N242" s="220" t="s">
        <v>47</v>
      </c>
      <c r="O242" s="84"/>
      <c r="P242" s="221">
        <f>O242*H242</f>
        <v>0</v>
      </c>
      <c r="Q242" s="221">
        <v>0</v>
      </c>
      <c r="R242" s="221">
        <f>Q242*H242</f>
        <v>0</v>
      </c>
      <c r="S242" s="221">
        <v>0</v>
      </c>
      <c r="T242" s="221">
        <f>S242*H242</f>
        <v>0</v>
      </c>
      <c r="U242" s="222" t="s">
        <v>19</v>
      </c>
      <c r="AR242" s="223" t="s">
        <v>127</v>
      </c>
      <c r="AT242" s="223" t="s">
        <v>175</v>
      </c>
      <c r="AU242" s="223" t="s">
        <v>86</v>
      </c>
      <c r="AY242" s="18" t="s">
        <v>173</v>
      </c>
      <c r="BE242" s="224">
        <f>IF(N242="základní",J242,0)</f>
        <v>0</v>
      </c>
      <c r="BF242" s="224">
        <f>IF(N242="snížená",J242,0)</f>
        <v>0</v>
      </c>
      <c r="BG242" s="224">
        <f>IF(N242="zákl. přenesená",J242,0)</f>
        <v>0</v>
      </c>
      <c r="BH242" s="224">
        <f>IF(N242="sníž. přenesená",J242,0)</f>
        <v>0</v>
      </c>
      <c r="BI242" s="224">
        <f>IF(N242="nulová",J242,0)</f>
        <v>0</v>
      </c>
      <c r="BJ242" s="18" t="s">
        <v>84</v>
      </c>
      <c r="BK242" s="224">
        <f>ROUND(I242*H242,2)</f>
        <v>0</v>
      </c>
      <c r="BL242" s="18" t="s">
        <v>127</v>
      </c>
      <c r="BM242" s="223" t="s">
        <v>341</v>
      </c>
    </row>
    <row r="243" spans="2:47" s="1" customFormat="1" ht="12">
      <c r="B243" s="39"/>
      <c r="C243" s="40"/>
      <c r="D243" s="225" t="s">
        <v>181</v>
      </c>
      <c r="E243" s="40"/>
      <c r="F243" s="226" t="s">
        <v>342</v>
      </c>
      <c r="G243" s="40"/>
      <c r="H243" s="40"/>
      <c r="I243" s="137"/>
      <c r="J243" s="40"/>
      <c r="K243" s="40"/>
      <c r="L243" s="44"/>
      <c r="M243" s="227"/>
      <c r="N243" s="84"/>
      <c r="O243" s="84"/>
      <c r="P243" s="84"/>
      <c r="Q243" s="84"/>
      <c r="R243" s="84"/>
      <c r="S243" s="84"/>
      <c r="T243" s="84"/>
      <c r="U243" s="85"/>
      <c r="AT243" s="18" t="s">
        <v>181</v>
      </c>
      <c r="AU243" s="18" t="s">
        <v>86</v>
      </c>
    </row>
    <row r="244" spans="2:47" s="1" customFormat="1" ht="12">
      <c r="B244" s="39"/>
      <c r="C244" s="40"/>
      <c r="D244" s="225" t="s">
        <v>183</v>
      </c>
      <c r="E244" s="40"/>
      <c r="F244" s="228" t="s">
        <v>332</v>
      </c>
      <c r="G244" s="40"/>
      <c r="H244" s="40"/>
      <c r="I244" s="137"/>
      <c r="J244" s="40"/>
      <c r="K244" s="40"/>
      <c r="L244" s="44"/>
      <c r="M244" s="227"/>
      <c r="N244" s="84"/>
      <c r="O244" s="84"/>
      <c r="P244" s="84"/>
      <c r="Q244" s="84"/>
      <c r="R244" s="84"/>
      <c r="S244" s="84"/>
      <c r="T244" s="84"/>
      <c r="U244" s="85"/>
      <c r="AT244" s="18" t="s">
        <v>183</v>
      </c>
      <c r="AU244" s="18" t="s">
        <v>86</v>
      </c>
    </row>
    <row r="245" spans="2:51" s="12" customFormat="1" ht="12">
      <c r="B245" s="229"/>
      <c r="C245" s="230"/>
      <c r="D245" s="225" t="s">
        <v>185</v>
      </c>
      <c r="E245" s="231" t="s">
        <v>19</v>
      </c>
      <c r="F245" s="232" t="s">
        <v>124</v>
      </c>
      <c r="G245" s="230"/>
      <c r="H245" s="233">
        <v>12</v>
      </c>
      <c r="I245" s="234"/>
      <c r="J245" s="230"/>
      <c r="K245" s="230"/>
      <c r="L245" s="235"/>
      <c r="M245" s="236"/>
      <c r="N245" s="237"/>
      <c r="O245" s="237"/>
      <c r="P245" s="237"/>
      <c r="Q245" s="237"/>
      <c r="R245" s="237"/>
      <c r="S245" s="237"/>
      <c r="T245" s="237"/>
      <c r="U245" s="238"/>
      <c r="AT245" s="239" t="s">
        <v>185</v>
      </c>
      <c r="AU245" s="239" t="s">
        <v>86</v>
      </c>
      <c r="AV245" s="12" t="s">
        <v>86</v>
      </c>
      <c r="AW245" s="12" t="s">
        <v>37</v>
      </c>
      <c r="AX245" s="12" t="s">
        <v>76</v>
      </c>
      <c r="AY245" s="239" t="s">
        <v>173</v>
      </c>
    </row>
    <row r="246" spans="2:51" s="13" customFormat="1" ht="12">
      <c r="B246" s="240"/>
      <c r="C246" s="241"/>
      <c r="D246" s="225" t="s">
        <v>185</v>
      </c>
      <c r="E246" s="242" t="s">
        <v>19</v>
      </c>
      <c r="F246" s="243" t="s">
        <v>187</v>
      </c>
      <c r="G246" s="241"/>
      <c r="H246" s="244">
        <v>12</v>
      </c>
      <c r="I246" s="245"/>
      <c r="J246" s="241"/>
      <c r="K246" s="241"/>
      <c r="L246" s="246"/>
      <c r="M246" s="247"/>
      <c r="N246" s="248"/>
      <c r="O246" s="248"/>
      <c r="P246" s="248"/>
      <c r="Q246" s="248"/>
      <c r="R246" s="248"/>
      <c r="S246" s="248"/>
      <c r="T246" s="248"/>
      <c r="U246" s="249"/>
      <c r="AT246" s="250" t="s">
        <v>185</v>
      </c>
      <c r="AU246" s="250" t="s">
        <v>86</v>
      </c>
      <c r="AV246" s="13" t="s">
        <v>127</v>
      </c>
      <c r="AW246" s="13" t="s">
        <v>37</v>
      </c>
      <c r="AX246" s="13" t="s">
        <v>84</v>
      </c>
      <c r="AY246" s="250" t="s">
        <v>173</v>
      </c>
    </row>
    <row r="247" spans="2:65" s="1" customFormat="1" ht="16.5" customHeight="1">
      <c r="B247" s="39"/>
      <c r="C247" s="212" t="s">
        <v>354</v>
      </c>
      <c r="D247" s="212" t="s">
        <v>175</v>
      </c>
      <c r="E247" s="213" t="s">
        <v>344</v>
      </c>
      <c r="F247" s="214" t="s">
        <v>345</v>
      </c>
      <c r="G247" s="215" t="s">
        <v>190</v>
      </c>
      <c r="H247" s="216">
        <v>4</v>
      </c>
      <c r="I247" s="217"/>
      <c r="J247" s="218">
        <f>ROUND(I247*H247,2)</f>
        <v>0</v>
      </c>
      <c r="K247" s="214" t="s">
        <v>179</v>
      </c>
      <c r="L247" s="44"/>
      <c r="M247" s="219" t="s">
        <v>19</v>
      </c>
      <c r="N247" s="220" t="s">
        <v>47</v>
      </c>
      <c r="O247" s="84"/>
      <c r="P247" s="221">
        <f>O247*H247</f>
        <v>0</v>
      </c>
      <c r="Q247" s="221">
        <v>0</v>
      </c>
      <c r="R247" s="221">
        <f>Q247*H247</f>
        <v>0</v>
      </c>
      <c r="S247" s="221">
        <v>0</v>
      </c>
      <c r="T247" s="221">
        <f>S247*H247</f>
        <v>0</v>
      </c>
      <c r="U247" s="222" t="s">
        <v>19</v>
      </c>
      <c r="AR247" s="223" t="s">
        <v>127</v>
      </c>
      <c r="AT247" s="223" t="s">
        <v>175</v>
      </c>
      <c r="AU247" s="223" t="s">
        <v>86</v>
      </c>
      <c r="AY247" s="18" t="s">
        <v>173</v>
      </c>
      <c r="BE247" s="224">
        <f>IF(N247="základní",J247,0)</f>
        <v>0</v>
      </c>
      <c r="BF247" s="224">
        <f>IF(N247="snížená",J247,0)</f>
        <v>0</v>
      </c>
      <c r="BG247" s="224">
        <f>IF(N247="zákl. přenesená",J247,0)</f>
        <v>0</v>
      </c>
      <c r="BH247" s="224">
        <f>IF(N247="sníž. přenesená",J247,0)</f>
        <v>0</v>
      </c>
      <c r="BI247" s="224">
        <f>IF(N247="nulová",J247,0)</f>
        <v>0</v>
      </c>
      <c r="BJ247" s="18" t="s">
        <v>84</v>
      </c>
      <c r="BK247" s="224">
        <f>ROUND(I247*H247,2)</f>
        <v>0</v>
      </c>
      <c r="BL247" s="18" t="s">
        <v>127</v>
      </c>
      <c r="BM247" s="223" t="s">
        <v>346</v>
      </c>
    </row>
    <row r="248" spans="2:47" s="1" customFormat="1" ht="12">
      <c r="B248" s="39"/>
      <c r="C248" s="40"/>
      <c r="D248" s="225" t="s">
        <v>181</v>
      </c>
      <c r="E248" s="40"/>
      <c r="F248" s="226" t="s">
        <v>347</v>
      </c>
      <c r="G248" s="40"/>
      <c r="H248" s="40"/>
      <c r="I248" s="137"/>
      <c r="J248" s="40"/>
      <c r="K248" s="40"/>
      <c r="L248" s="44"/>
      <c r="M248" s="227"/>
      <c r="N248" s="84"/>
      <c r="O248" s="84"/>
      <c r="P248" s="84"/>
      <c r="Q248" s="84"/>
      <c r="R248" s="84"/>
      <c r="S248" s="84"/>
      <c r="T248" s="84"/>
      <c r="U248" s="85"/>
      <c r="AT248" s="18" t="s">
        <v>181</v>
      </c>
      <c r="AU248" s="18" t="s">
        <v>86</v>
      </c>
    </row>
    <row r="249" spans="2:47" s="1" customFormat="1" ht="12">
      <c r="B249" s="39"/>
      <c r="C249" s="40"/>
      <c r="D249" s="225" t="s">
        <v>183</v>
      </c>
      <c r="E249" s="40"/>
      <c r="F249" s="228" t="s">
        <v>332</v>
      </c>
      <c r="G249" s="40"/>
      <c r="H249" s="40"/>
      <c r="I249" s="137"/>
      <c r="J249" s="40"/>
      <c r="K249" s="40"/>
      <c r="L249" s="44"/>
      <c r="M249" s="227"/>
      <c r="N249" s="84"/>
      <c r="O249" s="84"/>
      <c r="P249" s="84"/>
      <c r="Q249" s="84"/>
      <c r="R249" s="84"/>
      <c r="S249" s="84"/>
      <c r="T249" s="84"/>
      <c r="U249" s="85"/>
      <c r="AT249" s="18" t="s">
        <v>183</v>
      </c>
      <c r="AU249" s="18" t="s">
        <v>86</v>
      </c>
    </row>
    <row r="250" spans="2:51" s="12" customFormat="1" ht="12">
      <c r="B250" s="229"/>
      <c r="C250" s="230"/>
      <c r="D250" s="225" t="s">
        <v>185</v>
      </c>
      <c r="E250" s="231" t="s">
        <v>19</v>
      </c>
      <c r="F250" s="232" t="s">
        <v>126</v>
      </c>
      <c r="G250" s="230"/>
      <c r="H250" s="233">
        <v>4</v>
      </c>
      <c r="I250" s="234"/>
      <c r="J250" s="230"/>
      <c r="K250" s="230"/>
      <c r="L250" s="235"/>
      <c r="M250" s="236"/>
      <c r="N250" s="237"/>
      <c r="O250" s="237"/>
      <c r="P250" s="237"/>
      <c r="Q250" s="237"/>
      <c r="R250" s="237"/>
      <c r="S250" s="237"/>
      <c r="T250" s="237"/>
      <c r="U250" s="238"/>
      <c r="AT250" s="239" t="s">
        <v>185</v>
      </c>
      <c r="AU250" s="239" t="s">
        <v>86</v>
      </c>
      <c r="AV250" s="12" t="s">
        <v>86</v>
      </c>
      <c r="AW250" s="12" t="s">
        <v>37</v>
      </c>
      <c r="AX250" s="12" t="s">
        <v>76</v>
      </c>
      <c r="AY250" s="239" t="s">
        <v>173</v>
      </c>
    </row>
    <row r="251" spans="2:51" s="13" customFormat="1" ht="12">
      <c r="B251" s="240"/>
      <c r="C251" s="241"/>
      <c r="D251" s="225" t="s">
        <v>185</v>
      </c>
      <c r="E251" s="242" t="s">
        <v>19</v>
      </c>
      <c r="F251" s="243" t="s">
        <v>187</v>
      </c>
      <c r="G251" s="241"/>
      <c r="H251" s="244">
        <v>4</v>
      </c>
      <c r="I251" s="245"/>
      <c r="J251" s="241"/>
      <c r="K251" s="241"/>
      <c r="L251" s="246"/>
      <c r="M251" s="247"/>
      <c r="N251" s="248"/>
      <c r="O251" s="248"/>
      <c r="P251" s="248"/>
      <c r="Q251" s="248"/>
      <c r="R251" s="248"/>
      <c r="S251" s="248"/>
      <c r="T251" s="248"/>
      <c r="U251" s="249"/>
      <c r="AT251" s="250" t="s">
        <v>185</v>
      </c>
      <c r="AU251" s="250" t="s">
        <v>86</v>
      </c>
      <c r="AV251" s="13" t="s">
        <v>127</v>
      </c>
      <c r="AW251" s="13" t="s">
        <v>37</v>
      </c>
      <c r="AX251" s="13" t="s">
        <v>84</v>
      </c>
      <c r="AY251" s="250" t="s">
        <v>173</v>
      </c>
    </row>
    <row r="252" spans="2:65" s="1" customFormat="1" ht="16.5" customHeight="1">
      <c r="B252" s="39"/>
      <c r="C252" s="212" t="s">
        <v>361</v>
      </c>
      <c r="D252" s="212" t="s">
        <v>175</v>
      </c>
      <c r="E252" s="213" t="s">
        <v>684</v>
      </c>
      <c r="F252" s="214" t="s">
        <v>685</v>
      </c>
      <c r="G252" s="215" t="s">
        <v>357</v>
      </c>
      <c r="H252" s="216">
        <v>312.5</v>
      </c>
      <c r="I252" s="217"/>
      <c r="J252" s="218">
        <f>ROUND(I252*H252,2)</f>
        <v>0</v>
      </c>
      <c r="K252" s="214" t="s">
        <v>179</v>
      </c>
      <c r="L252" s="44"/>
      <c r="M252" s="219" t="s">
        <v>19</v>
      </c>
      <c r="N252" s="220" t="s">
        <v>47</v>
      </c>
      <c r="O252" s="84"/>
      <c r="P252" s="221">
        <f>O252*H252</f>
        <v>0</v>
      </c>
      <c r="Q252" s="221">
        <v>0</v>
      </c>
      <c r="R252" s="221">
        <f>Q252*H252</f>
        <v>0</v>
      </c>
      <c r="S252" s="221">
        <v>0</v>
      </c>
      <c r="T252" s="221">
        <f>S252*H252</f>
        <v>0</v>
      </c>
      <c r="U252" s="222" t="s">
        <v>19</v>
      </c>
      <c r="AR252" s="223" t="s">
        <v>127</v>
      </c>
      <c r="AT252" s="223" t="s">
        <v>175</v>
      </c>
      <c r="AU252" s="223" t="s">
        <v>86</v>
      </c>
      <c r="AY252" s="18" t="s">
        <v>173</v>
      </c>
      <c r="BE252" s="224">
        <f>IF(N252="základní",J252,0)</f>
        <v>0</v>
      </c>
      <c r="BF252" s="224">
        <f>IF(N252="snížená",J252,0)</f>
        <v>0</v>
      </c>
      <c r="BG252" s="224">
        <f>IF(N252="zákl. přenesená",J252,0)</f>
        <v>0</v>
      </c>
      <c r="BH252" s="224">
        <f>IF(N252="sníž. přenesená",J252,0)</f>
        <v>0</v>
      </c>
      <c r="BI252" s="224">
        <f>IF(N252="nulová",J252,0)</f>
        <v>0</v>
      </c>
      <c r="BJ252" s="18" t="s">
        <v>84</v>
      </c>
      <c r="BK252" s="224">
        <f>ROUND(I252*H252,2)</f>
        <v>0</v>
      </c>
      <c r="BL252" s="18" t="s">
        <v>127</v>
      </c>
      <c r="BM252" s="223" t="s">
        <v>686</v>
      </c>
    </row>
    <row r="253" spans="2:47" s="1" customFormat="1" ht="12">
      <c r="B253" s="39"/>
      <c r="C253" s="40"/>
      <c r="D253" s="225" t="s">
        <v>181</v>
      </c>
      <c r="E253" s="40"/>
      <c r="F253" s="226" t="s">
        <v>687</v>
      </c>
      <c r="G253" s="40"/>
      <c r="H253" s="40"/>
      <c r="I253" s="137"/>
      <c r="J253" s="40"/>
      <c r="K253" s="40"/>
      <c r="L253" s="44"/>
      <c r="M253" s="227"/>
      <c r="N253" s="84"/>
      <c r="O253" s="84"/>
      <c r="P253" s="84"/>
      <c r="Q253" s="84"/>
      <c r="R253" s="84"/>
      <c r="S253" s="84"/>
      <c r="T253" s="84"/>
      <c r="U253" s="85"/>
      <c r="AT253" s="18" t="s">
        <v>181</v>
      </c>
      <c r="AU253" s="18" t="s">
        <v>86</v>
      </c>
    </row>
    <row r="254" spans="2:47" s="1" customFormat="1" ht="12">
      <c r="B254" s="39"/>
      <c r="C254" s="40"/>
      <c r="D254" s="225" t="s">
        <v>183</v>
      </c>
      <c r="E254" s="40"/>
      <c r="F254" s="228" t="s">
        <v>688</v>
      </c>
      <c r="G254" s="40"/>
      <c r="H254" s="40"/>
      <c r="I254" s="137"/>
      <c r="J254" s="40"/>
      <c r="K254" s="40"/>
      <c r="L254" s="44"/>
      <c r="M254" s="227"/>
      <c r="N254" s="84"/>
      <c r="O254" s="84"/>
      <c r="P254" s="84"/>
      <c r="Q254" s="84"/>
      <c r="R254" s="84"/>
      <c r="S254" s="84"/>
      <c r="T254" s="84"/>
      <c r="U254" s="85"/>
      <c r="AT254" s="18" t="s">
        <v>183</v>
      </c>
      <c r="AU254" s="18" t="s">
        <v>86</v>
      </c>
    </row>
    <row r="255" spans="2:51" s="12" customFormat="1" ht="12">
      <c r="B255" s="229"/>
      <c r="C255" s="230"/>
      <c r="D255" s="225" t="s">
        <v>185</v>
      </c>
      <c r="E255" s="231" t="s">
        <v>19</v>
      </c>
      <c r="F255" s="232" t="s">
        <v>689</v>
      </c>
      <c r="G255" s="230"/>
      <c r="H255" s="233">
        <v>312.5</v>
      </c>
      <c r="I255" s="234"/>
      <c r="J255" s="230"/>
      <c r="K255" s="230"/>
      <c r="L255" s="235"/>
      <c r="M255" s="236"/>
      <c r="N255" s="237"/>
      <c r="O255" s="237"/>
      <c r="P255" s="237"/>
      <c r="Q255" s="237"/>
      <c r="R255" s="237"/>
      <c r="S255" s="237"/>
      <c r="T255" s="237"/>
      <c r="U255" s="238"/>
      <c r="AT255" s="239" t="s">
        <v>185</v>
      </c>
      <c r="AU255" s="239" t="s">
        <v>86</v>
      </c>
      <c r="AV255" s="12" t="s">
        <v>86</v>
      </c>
      <c r="AW255" s="12" t="s">
        <v>37</v>
      </c>
      <c r="AX255" s="12" t="s">
        <v>76</v>
      </c>
      <c r="AY255" s="239" t="s">
        <v>173</v>
      </c>
    </row>
    <row r="256" spans="2:51" s="13" customFormat="1" ht="12">
      <c r="B256" s="240"/>
      <c r="C256" s="241"/>
      <c r="D256" s="225" t="s">
        <v>185</v>
      </c>
      <c r="E256" s="242" t="s">
        <v>19</v>
      </c>
      <c r="F256" s="243" t="s">
        <v>187</v>
      </c>
      <c r="G256" s="241"/>
      <c r="H256" s="244">
        <v>312.5</v>
      </c>
      <c r="I256" s="245"/>
      <c r="J256" s="241"/>
      <c r="K256" s="241"/>
      <c r="L256" s="246"/>
      <c r="M256" s="247"/>
      <c r="N256" s="248"/>
      <c r="O256" s="248"/>
      <c r="P256" s="248"/>
      <c r="Q256" s="248"/>
      <c r="R256" s="248"/>
      <c r="S256" s="248"/>
      <c r="T256" s="248"/>
      <c r="U256" s="249"/>
      <c r="AT256" s="250" t="s">
        <v>185</v>
      </c>
      <c r="AU256" s="250" t="s">
        <v>86</v>
      </c>
      <c r="AV256" s="13" t="s">
        <v>127</v>
      </c>
      <c r="AW256" s="13" t="s">
        <v>37</v>
      </c>
      <c r="AX256" s="13" t="s">
        <v>84</v>
      </c>
      <c r="AY256" s="250" t="s">
        <v>173</v>
      </c>
    </row>
    <row r="257" spans="2:65" s="1" customFormat="1" ht="16.5" customHeight="1">
      <c r="B257" s="39"/>
      <c r="C257" s="212" t="s">
        <v>368</v>
      </c>
      <c r="D257" s="212" t="s">
        <v>175</v>
      </c>
      <c r="E257" s="213" t="s">
        <v>690</v>
      </c>
      <c r="F257" s="214" t="s">
        <v>691</v>
      </c>
      <c r="G257" s="215" t="s">
        <v>357</v>
      </c>
      <c r="H257" s="216">
        <v>104.167</v>
      </c>
      <c r="I257" s="217"/>
      <c r="J257" s="218">
        <f>ROUND(I257*H257,2)</f>
        <v>0</v>
      </c>
      <c r="K257" s="214" t="s">
        <v>179</v>
      </c>
      <c r="L257" s="44"/>
      <c r="M257" s="219" t="s">
        <v>19</v>
      </c>
      <c r="N257" s="220" t="s">
        <v>47</v>
      </c>
      <c r="O257" s="84"/>
      <c r="P257" s="221">
        <f>O257*H257</f>
        <v>0</v>
      </c>
      <c r="Q257" s="221">
        <v>0</v>
      </c>
      <c r="R257" s="221">
        <f>Q257*H257</f>
        <v>0</v>
      </c>
      <c r="S257" s="221">
        <v>0</v>
      </c>
      <c r="T257" s="221">
        <f>S257*H257</f>
        <v>0</v>
      </c>
      <c r="U257" s="222" t="s">
        <v>19</v>
      </c>
      <c r="AR257" s="223" t="s">
        <v>127</v>
      </c>
      <c r="AT257" s="223" t="s">
        <v>175</v>
      </c>
      <c r="AU257" s="223" t="s">
        <v>86</v>
      </c>
      <c r="AY257" s="18" t="s">
        <v>173</v>
      </c>
      <c r="BE257" s="224">
        <f>IF(N257="základní",J257,0)</f>
        <v>0</v>
      </c>
      <c r="BF257" s="224">
        <f>IF(N257="snížená",J257,0)</f>
        <v>0</v>
      </c>
      <c r="BG257" s="224">
        <f>IF(N257="zákl. přenesená",J257,0)</f>
        <v>0</v>
      </c>
      <c r="BH257" s="224">
        <f>IF(N257="sníž. přenesená",J257,0)</f>
        <v>0</v>
      </c>
      <c r="BI257" s="224">
        <f>IF(N257="nulová",J257,0)</f>
        <v>0</v>
      </c>
      <c r="BJ257" s="18" t="s">
        <v>84</v>
      </c>
      <c r="BK257" s="224">
        <f>ROUND(I257*H257,2)</f>
        <v>0</v>
      </c>
      <c r="BL257" s="18" t="s">
        <v>127</v>
      </c>
      <c r="BM257" s="223" t="s">
        <v>692</v>
      </c>
    </row>
    <row r="258" spans="2:47" s="1" customFormat="1" ht="12">
      <c r="B258" s="39"/>
      <c r="C258" s="40"/>
      <c r="D258" s="225" t="s">
        <v>181</v>
      </c>
      <c r="E258" s="40"/>
      <c r="F258" s="226" t="s">
        <v>693</v>
      </c>
      <c r="G258" s="40"/>
      <c r="H258" s="40"/>
      <c r="I258" s="137"/>
      <c r="J258" s="40"/>
      <c r="K258" s="40"/>
      <c r="L258" s="44"/>
      <c r="M258" s="227"/>
      <c r="N258" s="84"/>
      <c r="O258" s="84"/>
      <c r="P258" s="84"/>
      <c r="Q258" s="84"/>
      <c r="R258" s="84"/>
      <c r="S258" s="84"/>
      <c r="T258" s="84"/>
      <c r="U258" s="85"/>
      <c r="AT258" s="18" t="s">
        <v>181</v>
      </c>
      <c r="AU258" s="18" t="s">
        <v>86</v>
      </c>
    </row>
    <row r="259" spans="2:47" s="1" customFormat="1" ht="12">
      <c r="B259" s="39"/>
      <c r="C259" s="40"/>
      <c r="D259" s="225" t="s">
        <v>183</v>
      </c>
      <c r="E259" s="40"/>
      <c r="F259" s="228" t="s">
        <v>694</v>
      </c>
      <c r="G259" s="40"/>
      <c r="H259" s="40"/>
      <c r="I259" s="137"/>
      <c r="J259" s="40"/>
      <c r="K259" s="40"/>
      <c r="L259" s="44"/>
      <c r="M259" s="227"/>
      <c r="N259" s="84"/>
      <c r="O259" s="84"/>
      <c r="P259" s="84"/>
      <c r="Q259" s="84"/>
      <c r="R259" s="84"/>
      <c r="S259" s="84"/>
      <c r="T259" s="84"/>
      <c r="U259" s="85"/>
      <c r="AT259" s="18" t="s">
        <v>183</v>
      </c>
      <c r="AU259" s="18" t="s">
        <v>86</v>
      </c>
    </row>
    <row r="260" spans="2:51" s="12" customFormat="1" ht="12">
      <c r="B260" s="229"/>
      <c r="C260" s="230"/>
      <c r="D260" s="225" t="s">
        <v>185</v>
      </c>
      <c r="E260" s="231" t="s">
        <v>19</v>
      </c>
      <c r="F260" s="232" t="s">
        <v>695</v>
      </c>
      <c r="G260" s="230"/>
      <c r="H260" s="233">
        <v>104.167</v>
      </c>
      <c r="I260" s="234"/>
      <c r="J260" s="230"/>
      <c r="K260" s="230"/>
      <c r="L260" s="235"/>
      <c r="M260" s="236"/>
      <c r="N260" s="237"/>
      <c r="O260" s="237"/>
      <c r="P260" s="237"/>
      <c r="Q260" s="237"/>
      <c r="R260" s="237"/>
      <c r="S260" s="237"/>
      <c r="T260" s="237"/>
      <c r="U260" s="238"/>
      <c r="AT260" s="239" t="s">
        <v>185</v>
      </c>
      <c r="AU260" s="239" t="s">
        <v>86</v>
      </c>
      <c r="AV260" s="12" t="s">
        <v>86</v>
      </c>
      <c r="AW260" s="12" t="s">
        <v>37</v>
      </c>
      <c r="AX260" s="12" t="s">
        <v>76</v>
      </c>
      <c r="AY260" s="239" t="s">
        <v>173</v>
      </c>
    </row>
    <row r="261" spans="2:51" s="13" customFormat="1" ht="12">
      <c r="B261" s="240"/>
      <c r="C261" s="241"/>
      <c r="D261" s="225" t="s">
        <v>185</v>
      </c>
      <c r="E261" s="242" t="s">
        <v>19</v>
      </c>
      <c r="F261" s="243" t="s">
        <v>187</v>
      </c>
      <c r="G261" s="241"/>
      <c r="H261" s="244">
        <v>104.167</v>
      </c>
      <c r="I261" s="245"/>
      <c r="J261" s="241"/>
      <c r="K261" s="241"/>
      <c r="L261" s="246"/>
      <c r="M261" s="247"/>
      <c r="N261" s="248"/>
      <c r="O261" s="248"/>
      <c r="P261" s="248"/>
      <c r="Q261" s="248"/>
      <c r="R261" s="248"/>
      <c r="S261" s="248"/>
      <c r="T261" s="248"/>
      <c r="U261" s="249"/>
      <c r="AT261" s="250" t="s">
        <v>185</v>
      </c>
      <c r="AU261" s="250" t="s">
        <v>86</v>
      </c>
      <c r="AV261" s="13" t="s">
        <v>127</v>
      </c>
      <c r="AW261" s="13" t="s">
        <v>37</v>
      </c>
      <c r="AX261" s="13" t="s">
        <v>84</v>
      </c>
      <c r="AY261" s="250" t="s">
        <v>173</v>
      </c>
    </row>
    <row r="262" spans="2:65" s="1" customFormat="1" ht="16.5" customHeight="1">
      <c r="B262" s="39"/>
      <c r="C262" s="212" t="s">
        <v>374</v>
      </c>
      <c r="D262" s="212" t="s">
        <v>175</v>
      </c>
      <c r="E262" s="213" t="s">
        <v>349</v>
      </c>
      <c r="F262" s="214" t="s">
        <v>350</v>
      </c>
      <c r="G262" s="215" t="s">
        <v>178</v>
      </c>
      <c r="H262" s="216">
        <v>0.07</v>
      </c>
      <c r="I262" s="217"/>
      <c r="J262" s="218">
        <f>ROUND(I262*H262,2)</f>
        <v>0</v>
      </c>
      <c r="K262" s="214" t="s">
        <v>179</v>
      </c>
      <c r="L262" s="44"/>
      <c r="M262" s="219" t="s">
        <v>19</v>
      </c>
      <c r="N262" s="220" t="s">
        <v>47</v>
      </c>
      <c r="O262" s="84"/>
      <c r="P262" s="221">
        <f>O262*H262</f>
        <v>0</v>
      </c>
      <c r="Q262" s="221">
        <v>0</v>
      </c>
      <c r="R262" s="221">
        <f>Q262*H262</f>
        <v>0</v>
      </c>
      <c r="S262" s="221">
        <v>0</v>
      </c>
      <c r="T262" s="221">
        <f>S262*H262</f>
        <v>0</v>
      </c>
      <c r="U262" s="222" t="s">
        <v>19</v>
      </c>
      <c r="AR262" s="223" t="s">
        <v>127</v>
      </c>
      <c r="AT262" s="223" t="s">
        <v>175</v>
      </c>
      <c r="AU262" s="223" t="s">
        <v>86</v>
      </c>
      <c r="AY262" s="18" t="s">
        <v>173</v>
      </c>
      <c r="BE262" s="224">
        <f>IF(N262="základní",J262,0)</f>
        <v>0</v>
      </c>
      <c r="BF262" s="224">
        <f>IF(N262="snížená",J262,0)</f>
        <v>0</v>
      </c>
      <c r="BG262" s="224">
        <f>IF(N262="zákl. přenesená",J262,0)</f>
        <v>0</v>
      </c>
      <c r="BH262" s="224">
        <f>IF(N262="sníž. přenesená",J262,0)</f>
        <v>0</v>
      </c>
      <c r="BI262" s="224">
        <f>IF(N262="nulová",J262,0)</f>
        <v>0</v>
      </c>
      <c r="BJ262" s="18" t="s">
        <v>84</v>
      </c>
      <c r="BK262" s="224">
        <f>ROUND(I262*H262,2)</f>
        <v>0</v>
      </c>
      <c r="BL262" s="18" t="s">
        <v>127</v>
      </c>
      <c r="BM262" s="223" t="s">
        <v>696</v>
      </c>
    </row>
    <row r="263" spans="2:47" s="1" customFormat="1" ht="12">
      <c r="B263" s="39"/>
      <c r="C263" s="40"/>
      <c r="D263" s="225" t="s">
        <v>181</v>
      </c>
      <c r="E263" s="40"/>
      <c r="F263" s="226" t="s">
        <v>352</v>
      </c>
      <c r="G263" s="40"/>
      <c r="H263" s="40"/>
      <c r="I263" s="137"/>
      <c r="J263" s="40"/>
      <c r="K263" s="40"/>
      <c r="L263" s="44"/>
      <c r="M263" s="227"/>
      <c r="N263" s="84"/>
      <c r="O263" s="84"/>
      <c r="P263" s="84"/>
      <c r="Q263" s="84"/>
      <c r="R263" s="84"/>
      <c r="S263" s="84"/>
      <c r="T263" s="84"/>
      <c r="U263" s="85"/>
      <c r="AT263" s="18" t="s">
        <v>181</v>
      </c>
      <c r="AU263" s="18" t="s">
        <v>86</v>
      </c>
    </row>
    <row r="264" spans="2:47" s="1" customFormat="1" ht="12">
      <c r="B264" s="39"/>
      <c r="C264" s="40"/>
      <c r="D264" s="225" t="s">
        <v>183</v>
      </c>
      <c r="E264" s="40"/>
      <c r="F264" s="228" t="s">
        <v>353</v>
      </c>
      <c r="G264" s="40"/>
      <c r="H264" s="40"/>
      <c r="I264" s="137"/>
      <c r="J264" s="40"/>
      <c r="K264" s="40"/>
      <c r="L264" s="44"/>
      <c r="M264" s="227"/>
      <c r="N264" s="84"/>
      <c r="O264" s="84"/>
      <c r="P264" s="84"/>
      <c r="Q264" s="84"/>
      <c r="R264" s="84"/>
      <c r="S264" s="84"/>
      <c r="T264" s="84"/>
      <c r="U264" s="85"/>
      <c r="AT264" s="18" t="s">
        <v>183</v>
      </c>
      <c r="AU264" s="18" t="s">
        <v>86</v>
      </c>
    </row>
    <row r="265" spans="2:51" s="12" customFormat="1" ht="12">
      <c r="B265" s="229"/>
      <c r="C265" s="230"/>
      <c r="D265" s="225" t="s">
        <v>185</v>
      </c>
      <c r="E265" s="231" t="s">
        <v>19</v>
      </c>
      <c r="F265" s="232" t="s">
        <v>140</v>
      </c>
      <c r="G265" s="230"/>
      <c r="H265" s="233">
        <v>0.07</v>
      </c>
      <c r="I265" s="234"/>
      <c r="J265" s="230"/>
      <c r="K265" s="230"/>
      <c r="L265" s="235"/>
      <c r="M265" s="236"/>
      <c r="N265" s="237"/>
      <c r="O265" s="237"/>
      <c r="P265" s="237"/>
      <c r="Q265" s="237"/>
      <c r="R265" s="237"/>
      <c r="S265" s="237"/>
      <c r="T265" s="237"/>
      <c r="U265" s="238"/>
      <c r="AT265" s="239" t="s">
        <v>185</v>
      </c>
      <c r="AU265" s="239" t="s">
        <v>86</v>
      </c>
      <c r="AV265" s="12" t="s">
        <v>86</v>
      </c>
      <c r="AW265" s="12" t="s">
        <v>37</v>
      </c>
      <c r="AX265" s="12" t="s">
        <v>76</v>
      </c>
      <c r="AY265" s="239" t="s">
        <v>173</v>
      </c>
    </row>
    <row r="266" spans="2:51" s="13" customFormat="1" ht="12">
      <c r="B266" s="240"/>
      <c r="C266" s="241"/>
      <c r="D266" s="225" t="s">
        <v>185</v>
      </c>
      <c r="E266" s="242" t="s">
        <v>19</v>
      </c>
      <c r="F266" s="243" t="s">
        <v>187</v>
      </c>
      <c r="G266" s="241"/>
      <c r="H266" s="244">
        <v>0.07</v>
      </c>
      <c r="I266" s="245"/>
      <c r="J266" s="241"/>
      <c r="K266" s="241"/>
      <c r="L266" s="246"/>
      <c r="M266" s="247"/>
      <c r="N266" s="248"/>
      <c r="O266" s="248"/>
      <c r="P266" s="248"/>
      <c r="Q266" s="248"/>
      <c r="R266" s="248"/>
      <c r="S266" s="248"/>
      <c r="T266" s="248"/>
      <c r="U266" s="249"/>
      <c r="AT266" s="250" t="s">
        <v>185</v>
      </c>
      <c r="AU266" s="250" t="s">
        <v>86</v>
      </c>
      <c r="AV266" s="13" t="s">
        <v>127</v>
      </c>
      <c r="AW266" s="13" t="s">
        <v>37</v>
      </c>
      <c r="AX266" s="13" t="s">
        <v>84</v>
      </c>
      <c r="AY266" s="250" t="s">
        <v>173</v>
      </c>
    </row>
    <row r="267" spans="2:65" s="1" customFormat="1" ht="16.5" customHeight="1">
      <c r="B267" s="39"/>
      <c r="C267" s="212" t="s">
        <v>379</v>
      </c>
      <c r="D267" s="212" t="s">
        <v>175</v>
      </c>
      <c r="E267" s="213" t="s">
        <v>697</v>
      </c>
      <c r="F267" s="214" t="s">
        <v>698</v>
      </c>
      <c r="G267" s="215" t="s">
        <v>190</v>
      </c>
      <c r="H267" s="216">
        <v>1</v>
      </c>
      <c r="I267" s="217"/>
      <c r="J267" s="218">
        <f>ROUND(I267*H267,2)</f>
        <v>0</v>
      </c>
      <c r="K267" s="214" t="s">
        <v>19</v>
      </c>
      <c r="L267" s="44"/>
      <c r="M267" s="219" t="s">
        <v>19</v>
      </c>
      <c r="N267" s="220" t="s">
        <v>47</v>
      </c>
      <c r="O267" s="84"/>
      <c r="P267" s="221">
        <f>O267*H267</f>
        <v>0</v>
      </c>
      <c r="Q267" s="221">
        <v>0</v>
      </c>
      <c r="R267" s="221">
        <f>Q267*H267</f>
        <v>0</v>
      </c>
      <c r="S267" s="221">
        <v>0</v>
      </c>
      <c r="T267" s="221">
        <f>S267*H267</f>
        <v>0</v>
      </c>
      <c r="U267" s="222" t="s">
        <v>19</v>
      </c>
      <c r="AR267" s="223" t="s">
        <v>127</v>
      </c>
      <c r="AT267" s="223" t="s">
        <v>175</v>
      </c>
      <c r="AU267" s="223" t="s">
        <v>86</v>
      </c>
      <c r="AY267" s="18" t="s">
        <v>173</v>
      </c>
      <c r="BE267" s="224">
        <f>IF(N267="základní",J267,0)</f>
        <v>0</v>
      </c>
      <c r="BF267" s="224">
        <f>IF(N267="snížená",J267,0)</f>
        <v>0</v>
      </c>
      <c r="BG267" s="224">
        <f>IF(N267="zákl. přenesená",J267,0)</f>
        <v>0</v>
      </c>
      <c r="BH267" s="224">
        <f>IF(N267="sníž. přenesená",J267,0)</f>
        <v>0</v>
      </c>
      <c r="BI267" s="224">
        <f>IF(N267="nulová",J267,0)</f>
        <v>0</v>
      </c>
      <c r="BJ267" s="18" t="s">
        <v>84</v>
      </c>
      <c r="BK267" s="224">
        <f>ROUND(I267*H267,2)</f>
        <v>0</v>
      </c>
      <c r="BL267" s="18" t="s">
        <v>127</v>
      </c>
      <c r="BM267" s="223" t="s">
        <v>699</v>
      </c>
    </row>
    <row r="268" spans="2:47" s="1" customFormat="1" ht="12">
      <c r="B268" s="39"/>
      <c r="C268" s="40"/>
      <c r="D268" s="225" t="s">
        <v>181</v>
      </c>
      <c r="E268" s="40"/>
      <c r="F268" s="226" t="s">
        <v>700</v>
      </c>
      <c r="G268" s="40"/>
      <c r="H268" s="40"/>
      <c r="I268" s="137"/>
      <c r="J268" s="40"/>
      <c r="K268" s="40"/>
      <c r="L268" s="44"/>
      <c r="M268" s="227"/>
      <c r="N268" s="84"/>
      <c r="O268" s="84"/>
      <c r="P268" s="84"/>
      <c r="Q268" s="84"/>
      <c r="R268" s="84"/>
      <c r="S268" s="84"/>
      <c r="T268" s="84"/>
      <c r="U268" s="85"/>
      <c r="AT268" s="18" t="s">
        <v>181</v>
      </c>
      <c r="AU268" s="18" t="s">
        <v>86</v>
      </c>
    </row>
    <row r="269" spans="2:47" s="1" customFormat="1" ht="12">
      <c r="B269" s="39"/>
      <c r="C269" s="40"/>
      <c r="D269" s="225" t="s">
        <v>183</v>
      </c>
      <c r="E269" s="40"/>
      <c r="F269" s="228" t="s">
        <v>332</v>
      </c>
      <c r="G269" s="40"/>
      <c r="H269" s="40"/>
      <c r="I269" s="137"/>
      <c r="J269" s="40"/>
      <c r="K269" s="40"/>
      <c r="L269" s="44"/>
      <c r="M269" s="227"/>
      <c r="N269" s="84"/>
      <c r="O269" s="84"/>
      <c r="P269" s="84"/>
      <c r="Q269" s="84"/>
      <c r="R269" s="84"/>
      <c r="S269" s="84"/>
      <c r="T269" s="84"/>
      <c r="U269" s="85"/>
      <c r="AT269" s="18" t="s">
        <v>183</v>
      </c>
      <c r="AU269" s="18" t="s">
        <v>86</v>
      </c>
    </row>
    <row r="270" spans="2:47" s="1" customFormat="1" ht="12">
      <c r="B270" s="39"/>
      <c r="C270" s="40"/>
      <c r="D270" s="225" t="s">
        <v>409</v>
      </c>
      <c r="E270" s="40"/>
      <c r="F270" s="228" t="s">
        <v>701</v>
      </c>
      <c r="G270" s="40"/>
      <c r="H270" s="40"/>
      <c r="I270" s="137"/>
      <c r="J270" s="40"/>
      <c r="K270" s="40"/>
      <c r="L270" s="44"/>
      <c r="M270" s="227"/>
      <c r="N270" s="84"/>
      <c r="O270" s="84"/>
      <c r="P270" s="84"/>
      <c r="Q270" s="84"/>
      <c r="R270" s="84"/>
      <c r="S270" s="84"/>
      <c r="T270" s="84"/>
      <c r="U270" s="85"/>
      <c r="AT270" s="18" t="s">
        <v>409</v>
      </c>
      <c r="AU270" s="18" t="s">
        <v>86</v>
      </c>
    </row>
    <row r="271" spans="2:51" s="12" customFormat="1" ht="12">
      <c r="B271" s="229"/>
      <c r="C271" s="230"/>
      <c r="D271" s="225" t="s">
        <v>185</v>
      </c>
      <c r="E271" s="231" t="s">
        <v>19</v>
      </c>
      <c r="F271" s="232" t="s">
        <v>633</v>
      </c>
      <c r="G271" s="230"/>
      <c r="H271" s="233">
        <v>1</v>
      </c>
      <c r="I271" s="234"/>
      <c r="J271" s="230"/>
      <c r="K271" s="230"/>
      <c r="L271" s="235"/>
      <c r="M271" s="236"/>
      <c r="N271" s="237"/>
      <c r="O271" s="237"/>
      <c r="P271" s="237"/>
      <c r="Q271" s="237"/>
      <c r="R271" s="237"/>
      <c r="S271" s="237"/>
      <c r="T271" s="237"/>
      <c r="U271" s="238"/>
      <c r="AT271" s="239" t="s">
        <v>185</v>
      </c>
      <c r="AU271" s="239" t="s">
        <v>86</v>
      </c>
      <c r="AV271" s="12" t="s">
        <v>86</v>
      </c>
      <c r="AW271" s="12" t="s">
        <v>37</v>
      </c>
      <c r="AX271" s="12" t="s">
        <v>76</v>
      </c>
      <c r="AY271" s="239" t="s">
        <v>173</v>
      </c>
    </row>
    <row r="272" spans="2:51" s="13" customFormat="1" ht="12">
      <c r="B272" s="240"/>
      <c r="C272" s="241"/>
      <c r="D272" s="225" t="s">
        <v>185</v>
      </c>
      <c r="E272" s="242" t="s">
        <v>19</v>
      </c>
      <c r="F272" s="243" t="s">
        <v>187</v>
      </c>
      <c r="G272" s="241"/>
      <c r="H272" s="244">
        <v>1</v>
      </c>
      <c r="I272" s="245"/>
      <c r="J272" s="241"/>
      <c r="K272" s="241"/>
      <c r="L272" s="246"/>
      <c r="M272" s="247"/>
      <c r="N272" s="248"/>
      <c r="O272" s="248"/>
      <c r="P272" s="248"/>
      <c r="Q272" s="248"/>
      <c r="R272" s="248"/>
      <c r="S272" s="248"/>
      <c r="T272" s="248"/>
      <c r="U272" s="249"/>
      <c r="AT272" s="250" t="s">
        <v>185</v>
      </c>
      <c r="AU272" s="250" t="s">
        <v>86</v>
      </c>
      <c r="AV272" s="13" t="s">
        <v>127</v>
      </c>
      <c r="AW272" s="13" t="s">
        <v>37</v>
      </c>
      <c r="AX272" s="13" t="s">
        <v>84</v>
      </c>
      <c r="AY272" s="250" t="s">
        <v>173</v>
      </c>
    </row>
    <row r="273" spans="2:65" s="1" customFormat="1" ht="16.5" customHeight="1">
      <c r="B273" s="39"/>
      <c r="C273" s="212" t="s">
        <v>385</v>
      </c>
      <c r="D273" s="212" t="s">
        <v>175</v>
      </c>
      <c r="E273" s="213" t="s">
        <v>355</v>
      </c>
      <c r="F273" s="214" t="s">
        <v>356</v>
      </c>
      <c r="G273" s="215" t="s">
        <v>357</v>
      </c>
      <c r="H273" s="216">
        <v>586.4</v>
      </c>
      <c r="I273" s="217"/>
      <c r="J273" s="218">
        <f>ROUND(I273*H273,2)</f>
        <v>0</v>
      </c>
      <c r="K273" s="214" t="s">
        <v>179</v>
      </c>
      <c r="L273" s="44"/>
      <c r="M273" s="219" t="s">
        <v>19</v>
      </c>
      <c r="N273" s="220" t="s">
        <v>47</v>
      </c>
      <c r="O273" s="84"/>
      <c r="P273" s="221">
        <f>O273*H273</f>
        <v>0</v>
      </c>
      <c r="Q273" s="221">
        <v>0</v>
      </c>
      <c r="R273" s="221">
        <f>Q273*H273</f>
        <v>0</v>
      </c>
      <c r="S273" s="221">
        <v>0</v>
      </c>
      <c r="T273" s="221">
        <f>S273*H273</f>
        <v>0</v>
      </c>
      <c r="U273" s="222" t="s">
        <v>19</v>
      </c>
      <c r="AR273" s="223" t="s">
        <v>127</v>
      </c>
      <c r="AT273" s="223" t="s">
        <v>175</v>
      </c>
      <c r="AU273" s="223" t="s">
        <v>86</v>
      </c>
      <c r="AY273" s="18" t="s">
        <v>173</v>
      </c>
      <c r="BE273" s="224">
        <f>IF(N273="základní",J273,0)</f>
        <v>0</v>
      </c>
      <c r="BF273" s="224">
        <f>IF(N273="snížená",J273,0)</f>
        <v>0</v>
      </c>
      <c r="BG273" s="224">
        <f>IF(N273="zákl. přenesená",J273,0)</f>
        <v>0</v>
      </c>
      <c r="BH273" s="224">
        <f>IF(N273="sníž. přenesená",J273,0)</f>
        <v>0</v>
      </c>
      <c r="BI273" s="224">
        <f>IF(N273="nulová",J273,0)</f>
        <v>0</v>
      </c>
      <c r="BJ273" s="18" t="s">
        <v>84</v>
      </c>
      <c r="BK273" s="224">
        <f>ROUND(I273*H273,2)</f>
        <v>0</v>
      </c>
      <c r="BL273" s="18" t="s">
        <v>127</v>
      </c>
      <c r="BM273" s="223" t="s">
        <v>358</v>
      </c>
    </row>
    <row r="274" spans="2:47" s="1" customFormat="1" ht="12">
      <c r="B274" s="39"/>
      <c r="C274" s="40"/>
      <c r="D274" s="225" t="s">
        <v>181</v>
      </c>
      <c r="E274" s="40"/>
      <c r="F274" s="226" t="s">
        <v>359</v>
      </c>
      <c r="G274" s="40"/>
      <c r="H274" s="40"/>
      <c r="I274" s="137"/>
      <c r="J274" s="40"/>
      <c r="K274" s="40"/>
      <c r="L274" s="44"/>
      <c r="M274" s="227"/>
      <c r="N274" s="84"/>
      <c r="O274" s="84"/>
      <c r="P274" s="84"/>
      <c r="Q274" s="84"/>
      <c r="R274" s="84"/>
      <c r="S274" s="84"/>
      <c r="T274" s="84"/>
      <c r="U274" s="85"/>
      <c r="AT274" s="18" t="s">
        <v>181</v>
      </c>
      <c r="AU274" s="18" t="s">
        <v>86</v>
      </c>
    </row>
    <row r="275" spans="2:47" s="1" customFormat="1" ht="12">
      <c r="B275" s="39"/>
      <c r="C275" s="40"/>
      <c r="D275" s="225" t="s">
        <v>183</v>
      </c>
      <c r="E275" s="40"/>
      <c r="F275" s="228" t="s">
        <v>360</v>
      </c>
      <c r="G275" s="40"/>
      <c r="H275" s="40"/>
      <c r="I275" s="137"/>
      <c r="J275" s="40"/>
      <c r="K275" s="40"/>
      <c r="L275" s="44"/>
      <c r="M275" s="227"/>
      <c r="N275" s="84"/>
      <c r="O275" s="84"/>
      <c r="P275" s="84"/>
      <c r="Q275" s="84"/>
      <c r="R275" s="84"/>
      <c r="S275" s="84"/>
      <c r="T275" s="84"/>
      <c r="U275" s="85"/>
      <c r="AT275" s="18" t="s">
        <v>183</v>
      </c>
      <c r="AU275" s="18" t="s">
        <v>86</v>
      </c>
    </row>
    <row r="276" spans="2:51" s="12" customFormat="1" ht="12">
      <c r="B276" s="229"/>
      <c r="C276" s="230"/>
      <c r="D276" s="225" t="s">
        <v>185</v>
      </c>
      <c r="E276" s="231" t="s">
        <v>19</v>
      </c>
      <c r="F276" s="232" t="s">
        <v>142</v>
      </c>
      <c r="G276" s="230"/>
      <c r="H276" s="233">
        <v>586.4</v>
      </c>
      <c r="I276" s="234"/>
      <c r="J276" s="230"/>
      <c r="K276" s="230"/>
      <c r="L276" s="235"/>
      <c r="M276" s="236"/>
      <c r="N276" s="237"/>
      <c r="O276" s="237"/>
      <c r="P276" s="237"/>
      <c r="Q276" s="237"/>
      <c r="R276" s="237"/>
      <c r="S276" s="237"/>
      <c r="T276" s="237"/>
      <c r="U276" s="238"/>
      <c r="AT276" s="239" t="s">
        <v>185</v>
      </c>
      <c r="AU276" s="239" t="s">
        <v>86</v>
      </c>
      <c r="AV276" s="12" t="s">
        <v>86</v>
      </c>
      <c r="AW276" s="12" t="s">
        <v>37</v>
      </c>
      <c r="AX276" s="12" t="s">
        <v>76</v>
      </c>
      <c r="AY276" s="239" t="s">
        <v>173</v>
      </c>
    </row>
    <row r="277" spans="2:51" s="13" customFormat="1" ht="12">
      <c r="B277" s="240"/>
      <c r="C277" s="241"/>
      <c r="D277" s="225" t="s">
        <v>185</v>
      </c>
      <c r="E277" s="242" t="s">
        <v>19</v>
      </c>
      <c r="F277" s="243" t="s">
        <v>187</v>
      </c>
      <c r="G277" s="241"/>
      <c r="H277" s="244">
        <v>586.4</v>
      </c>
      <c r="I277" s="245"/>
      <c r="J277" s="241"/>
      <c r="K277" s="241"/>
      <c r="L277" s="246"/>
      <c r="M277" s="247"/>
      <c r="N277" s="248"/>
      <c r="O277" s="248"/>
      <c r="P277" s="248"/>
      <c r="Q277" s="248"/>
      <c r="R277" s="248"/>
      <c r="S277" s="248"/>
      <c r="T277" s="248"/>
      <c r="U277" s="249"/>
      <c r="AT277" s="250" t="s">
        <v>185</v>
      </c>
      <c r="AU277" s="250" t="s">
        <v>86</v>
      </c>
      <c r="AV277" s="13" t="s">
        <v>127</v>
      </c>
      <c r="AW277" s="13" t="s">
        <v>37</v>
      </c>
      <c r="AX277" s="13" t="s">
        <v>84</v>
      </c>
      <c r="AY277" s="250" t="s">
        <v>173</v>
      </c>
    </row>
    <row r="278" spans="2:65" s="1" customFormat="1" ht="16.5" customHeight="1">
      <c r="B278" s="39"/>
      <c r="C278" s="272" t="s">
        <v>391</v>
      </c>
      <c r="D278" s="272" t="s">
        <v>362</v>
      </c>
      <c r="E278" s="273" t="s">
        <v>363</v>
      </c>
      <c r="F278" s="274" t="s">
        <v>364</v>
      </c>
      <c r="G278" s="275" t="s">
        <v>365</v>
      </c>
      <c r="H278" s="276">
        <v>8.796</v>
      </c>
      <c r="I278" s="277"/>
      <c r="J278" s="278">
        <f>ROUND(I278*H278,2)</f>
        <v>0</v>
      </c>
      <c r="K278" s="274" t="s">
        <v>179</v>
      </c>
      <c r="L278" s="279"/>
      <c r="M278" s="280" t="s">
        <v>19</v>
      </c>
      <c r="N278" s="281" t="s">
        <v>47</v>
      </c>
      <c r="O278" s="84"/>
      <c r="P278" s="221">
        <f>O278*H278</f>
        <v>0</v>
      </c>
      <c r="Q278" s="221">
        <v>0.001</v>
      </c>
      <c r="R278" s="221">
        <f>Q278*H278</f>
        <v>0.008796</v>
      </c>
      <c r="S278" s="221">
        <v>0</v>
      </c>
      <c r="T278" s="221">
        <f>S278*H278</f>
        <v>0</v>
      </c>
      <c r="U278" s="222" t="s">
        <v>19</v>
      </c>
      <c r="AR278" s="223" t="s">
        <v>226</v>
      </c>
      <c r="AT278" s="223" t="s">
        <v>362</v>
      </c>
      <c r="AU278" s="223" t="s">
        <v>86</v>
      </c>
      <c r="AY278" s="18" t="s">
        <v>173</v>
      </c>
      <c r="BE278" s="224">
        <f>IF(N278="základní",J278,0)</f>
        <v>0</v>
      </c>
      <c r="BF278" s="224">
        <f>IF(N278="snížená",J278,0)</f>
        <v>0</v>
      </c>
      <c r="BG278" s="224">
        <f>IF(N278="zákl. přenesená",J278,0)</f>
        <v>0</v>
      </c>
      <c r="BH278" s="224">
        <f>IF(N278="sníž. přenesená",J278,0)</f>
        <v>0</v>
      </c>
      <c r="BI278" s="224">
        <f>IF(N278="nulová",J278,0)</f>
        <v>0</v>
      </c>
      <c r="BJ278" s="18" t="s">
        <v>84</v>
      </c>
      <c r="BK278" s="224">
        <f>ROUND(I278*H278,2)</f>
        <v>0</v>
      </c>
      <c r="BL278" s="18" t="s">
        <v>127</v>
      </c>
      <c r="BM278" s="223" t="s">
        <v>366</v>
      </c>
    </row>
    <row r="279" spans="2:47" s="1" customFormat="1" ht="12">
      <c r="B279" s="39"/>
      <c r="C279" s="40"/>
      <c r="D279" s="225" t="s">
        <v>181</v>
      </c>
      <c r="E279" s="40"/>
      <c r="F279" s="226" t="s">
        <v>364</v>
      </c>
      <c r="G279" s="40"/>
      <c r="H279" s="40"/>
      <c r="I279" s="137"/>
      <c r="J279" s="40"/>
      <c r="K279" s="40"/>
      <c r="L279" s="44"/>
      <c r="M279" s="227"/>
      <c r="N279" s="84"/>
      <c r="O279" s="84"/>
      <c r="P279" s="84"/>
      <c r="Q279" s="84"/>
      <c r="R279" s="84"/>
      <c r="S279" s="84"/>
      <c r="T279" s="84"/>
      <c r="U279" s="85"/>
      <c r="AT279" s="18" t="s">
        <v>181</v>
      </c>
      <c r="AU279" s="18" t="s">
        <v>86</v>
      </c>
    </row>
    <row r="280" spans="2:51" s="12" customFormat="1" ht="12">
      <c r="B280" s="229"/>
      <c r="C280" s="230"/>
      <c r="D280" s="225" t="s">
        <v>185</v>
      </c>
      <c r="E280" s="230"/>
      <c r="F280" s="232" t="s">
        <v>702</v>
      </c>
      <c r="G280" s="230"/>
      <c r="H280" s="233">
        <v>8.796</v>
      </c>
      <c r="I280" s="234"/>
      <c r="J280" s="230"/>
      <c r="K280" s="230"/>
      <c r="L280" s="235"/>
      <c r="M280" s="236"/>
      <c r="N280" s="237"/>
      <c r="O280" s="237"/>
      <c r="P280" s="237"/>
      <c r="Q280" s="237"/>
      <c r="R280" s="237"/>
      <c r="S280" s="237"/>
      <c r="T280" s="237"/>
      <c r="U280" s="238"/>
      <c r="AT280" s="239" t="s">
        <v>185</v>
      </c>
      <c r="AU280" s="239" t="s">
        <v>86</v>
      </c>
      <c r="AV280" s="12" t="s">
        <v>86</v>
      </c>
      <c r="AW280" s="12" t="s">
        <v>4</v>
      </c>
      <c r="AX280" s="12" t="s">
        <v>84</v>
      </c>
      <c r="AY280" s="239" t="s">
        <v>173</v>
      </c>
    </row>
    <row r="281" spans="2:65" s="1" customFormat="1" ht="16.5" customHeight="1">
      <c r="B281" s="39"/>
      <c r="C281" s="212" t="s">
        <v>397</v>
      </c>
      <c r="D281" s="212" t="s">
        <v>175</v>
      </c>
      <c r="E281" s="213" t="s">
        <v>369</v>
      </c>
      <c r="F281" s="214" t="s">
        <v>370</v>
      </c>
      <c r="G281" s="215" t="s">
        <v>357</v>
      </c>
      <c r="H281" s="216">
        <v>185</v>
      </c>
      <c r="I281" s="217"/>
      <c r="J281" s="218">
        <f>ROUND(I281*H281,2)</f>
        <v>0</v>
      </c>
      <c r="K281" s="214" t="s">
        <v>179</v>
      </c>
      <c r="L281" s="44"/>
      <c r="M281" s="219" t="s">
        <v>19</v>
      </c>
      <c r="N281" s="220" t="s">
        <v>47</v>
      </c>
      <c r="O281" s="84"/>
      <c r="P281" s="221">
        <f>O281*H281</f>
        <v>0</v>
      </c>
      <c r="Q281" s="221">
        <v>0</v>
      </c>
      <c r="R281" s="221">
        <f>Q281*H281</f>
        <v>0</v>
      </c>
      <c r="S281" s="221">
        <v>0</v>
      </c>
      <c r="T281" s="221">
        <f>S281*H281</f>
        <v>0</v>
      </c>
      <c r="U281" s="222" t="s">
        <v>19</v>
      </c>
      <c r="AR281" s="223" t="s">
        <v>127</v>
      </c>
      <c r="AT281" s="223" t="s">
        <v>175</v>
      </c>
      <c r="AU281" s="223" t="s">
        <v>86</v>
      </c>
      <c r="AY281" s="18" t="s">
        <v>173</v>
      </c>
      <c r="BE281" s="224">
        <f>IF(N281="základní",J281,0)</f>
        <v>0</v>
      </c>
      <c r="BF281" s="224">
        <f>IF(N281="snížená",J281,0)</f>
        <v>0</v>
      </c>
      <c r="BG281" s="224">
        <f>IF(N281="zákl. přenesená",J281,0)</f>
        <v>0</v>
      </c>
      <c r="BH281" s="224">
        <f>IF(N281="sníž. přenesená",J281,0)</f>
        <v>0</v>
      </c>
      <c r="BI281" s="224">
        <f>IF(N281="nulová",J281,0)</f>
        <v>0</v>
      </c>
      <c r="BJ281" s="18" t="s">
        <v>84</v>
      </c>
      <c r="BK281" s="224">
        <f>ROUND(I281*H281,2)</f>
        <v>0</v>
      </c>
      <c r="BL281" s="18" t="s">
        <v>127</v>
      </c>
      <c r="BM281" s="223" t="s">
        <v>371</v>
      </c>
    </row>
    <row r="282" spans="2:47" s="1" customFormat="1" ht="12">
      <c r="B282" s="39"/>
      <c r="C282" s="40"/>
      <c r="D282" s="225" t="s">
        <v>181</v>
      </c>
      <c r="E282" s="40"/>
      <c r="F282" s="226" t="s">
        <v>372</v>
      </c>
      <c r="G282" s="40"/>
      <c r="H282" s="40"/>
      <c r="I282" s="137"/>
      <c r="J282" s="40"/>
      <c r="K282" s="40"/>
      <c r="L282" s="44"/>
      <c r="M282" s="227"/>
      <c r="N282" s="84"/>
      <c r="O282" s="84"/>
      <c r="P282" s="84"/>
      <c r="Q282" s="84"/>
      <c r="R282" s="84"/>
      <c r="S282" s="84"/>
      <c r="T282" s="84"/>
      <c r="U282" s="85"/>
      <c r="AT282" s="18" t="s">
        <v>181</v>
      </c>
      <c r="AU282" s="18" t="s">
        <v>86</v>
      </c>
    </row>
    <row r="283" spans="2:47" s="1" customFormat="1" ht="12">
      <c r="B283" s="39"/>
      <c r="C283" s="40"/>
      <c r="D283" s="225" t="s">
        <v>183</v>
      </c>
      <c r="E283" s="40"/>
      <c r="F283" s="228" t="s">
        <v>360</v>
      </c>
      <c r="G283" s="40"/>
      <c r="H283" s="40"/>
      <c r="I283" s="137"/>
      <c r="J283" s="40"/>
      <c r="K283" s="40"/>
      <c r="L283" s="44"/>
      <c r="M283" s="227"/>
      <c r="N283" s="84"/>
      <c r="O283" s="84"/>
      <c r="P283" s="84"/>
      <c r="Q283" s="84"/>
      <c r="R283" s="84"/>
      <c r="S283" s="84"/>
      <c r="T283" s="84"/>
      <c r="U283" s="85"/>
      <c r="AT283" s="18" t="s">
        <v>183</v>
      </c>
      <c r="AU283" s="18" t="s">
        <v>86</v>
      </c>
    </row>
    <row r="284" spans="2:51" s="12" customFormat="1" ht="12">
      <c r="B284" s="229"/>
      <c r="C284" s="230"/>
      <c r="D284" s="225" t="s">
        <v>185</v>
      </c>
      <c r="E284" s="231" t="s">
        <v>19</v>
      </c>
      <c r="F284" s="232" t="s">
        <v>703</v>
      </c>
      <c r="G284" s="230"/>
      <c r="H284" s="233">
        <v>185</v>
      </c>
      <c r="I284" s="234"/>
      <c r="J284" s="230"/>
      <c r="K284" s="230"/>
      <c r="L284" s="235"/>
      <c r="M284" s="236"/>
      <c r="N284" s="237"/>
      <c r="O284" s="237"/>
      <c r="P284" s="237"/>
      <c r="Q284" s="237"/>
      <c r="R284" s="237"/>
      <c r="S284" s="237"/>
      <c r="T284" s="237"/>
      <c r="U284" s="238"/>
      <c r="AT284" s="239" t="s">
        <v>185</v>
      </c>
      <c r="AU284" s="239" t="s">
        <v>86</v>
      </c>
      <c r="AV284" s="12" t="s">
        <v>86</v>
      </c>
      <c r="AW284" s="12" t="s">
        <v>37</v>
      </c>
      <c r="AX284" s="12" t="s">
        <v>76</v>
      </c>
      <c r="AY284" s="239" t="s">
        <v>173</v>
      </c>
    </row>
    <row r="285" spans="2:51" s="13" customFormat="1" ht="12">
      <c r="B285" s="240"/>
      <c r="C285" s="241"/>
      <c r="D285" s="225" t="s">
        <v>185</v>
      </c>
      <c r="E285" s="242" t="s">
        <v>19</v>
      </c>
      <c r="F285" s="243" t="s">
        <v>187</v>
      </c>
      <c r="G285" s="241"/>
      <c r="H285" s="244">
        <v>185</v>
      </c>
      <c r="I285" s="245"/>
      <c r="J285" s="241"/>
      <c r="K285" s="241"/>
      <c r="L285" s="246"/>
      <c r="M285" s="247"/>
      <c r="N285" s="248"/>
      <c r="O285" s="248"/>
      <c r="P285" s="248"/>
      <c r="Q285" s="248"/>
      <c r="R285" s="248"/>
      <c r="S285" s="248"/>
      <c r="T285" s="248"/>
      <c r="U285" s="249"/>
      <c r="AT285" s="250" t="s">
        <v>185</v>
      </c>
      <c r="AU285" s="250" t="s">
        <v>86</v>
      </c>
      <c r="AV285" s="13" t="s">
        <v>127</v>
      </c>
      <c r="AW285" s="13" t="s">
        <v>37</v>
      </c>
      <c r="AX285" s="13" t="s">
        <v>84</v>
      </c>
      <c r="AY285" s="250" t="s">
        <v>173</v>
      </c>
    </row>
    <row r="286" spans="2:65" s="1" customFormat="1" ht="16.5" customHeight="1">
      <c r="B286" s="39"/>
      <c r="C286" s="272" t="s">
        <v>403</v>
      </c>
      <c r="D286" s="272" t="s">
        <v>362</v>
      </c>
      <c r="E286" s="273" t="s">
        <v>375</v>
      </c>
      <c r="F286" s="274" t="s">
        <v>376</v>
      </c>
      <c r="G286" s="275" t="s">
        <v>365</v>
      </c>
      <c r="H286" s="276">
        <v>2.775</v>
      </c>
      <c r="I286" s="277"/>
      <c r="J286" s="278">
        <f>ROUND(I286*H286,2)</f>
        <v>0</v>
      </c>
      <c r="K286" s="274" t="s">
        <v>179</v>
      </c>
      <c r="L286" s="279"/>
      <c r="M286" s="280" t="s">
        <v>19</v>
      </c>
      <c r="N286" s="281" t="s">
        <v>47</v>
      </c>
      <c r="O286" s="84"/>
      <c r="P286" s="221">
        <f>O286*H286</f>
        <v>0</v>
      </c>
      <c r="Q286" s="221">
        <v>0.001</v>
      </c>
      <c r="R286" s="221">
        <f>Q286*H286</f>
        <v>0.002775</v>
      </c>
      <c r="S286" s="221">
        <v>0</v>
      </c>
      <c r="T286" s="221">
        <f>S286*H286</f>
        <v>0</v>
      </c>
      <c r="U286" s="222" t="s">
        <v>19</v>
      </c>
      <c r="AR286" s="223" t="s">
        <v>226</v>
      </c>
      <c r="AT286" s="223" t="s">
        <v>362</v>
      </c>
      <c r="AU286" s="223" t="s">
        <v>86</v>
      </c>
      <c r="AY286" s="18" t="s">
        <v>173</v>
      </c>
      <c r="BE286" s="224">
        <f>IF(N286="základní",J286,0)</f>
        <v>0</v>
      </c>
      <c r="BF286" s="224">
        <f>IF(N286="snížená",J286,0)</f>
        <v>0</v>
      </c>
      <c r="BG286" s="224">
        <f>IF(N286="zákl. přenesená",J286,0)</f>
        <v>0</v>
      </c>
      <c r="BH286" s="224">
        <f>IF(N286="sníž. přenesená",J286,0)</f>
        <v>0</v>
      </c>
      <c r="BI286" s="224">
        <f>IF(N286="nulová",J286,0)</f>
        <v>0</v>
      </c>
      <c r="BJ286" s="18" t="s">
        <v>84</v>
      </c>
      <c r="BK286" s="224">
        <f>ROUND(I286*H286,2)</f>
        <v>0</v>
      </c>
      <c r="BL286" s="18" t="s">
        <v>127</v>
      </c>
      <c r="BM286" s="223" t="s">
        <v>377</v>
      </c>
    </row>
    <row r="287" spans="2:47" s="1" customFormat="1" ht="12">
      <c r="B287" s="39"/>
      <c r="C287" s="40"/>
      <c r="D287" s="225" t="s">
        <v>181</v>
      </c>
      <c r="E287" s="40"/>
      <c r="F287" s="226" t="s">
        <v>376</v>
      </c>
      <c r="G287" s="40"/>
      <c r="H287" s="40"/>
      <c r="I287" s="137"/>
      <c r="J287" s="40"/>
      <c r="K287" s="40"/>
      <c r="L287" s="44"/>
      <c r="M287" s="227"/>
      <c r="N287" s="84"/>
      <c r="O287" s="84"/>
      <c r="P287" s="84"/>
      <c r="Q287" s="84"/>
      <c r="R287" s="84"/>
      <c r="S287" s="84"/>
      <c r="T287" s="84"/>
      <c r="U287" s="85"/>
      <c r="AT287" s="18" t="s">
        <v>181</v>
      </c>
      <c r="AU287" s="18" t="s">
        <v>86</v>
      </c>
    </row>
    <row r="288" spans="2:51" s="12" customFormat="1" ht="12">
      <c r="B288" s="229"/>
      <c r="C288" s="230"/>
      <c r="D288" s="225" t="s">
        <v>185</v>
      </c>
      <c r="E288" s="230"/>
      <c r="F288" s="232" t="s">
        <v>704</v>
      </c>
      <c r="G288" s="230"/>
      <c r="H288" s="233">
        <v>2.775</v>
      </c>
      <c r="I288" s="234"/>
      <c r="J288" s="230"/>
      <c r="K288" s="230"/>
      <c r="L288" s="235"/>
      <c r="M288" s="236"/>
      <c r="N288" s="237"/>
      <c r="O288" s="237"/>
      <c r="P288" s="237"/>
      <c r="Q288" s="237"/>
      <c r="R288" s="237"/>
      <c r="S288" s="237"/>
      <c r="T288" s="237"/>
      <c r="U288" s="238"/>
      <c r="AT288" s="239" t="s">
        <v>185</v>
      </c>
      <c r="AU288" s="239" t="s">
        <v>86</v>
      </c>
      <c r="AV288" s="12" t="s">
        <v>86</v>
      </c>
      <c r="AW288" s="12" t="s">
        <v>4</v>
      </c>
      <c r="AX288" s="12" t="s">
        <v>84</v>
      </c>
      <c r="AY288" s="239" t="s">
        <v>173</v>
      </c>
    </row>
    <row r="289" spans="2:65" s="1" customFormat="1" ht="16.5" customHeight="1">
      <c r="B289" s="39"/>
      <c r="C289" s="212" t="s">
        <v>416</v>
      </c>
      <c r="D289" s="212" t="s">
        <v>175</v>
      </c>
      <c r="E289" s="213" t="s">
        <v>380</v>
      </c>
      <c r="F289" s="214" t="s">
        <v>381</v>
      </c>
      <c r="G289" s="215" t="s">
        <v>190</v>
      </c>
      <c r="H289" s="216">
        <v>124</v>
      </c>
      <c r="I289" s="217"/>
      <c r="J289" s="218">
        <f>ROUND(I289*H289,2)</f>
        <v>0</v>
      </c>
      <c r="K289" s="214" t="s">
        <v>179</v>
      </c>
      <c r="L289" s="44"/>
      <c r="M289" s="219" t="s">
        <v>19</v>
      </c>
      <c r="N289" s="220" t="s">
        <v>47</v>
      </c>
      <c r="O289" s="84"/>
      <c r="P289" s="221">
        <f>O289*H289</f>
        <v>0</v>
      </c>
      <c r="Q289" s="221">
        <v>0</v>
      </c>
      <c r="R289" s="221">
        <f>Q289*H289</f>
        <v>0</v>
      </c>
      <c r="S289" s="221">
        <v>0</v>
      </c>
      <c r="T289" s="221">
        <f>S289*H289</f>
        <v>0</v>
      </c>
      <c r="U289" s="222" t="s">
        <v>19</v>
      </c>
      <c r="AR289" s="223" t="s">
        <v>127</v>
      </c>
      <c r="AT289" s="223" t="s">
        <v>175</v>
      </c>
      <c r="AU289" s="223" t="s">
        <v>86</v>
      </c>
      <c r="AY289" s="18" t="s">
        <v>173</v>
      </c>
      <c r="BE289" s="224">
        <f>IF(N289="základní",J289,0)</f>
        <v>0</v>
      </c>
      <c r="BF289" s="224">
        <f>IF(N289="snížená",J289,0)</f>
        <v>0</v>
      </c>
      <c r="BG289" s="224">
        <f>IF(N289="zákl. přenesená",J289,0)</f>
        <v>0</v>
      </c>
      <c r="BH289" s="224">
        <f>IF(N289="sníž. přenesená",J289,0)</f>
        <v>0</v>
      </c>
      <c r="BI289" s="224">
        <f>IF(N289="nulová",J289,0)</f>
        <v>0</v>
      </c>
      <c r="BJ289" s="18" t="s">
        <v>84</v>
      </c>
      <c r="BK289" s="224">
        <f>ROUND(I289*H289,2)</f>
        <v>0</v>
      </c>
      <c r="BL289" s="18" t="s">
        <v>127</v>
      </c>
      <c r="BM289" s="223" t="s">
        <v>382</v>
      </c>
    </row>
    <row r="290" spans="2:47" s="1" customFormat="1" ht="12">
      <c r="B290" s="39"/>
      <c r="C290" s="40"/>
      <c r="D290" s="225" t="s">
        <v>181</v>
      </c>
      <c r="E290" s="40"/>
      <c r="F290" s="226" t="s">
        <v>383</v>
      </c>
      <c r="G290" s="40"/>
      <c r="H290" s="40"/>
      <c r="I290" s="137"/>
      <c r="J290" s="40"/>
      <c r="K290" s="40"/>
      <c r="L290" s="44"/>
      <c r="M290" s="227"/>
      <c r="N290" s="84"/>
      <c r="O290" s="84"/>
      <c r="P290" s="84"/>
      <c r="Q290" s="84"/>
      <c r="R290" s="84"/>
      <c r="S290" s="84"/>
      <c r="T290" s="84"/>
      <c r="U290" s="85"/>
      <c r="AT290" s="18" t="s">
        <v>181</v>
      </c>
      <c r="AU290" s="18" t="s">
        <v>86</v>
      </c>
    </row>
    <row r="291" spans="2:47" s="1" customFormat="1" ht="12">
      <c r="B291" s="39"/>
      <c r="C291" s="40"/>
      <c r="D291" s="225" t="s">
        <v>183</v>
      </c>
      <c r="E291" s="40"/>
      <c r="F291" s="228" t="s">
        <v>332</v>
      </c>
      <c r="G291" s="40"/>
      <c r="H291" s="40"/>
      <c r="I291" s="137"/>
      <c r="J291" s="40"/>
      <c r="K291" s="40"/>
      <c r="L291" s="44"/>
      <c r="M291" s="227"/>
      <c r="N291" s="84"/>
      <c r="O291" s="84"/>
      <c r="P291" s="84"/>
      <c r="Q291" s="84"/>
      <c r="R291" s="84"/>
      <c r="S291" s="84"/>
      <c r="T291" s="84"/>
      <c r="U291" s="85"/>
      <c r="AT291" s="18" t="s">
        <v>183</v>
      </c>
      <c r="AU291" s="18" t="s">
        <v>86</v>
      </c>
    </row>
    <row r="292" spans="2:51" s="12" customFormat="1" ht="12">
      <c r="B292" s="229"/>
      <c r="C292" s="230"/>
      <c r="D292" s="225" t="s">
        <v>185</v>
      </c>
      <c r="E292" s="231" t="s">
        <v>19</v>
      </c>
      <c r="F292" s="232" t="s">
        <v>384</v>
      </c>
      <c r="G292" s="230"/>
      <c r="H292" s="233">
        <v>124</v>
      </c>
      <c r="I292" s="234"/>
      <c r="J292" s="230"/>
      <c r="K292" s="230"/>
      <c r="L292" s="235"/>
      <c r="M292" s="236"/>
      <c r="N292" s="237"/>
      <c r="O292" s="237"/>
      <c r="P292" s="237"/>
      <c r="Q292" s="237"/>
      <c r="R292" s="237"/>
      <c r="S292" s="237"/>
      <c r="T292" s="237"/>
      <c r="U292" s="238"/>
      <c r="AT292" s="239" t="s">
        <v>185</v>
      </c>
      <c r="AU292" s="239" t="s">
        <v>86</v>
      </c>
      <c r="AV292" s="12" t="s">
        <v>86</v>
      </c>
      <c r="AW292" s="12" t="s">
        <v>37</v>
      </c>
      <c r="AX292" s="12" t="s">
        <v>76</v>
      </c>
      <c r="AY292" s="239" t="s">
        <v>173</v>
      </c>
    </row>
    <row r="293" spans="2:51" s="13" customFormat="1" ht="12">
      <c r="B293" s="240"/>
      <c r="C293" s="241"/>
      <c r="D293" s="225" t="s">
        <v>185</v>
      </c>
      <c r="E293" s="242" t="s">
        <v>19</v>
      </c>
      <c r="F293" s="243" t="s">
        <v>187</v>
      </c>
      <c r="G293" s="241"/>
      <c r="H293" s="244">
        <v>124</v>
      </c>
      <c r="I293" s="245"/>
      <c r="J293" s="241"/>
      <c r="K293" s="241"/>
      <c r="L293" s="246"/>
      <c r="M293" s="247"/>
      <c r="N293" s="248"/>
      <c r="O293" s="248"/>
      <c r="P293" s="248"/>
      <c r="Q293" s="248"/>
      <c r="R293" s="248"/>
      <c r="S293" s="248"/>
      <c r="T293" s="248"/>
      <c r="U293" s="249"/>
      <c r="AT293" s="250" t="s">
        <v>185</v>
      </c>
      <c r="AU293" s="250" t="s">
        <v>86</v>
      </c>
      <c r="AV293" s="13" t="s">
        <v>127</v>
      </c>
      <c r="AW293" s="13" t="s">
        <v>37</v>
      </c>
      <c r="AX293" s="13" t="s">
        <v>84</v>
      </c>
      <c r="AY293" s="250" t="s">
        <v>173</v>
      </c>
    </row>
    <row r="294" spans="2:65" s="1" customFormat="1" ht="16.5" customHeight="1">
      <c r="B294" s="39"/>
      <c r="C294" s="212" t="s">
        <v>423</v>
      </c>
      <c r="D294" s="212" t="s">
        <v>175</v>
      </c>
      <c r="E294" s="213" t="s">
        <v>386</v>
      </c>
      <c r="F294" s="214" t="s">
        <v>387</v>
      </c>
      <c r="G294" s="215" t="s">
        <v>190</v>
      </c>
      <c r="H294" s="216">
        <v>76</v>
      </c>
      <c r="I294" s="217"/>
      <c r="J294" s="218">
        <f>ROUND(I294*H294,2)</f>
        <v>0</v>
      </c>
      <c r="K294" s="214" t="s">
        <v>179</v>
      </c>
      <c r="L294" s="44"/>
      <c r="M294" s="219" t="s">
        <v>19</v>
      </c>
      <c r="N294" s="220" t="s">
        <v>47</v>
      </c>
      <c r="O294" s="84"/>
      <c r="P294" s="221">
        <f>O294*H294</f>
        <v>0</v>
      </c>
      <c r="Q294" s="221">
        <v>0</v>
      </c>
      <c r="R294" s="221">
        <f>Q294*H294</f>
        <v>0</v>
      </c>
      <c r="S294" s="221">
        <v>0</v>
      </c>
      <c r="T294" s="221">
        <f>S294*H294</f>
        <v>0</v>
      </c>
      <c r="U294" s="222" t="s">
        <v>19</v>
      </c>
      <c r="AR294" s="223" t="s">
        <v>127</v>
      </c>
      <c r="AT294" s="223" t="s">
        <v>175</v>
      </c>
      <c r="AU294" s="223" t="s">
        <v>86</v>
      </c>
      <c r="AY294" s="18" t="s">
        <v>173</v>
      </c>
      <c r="BE294" s="224">
        <f>IF(N294="základní",J294,0)</f>
        <v>0</v>
      </c>
      <c r="BF294" s="224">
        <f>IF(N294="snížená",J294,0)</f>
        <v>0</v>
      </c>
      <c r="BG294" s="224">
        <f>IF(N294="zákl. přenesená",J294,0)</f>
        <v>0</v>
      </c>
      <c r="BH294" s="224">
        <f>IF(N294="sníž. přenesená",J294,0)</f>
        <v>0</v>
      </c>
      <c r="BI294" s="224">
        <f>IF(N294="nulová",J294,0)</f>
        <v>0</v>
      </c>
      <c r="BJ294" s="18" t="s">
        <v>84</v>
      </c>
      <c r="BK294" s="224">
        <f>ROUND(I294*H294,2)</f>
        <v>0</v>
      </c>
      <c r="BL294" s="18" t="s">
        <v>127</v>
      </c>
      <c r="BM294" s="223" t="s">
        <v>388</v>
      </c>
    </row>
    <row r="295" spans="2:47" s="1" customFormat="1" ht="12">
      <c r="B295" s="39"/>
      <c r="C295" s="40"/>
      <c r="D295" s="225" t="s">
        <v>181</v>
      </c>
      <c r="E295" s="40"/>
      <c r="F295" s="226" t="s">
        <v>389</v>
      </c>
      <c r="G295" s="40"/>
      <c r="H295" s="40"/>
      <c r="I295" s="137"/>
      <c r="J295" s="40"/>
      <c r="K295" s="40"/>
      <c r="L295" s="44"/>
      <c r="M295" s="227"/>
      <c r="N295" s="84"/>
      <c r="O295" s="84"/>
      <c r="P295" s="84"/>
      <c r="Q295" s="84"/>
      <c r="R295" s="84"/>
      <c r="S295" s="84"/>
      <c r="T295" s="84"/>
      <c r="U295" s="85"/>
      <c r="AT295" s="18" t="s">
        <v>181</v>
      </c>
      <c r="AU295" s="18" t="s">
        <v>86</v>
      </c>
    </row>
    <row r="296" spans="2:47" s="1" customFormat="1" ht="12">
      <c r="B296" s="39"/>
      <c r="C296" s="40"/>
      <c r="D296" s="225" t="s">
        <v>183</v>
      </c>
      <c r="E296" s="40"/>
      <c r="F296" s="228" t="s">
        <v>332</v>
      </c>
      <c r="G296" s="40"/>
      <c r="H296" s="40"/>
      <c r="I296" s="137"/>
      <c r="J296" s="40"/>
      <c r="K296" s="40"/>
      <c r="L296" s="44"/>
      <c r="M296" s="227"/>
      <c r="N296" s="84"/>
      <c r="O296" s="84"/>
      <c r="P296" s="84"/>
      <c r="Q296" s="84"/>
      <c r="R296" s="84"/>
      <c r="S296" s="84"/>
      <c r="T296" s="84"/>
      <c r="U296" s="85"/>
      <c r="AT296" s="18" t="s">
        <v>183</v>
      </c>
      <c r="AU296" s="18" t="s">
        <v>86</v>
      </c>
    </row>
    <row r="297" spans="2:51" s="12" customFormat="1" ht="12">
      <c r="B297" s="229"/>
      <c r="C297" s="230"/>
      <c r="D297" s="225" t="s">
        <v>185</v>
      </c>
      <c r="E297" s="231" t="s">
        <v>19</v>
      </c>
      <c r="F297" s="232" t="s">
        <v>390</v>
      </c>
      <c r="G297" s="230"/>
      <c r="H297" s="233">
        <v>76</v>
      </c>
      <c r="I297" s="234"/>
      <c r="J297" s="230"/>
      <c r="K297" s="230"/>
      <c r="L297" s="235"/>
      <c r="M297" s="236"/>
      <c r="N297" s="237"/>
      <c r="O297" s="237"/>
      <c r="P297" s="237"/>
      <c r="Q297" s="237"/>
      <c r="R297" s="237"/>
      <c r="S297" s="237"/>
      <c r="T297" s="237"/>
      <c r="U297" s="238"/>
      <c r="AT297" s="239" t="s">
        <v>185</v>
      </c>
      <c r="AU297" s="239" t="s">
        <v>86</v>
      </c>
      <c r="AV297" s="12" t="s">
        <v>86</v>
      </c>
      <c r="AW297" s="12" t="s">
        <v>37</v>
      </c>
      <c r="AX297" s="12" t="s">
        <v>76</v>
      </c>
      <c r="AY297" s="239" t="s">
        <v>173</v>
      </c>
    </row>
    <row r="298" spans="2:51" s="13" customFormat="1" ht="12">
      <c r="B298" s="240"/>
      <c r="C298" s="241"/>
      <c r="D298" s="225" t="s">
        <v>185</v>
      </c>
      <c r="E298" s="242" t="s">
        <v>19</v>
      </c>
      <c r="F298" s="243" t="s">
        <v>187</v>
      </c>
      <c r="G298" s="241"/>
      <c r="H298" s="244">
        <v>76</v>
      </c>
      <c r="I298" s="245"/>
      <c r="J298" s="241"/>
      <c r="K298" s="241"/>
      <c r="L298" s="246"/>
      <c r="M298" s="247"/>
      <c r="N298" s="248"/>
      <c r="O298" s="248"/>
      <c r="P298" s="248"/>
      <c r="Q298" s="248"/>
      <c r="R298" s="248"/>
      <c r="S298" s="248"/>
      <c r="T298" s="248"/>
      <c r="U298" s="249"/>
      <c r="AT298" s="250" t="s">
        <v>185</v>
      </c>
      <c r="AU298" s="250" t="s">
        <v>86</v>
      </c>
      <c r="AV298" s="13" t="s">
        <v>127</v>
      </c>
      <c r="AW298" s="13" t="s">
        <v>37</v>
      </c>
      <c r="AX298" s="13" t="s">
        <v>84</v>
      </c>
      <c r="AY298" s="250" t="s">
        <v>173</v>
      </c>
    </row>
    <row r="299" spans="2:65" s="1" customFormat="1" ht="16.5" customHeight="1">
      <c r="B299" s="39"/>
      <c r="C299" s="212" t="s">
        <v>428</v>
      </c>
      <c r="D299" s="212" t="s">
        <v>175</v>
      </c>
      <c r="E299" s="213" t="s">
        <v>392</v>
      </c>
      <c r="F299" s="214" t="s">
        <v>393</v>
      </c>
      <c r="G299" s="215" t="s">
        <v>190</v>
      </c>
      <c r="H299" s="216">
        <v>48</v>
      </c>
      <c r="I299" s="217"/>
      <c r="J299" s="218">
        <f>ROUND(I299*H299,2)</f>
        <v>0</v>
      </c>
      <c r="K299" s="214" t="s">
        <v>179</v>
      </c>
      <c r="L299" s="44"/>
      <c r="M299" s="219" t="s">
        <v>19</v>
      </c>
      <c r="N299" s="220" t="s">
        <v>47</v>
      </c>
      <c r="O299" s="84"/>
      <c r="P299" s="221">
        <f>O299*H299</f>
        <v>0</v>
      </c>
      <c r="Q299" s="221">
        <v>0</v>
      </c>
      <c r="R299" s="221">
        <f>Q299*H299</f>
        <v>0</v>
      </c>
      <c r="S299" s="221">
        <v>0</v>
      </c>
      <c r="T299" s="221">
        <f>S299*H299</f>
        <v>0</v>
      </c>
      <c r="U299" s="222" t="s">
        <v>19</v>
      </c>
      <c r="AR299" s="223" t="s">
        <v>127</v>
      </c>
      <c r="AT299" s="223" t="s">
        <v>175</v>
      </c>
      <c r="AU299" s="223" t="s">
        <v>86</v>
      </c>
      <c r="AY299" s="18" t="s">
        <v>173</v>
      </c>
      <c r="BE299" s="224">
        <f>IF(N299="základní",J299,0)</f>
        <v>0</v>
      </c>
      <c r="BF299" s="224">
        <f>IF(N299="snížená",J299,0)</f>
        <v>0</v>
      </c>
      <c r="BG299" s="224">
        <f>IF(N299="zákl. přenesená",J299,0)</f>
        <v>0</v>
      </c>
      <c r="BH299" s="224">
        <f>IF(N299="sníž. přenesená",J299,0)</f>
        <v>0</v>
      </c>
      <c r="BI299" s="224">
        <f>IF(N299="nulová",J299,0)</f>
        <v>0</v>
      </c>
      <c r="BJ299" s="18" t="s">
        <v>84</v>
      </c>
      <c r="BK299" s="224">
        <f>ROUND(I299*H299,2)</f>
        <v>0</v>
      </c>
      <c r="BL299" s="18" t="s">
        <v>127</v>
      </c>
      <c r="BM299" s="223" t="s">
        <v>394</v>
      </c>
    </row>
    <row r="300" spans="2:47" s="1" customFormat="1" ht="12">
      <c r="B300" s="39"/>
      <c r="C300" s="40"/>
      <c r="D300" s="225" t="s">
        <v>181</v>
      </c>
      <c r="E300" s="40"/>
      <c r="F300" s="226" t="s">
        <v>395</v>
      </c>
      <c r="G300" s="40"/>
      <c r="H300" s="40"/>
      <c r="I300" s="137"/>
      <c r="J300" s="40"/>
      <c r="K300" s="40"/>
      <c r="L300" s="44"/>
      <c r="M300" s="227"/>
      <c r="N300" s="84"/>
      <c r="O300" s="84"/>
      <c r="P300" s="84"/>
      <c r="Q300" s="84"/>
      <c r="R300" s="84"/>
      <c r="S300" s="84"/>
      <c r="T300" s="84"/>
      <c r="U300" s="85"/>
      <c r="AT300" s="18" t="s">
        <v>181</v>
      </c>
      <c r="AU300" s="18" t="s">
        <v>86</v>
      </c>
    </row>
    <row r="301" spans="2:47" s="1" customFormat="1" ht="12">
      <c r="B301" s="39"/>
      <c r="C301" s="40"/>
      <c r="D301" s="225" t="s">
        <v>183</v>
      </c>
      <c r="E301" s="40"/>
      <c r="F301" s="228" t="s">
        <v>332</v>
      </c>
      <c r="G301" s="40"/>
      <c r="H301" s="40"/>
      <c r="I301" s="137"/>
      <c r="J301" s="40"/>
      <c r="K301" s="40"/>
      <c r="L301" s="44"/>
      <c r="M301" s="227"/>
      <c r="N301" s="84"/>
      <c r="O301" s="84"/>
      <c r="P301" s="84"/>
      <c r="Q301" s="84"/>
      <c r="R301" s="84"/>
      <c r="S301" s="84"/>
      <c r="T301" s="84"/>
      <c r="U301" s="85"/>
      <c r="AT301" s="18" t="s">
        <v>183</v>
      </c>
      <c r="AU301" s="18" t="s">
        <v>86</v>
      </c>
    </row>
    <row r="302" spans="2:51" s="12" customFormat="1" ht="12">
      <c r="B302" s="229"/>
      <c r="C302" s="230"/>
      <c r="D302" s="225" t="s">
        <v>185</v>
      </c>
      <c r="E302" s="231" t="s">
        <v>19</v>
      </c>
      <c r="F302" s="232" t="s">
        <v>396</v>
      </c>
      <c r="G302" s="230"/>
      <c r="H302" s="233">
        <v>48</v>
      </c>
      <c r="I302" s="234"/>
      <c r="J302" s="230"/>
      <c r="K302" s="230"/>
      <c r="L302" s="235"/>
      <c r="M302" s="236"/>
      <c r="N302" s="237"/>
      <c r="O302" s="237"/>
      <c r="P302" s="237"/>
      <c r="Q302" s="237"/>
      <c r="R302" s="237"/>
      <c r="S302" s="237"/>
      <c r="T302" s="237"/>
      <c r="U302" s="238"/>
      <c r="AT302" s="239" t="s">
        <v>185</v>
      </c>
      <c r="AU302" s="239" t="s">
        <v>86</v>
      </c>
      <c r="AV302" s="12" t="s">
        <v>86</v>
      </c>
      <c r="AW302" s="12" t="s">
        <v>37</v>
      </c>
      <c r="AX302" s="12" t="s">
        <v>76</v>
      </c>
      <c r="AY302" s="239" t="s">
        <v>173</v>
      </c>
    </row>
    <row r="303" spans="2:51" s="13" customFormat="1" ht="12">
      <c r="B303" s="240"/>
      <c r="C303" s="241"/>
      <c r="D303" s="225" t="s">
        <v>185</v>
      </c>
      <c r="E303" s="242" t="s">
        <v>19</v>
      </c>
      <c r="F303" s="243" t="s">
        <v>187</v>
      </c>
      <c r="G303" s="241"/>
      <c r="H303" s="244">
        <v>48</v>
      </c>
      <c r="I303" s="245"/>
      <c r="J303" s="241"/>
      <c r="K303" s="241"/>
      <c r="L303" s="246"/>
      <c r="M303" s="247"/>
      <c r="N303" s="248"/>
      <c r="O303" s="248"/>
      <c r="P303" s="248"/>
      <c r="Q303" s="248"/>
      <c r="R303" s="248"/>
      <c r="S303" s="248"/>
      <c r="T303" s="248"/>
      <c r="U303" s="249"/>
      <c r="AT303" s="250" t="s">
        <v>185</v>
      </c>
      <c r="AU303" s="250" t="s">
        <v>86</v>
      </c>
      <c r="AV303" s="13" t="s">
        <v>127</v>
      </c>
      <c r="AW303" s="13" t="s">
        <v>37</v>
      </c>
      <c r="AX303" s="13" t="s">
        <v>84</v>
      </c>
      <c r="AY303" s="250" t="s">
        <v>173</v>
      </c>
    </row>
    <row r="304" spans="2:65" s="1" customFormat="1" ht="16.5" customHeight="1">
      <c r="B304" s="39"/>
      <c r="C304" s="212" t="s">
        <v>437</v>
      </c>
      <c r="D304" s="212" t="s">
        <v>175</v>
      </c>
      <c r="E304" s="213" t="s">
        <v>398</v>
      </c>
      <c r="F304" s="214" t="s">
        <v>399</v>
      </c>
      <c r="G304" s="215" t="s">
        <v>190</v>
      </c>
      <c r="H304" s="216">
        <v>16</v>
      </c>
      <c r="I304" s="217"/>
      <c r="J304" s="218">
        <f>ROUND(I304*H304,2)</f>
        <v>0</v>
      </c>
      <c r="K304" s="214" t="s">
        <v>179</v>
      </c>
      <c r="L304" s="44"/>
      <c r="M304" s="219" t="s">
        <v>19</v>
      </c>
      <c r="N304" s="220" t="s">
        <v>47</v>
      </c>
      <c r="O304" s="84"/>
      <c r="P304" s="221">
        <f>O304*H304</f>
        <v>0</v>
      </c>
      <c r="Q304" s="221">
        <v>0</v>
      </c>
      <c r="R304" s="221">
        <f>Q304*H304</f>
        <v>0</v>
      </c>
      <c r="S304" s="221">
        <v>0</v>
      </c>
      <c r="T304" s="221">
        <f>S304*H304</f>
        <v>0</v>
      </c>
      <c r="U304" s="222" t="s">
        <v>19</v>
      </c>
      <c r="AR304" s="223" t="s">
        <v>127</v>
      </c>
      <c r="AT304" s="223" t="s">
        <v>175</v>
      </c>
      <c r="AU304" s="223" t="s">
        <v>86</v>
      </c>
      <c r="AY304" s="18" t="s">
        <v>173</v>
      </c>
      <c r="BE304" s="224">
        <f>IF(N304="základní",J304,0)</f>
        <v>0</v>
      </c>
      <c r="BF304" s="224">
        <f>IF(N304="snížená",J304,0)</f>
        <v>0</v>
      </c>
      <c r="BG304" s="224">
        <f>IF(N304="zákl. přenesená",J304,0)</f>
        <v>0</v>
      </c>
      <c r="BH304" s="224">
        <f>IF(N304="sníž. přenesená",J304,0)</f>
        <v>0</v>
      </c>
      <c r="BI304" s="224">
        <f>IF(N304="nulová",J304,0)</f>
        <v>0</v>
      </c>
      <c r="BJ304" s="18" t="s">
        <v>84</v>
      </c>
      <c r="BK304" s="224">
        <f>ROUND(I304*H304,2)</f>
        <v>0</v>
      </c>
      <c r="BL304" s="18" t="s">
        <v>127</v>
      </c>
      <c r="BM304" s="223" t="s">
        <v>400</v>
      </c>
    </row>
    <row r="305" spans="2:47" s="1" customFormat="1" ht="12">
      <c r="B305" s="39"/>
      <c r="C305" s="40"/>
      <c r="D305" s="225" t="s">
        <v>181</v>
      </c>
      <c r="E305" s="40"/>
      <c r="F305" s="226" t="s">
        <v>401</v>
      </c>
      <c r="G305" s="40"/>
      <c r="H305" s="40"/>
      <c r="I305" s="137"/>
      <c r="J305" s="40"/>
      <c r="K305" s="40"/>
      <c r="L305" s="44"/>
      <c r="M305" s="227"/>
      <c r="N305" s="84"/>
      <c r="O305" s="84"/>
      <c r="P305" s="84"/>
      <c r="Q305" s="84"/>
      <c r="R305" s="84"/>
      <c r="S305" s="84"/>
      <c r="T305" s="84"/>
      <c r="U305" s="85"/>
      <c r="AT305" s="18" t="s">
        <v>181</v>
      </c>
      <c r="AU305" s="18" t="s">
        <v>86</v>
      </c>
    </row>
    <row r="306" spans="2:47" s="1" customFormat="1" ht="12">
      <c r="B306" s="39"/>
      <c r="C306" s="40"/>
      <c r="D306" s="225" t="s">
        <v>183</v>
      </c>
      <c r="E306" s="40"/>
      <c r="F306" s="228" t="s">
        <v>332</v>
      </c>
      <c r="G306" s="40"/>
      <c r="H306" s="40"/>
      <c r="I306" s="137"/>
      <c r="J306" s="40"/>
      <c r="K306" s="40"/>
      <c r="L306" s="44"/>
      <c r="M306" s="227"/>
      <c r="N306" s="84"/>
      <c r="O306" s="84"/>
      <c r="P306" s="84"/>
      <c r="Q306" s="84"/>
      <c r="R306" s="84"/>
      <c r="S306" s="84"/>
      <c r="T306" s="84"/>
      <c r="U306" s="85"/>
      <c r="AT306" s="18" t="s">
        <v>183</v>
      </c>
      <c r="AU306" s="18" t="s">
        <v>86</v>
      </c>
    </row>
    <row r="307" spans="2:51" s="12" customFormat="1" ht="12">
      <c r="B307" s="229"/>
      <c r="C307" s="230"/>
      <c r="D307" s="225" t="s">
        <v>185</v>
      </c>
      <c r="E307" s="231" t="s">
        <v>19</v>
      </c>
      <c r="F307" s="232" t="s">
        <v>402</v>
      </c>
      <c r="G307" s="230"/>
      <c r="H307" s="233">
        <v>16</v>
      </c>
      <c r="I307" s="234"/>
      <c r="J307" s="230"/>
      <c r="K307" s="230"/>
      <c r="L307" s="235"/>
      <c r="M307" s="236"/>
      <c r="N307" s="237"/>
      <c r="O307" s="237"/>
      <c r="P307" s="237"/>
      <c r="Q307" s="237"/>
      <c r="R307" s="237"/>
      <c r="S307" s="237"/>
      <c r="T307" s="237"/>
      <c r="U307" s="238"/>
      <c r="AT307" s="239" t="s">
        <v>185</v>
      </c>
      <c r="AU307" s="239" t="s">
        <v>86</v>
      </c>
      <c r="AV307" s="12" t="s">
        <v>86</v>
      </c>
      <c r="AW307" s="12" t="s">
        <v>37</v>
      </c>
      <c r="AX307" s="12" t="s">
        <v>76</v>
      </c>
      <c r="AY307" s="239" t="s">
        <v>173</v>
      </c>
    </row>
    <row r="308" spans="2:51" s="13" customFormat="1" ht="12">
      <c r="B308" s="240"/>
      <c r="C308" s="241"/>
      <c r="D308" s="225" t="s">
        <v>185</v>
      </c>
      <c r="E308" s="242" t="s">
        <v>19</v>
      </c>
      <c r="F308" s="243" t="s">
        <v>187</v>
      </c>
      <c r="G308" s="241"/>
      <c r="H308" s="244">
        <v>16</v>
      </c>
      <c r="I308" s="245"/>
      <c r="J308" s="241"/>
      <c r="K308" s="241"/>
      <c r="L308" s="246"/>
      <c r="M308" s="247"/>
      <c r="N308" s="248"/>
      <c r="O308" s="248"/>
      <c r="P308" s="248"/>
      <c r="Q308" s="248"/>
      <c r="R308" s="248"/>
      <c r="S308" s="248"/>
      <c r="T308" s="248"/>
      <c r="U308" s="249"/>
      <c r="AT308" s="250" t="s">
        <v>185</v>
      </c>
      <c r="AU308" s="250" t="s">
        <v>86</v>
      </c>
      <c r="AV308" s="13" t="s">
        <v>127</v>
      </c>
      <c r="AW308" s="13" t="s">
        <v>37</v>
      </c>
      <c r="AX308" s="13" t="s">
        <v>84</v>
      </c>
      <c r="AY308" s="250" t="s">
        <v>173</v>
      </c>
    </row>
    <row r="309" spans="2:65" s="1" customFormat="1" ht="16.5" customHeight="1">
      <c r="B309" s="39"/>
      <c r="C309" s="212" t="s">
        <v>444</v>
      </c>
      <c r="D309" s="212" t="s">
        <v>175</v>
      </c>
      <c r="E309" s="213" t="s">
        <v>705</v>
      </c>
      <c r="F309" s="214" t="s">
        <v>706</v>
      </c>
      <c r="G309" s="215" t="s">
        <v>190</v>
      </c>
      <c r="H309" s="216">
        <v>4</v>
      </c>
      <c r="I309" s="217"/>
      <c r="J309" s="218">
        <f>ROUND(I309*H309,2)</f>
        <v>0</v>
      </c>
      <c r="K309" s="214" t="s">
        <v>19</v>
      </c>
      <c r="L309" s="44"/>
      <c r="M309" s="219" t="s">
        <v>19</v>
      </c>
      <c r="N309" s="220" t="s">
        <v>47</v>
      </c>
      <c r="O309" s="84"/>
      <c r="P309" s="221">
        <f>O309*H309</f>
        <v>0</v>
      </c>
      <c r="Q309" s="221">
        <v>0</v>
      </c>
      <c r="R309" s="221">
        <f>Q309*H309</f>
        <v>0</v>
      </c>
      <c r="S309" s="221">
        <v>0</v>
      </c>
      <c r="T309" s="221">
        <f>S309*H309</f>
        <v>0</v>
      </c>
      <c r="U309" s="222" t="s">
        <v>19</v>
      </c>
      <c r="AR309" s="223" t="s">
        <v>127</v>
      </c>
      <c r="AT309" s="223" t="s">
        <v>175</v>
      </c>
      <c r="AU309" s="223" t="s">
        <v>86</v>
      </c>
      <c r="AY309" s="18" t="s">
        <v>173</v>
      </c>
      <c r="BE309" s="224">
        <f>IF(N309="základní",J309,0)</f>
        <v>0</v>
      </c>
      <c r="BF309" s="224">
        <f>IF(N309="snížená",J309,0)</f>
        <v>0</v>
      </c>
      <c r="BG309" s="224">
        <f>IF(N309="zákl. přenesená",J309,0)</f>
        <v>0</v>
      </c>
      <c r="BH309" s="224">
        <f>IF(N309="sníž. přenesená",J309,0)</f>
        <v>0</v>
      </c>
      <c r="BI309" s="224">
        <f>IF(N309="nulová",J309,0)</f>
        <v>0</v>
      </c>
      <c r="BJ309" s="18" t="s">
        <v>84</v>
      </c>
      <c r="BK309" s="224">
        <f>ROUND(I309*H309,2)</f>
        <v>0</v>
      </c>
      <c r="BL309" s="18" t="s">
        <v>127</v>
      </c>
      <c r="BM309" s="223" t="s">
        <v>707</v>
      </c>
    </row>
    <row r="310" spans="2:47" s="1" customFormat="1" ht="12">
      <c r="B310" s="39"/>
      <c r="C310" s="40"/>
      <c r="D310" s="225" t="s">
        <v>181</v>
      </c>
      <c r="E310" s="40"/>
      <c r="F310" s="226" t="s">
        <v>708</v>
      </c>
      <c r="G310" s="40"/>
      <c r="H310" s="40"/>
      <c r="I310" s="137"/>
      <c r="J310" s="40"/>
      <c r="K310" s="40"/>
      <c r="L310" s="44"/>
      <c r="M310" s="227"/>
      <c r="N310" s="84"/>
      <c r="O310" s="84"/>
      <c r="P310" s="84"/>
      <c r="Q310" s="84"/>
      <c r="R310" s="84"/>
      <c r="S310" s="84"/>
      <c r="T310" s="84"/>
      <c r="U310" s="85"/>
      <c r="AT310" s="18" t="s">
        <v>181</v>
      </c>
      <c r="AU310" s="18" t="s">
        <v>86</v>
      </c>
    </row>
    <row r="311" spans="2:47" s="1" customFormat="1" ht="12">
      <c r="B311" s="39"/>
      <c r="C311" s="40"/>
      <c r="D311" s="225" t="s">
        <v>183</v>
      </c>
      <c r="E311" s="40"/>
      <c r="F311" s="228" t="s">
        <v>332</v>
      </c>
      <c r="G311" s="40"/>
      <c r="H311" s="40"/>
      <c r="I311" s="137"/>
      <c r="J311" s="40"/>
      <c r="K311" s="40"/>
      <c r="L311" s="44"/>
      <c r="M311" s="227"/>
      <c r="N311" s="84"/>
      <c r="O311" s="84"/>
      <c r="P311" s="84"/>
      <c r="Q311" s="84"/>
      <c r="R311" s="84"/>
      <c r="S311" s="84"/>
      <c r="T311" s="84"/>
      <c r="U311" s="85"/>
      <c r="AT311" s="18" t="s">
        <v>183</v>
      </c>
      <c r="AU311" s="18" t="s">
        <v>86</v>
      </c>
    </row>
    <row r="312" spans="2:47" s="1" customFormat="1" ht="12">
      <c r="B312" s="39"/>
      <c r="C312" s="40"/>
      <c r="D312" s="225" t="s">
        <v>409</v>
      </c>
      <c r="E312" s="40"/>
      <c r="F312" s="228" t="s">
        <v>709</v>
      </c>
      <c r="G312" s="40"/>
      <c r="H312" s="40"/>
      <c r="I312" s="137"/>
      <c r="J312" s="40"/>
      <c r="K312" s="40"/>
      <c r="L312" s="44"/>
      <c r="M312" s="227"/>
      <c r="N312" s="84"/>
      <c r="O312" s="84"/>
      <c r="P312" s="84"/>
      <c r="Q312" s="84"/>
      <c r="R312" s="84"/>
      <c r="S312" s="84"/>
      <c r="T312" s="84"/>
      <c r="U312" s="85"/>
      <c r="AT312" s="18" t="s">
        <v>409</v>
      </c>
      <c r="AU312" s="18" t="s">
        <v>86</v>
      </c>
    </row>
    <row r="313" spans="2:51" s="12" customFormat="1" ht="12">
      <c r="B313" s="229"/>
      <c r="C313" s="230"/>
      <c r="D313" s="225" t="s">
        <v>185</v>
      </c>
      <c r="E313" s="231" t="s">
        <v>19</v>
      </c>
      <c r="F313" s="232" t="s">
        <v>710</v>
      </c>
      <c r="G313" s="230"/>
      <c r="H313" s="233">
        <v>4</v>
      </c>
      <c r="I313" s="234"/>
      <c r="J313" s="230"/>
      <c r="K313" s="230"/>
      <c r="L313" s="235"/>
      <c r="M313" s="236"/>
      <c r="N313" s="237"/>
      <c r="O313" s="237"/>
      <c r="P313" s="237"/>
      <c r="Q313" s="237"/>
      <c r="R313" s="237"/>
      <c r="S313" s="237"/>
      <c r="T313" s="237"/>
      <c r="U313" s="238"/>
      <c r="AT313" s="239" t="s">
        <v>185</v>
      </c>
      <c r="AU313" s="239" t="s">
        <v>86</v>
      </c>
      <c r="AV313" s="12" t="s">
        <v>86</v>
      </c>
      <c r="AW313" s="12" t="s">
        <v>37</v>
      </c>
      <c r="AX313" s="12" t="s">
        <v>76</v>
      </c>
      <c r="AY313" s="239" t="s">
        <v>173</v>
      </c>
    </row>
    <row r="314" spans="2:51" s="13" customFormat="1" ht="12">
      <c r="B314" s="240"/>
      <c r="C314" s="241"/>
      <c r="D314" s="225" t="s">
        <v>185</v>
      </c>
      <c r="E314" s="242" t="s">
        <v>19</v>
      </c>
      <c r="F314" s="243" t="s">
        <v>187</v>
      </c>
      <c r="G314" s="241"/>
      <c r="H314" s="244">
        <v>4</v>
      </c>
      <c r="I314" s="245"/>
      <c r="J314" s="241"/>
      <c r="K314" s="241"/>
      <c r="L314" s="246"/>
      <c r="M314" s="247"/>
      <c r="N314" s="248"/>
      <c r="O314" s="248"/>
      <c r="P314" s="248"/>
      <c r="Q314" s="248"/>
      <c r="R314" s="248"/>
      <c r="S314" s="248"/>
      <c r="T314" s="248"/>
      <c r="U314" s="249"/>
      <c r="AT314" s="250" t="s">
        <v>185</v>
      </c>
      <c r="AU314" s="250" t="s">
        <v>86</v>
      </c>
      <c r="AV314" s="13" t="s">
        <v>127</v>
      </c>
      <c r="AW314" s="13" t="s">
        <v>37</v>
      </c>
      <c r="AX314" s="13" t="s">
        <v>84</v>
      </c>
      <c r="AY314" s="250" t="s">
        <v>173</v>
      </c>
    </row>
    <row r="315" spans="2:65" s="1" customFormat="1" ht="24" customHeight="1">
      <c r="B315" s="39"/>
      <c r="C315" s="212" t="s">
        <v>451</v>
      </c>
      <c r="D315" s="212" t="s">
        <v>175</v>
      </c>
      <c r="E315" s="213" t="s">
        <v>404</v>
      </c>
      <c r="F315" s="214" t="s">
        <v>405</v>
      </c>
      <c r="G315" s="215" t="s">
        <v>406</v>
      </c>
      <c r="H315" s="216">
        <v>17.539</v>
      </c>
      <c r="I315" s="217"/>
      <c r="J315" s="218">
        <f>ROUND(I315*H315,2)</f>
        <v>0</v>
      </c>
      <c r="K315" s="214" t="s">
        <v>19</v>
      </c>
      <c r="L315" s="44"/>
      <c r="M315" s="219" t="s">
        <v>19</v>
      </c>
      <c r="N315" s="220" t="s">
        <v>47</v>
      </c>
      <c r="O315" s="84"/>
      <c r="P315" s="221">
        <f>O315*H315</f>
        <v>0</v>
      </c>
      <c r="Q315" s="221">
        <v>0</v>
      </c>
      <c r="R315" s="221">
        <f>Q315*H315</f>
        <v>0</v>
      </c>
      <c r="S315" s="221">
        <v>0</v>
      </c>
      <c r="T315" s="221">
        <f>S315*H315</f>
        <v>0</v>
      </c>
      <c r="U315" s="222" t="s">
        <v>19</v>
      </c>
      <c r="AR315" s="223" t="s">
        <v>127</v>
      </c>
      <c r="AT315" s="223" t="s">
        <v>175</v>
      </c>
      <c r="AU315" s="223" t="s">
        <v>86</v>
      </c>
      <c r="AY315" s="18" t="s">
        <v>173</v>
      </c>
      <c r="BE315" s="224">
        <f>IF(N315="základní",J315,0)</f>
        <v>0</v>
      </c>
      <c r="BF315" s="224">
        <f>IF(N315="snížená",J315,0)</f>
        <v>0</v>
      </c>
      <c r="BG315" s="224">
        <f>IF(N315="zákl. přenesená",J315,0)</f>
        <v>0</v>
      </c>
      <c r="BH315" s="224">
        <f>IF(N315="sníž. přenesená",J315,0)</f>
        <v>0</v>
      </c>
      <c r="BI315" s="224">
        <f>IF(N315="nulová",J315,0)</f>
        <v>0</v>
      </c>
      <c r="BJ315" s="18" t="s">
        <v>84</v>
      </c>
      <c r="BK315" s="224">
        <f>ROUND(I315*H315,2)</f>
        <v>0</v>
      </c>
      <c r="BL315" s="18" t="s">
        <v>127</v>
      </c>
      <c r="BM315" s="223" t="s">
        <v>407</v>
      </c>
    </row>
    <row r="316" spans="2:47" s="1" customFormat="1" ht="12">
      <c r="B316" s="39"/>
      <c r="C316" s="40"/>
      <c r="D316" s="225" t="s">
        <v>181</v>
      </c>
      <c r="E316" s="40"/>
      <c r="F316" s="226" t="s">
        <v>408</v>
      </c>
      <c r="G316" s="40"/>
      <c r="H316" s="40"/>
      <c r="I316" s="137"/>
      <c r="J316" s="40"/>
      <c r="K316" s="40"/>
      <c r="L316" s="44"/>
      <c r="M316" s="227"/>
      <c r="N316" s="84"/>
      <c r="O316" s="84"/>
      <c r="P316" s="84"/>
      <c r="Q316" s="84"/>
      <c r="R316" s="84"/>
      <c r="S316" s="84"/>
      <c r="T316" s="84"/>
      <c r="U316" s="85"/>
      <c r="AT316" s="18" t="s">
        <v>181</v>
      </c>
      <c r="AU316" s="18" t="s">
        <v>86</v>
      </c>
    </row>
    <row r="317" spans="2:47" s="1" customFormat="1" ht="12">
      <c r="B317" s="39"/>
      <c r="C317" s="40"/>
      <c r="D317" s="225" t="s">
        <v>409</v>
      </c>
      <c r="E317" s="40"/>
      <c r="F317" s="228" t="s">
        <v>410</v>
      </c>
      <c r="G317" s="40"/>
      <c r="H317" s="40"/>
      <c r="I317" s="137"/>
      <c r="J317" s="40"/>
      <c r="K317" s="40"/>
      <c r="L317" s="44"/>
      <c r="M317" s="227"/>
      <c r="N317" s="84"/>
      <c r="O317" s="84"/>
      <c r="P317" s="84"/>
      <c r="Q317" s="84"/>
      <c r="R317" s="84"/>
      <c r="S317" s="84"/>
      <c r="T317" s="84"/>
      <c r="U317" s="85"/>
      <c r="AT317" s="18" t="s">
        <v>409</v>
      </c>
      <c r="AU317" s="18" t="s">
        <v>86</v>
      </c>
    </row>
    <row r="318" spans="2:51" s="14" customFormat="1" ht="12">
      <c r="B318" s="251"/>
      <c r="C318" s="252"/>
      <c r="D318" s="225" t="s">
        <v>185</v>
      </c>
      <c r="E318" s="253" t="s">
        <v>19</v>
      </c>
      <c r="F318" s="254" t="s">
        <v>411</v>
      </c>
      <c r="G318" s="252"/>
      <c r="H318" s="253" t="s">
        <v>19</v>
      </c>
      <c r="I318" s="255"/>
      <c r="J318" s="252"/>
      <c r="K318" s="252"/>
      <c r="L318" s="256"/>
      <c r="M318" s="257"/>
      <c r="N318" s="258"/>
      <c r="O318" s="258"/>
      <c r="P318" s="258"/>
      <c r="Q318" s="258"/>
      <c r="R318" s="258"/>
      <c r="S318" s="258"/>
      <c r="T318" s="258"/>
      <c r="U318" s="259"/>
      <c r="AT318" s="260" t="s">
        <v>185</v>
      </c>
      <c r="AU318" s="260" t="s">
        <v>86</v>
      </c>
      <c r="AV318" s="14" t="s">
        <v>84</v>
      </c>
      <c r="AW318" s="14" t="s">
        <v>37</v>
      </c>
      <c r="AX318" s="14" t="s">
        <v>76</v>
      </c>
      <c r="AY318" s="260" t="s">
        <v>173</v>
      </c>
    </row>
    <row r="319" spans="2:51" s="12" customFormat="1" ht="12">
      <c r="B319" s="229"/>
      <c r="C319" s="230"/>
      <c r="D319" s="225" t="s">
        <v>185</v>
      </c>
      <c r="E319" s="231" t="s">
        <v>19</v>
      </c>
      <c r="F319" s="232" t="s">
        <v>412</v>
      </c>
      <c r="G319" s="230"/>
      <c r="H319" s="233">
        <v>1.043</v>
      </c>
      <c r="I319" s="234"/>
      <c r="J319" s="230"/>
      <c r="K319" s="230"/>
      <c r="L319" s="235"/>
      <c r="M319" s="236"/>
      <c r="N319" s="237"/>
      <c r="O319" s="237"/>
      <c r="P319" s="237"/>
      <c r="Q319" s="237"/>
      <c r="R319" s="237"/>
      <c r="S319" s="237"/>
      <c r="T319" s="237"/>
      <c r="U319" s="238"/>
      <c r="AT319" s="239" t="s">
        <v>185</v>
      </c>
      <c r="AU319" s="239" t="s">
        <v>86</v>
      </c>
      <c r="AV319" s="12" t="s">
        <v>86</v>
      </c>
      <c r="AW319" s="12" t="s">
        <v>37</v>
      </c>
      <c r="AX319" s="12" t="s">
        <v>76</v>
      </c>
      <c r="AY319" s="239" t="s">
        <v>173</v>
      </c>
    </row>
    <row r="320" spans="2:51" s="12" customFormat="1" ht="12">
      <c r="B320" s="229"/>
      <c r="C320" s="230"/>
      <c r="D320" s="225" t="s">
        <v>185</v>
      </c>
      <c r="E320" s="231" t="s">
        <v>19</v>
      </c>
      <c r="F320" s="232" t="s">
        <v>413</v>
      </c>
      <c r="G320" s="230"/>
      <c r="H320" s="233">
        <v>3.195</v>
      </c>
      <c r="I320" s="234"/>
      <c r="J320" s="230"/>
      <c r="K320" s="230"/>
      <c r="L320" s="235"/>
      <c r="M320" s="236"/>
      <c r="N320" s="237"/>
      <c r="O320" s="237"/>
      <c r="P320" s="237"/>
      <c r="Q320" s="237"/>
      <c r="R320" s="237"/>
      <c r="S320" s="237"/>
      <c r="T320" s="237"/>
      <c r="U320" s="238"/>
      <c r="AT320" s="239" t="s">
        <v>185</v>
      </c>
      <c r="AU320" s="239" t="s">
        <v>86</v>
      </c>
      <c r="AV320" s="12" t="s">
        <v>86</v>
      </c>
      <c r="AW320" s="12" t="s">
        <v>37</v>
      </c>
      <c r="AX320" s="12" t="s">
        <v>76</v>
      </c>
      <c r="AY320" s="239" t="s">
        <v>173</v>
      </c>
    </row>
    <row r="321" spans="2:51" s="12" customFormat="1" ht="12">
      <c r="B321" s="229"/>
      <c r="C321" s="230"/>
      <c r="D321" s="225" t="s">
        <v>185</v>
      </c>
      <c r="E321" s="231" t="s">
        <v>19</v>
      </c>
      <c r="F321" s="232" t="s">
        <v>414</v>
      </c>
      <c r="G321" s="230"/>
      <c r="H321" s="233">
        <v>6.356</v>
      </c>
      <c r="I321" s="234"/>
      <c r="J321" s="230"/>
      <c r="K321" s="230"/>
      <c r="L321" s="235"/>
      <c r="M321" s="236"/>
      <c r="N321" s="237"/>
      <c r="O321" s="237"/>
      <c r="P321" s="237"/>
      <c r="Q321" s="237"/>
      <c r="R321" s="237"/>
      <c r="S321" s="237"/>
      <c r="T321" s="237"/>
      <c r="U321" s="238"/>
      <c r="AT321" s="239" t="s">
        <v>185</v>
      </c>
      <c r="AU321" s="239" t="s">
        <v>86</v>
      </c>
      <c r="AV321" s="12" t="s">
        <v>86</v>
      </c>
      <c r="AW321" s="12" t="s">
        <v>37</v>
      </c>
      <c r="AX321" s="12" t="s">
        <v>76</v>
      </c>
      <c r="AY321" s="239" t="s">
        <v>173</v>
      </c>
    </row>
    <row r="322" spans="2:51" s="12" customFormat="1" ht="12">
      <c r="B322" s="229"/>
      <c r="C322" s="230"/>
      <c r="D322" s="225" t="s">
        <v>185</v>
      </c>
      <c r="E322" s="231" t="s">
        <v>19</v>
      </c>
      <c r="F322" s="232" t="s">
        <v>415</v>
      </c>
      <c r="G322" s="230"/>
      <c r="H322" s="233">
        <v>4.843</v>
      </c>
      <c r="I322" s="234"/>
      <c r="J322" s="230"/>
      <c r="K322" s="230"/>
      <c r="L322" s="235"/>
      <c r="M322" s="236"/>
      <c r="N322" s="237"/>
      <c r="O322" s="237"/>
      <c r="P322" s="237"/>
      <c r="Q322" s="237"/>
      <c r="R322" s="237"/>
      <c r="S322" s="237"/>
      <c r="T322" s="237"/>
      <c r="U322" s="238"/>
      <c r="AT322" s="239" t="s">
        <v>185</v>
      </c>
      <c r="AU322" s="239" t="s">
        <v>86</v>
      </c>
      <c r="AV322" s="12" t="s">
        <v>86</v>
      </c>
      <c r="AW322" s="12" t="s">
        <v>37</v>
      </c>
      <c r="AX322" s="12" t="s">
        <v>76</v>
      </c>
      <c r="AY322" s="239" t="s">
        <v>173</v>
      </c>
    </row>
    <row r="323" spans="2:51" s="12" customFormat="1" ht="12">
      <c r="B323" s="229"/>
      <c r="C323" s="230"/>
      <c r="D323" s="225" t="s">
        <v>185</v>
      </c>
      <c r="E323" s="231" t="s">
        <v>19</v>
      </c>
      <c r="F323" s="232" t="s">
        <v>711</v>
      </c>
      <c r="G323" s="230"/>
      <c r="H323" s="233">
        <v>2.102</v>
      </c>
      <c r="I323" s="234"/>
      <c r="J323" s="230"/>
      <c r="K323" s="230"/>
      <c r="L323" s="235"/>
      <c r="M323" s="236"/>
      <c r="N323" s="237"/>
      <c r="O323" s="237"/>
      <c r="P323" s="237"/>
      <c r="Q323" s="237"/>
      <c r="R323" s="237"/>
      <c r="S323" s="237"/>
      <c r="T323" s="237"/>
      <c r="U323" s="238"/>
      <c r="AT323" s="239" t="s">
        <v>185</v>
      </c>
      <c r="AU323" s="239" t="s">
        <v>86</v>
      </c>
      <c r="AV323" s="12" t="s">
        <v>86</v>
      </c>
      <c r="AW323" s="12" t="s">
        <v>37</v>
      </c>
      <c r="AX323" s="12" t="s">
        <v>76</v>
      </c>
      <c r="AY323" s="239" t="s">
        <v>173</v>
      </c>
    </row>
    <row r="324" spans="2:51" s="13" customFormat="1" ht="12">
      <c r="B324" s="240"/>
      <c r="C324" s="241"/>
      <c r="D324" s="225" t="s">
        <v>185</v>
      </c>
      <c r="E324" s="242" t="s">
        <v>19</v>
      </c>
      <c r="F324" s="243" t="s">
        <v>187</v>
      </c>
      <c r="G324" s="241"/>
      <c r="H324" s="244">
        <v>17.539</v>
      </c>
      <c r="I324" s="245"/>
      <c r="J324" s="241"/>
      <c r="K324" s="241"/>
      <c r="L324" s="246"/>
      <c r="M324" s="247"/>
      <c r="N324" s="248"/>
      <c r="O324" s="248"/>
      <c r="P324" s="248"/>
      <c r="Q324" s="248"/>
      <c r="R324" s="248"/>
      <c r="S324" s="248"/>
      <c r="T324" s="248"/>
      <c r="U324" s="249"/>
      <c r="AT324" s="250" t="s">
        <v>185</v>
      </c>
      <c r="AU324" s="250" t="s">
        <v>86</v>
      </c>
      <c r="AV324" s="13" t="s">
        <v>127</v>
      </c>
      <c r="AW324" s="13" t="s">
        <v>37</v>
      </c>
      <c r="AX324" s="13" t="s">
        <v>84</v>
      </c>
      <c r="AY324" s="250" t="s">
        <v>173</v>
      </c>
    </row>
    <row r="325" spans="2:65" s="1" customFormat="1" ht="16.5" customHeight="1">
      <c r="B325" s="39"/>
      <c r="C325" s="212" t="s">
        <v>458</v>
      </c>
      <c r="D325" s="212" t="s">
        <v>175</v>
      </c>
      <c r="E325" s="213" t="s">
        <v>417</v>
      </c>
      <c r="F325" s="214" t="s">
        <v>418</v>
      </c>
      <c r="G325" s="215" t="s">
        <v>214</v>
      </c>
      <c r="H325" s="216">
        <v>586.3</v>
      </c>
      <c r="I325" s="217"/>
      <c r="J325" s="218">
        <f>ROUND(I325*H325,2)</f>
        <v>0</v>
      </c>
      <c r="K325" s="214" t="s">
        <v>179</v>
      </c>
      <c r="L325" s="44"/>
      <c r="M325" s="219" t="s">
        <v>19</v>
      </c>
      <c r="N325" s="220" t="s">
        <v>47</v>
      </c>
      <c r="O325" s="84"/>
      <c r="P325" s="221">
        <f>O325*H325</f>
        <v>0</v>
      </c>
      <c r="Q325" s="221">
        <v>0</v>
      </c>
      <c r="R325" s="221">
        <f>Q325*H325</f>
        <v>0</v>
      </c>
      <c r="S325" s="221">
        <v>0</v>
      </c>
      <c r="T325" s="221">
        <f>S325*H325</f>
        <v>0</v>
      </c>
      <c r="U325" s="222" t="s">
        <v>19</v>
      </c>
      <c r="AR325" s="223" t="s">
        <v>127</v>
      </c>
      <c r="AT325" s="223" t="s">
        <v>175</v>
      </c>
      <c r="AU325" s="223" t="s">
        <v>86</v>
      </c>
      <c r="AY325" s="18" t="s">
        <v>173</v>
      </c>
      <c r="BE325" s="224">
        <f>IF(N325="základní",J325,0)</f>
        <v>0</v>
      </c>
      <c r="BF325" s="224">
        <f>IF(N325="snížená",J325,0)</f>
        <v>0</v>
      </c>
      <c r="BG325" s="224">
        <f>IF(N325="zákl. přenesená",J325,0)</f>
        <v>0</v>
      </c>
      <c r="BH325" s="224">
        <f>IF(N325="sníž. přenesená",J325,0)</f>
        <v>0</v>
      </c>
      <c r="BI325" s="224">
        <f>IF(N325="nulová",J325,0)</f>
        <v>0</v>
      </c>
      <c r="BJ325" s="18" t="s">
        <v>84</v>
      </c>
      <c r="BK325" s="224">
        <f>ROUND(I325*H325,2)</f>
        <v>0</v>
      </c>
      <c r="BL325" s="18" t="s">
        <v>127</v>
      </c>
      <c r="BM325" s="223" t="s">
        <v>419</v>
      </c>
    </row>
    <row r="326" spans="2:47" s="1" customFormat="1" ht="12">
      <c r="B326" s="39"/>
      <c r="C326" s="40"/>
      <c r="D326" s="225" t="s">
        <v>181</v>
      </c>
      <c r="E326" s="40"/>
      <c r="F326" s="226" t="s">
        <v>420</v>
      </c>
      <c r="G326" s="40"/>
      <c r="H326" s="40"/>
      <c r="I326" s="137"/>
      <c r="J326" s="40"/>
      <c r="K326" s="40"/>
      <c r="L326" s="44"/>
      <c r="M326" s="227"/>
      <c r="N326" s="84"/>
      <c r="O326" s="84"/>
      <c r="P326" s="84"/>
      <c r="Q326" s="84"/>
      <c r="R326" s="84"/>
      <c r="S326" s="84"/>
      <c r="T326" s="84"/>
      <c r="U326" s="85"/>
      <c r="AT326" s="18" t="s">
        <v>181</v>
      </c>
      <c r="AU326" s="18" t="s">
        <v>86</v>
      </c>
    </row>
    <row r="327" spans="2:47" s="1" customFormat="1" ht="12">
      <c r="B327" s="39"/>
      <c r="C327" s="40"/>
      <c r="D327" s="225" t="s">
        <v>183</v>
      </c>
      <c r="E327" s="40"/>
      <c r="F327" s="228" t="s">
        <v>421</v>
      </c>
      <c r="G327" s="40"/>
      <c r="H327" s="40"/>
      <c r="I327" s="137"/>
      <c r="J327" s="40"/>
      <c r="K327" s="40"/>
      <c r="L327" s="44"/>
      <c r="M327" s="227"/>
      <c r="N327" s="84"/>
      <c r="O327" s="84"/>
      <c r="P327" s="84"/>
      <c r="Q327" s="84"/>
      <c r="R327" s="84"/>
      <c r="S327" s="84"/>
      <c r="T327" s="84"/>
      <c r="U327" s="85"/>
      <c r="AT327" s="18" t="s">
        <v>183</v>
      </c>
      <c r="AU327" s="18" t="s">
        <v>86</v>
      </c>
    </row>
    <row r="328" spans="2:51" s="12" customFormat="1" ht="12">
      <c r="B328" s="229"/>
      <c r="C328" s="230"/>
      <c r="D328" s="225" t="s">
        <v>185</v>
      </c>
      <c r="E328" s="231" t="s">
        <v>19</v>
      </c>
      <c r="F328" s="232" t="s">
        <v>712</v>
      </c>
      <c r="G328" s="230"/>
      <c r="H328" s="233">
        <v>711.3</v>
      </c>
      <c r="I328" s="234"/>
      <c r="J328" s="230"/>
      <c r="K328" s="230"/>
      <c r="L328" s="235"/>
      <c r="M328" s="236"/>
      <c r="N328" s="237"/>
      <c r="O328" s="237"/>
      <c r="P328" s="237"/>
      <c r="Q328" s="237"/>
      <c r="R328" s="237"/>
      <c r="S328" s="237"/>
      <c r="T328" s="237"/>
      <c r="U328" s="238"/>
      <c r="AT328" s="239" t="s">
        <v>185</v>
      </c>
      <c r="AU328" s="239" t="s">
        <v>86</v>
      </c>
      <c r="AV328" s="12" t="s">
        <v>86</v>
      </c>
      <c r="AW328" s="12" t="s">
        <v>37</v>
      </c>
      <c r="AX328" s="12" t="s">
        <v>76</v>
      </c>
      <c r="AY328" s="239" t="s">
        <v>173</v>
      </c>
    </row>
    <row r="329" spans="2:51" s="12" customFormat="1" ht="12">
      <c r="B329" s="229"/>
      <c r="C329" s="230"/>
      <c r="D329" s="225" t="s">
        <v>185</v>
      </c>
      <c r="E329" s="231" t="s">
        <v>19</v>
      </c>
      <c r="F329" s="232" t="s">
        <v>713</v>
      </c>
      <c r="G329" s="230"/>
      <c r="H329" s="233">
        <v>-125</v>
      </c>
      <c r="I329" s="234"/>
      <c r="J329" s="230"/>
      <c r="K329" s="230"/>
      <c r="L329" s="235"/>
      <c r="M329" s="236"/>
      <c r="N329" s="237"/>
      <c r="O329" s="237"/>
      <c r="P329" s="237"/>
      <c r="Q329" s="237"/>
      <c r="R329" s="237"/>
      <c r="S329" s="237"/>
      <c r="T329" s="237"/>
      <c r="U329" s="238"/>
      <c r="AT329" s="239" t="s">
        <v>185</v>
      </c>
      <c r="AU329" s="239" t="s">
        <v>86</v>
      </c>
      <c r="AV329" s="12" t="s">
        <v>86</v>
      </c>
      <c r="AW329" s="12" t="s">
        <v>37</v>
      </c>
      <c r="AX329" s="12" t="s">
        <v>76</v>
      </c>
      <c r="AY329" s="239" t="s">
        <v>173</v>
      </c>
    </row>
    <row r="330" spans="2:51" s="13" customFormat="1" ht="12">
      <c r="B330" s="240"/>
      <c r="C330" s="241"/>
      <c r="D330" s="225" t="s">
        <v>185</v>
      </c>
      <c r="E330" s="242" t="s">
        <v>117</v>
      </c>
      <c r="F330" s="243" t="s">
        <v>187</v>
      </c>
      <c r="G330" s="241"/>
      <c r="H330" s="244">
        <v>586.3</v>
      </c>
      <c r="I330" s="245"/>
      <c r="J330" s="241"/>
      <c r="K330" s="241"/>
      <c r="L330" s="246"/>
      <c r="M330" s="247"/>
      <c r="N330" s="248"/>
      <c r="O330" s="248"/>
      <c r="P330" s="248"/>
      <c r="Q330" s="248"/>
      <c r="R330" s="248"/>
      <c r="S330" s="248"/>
      <c r="T330" s="248"/>
      <c r="U330" s="249"/>
      <c r="AT330" s="250" t="s">
        <v>185</v>
      </c>
      <c r="AU330" s="250" t="s">
        <v>86</v>
      </c>
      <c r="AV330" s="13" t="s">
        <v>127</v>
      </c>
      <c r="AW330" s="13" t="s">
        <v>37</v>
      </c>
      <c r="AX330" s="13" t="s">
        <v>84</v>
      </c>
      <c r="AY330" s="250" t="s">
        <v>173</v>
      </c>
    </row>
    <row r="331" spans="2:65" s="1" customFormat="1" ht="16.5" customHeight="1">
      <c r="B331" s="39"/>
      <c r="C331" s="212" t="s">
        <v>487</v>
      </c>
      <c r="D331" s="212" t="s">
        <v>175</v>
      </c>
      <c r="E331" s="213" t="s">
        <v>424</v>
      </c>
      <c r="F331" s="214" t="s">
        <v>425</v>
      </c>
      <c r="G331" s="215" t="s">
        <v>357</v>
      </c>
      <c r="H331" s="216">
        <v>342.5</v>
      </c>
      <c r="I331" s="217"/>
      <c r="J331" s="218">
        <f>ROUND(I331*H331,2)</f>
        <v>0</v>
      </c>
      <c r="K331" s="214" t="s">
        <v>179</v>
      </c>
      <c r="L331" s="44"/>
      <c r="M331" s="219" t="s">
        <v>19</v>
      </c>
      <c r="N331" s="220" t="s">
        <v>47</v>
      </c>
      <c r="O331" s="84"/>
      <c r="P331" s="221">
        <f>O331*H331</f>
        <v>0</v>
      </c>
      <c r="Q331" s="221">
        <v>0</v>
      </c>
      <c r="R331" s="221">
        <f>Q331*H331</f>
        <v>0</v>
      </c>
      <c r="S331" s="221">
        <v>0</v>
      </c>
      <c r="T331" s="221">
        <f>S331*H331</f>
        <v>0</v>
      </c>
      <c r="U331" s="222" t="s">
        <v>19</v>
      </c>
      <c r="AR331" s="223" t="s">
        <v>127</v>
      </c>
      <c r="AT331" s="223" t="s">
        <v>175</v>
      </c>
      <c r="AU331" s="223" t="s">
        <v>86</v>
      </c>
      <c r="AY331" s="18" t="s">
        <v>173</v>
      </c>
      <c r="BE331" s="224">
        <f>IF(N331="základní",J331,0)</f>
        <v>0</v>
      </c>
      <c r="BF331" s="224">
        <f>IF(N331="snížená",J331,0)</f>
        <v>0</v>
      </c>
      <c r="BG331" s="224">
        <f>IF(N331="zákl. přenesená",J331,0)</f>
        <v>0</v>
      </c>
      <c r="BH331" s="224">
        <f>IF(N331="sníž. přenesená",J331,0)</f>
        <v>0</v>
      </c>
      <c r="BI331" s="224">
        <f>IF(N331="nulová",J331,0)</f>
        <v>0</v>
      </c>
      <c r="BJ331" s="18" t="s">
        <v>84</v>
      </c>
      <c r="BK331" s="224">
        <f>ROUND(I331*H331,2)</f>
        <v>0</v>
      </c>
      <c r="BL331" s="18" t="s">
        <v>127</v>
      </c>
      <c r="BM331" s="223" t="s">
        <v>426</v>
      </c>
    </row>
    <row r="332" spans="2:47" s="1" customFormat="1" ht="12">
      <c r="B332" s="39"/>
      <c r="C332" s="40"/>
      <c r="D332" s="225" t="s">
        <v>181</v>
      </c>
      <c r="E332" s="40"/>
      <c r="F332" s="226" t="s">
        <v>427</v>
      </c>
      <c r="G332" s="40"/>
      <c r="H332" s="40"/>
      <c r="I332" s="137"/>
      <c r="J332" s="40"/>
      <c r="K332" s="40"/>
      <c r="L332" s="44"/>
      <c r="M332" s="227"/>
      <c r="N332" s="84"/>
      <c r="O332" s="84"/>
      <c r="P332" s="84"/>
      <c r="Q332" s="84"/>
      <c r="R332" s="84"/>
      <c r="S332" s="84"/>
      <c r="T332" s="84"/>
      <c r="U332" s="85"/>
      <c r="AT332" s="18" t="s">
        <v>181</v>
      </c>
      <c r="AU332" s="18" t="s">
        <v>86</v>
      </c>
    </row>
    <row r="333" spans="2:51" s="12" customFormat="1" ht="12">
      <c r="B333" s="229"/>
      <c r="C333" s="230"/>
      <c r="D333" s="225" t="s">
        <v>185</v>
      </c>
      <c r="E333" s="231" t="s">
        <v>19</v>
      </c>
      <c r="F333" s="232" t="s">
        <v>138</v>
      </c>
      <c r="G333" s="230"/>
      <c r="H333" s="233">
        <v>342.5</v>
      </c>
      <c r="I333" s="234"/>
      <c r="J333" s="230"/>
      <c r="K333" s="230"/>
      <c r="L333" s="235"/>
      <c r="M333" s="236"/>
      <c r="N333" s="237"/>
      <c r="O333" s="237"/>
      <c r="P333" s="237"/>
      <c r="Q333" s="237"/>
      <c r="R333" s="237"/>
      <c r="S333" s="237"/>
      <c r="T333" s="237"/>
      <c r="U333" s="238"/>
      <c r="AT333" s="239" t="s">
        <v>185</v>
      </c>
      <c r="AU333" s="239" t="s">
        <v>86</v>
      </c>
      <c r="AV333" s="12" t="s">
        <v>86</v>
      </c>
      <c r="AW333" s="12" t="s">
        <v>37</v>
      </c>
      <c r="AX333" s="12" t="s">
        <v>76</v>
      </c>
      <c r="AY333" s="239" t="s">
        <v>173</v>
      </c>
    </row>
    <row r="334" spans="2:51" s="13" customFormat="1" ht="12">
      <c r="B334" s="240"/>
      <c r="C334" s="241"/>
      <c r="D334" s="225" t="s">
        <v>185</v>
      </c>
      <c r="E334" s="242" t="s">
        <v>19</v>
      </c>
      <c r="F334" s="243" t="s">
        <v>187</v>
      </c>
      <c r="G334" s="241"/>
      <c r="H334" s="244">
        <v>342.5</v>
      </c>
      <c r="I334" s="245"/>
      <c r="J334" s="241"/>
      <c r="K334" s="241"/>
      <c r="L334" s="246"/>
      <c r="M334" s="247"/>
      <c r="N334" s="248"/>
      <c r="O334" s="248"/>
      <c r="P334" s="248"/>
      <c r="Q334" s="248"/>
      <c r="R334" s="248"/>
      <c r="S334" s="248"/>
      <c r="T334" s="248"/>
      <c r="U334" s="249"/>
      <c r="AT334" s="250" t="s">
        <v>185</v>
      </c>
      <c r="AU334" s="250" t="s">
        <v>86</v>
      </c>
      <c r="AV334" s="13" t="s">
        <v>127</v>
      </c>
      <c r="AW334" s="13" t="s">
        <v>37</v>
      </c>
      <c r="AX334" s="13" t="s">
        <v>84</v>
      </c>
      <c r="AY334" s="250" t="s">
        <v>173</v>
      </c>
    </row>
    <row r="335" spans="2:65" s="1" customFormat="1" ht="16.5" customHeight="1">
      <c r="B335" s="39"/>
      <c r="C335" s="212" t="s">
        <v>504</v>
      </c>
      <c r="D335" s="212" t="s">
        <v>175</v>
      </c>
      <c r="E335" s="213" t="s">
        <v>429</v>
      </c>
      <c r="F335" s="214" t="s">
        <v>430</v>
      </c>
      <c r="G335" s="215" t="s">
        <v>214</v>
      </c>
      <c r="H335" s="216">
        <v>39.5</v>
      </c>
      <c r="I335" s="217"/>
      <c r="J335" s="218">
        <f>ROUND(I335*H335,2)</f>
        <v>0</v>
      </c>
      <c r="K335" s="214" t="s">
        <v>179</v>
      </c>
      <c r="L335" s="44"/>
      <c r="M335" s="219" t="s">
        <v>19</v>
      </c>
      <c r="N335" s="220" t="s">
        <v>47</v>
      </c>
      <c r="O335" s="84"/>
      <c r="P335" s="221">
        <f>O335*H335</f>
        <v>0</v>
      </c>
      <c r="Q335" s="221">
        <v>0</v>
      </c>
      <c r="R335" s="221">
        <f>Q335*H335</f>
        <v>0</v>
      </c>
      <c r="S335" s="221">
        <v>0</v>
      </c>
      <c r="T335" s="221">
        <f>S335*H335</f>
        <v>0</v>
      </c>
      <c r="U335" s="222" t="s">
        <v>19</v>
      </c>
      <c r="AR335" s="223" t="s">
        <v>127</v>
      </c>
      <c r="AT335" s="223" t="s">
        <v>175</v>
      </c>
      <c r="AU335" s="223" t="s">
        <v>86</v>
      </c>
      <c r="AY335" s="18" t="s">
        <v>173</v>
      </c>
      <c r="BE335" s="224">
        <f>IF(N335="základní",J335,0)</f>
        <v>0</v>
      </c>
      <c r="BF335" s="224">
        <f>IF(N335="snížená",J335,0)</f>
        <v>0</v>
      </c>
      <c r="BG335" s="224">
        <f>IF(N335="zákl. přenesená",J335,0)</f>
        <v>0</v>
      </c>
      <c r="BH335" s="224">
        <f>IF(N335="sníž. přenesená",J335,0)</f>
        <v>0</v>
      </c>
      <c r="BI335" s="224">
        <f>IF(N335="nulová",J335,0)</f>
        <v>0</v>
      </c>
      <c r="BJ335" s="18" t="s">
        <v>84</v>
      </c>
      <c r="BK335" s="224">
        <f>ROUND(I335*H335,2)</f>
        <v>0</v>
      </c>
      <c r="BL335" s="18" t="s">
        <v>127</v>
      </c>
      <c r="BM335" s="223" t="s">
        <v>431</v>
      </c>
    </row>
    <row r="336" spans="2:47" s="1" customFormat="1" ht="12">
      <c r="B336" s="39"/>
      <c r="C336" s="40"/>
      <c r="D336" s="225" t="s">
        <v>181</v>
      </c>
      <c r="E336" s="40"/>
      <c r="F336" s="226" t="s">
        <v>432</v>
      </c>
      <c r="G336" s="40"/>
      <c r="H336" s="40"/>
      <c r="I336" s="137"/>
      <c r="J336" s="40"/>
      <c r="K336" s="40"/>
      <c r="L336" s="44"/>
      <c r="M336" s="227"/>
      <c r="N336" s="84"/>
      <c r="O336" s="84"/>
      <c r="P336" s="84"/>
      <c r="Q336" s="84"/>
      <c r="R336" s="84"/>
      <c r="S336" s="84"/>
      <c r="T336" s="84"/>
      <c r="U336" s="85"/>
      <c r="AT336" s="18" t="s">
        <v>181</v>
      </c>
      <c r="AU336" s="18" t="s">
        <v>86</v>
      </c>
    </row>
    <row r="337" spans="2:47" s="1" customFormat="1" ht="12">
      <c r="B337" s="39"/>
      <c r="C337" s="40"/>
      <c r="D337" s="225" t="s">
        <v>183</v>
      </c>
      <c r="E337" s="40"/>
      <c r="F337" s="228" t="s">
        <v>433</v>
      </c>
      <c r="G337" s="40"/>
      <c r="H337" s="40"/>
      <c r="I337" s="137"/>
      <c r="J337" s="40"/>
      <c r="K337" s="40"/>
      <c r="L337" s="44"/>
      <c r="M337" s="227"/>
      <c r="N337" s="84"/>
      <c r="O337" s="84"/>
      <c r="P337" s="84"/>
      <c r="Q337" s="84"/>
      <c r="R337" s="84"/>
      <c r="S337" s="84"/>
      <c r="T337" s="84"/>
      <c r="U337" s="85"/>
      <c r="AT337" s="18" t="s">
        <v>183</v>
      </c>
      <c r="AU337" s="18" t="s">
        <v>86</v>
      </c>
    </row>
    <row r="338" spans="2:51" s="14" customFormat="1" ht="12">
      <c r="B338" s="251"/>
      <c r="C338" s="252"/>
      <c r="D338" s="225" t="s">
        <v>185</v>
      </c>
      <c r="E338" s="253" t="s">
        <v>19</v>
      </c>
      <c r="F338" s="254" t="s">
        <v>434</v>
      </c>
      <c r="G338" s="252"/>
      <c r="H338" s="253" t="s">
        <v>19</v>
      </c>
      <c r="I338" s="255"/>
      <c r="J338" s="252"/>
      <c r="K338" s="252"/>
      <c r="L338" s="256"/>
      <c r="M338" s="257"/>
      <c r="N338" s="258"/>
      <c r="O338" s="258"/>
      <c r="P338" s="258"/>
      <c r="Q338" s="258"/>
      <c r="R338" s="258"/>
      <c r="S338" s="258"/>
      <c r="T338" s="258"/>
      <c r="U338" s="259"/>
      <c r="AT338" s="260" t="s">
        <v>185</v>
      </c>
      <c r="AU338" s="260" t="s">
        <v>86</v>
      </c>
      <c r="AV338" s="14" t="s">
        <v>84</v>
      </c>
      <c r="AW338" s="14" t="s">
        <v>37</v>
      </c>
      <c r="AX338" s="14" t="s">
        <v>76</v>
      </c>
      <c r="AY338" s="260" t="s">
        <v>173</v>
      </c>
    </row>
    <row r="339" spans="2:51" s="12" customFormat="1" ht="12">
      <c r="B339" s="229"/>
      <c r="C339" s="230"/>
      <c r="D339" s="225" t="s">
        <v>185</v>
      </c>
      <c r="E339" s="231" t="s">
        <v>19</v>
      </c>
      <c r="F339" s="232" t="s">
        <v>714</v>
      </c>
      <c r="G339" s="230"/>
      <c r="H339" s="233">
        <v>22.1</v>
      </c>
      <c r="I339" s="234"/>
      <c r="J339" s="230"/>
      <c r="K339" s="230"/>
      <c r="L339" s="235"/>
      <c r="M339" s="236"/>
      <c r="N339" s="237"/>
      <c r="O339" s="237"/>
      <c r="P339" s="237"/>
      <c r="Q339" s="237"/>
      <c r="R339" s="237"/>
      <c r="S339" s="237"/>
      <c r="T339" s="237"/>
      <c r="U339" s="238"/>
      <c r="AT339" s="239" t="s">
        <v>185</v>
      </c>
      <c r="AU339" s="239" t="s">
        <v>86</v>
      </c>
      <c r="AV339" s="12" t="s">
        <v>86</v>
      </c>
      <c r="AW339" s="12" t="s">
        <v>37</v>
      </c>
      <c r="AX339" s="12" t="s">
        <v>76</v>
      </c>
      <c r="AY339" s="239" t="s">
        <v>173</v>
      </c>
    </row>
    <row r="340" spans="2:51" s="12" customFormat="1" ht="12">
      <c r="B340" s="229"/>
      <c r="C340" s="230"/>
      <c r="D340" s="225" t="s">
        <v>185</v>
      </c>
      <c r="E340" s="231" t="s">
        <v>19</v>
      </c>
      <c r="F340" s="232" t="s">
        <v>715</v>
      </c>
      <c r="G340" s="230"/>
      <c r="H340" s="233">
        <v>17.4</v>
      </c>
      <c r="I340" s="234"/>
      <c r="J340" s="230"/>
      <c r="K340" s="230"/>
      <c r="L340" s="235"/>
      <c r="M340" s="236"/>
      <c r="N340" s="237"/>
      <c r="O340" s="237"/>
      <c r="P340" s="237"/>
      <c r="Q340" s="237"/>
      <c r="R340" s="237"/>
      <c r="S340" s="237"/>
      <c r="T340" s="237"/>
      <c r="U340" s="238"/>
      <c r="AT340" s="239" t="s">
        <v>185</v>
      </c>
      <c r="AU340" s="239" t="s">
        <v>86</v>
      </c>
      <c r="AV340" s="12" t="s">
        <v>86</v>
      </c>
      <c r="AW340" s="12" t="s">
        <v>37</v>
      </c>
      <c r="AX340" s="12" t="s">
        <v>76</v>
      </c>
      <c r="AY340" s="239" t="s">
        <v>173</v>
      </c>
    </row>
    <row r="341" spans="2:51" s="13" customFormat="1" ht="12">
      <c r="B341" s="240"/>
      <c r="C341" s="241"/>
      <c r="D341" s="225" t="s">
        <v>185</v>
      </c>
      <c r="E341" s="242" t="s">
        <v>146</v>
      </c>
      <c r="F341" s="243" t="s">
        <v>187</v>
      </c>
      <c r="G341" s="241"/>
      <c r="H341" s="244">
        <v>39.5</v>
      </c>
      <c r="I341" s="245"/>
      <c r="J341" s="241"/>
      <c r="K341" s="241"/>
      <c r="L341" s="246"/>
      <c r="M341" s="247"/>
      <c r="N341" s="248"/>
      <c r="O341" s="248"/>
      <c r="P341" s="248"/>
      <c r="Q341" s="248"/>
      <c r="R341" s="248"/>
      <c r="S341" s="248"/>
      <c r="T341" s="248"/>
      <c r="U341" s="249"/>
      <c r="AT341" s="250" t="s">
        <v>185</v>
      </c>
      <c r="AU341" s="250" t="s">
        <v>86</v>
      </c>
      <c r="AV341" s="13" t="s">
        <v>127</v>
      </c>
      <c r="AW341" s="13" t="s">
        <v>37</v>
      </c>
      <c r="AX341" s="13" t="s">
        <v>84</v>
      </c>
      <c r="AY341" s="250" t="s">
        <v>173</v>
      </c>
    </row>
    <row r="342" spans="2:65" s="1" customFormat="1" ht="16.5" customHeight="1">
      <c r="B342" s="39"/>
      <c r="C342" s="212" t="s">
        <v>120</v>
      </c>
      <c r="D342" s="212" t="s">
        <v>175</v>
      </c>
      <c r="E342" s="213" t="s">
        <v>438</v>
      </c>
      <c r="F342" s="214" t="s">
        <v>439</v>
      </c>
      <c r="G342" s="215" t="s">
        <v>357</v>
      </c>
      <c r="H342" s="216">
        <v>586.4</v>
      </c>
      <c r="I342" s="217"/>
      <c r="J342" s="218">
        <f>ROUND(I342*H342,2)</f>
        <v>0</v>
      </c>
      <c r="K342" s="214" t="s">
        <v>179</v>
      </c>
      <c r="L342" s="44"/>
      <c r="M342" s="219" t="s">
        <v>19</v>
      </c>
      <c r="N342" s="220" t="s">
        <v>47</v>
      </c>
      <c r="O342" s="84"/>
      <c r="P342" s="221">
        <f>O342*H342</f>
        <v>0</v>
      </c>
      <c r="Q342" s="221">
        <v>0</v>
      </c>
      <c r="R342" s="221">
        <f>Q342*H342</f>
        <v>0</v>
      </c>
      <c r="S342" s="221">
        <v>0</v>
      </c>
      <c r="T342" s="221">
        <f>S342*H342</f>
        <v>0</v>
      </c>
      <c r="U342" s="222" t="s">
        <v>19</v>
      </c>
      <c r="AR342" s="223" t="s">
        <v>127</v>
      </c>
      <c r="AT342" s="223" t="s">
        <v>175</v>
      </c>
      <c r="AU342" s="223" t="s">
        <v>86</v>
      </c>
      <c r="AY342" s="18" t="s">
        <v>173</v>
      </c>
      <c r="BE342" s="224">
        <f>IF(N342="základní",J342,0)</f>
        <v>0</v>
      </c>
      <c r="BF342" s="224">
        <f>IF(N342="snížená",J342,0)</f>
        <v>0</v>
      </c>
      <c r="BG342" s="224">
        <f>IF(N342="zákl. přenesená",J342,0)</f>
        <v>0</v>
      </c>
      <c r="BH342" s="224">
        <f>IF(N342="sníž. přenesená",J342,0)</f>
        <v>0</v>
      </c>
      <c r="BI342" s="224">
        <f>IF(N342="nulová",J342,0)</f>
        <v>0</v>
      </c>
      <c r="BJ342" s="18" t="s">
        <v>84</v>
      </c>
      <c r="BK342" s="224">
        <f>ROUND(I342*H342,2)</f>
        <v>0</v>
      </c>
      <c r="BL342" s="18" t="s">
        <v>127</v>
      </c>
      <c r="BM342" s="223" t="s">
        <v>440</v>
      </c>
    </row>
    <row r="343" spans="2:47" s="1" customFormat="1" ht="12">
      <c r="B343" s="39"/>
      <c r="C343" s="40"/>
      <c r="D343" s="225" t="s">
        <v>181</v>
      </c>
      <c r="E343" s="40"/>
      <c r="F343" s="226" t="s">
        <v>441</v>
      </c>
      <c r="G343" s="40"/>
      <c r="H343" s="40"/>
      <c r="I343" s="137"/>
      <c r="J343" s="40"/>
      <c r="K343" s="40"/>
      <c r="L343" s="44"/>
      <c r="M343" s="227"/>
      <c r="N343" s="84"/>
      <c r="O343" s="84"/>
      <c r="P343" s="84"/>
      <c r="Q343" s="84"/>
      <c r="R343" s="84"/>
      <c r="S343" s="84"/>
      <c r="T343" s="84"/>
      <c r="U343" s="85"/>
      <c r="AT343" s="18" t="s">
        <v>181</v>
      </c>
      <c r="AU343" s="18" t="s">
        <v>86</v>
      </c>
    </row>
    <row r="344" spans="2:47" s="1" customFormat="1" ht="12">
      <c r="B344" s="39"/>
      <c r="C344" s="40"/>
      <c r="D344" s="225" t="s">
        <v>183</v>
      </c>
      <c r="E344" s="40"/>
      <c r="F344" s="228" t="s">
        <v>442</v>
      </c>
      <c r="G344" s="40"/>
      <c r="H344" s="40"/>
      <c r="I344" s="137"/>
      <c r="J344" s="40"/>
      <c r="K344" s="40"/>
      <c r="L344" s="44"/>
      <c r="M344" s="227"/>
      <c r="N344" s="84"/>
      <c r="O344" s="84"/>
      <c r="P344" s="84"/>
      <c r="Q344" s="84"/>
      <c r="R344" s="84"/>
      <c r="S344" s="84"/>
      <c r="T344" s="84"/>
      <c r="U344" s="85"/>
      <c r="AT344" s="18" t="s">
        <v>183</v>
      </c>
      <c r="AU344" s="18" t="s">
        <v>86</v>
      </c>
    </row>
    <row r="345" spans="2:51" s="12" customFormat="1" ht="12">
      <c r="B345" s="229"/>
      <c r="C345" s="230"/>
      <c r="D345" s="225" t="s">
        <v>185</v>
      </c>
      <c r="E345" s="231" t="s">
        <v>19</v>
      </c>
      <c r="F345" s="232" t="s">
        <v>716</v>
      </c>
      <c r="G345" s="230"/>
      <c r="H345" s="233">
        <v>586.4</v>
      </c>
      <c r="I345" s="234"/>
      <c r="J345" s="230"/>
      <c r="K345" s="230"/>
      <c r="L345" s="235"/>
      <c r="M345" s="236"/>
      <c r="N345" s="237"/>
      <c r="O345" s="237"/>
      <c r="P345" s="237"/>
      <c r="Q345" s="237"/>
      <c r="R345" s="237"/>
      <c r="S345" s="237"/>
      <c r="T345" s="237"/>
      <c r="U345" s="238"/>
      <c r="AT345" s="239" t="s">
        <v>185</v>
      </c>
      <c r="AU345" s="239" t="s">
        <v>86</v>
      </c>
      <c r="AV345" s="12" t="s">
        <v>86</v>
      </c>
      <c r="AW345" s="12" t="s">
        <v>37</v>
      </c>
      <c r="AX345" s="12" t="s">
        <v>76</v>
      </c>
      <c r="AY345" s="239" t="s">
        <v>173</v>
      </c>
    </row>
    <row r="346" spans="2:51" s="13" customFormat="1" ht="12">
      <c r="B346" s="240"/>
      <c r="C346" s="241"/>
      <c r="D346" s="225" t="s">
        <v>185</v>
      </c>
      <c r="E346" s="242" t="s">
        <v>142</v>
      </c>
      <c r="F346" s="243" t="s">
        <v>187</v>
      </c>
      <c r="G346" s="241"/>
      <c r="H346" s="244">
        <v>586.4</v>
      </c>
      <c r="I346" s="245"/>
      <c r="J346" s="241"/>
      <c r="K346" s="241"/>
      <c r="L346" s="246"/>
      <c r="M346" s="247"/>
      <c r="N346" s="248"/>
      <c r="O346" s="248"/>
      <c r="P346" s="248"/>
      <c r="Q346" s="248"/>
      <c r="R346" s="248"/>
      <c r="S346" s="248"/>
      <c r="T346" s="248"/>
      <c r="U346" s="249"/>
      <c r="AT346" s="250" t="s">
        <v>185</v>
      </c>
      <c r="AU346" s="250" t="s">
        <v>86</v>
      </c>
      <c r="AV346" s="13" t="s">
        <v>127</v>
      </c>
      <c r="AW346" s="13" t="s">
        <v>37</v>
      </c>
      <c r="AX346" s="13" t="s">
        <v>84</v>
      </c>
      <c r="AY346" s="250" t="s">
        <v>173</v>
      </c>
    </row>
    <row r="347" spans="2:65" s="1" customFormat="1" ht="16.5" customHeight="1">
      <c r="B347" s="39"/>
      <c r="C347" s="212" t="s">
        <v>516</v>
      </c>
      <c r="D347" s="212" t="s">
        <v>175</v>
      </c>
      <c r="E347" s="213" t="s">
        <v>445</v>
      </c>
      <c r="F347" s="214" t="s">
        <v>446</v>
      </c>
      <c r="G347" s="215" t="s">
        <v>357</v>
      </c>
      <c r="H347" s="216">
        <v>710.8</v>
      </c>
      <c r="I347" s="217"/>
      <c r="J347" s="218">
        <f>ROUND(I347*H347,2)</f>
        <v>0</v>
      </c>
      <c r="K347" s="214" t="s">
        <v>179</v>
      </c>
      <c r="L347" s="44"/>
      <c r="M347" s="219" t="s">
        <v>19</v>
      </c>
      <c r="N347" s="220" t="s">
        <v>47</v>
      </c>
      <c r="O347" s="84"/>
      <c r="P347" s="221">
        <f>O347*H347</f>
        <v>0</v>
      </c>
      <c r="Q347" s="221">
        <v>0</v>
      </c>
      <c r="R347" s="221">
        <f>Q347*H347</f>
        <v>0</v>
      </c>
      <c r="S347" s="221">
        <v>0</v>
      </c>
      <c r="T347" s="221">
        <f>S347*H347</f>
        <v>0</v>
      </c>
      <c r="U347" s="222" t="s">
        <v>19</v>
      </c>
      <c r="AR347" s="223" t="s">
        <v>127</v>
      </c>
      <c r="AT347" s="223" t="s">
        <v>175</v>
      </c>
      <c r="AU347" s="223" t="s">
        <v>86</v>
      </c>
      <c r="AY347" s="18" t="s">
        <v>173</v>
      </c>
      <c r="BE347" s="224">
        <f>IF(N347="základní",J347,0)</f>
        <v>0</v>
      </c>
      <c r="BF347" s="224">
        <f>IF(N347="snížená",J347,0)</f>
        <v>0</v>
      </c>
      <c r="BG347" s="224">
        <f>IF(N347="zákl. přenesená",J347,0)</f>
        <v>0</v>
      </c>
      <c r="BH347" s="224">
        <f>IF(N347="sníž. přenesená",J347,0)</f>
        <v>0</v>
      </c>
      <c r="BI347" s="224">
        <f>IF(N347="nulová",J347,0)</f>
        <v>0</v>
      </c>
      <c r="BJ347" s="18" t="s">
        <v>84</v>
      </c>
      <c r="BK347" s="224">
        <f>ROUND(I347*H347,2)</f>
        <v>0</v>
      </c>
      <c r="BL347" s="18" t="s">
        <v>127</v>
      </c>
      <c r="BM347" s="223" t="s">
        <v>447</v>
      </c>
    </row>
    <row r="348" spans="2:47" s="1" customFormat="1" ht="12">
      <c r="B348" s="39"/>
      <c r="C348" s="40"/>
      <c r="D348" s="225" t="s">
        <v>181</v>
      </c>
      <c r="E348" s="40"/>
      <c r="F348" s="226" t="s">
        <v>448</v>
      </c>
      <c r="G348" s="40"/>
      <c r="H348" s="40"/>
      <c r="I348" s="137"/>
      <c r="J348" s="40"/>
      <c r="K348" s="40"/>
      <c r="L348" s="44"/>
      <c r="M348" s="227"/>
      <c r="N348" s="84"/>
      <c r="O348" s="84"/>
      <c r="P348" s="84"/>
      <c r="Q348" s="84"/>
      <c r="R348" s="84"/>
      <c r="S348" s="84"/>
      <c r="T348" s="84"/>
      <c r="U348" s="85"/>
      <c r="AT348" s="18" t="s">
        <v>181</v>
      </c>
      <c r="AU348" s="18" t="s">
        <v>86</v>
      </c>
    </row>
    <row r="349" spans="2:47" s="1" customFormat="1" ht="12">
      <c r="B349" s="39"/>
      <c r="C349" s="40"/>
      <c r="D349" s="225" t="s">
        <v>183</v>
      </c>
      <c r="E349" s="40"/>
      <c r="F349" s="228" t="s">
        <v>449</v>
      </c>
      <c r="G349" s="40"/>
      <c r="H349" s="40"/>
      <c r="I349" s="137"/>
      <c r="J349" s="40"/>
      <c r="K349" s="40"/>
      <c r="L349" s="44"/>
      <c r="M349" s="227"/>
      <c r="N349" s="84"/>
      <c r="O349" s="84"/>
      <c r="P349" s="84"/>
      <c r="Q349" s="84"/>
      <c r="R349" s="84"/>
      <c r="S349" s="84"/>
      <c r="T349" s="84"/>
      <c r="U349" s="85"/>
      <c r="AT349" s="18" t="s">
        <v>183</v>
      </c>
      <c r="AU349" s="18" t="s">
        <v>86</v>
      </c>
    </row>
    <row r="350" spans="2:51" s="12" customFormat="1" ht="12">
      <c r="B350" s="229"/>
      <c r="C350" s="230"/>
      <c r="D350" s="225" t="s">
        <v>185</v>
      </c>
      <c r="E350" s="231" t="s">
        <v>19</v>
      </c>
      <c r="F350" s="232" t="s">
        <v>717</v>
      </c>
      <c r="G350" s="230"/>
      <c r="H350" s="233">
        <v>710.8</v>
      </c>
      <c r="I350" s="234"/>
      <c r="J350" s="230"/>
      <c r="K350" s="230"/>
      <c r="L350" s="235"/>
      <c r="M350" s="236"/>
      <c r="N350" s="237"/>
      <c r="O350" s="237"/>
      <c r="P350" s="237"/>
      <c r="Q350" s="237"/>
      <c r="R350" s="237"/>
      <c r="S350" s="237"/>
      <c r="T350" s="237"/>
      <c r="U350" s="238"/>
      <c r="AT350" s="239" t="s">
        <v>185</v>
      </c>
      <c r="AU350" s="239" t="s">
        <v>86</v>
      </c>
      <c r="AV350" s="12" t="s">
        <v>86</v>
      </c>
      <c r="AW350" s="12" t="s">
        <v>37</v>
      </c>
      <c r="AX350" s="12" t="s">
        <v>76</v>
      </c>
      <c r="AY350" s="239" t="s">
        <v>173</v>
      </c>
    </row>
    <row r="351" spans="2:51" s="13" customFormat="1" ht="12">
      <c r="B351" s="240"/>
      <c r="C351" s="241"/>
      <c r="D351" s="225" t="s">
        <v>185</v>
      </c>
      <c r="E351" s="242" t="s">
        <v>19</v>
      </c>
      <c r="F351" s="243" t="s">
        <v>187</v>
      </c>
      <c r="G351" s="241"/>
      <c r="H351" s="244">
        <v>710.8</v>
      </c>
      <c r="I351" s="245"/>
      <c r="J351" s="241"/>
      <c r="K351" s="241"/>
      <c r="L351" s="246"/>
      <c r="M351" s="247"/>
      <c r="N351" s="248"/>
      <c r="O351" s="248"/>
      <c r="P351" s="248"/>
      <c r="Q351" s="248"/>
      <c r="R351" s="248"/>
      <c r="S351" s="248"/>
      <c r="T351" s="248"/>
      <c r="U351" s="249"/>
      <c r="AT351" s="250" t="s">
        <v>185</v>
      </c>
      <c r="AU351" s="250" t="s">
        <v>86</v>
      </c>
      <c r="AV351" s="13" t="s">
        <v>127</v>
      </c>
      <c r="AW351" s="13" t="s">
        <v>37</v>
      </c>
      <c r="AX351" s="13" t="s">
        <v>84</v>
      </c>
      <c r="AY351" s="250" t="s">
        <v>173</v>
      </c>
    </row>
    <row r="352" spans="2:65" s="1" customFormat="1" ht="16.5" customHeight="1">
      <c r="B352" s="39"/>
      <c r="C352" s="212" t="s">
        <v>525</v>
      </c>
      <c r="D352" s="212" t="s">
        <v>175</v>
      </c>
      <c r="E352" s="213" t="s">
        <v>452</v>
      </c>
      <c r="F352" s="214" t="s">
        <v>453</v>
      </c>
      <c r="G352" s="215" t="s">
        <v>357</v>
      </c>
      <c r="H352" s="216">
        <v>342.5</v>
      </c>
      <c r="I352" s="217"/>
      <c r="J352" s="218">
        <f>ROUND(I352*H352,2)</f>
        <v>0</v>
      </c>
      <c r="K352" s="214" t="s">
        <v>179</v>
      </c>
      <c r="L352" s="44"/>
      <c r="M352" s="219" t="s">
        <v>19</v>
      </c>
      <c r="N352" s="220" t="s">
        <v>47</v>
      </c>
      <c r="O352" s="84"/>
      <c r="P352" s="221">
        <f>O352*H352</f>
        <v>0</v>
      </c>
      <c r="Q352" s="221">
        <v>0</v>
      </c>
      <c r="R352" s="221">
        <f>Q352*H352</f>
        <v>0</v>
      </c>
      <c r="S352" s="221">
        <v>0</v>
      </c>
      <c r="T352" s="221">
        <f>S352*H352</f>
        <v>0</v>
      </c>
      <c r="U352" s="222" t="s">
        <v>19</v>
      </c>
      <c r="AR352" s="223" t="s">
        <v>127</v>
      </c>
      <c r="AT352" s="223" t="s">
        <v>175</v>
      </c>
      <c r="AU352" s="223" t="s">
        <v>86</v>
      </c>
      <c r="AY352" s="18" t="s">
        <v>173</v>
      </c>
      <c r="BE352" s="224">
        <f>IF(N352="základní",J352,0)</f>
        <v>0</v>
      </c>
      <c r="BF352" s="224">
        <f>IF(N352="snížená",J352,0)</f>
        <v>0</v>
      </c>
      <c r="BG352" s="224">
        <f>IF(N352="zákl. přenesená",J352,0)</f>
        <v>0</v>
      </c>
      <c r="BH352" s="224">
        <f>IF(N352="sníž. přenesená",J352,0)</f>
        <v>0</v>
      </c>
      <c r="BI352" s="224">
        <f>IF(N352="nulová",J352,0)</f>
        <v>0</v>
      </c>
      <c r="BJ352" s="18" t="s">
        <v>84</v>
      </c>
      <c r="BK352" s="224">
        <f>ROUND(I352*H352,2)</f>
        <v>0</v>
      </c>
      <c r="BL352" s="18" t="s">
        <v>127</v>
      </c>
      <c r="BM352" s="223" t="s">
        <v>454</v>
      </c>
    </row>
    <row r="353" spans="2:47" s="1" customFormat="1" ht="12">
      <c r="B353" s="39"/>
      <c r="C353" s="40"/>
      <c r="D353" s="225" t="s">
        <v>181</v>
      </c>
      <c r="E353" s="40"/>
      <c r="F353" s="226" t="s">
        <v>455</v>
      </c>
      <c r="G353" s="40"/>
      <c r="H353" s="40"/>
      <c r="I353" s="137"/>
      <c r="J353" s="40"/>
      <c r="K353" s="40"/>
      <c r="L353" s="44"/>
      <c r="M353" s="227"/>
      <c r="N353" s="84"/>
      <c r="O353" s="84"/>
      <c r="P353" s="84"/>
      <c r="Q353" s="84"/>
      <c r="R353" s="84"/>
      <c r="S353" s="84"/>
      <c r="T353" s="84"/>
      <c r="U353" s="85"/>
      <c r="AT353" s="18" t="s">
        <v>181</v>
      </c>
      <c r="AU353" s="18" t="s">
        <v>86</v>
      </c>
    </row>
    <row r="354" spans="2:47" s="1" customFormat="1" ht="12">
      <c r="B354" s="39"/>
      <c r="C354" s="40"/>
      <c r="D354" s="225" t="s">
        <v>183</v>
      </c>
      <c r="E354" s="40"/>
      <c r="F354" s="228" t="s">
        <v>449</v>
      </c>
      <c r="G354" s="40"/>
      <c r="H354" s="40"/>
      <c r="I354" s="137"/>
      <c r="J354" s="40"/>
      <c r="K354" s="40"/>
      <c r="L354" s="44"/>
      <c r="M354" s="227"/>
      <c r="N354" s="84"/>
      <c r="O354" s="84"/>
      <c r="P354" s="84"/>
      <c r="Q354" s="84"/>
      <c r="R354" s="84"/>
      <c r="S354" s="84"/>
      <c r="T354" s="84"/>
      <c r="U354" s="85"/>
      <c r="AT354" s="18" t="s">
        <v>183</v>
      </c>
      <c r="AU354" s="18" t="s">
        <v>86</v>
      </c>
    </row>
    <row r="355" spans="2:51" s="12" customFormat="1" ht="12">
      <c r="B355" s="229"/>
      <c r="C355" s="230"/>
      <c r="D355" s="225" t="s">
        <v>185</v>
      </c>
      <c r="E355" s="231" t="s">
        <v>19</v>
      </c>
      <c r="F355" s="232" t="s">
        <v>718</v>
      </c>
      <c r="G355" s="230"/>
      <c r="H355" s="233">
        <v>342.5</v>
      </c>
      <c r="I355" s="234"/>
      <c r="J355" s="230"/>
      <c r="K355" s="230"/>
      <c r="L355" s="235"/>
      <c r="M355" s="236"/>
      <c r="N355" s="237"/>
      <c r="O355" s="237"/>
      <c r="P355" s="237"/>
      <c r="Q355" s="237"/>
      <c r="R355" s="237"/>
      <c r="S355" s="237"/>
      <c r="T355" s="237"/>
      <c r="U355" s="238"/>
      <c r="AT355" s="239" t="s">
        <v>185</v>
      </c>
      <c r="AU355" s="239" t="s">
        <v>86</v>
      </c>
      <c r="AV355" s="12" t="s">
        <v>86</v>
      </c>
      <c r="AW355" s="12" t="s">
        <v>37</v>
      </c>
      <c r="AX355" s="12" t="s">
        <v>76</v>
      </c>
      <c r="AY355" s="239" t="s">
        <v>173</v>
      </c>
    </row>
    <row r="356" spans="2:51" s="13" customFormat="1" ht="12">
      <c r="B356" s="240"/>
      <c r="C356" s="241"/>
      <c r="D356" s="225" t="s">
        <v>185</v>
      </c>
      <c r="E356" s="242" t="s">
        <v>138</v>
      </c>
      <c r="F356" s="243" t="s">
        <v>187</v>
      </c>
      <c r="G356" s="241"/>
      <c r="H356" s="244">
        <v>342.5</v>
      </c>
      <c r="I356" s="245"/>
      <c r="J356" s="241"/>
      <c r="K356" s="241"/>
      <c r="L356" s="246"/>
      <c r="M356" s="247"/>
      <c r="N356" s="248"/>
      <c r="O356" s="248"/>
      <c r="P356" s="248"/>
      <c r="Q356" s="248"/>
      <c r="R356" s="248"/>
      <c r="S356" s="248"/>
      <c r="T356" s="248"/>
      <c r="U356" s="249"/>
      <c r="AT356" s="250" t="s">
        <v>185</v>
      </c>
      <c r="AU356" s="250" t="s">
        <v>86</v>
      </c>
      <c r="AV356" s="13" t="s">
        <v>127</v>
      </c>
      <c r="AW356" s="13" t="s">
        <v>37</v>
      </c>
      <c r="AX356" s="13" t="s">
        <v>84</v>
      </c>
      <c r="AY356" s="250" t="s">
        <v>173</v>
      </c>
    </row>
    <row r="357" spans="2:65" s="1" customFormat="1" ht="16.5" customHeight="1">
      <c r="B357" s="39"/>
      <c r="C357" s="212" t="s">
        <v>719</v>
      </c>
      <c r="D357" s="212" t="s">
        <v>175</v>
      </c>
      <c r="E357" s="213" t="s">
        <v>720</v>
      </c>
      <c r="F357" s="214" t="s">
        <v>721</v>
      </c>
      <c r="G357" s="215" t="s">
        <v>722</v>
      </c>
      <c r="H357" s="216">
        <v>22.5</v>
      </c>
      <c r="I357" s="217"/>
      <c r="J357" s="218">
        <f>ROUND(I357*H357,2)</f>
        <v>0</v>
      </c>
      <c r="K357" s="214" t="s">
        <v>19</v>
      </c>
      <c r="L357" s="44"/>
      <c r="M357" s="219" t="s">
        <v>19</v>
      </c>
      <c r="N357" s="220" t="s">
        <v>47</v>
      </c>
      <c r="O357" s="84"/>
      <c r="P357" s="221">
        <f>O357*H357</f>
        <v>0</v>
      </c>
      <c r="Q357" s="221">
        <v>0</v>
      </c>
      <c r="R357" s="221">
        <f>Q357*H357</f>
        <v>0</v>
      </c>
      <c r="S357" s="221">
        <v>0</v>
      </c>
      <c r="T357" s="221">
        <f>S357*H357</f>
        <v>0</v>
      </c>
      <c r="U357" s="222" t="s">
        <v>19</v>
      </c>
      <c r="AR357" s="223" t="s">
        <v>127</v>
      </c>
      <c r="AT357" s="223" t="s">
        <v>175</v>
      </c>
      <c r="AU357" s="223" t="s">
        <v>86</v>
      </c>
      <c r="AY357" s="18" t="s">
        <v>173</v>
      </c>
      <c r="BE357" s="224">
        <f>IF(N357="základní",J357,0)</f>
        <v>0</v>
      </c>
      <c r="BF357" s="224">
        <f>IF(N357="snížená",J357,0)</f>
        <v>0</v>
      </c>
      <c r="BG357" s="224">
        <f>IF(N357="zákl. přenesená",J357,0)</f>
        <v>0</v>
      </c>
      <c r="BH357" s="224">
        <f>IF(N357="sníž. přenesená",J357,0)</f>
        <v>0</v>
      </c>
      <c r="BI357" s="224">
        <f>IF(N357="nulová",J357,0)</f>
        <v>0</v>
      </c>
      <c r="BJ357" s="18" t="s">
        <v>84</v>
      </c>
      <c r="BK357" s="224">
        <f>ROUND(I357*H357,2)</f>
        <v>0</v>
      </c>
      <c r="BL357" s="18" t="s">
        <v>127</v>
      </c>
      <c r="BM357" s="223" t="s">
        <v>723</v>
      </c>
    </row>
    <row r="358" spans="2:47" s="1" customFormat="1" ht="12">
      <c r="B358" s="39"/>
      <c r="C358" s="40"/>
      <c r="D358" s="225" t="s">
        <v>181</v>
      </c>
      <c r="E358" s="40"/>
      <c r="F358" s="226" t="s">
        <v>724</v>
      </c>
      <c r="G358" s="40"/>
      <c r="H358" s="40"/>
      <c r="I358" s="137"/>
      <c r="J358" s="40"/>
      <c r="K358" s="40"/>
      <c r="L358" s="44"/>
      <c r="M358" s="227"/>
      <c r="N358" s="84"/>
      <c r="O358" s="84"/>
      <c r="P358" s="84"/>
      <c r="Q358" s="84"/>
      <c r="R358" s="84"/>
      <c r="S358" s="84"/>
      <c r="T358" s="84"/>
      <c r="U358" s="85"/>
      <c r="AT358" s="18" t="s">
        <v>181</v>
      </c>
      <c r="AU358" s="18" t="s">
        <v>86</v>
      </c>
    </row>
    <row r="359" spans="2:63" s="11" customFormat="1" ht="22.8" customHeight="1">
      <c r="B359" s="196"/>
      <c r="C359" s="197"/>
      <c r="D359" s="198" t="s">
        <v>75</v>
      </c>
      <c r="E359" s="210" t="s">
        <v>127</v>
      </c>
      <c r="F359" s="210" t="s">
        <v>457</v>
      </c>
      <c r="G359" s="197"/>
      <c r="H359" s="197"/>
      <c r="I359" s="200"/>
      <c r="J359" s="211">
        <f>BK359</f>
        <v>0</v>
      </c>
      <c r="K359" s="197"/>
      <c r="L359" s="202"/>
      <c r="M359" s="203"/>
      <c r="N359" s="204"/>
      <c r="O359" s="204"/>
      <c r="P359" s="205">
        <f>SUM(P360:P433)</f>
        <v>0</v>
      </c>
      <c r="Q359" s="204"/>
      <c r="R359" s="205">
        <f>SUM(R360:R433)</f>
        <v>648.3597816255</v>
      </c>
      <c r="S359" s="204"/>
      <c r="T359" s="205">
        <f>SUM(T360:T433)</f>
        <v>0</v>
      </c>
      <c r="U359" s="206"/>
      <c r="AR359" s="207" t="s">
        <v>84</v>
      </c>
      <c r="AT359" s="208" t="s">
        <v>75</v>
      </c>
      <c r="AU359" s="208" t="s">
        <v>84</v>
      </c>
      <c r="AY359" s="207" t="s">
        <v>173</v>
      </c>
      <c r="BK359" s="209">
        <f>SUM(BK360:BK433)</f>
        <v>0</v>
      </c>
    </row>
    <row r="360" spans="2:65" s="1" customFormat="1" ht="16.5" customHeight="1">
      <c r="B360" s="39"/>
      <c r="C360" s="212" t="s">
        <v>725</v>
      </c>
      <c r="D360" s="212" t="s">
        <v>175</v>
      </c>
      <c r="E360" s="213" t="s">
        <v>459</v>
      </c>
      <c r="F360" s="214" t="s">
        <v>460</v>
      </c>
      <c r="G360" s="215" t="s">
        <v>214</v>
      </c>
      <c r="H360" s="216">
        <v>256.29</v>
      </c>
      <c r="I360" s="217"/>
      <c r="J360" s="218">
        <f>ROUND(I360*H360,2)</f>
        <v>0</v>
      </c>
      <c r="K360" s="214" t="s">
        <v>179</v>
      </c>
      <c r="L360" s="44"/>
      <c r="M360" s="219" t="s">
        <v>19</v>
      </c>
      <c r="N360" s="220" t="s">
        <v>47</v>
      </c>
      <c r="O360" s="84"/>
      <c r="P360" s="221">
        <f>O360*H360</f>
        <v>0</v>
      </c>
      <c r="Q360" s="221">
        <v>1.848</v>
      </c>
      <c r="R360" s="221">
        <f>Q360*H360</f>
        <v>473.62392000000006</v>
      </c>
      <c r="S360" s="221">
        <v>0</v>
      </c>
      <c r="T360" s="221">
        <f>S360*H360</f>
        <v>0</v>
      </c>
      <c r="U360" s="222" t="s">
        <v>19</v>
      </c>
      <c r="AR360" s="223" t="s">
        <v>127</v>
      </c>
      <c r="AT360" s="223" t="s">
        <v>175</v>
      </c>
      <c r="AU360" s="223" t="s">
        <v>86</v>
      </c>
      <c r="AY360" s="18" t="s">
        <v>173</v>
      </c>
      <c r="BE360" s="224">
        <f>IF(N360="základní",J360,0)</f>
        <v>0</v>
      </c>
      <c r="BF360" s="224">
        <f>IF(N360="snížená",J360,0)</f>
        <v>0</v>
      </c>
      <c r="BG360" s="224">
        <f>IF(N360="zákl. přenesená",J360,0)</f>
        <v>0</v>
      </c>
      <c r="BH360" s="224">
        <f>IF(N360="sníž. přenesená",J360,0)</f>
        <v>0</v>
      </c>
      <c r="BI360" s="224">
        <f>IF(N360="nulová",J360,0)</f>
        <v>0</v>
      </c>
      <c r="BJ360" s="18" t="s">
        <v>84</v>
      </c>
      <c r="BK360" s="224">
        <f>ROUND(I360*H360,2)</f>
        <v>0</v>
      </c>
      <c r="BL360" s="18" t="s">
        <v>127</v>
      </c>
      <c r="BM360" s="223" t="s">
        <v>461</v>
      </c>
    </row>
    <row r="361" spans="2:47" s="1" customFormat="1" ht="12">
      <c r="B361" s="39"/>
      <c r="C361" s="40"/>
      <c r="D361" s="225" t="s">
        <v>181</v>
      </c>
      <c r="E361" s="40"/>
      <c r="F361" s="226" t="s">
        <v>462</v>
      </c>
      <c r="G361" s="40"/>
      <c r="H361" s="40"/>
      <c r="I361" s="137"/>
      <c r="J361" s="40"/>
      <c r="K361" s="40"/>
      <c r="L361" s="44"/>
      <c r="M361" s="227"/>
      <c r="N361" s="84"/>
      <c r="O361" s="84"/>
      <c r="P361" s="84"/>
      <c r="Q361" s="84"/>
      <c r="R361" s="84"/>
      <c r="S361" s="84"/>
      <c r="T361" s="84"/>
      <c r="U361" s="85"/>
      <c r="AT361" s="18" t="s">
        <v>181</v>
      </c>
      <c r="AU361" s="18" t="s">
        <v>86</v>
      </c>
    </row>
    <row r="362" spans="2:47" s="1" customFormat="1" ht="12">
      <c r="B362" s="39"/>
      <c r="C362" s="40"/>
      <c r="D362" s="225" t="s">
        <v>183</v>
      </c>
      <c r="E362" s="40"/>
      <c r="F362" s="228" t="s">
        <v>463</v>
      </c>
      <c r="G362" s="40"/>
      <c r="H362" s="40"/>
      <c r="I362" s="137"/>
      <c r="J362" s="40"/>
      <c r="K362" s="40"/>
      <c r="L362" s="44"/>
      <c r="M362" s="227"/>
      <c r="N362" s="84"/>
      <c r="O362" s="84"/>
      <c r="P362" s="84"/>
      <c r="Q362" s="84"/>
      <c r="R362" s="84"/>
      <c r="S362" s="84"/>
      <c r="T362" s="84"/>
      <c r="U362" s="85"/>
      <c r="AT362" s="18" t="s">
        <v>183</v>
      </c>
      <c r="AU362" s="18" t="s">
        <v>86</v>
      </c>
    </row>
    <row r="363" spans="2:51" s="14" customFormat="1" ht="12">
      <c r="B363" s="251"/>
      <c r="C363" s="252"/>
      <c r="D363" s="225" t="s">
        <v>185</v>
      </c>
      <c r="E363" s="253" t="s">
        <v>19</v>
      </c>
      <c r="F363" s="254" t="s">
        <v>464</v>
      </c>
      <c r="G363" s="252"/>
      <c r="H363" s="253" t="s">
        <v>19</v>
      </c>
      <c r="I363" s="255"/>
      <c r="J363" s="252"/>
      <c r="K363" s="252"/>
      <c r="L363" s="256"/>
      <c r="M363" s="257"/>
      <c r="N363" s="258"/>
      <c r="O363" s="258"/>
      <c r="P363" s="258"/>
      <c r="Q363" s="258"/>
      <c r="R363" s="258"/>
      <c r="S363" s="258"/>
      <c r="T363" s="258"/>
      <c r="U363" s="259"/>
      <c r="AT363" s="260" t="s">
        <v>185</v>
      </c>
      <c r="AU363" s="260" t="s">
        <v>86</v>
      </c>
      <c r="AV363" s="14" t="s">
        <v>84</v>
      </c>
      <c r="AW363" s="14" t="s">
        <v>37</v>
      </c>
      <c r="AX363" s="14" t="s">
        <v>76</v>
      </c>
      <c r="AY363" s="260" t="s">
        <v>173</v>
      </c>
    </row>
    <row r="364" spans="2:51" s="12" customFormat="1" ht="12">
      <c r="B364" s="229"/>
      <c r="C364" s="230"/>
      <c r="D364" s="225" t="s">
        <v>185</v>
      </c>
      <c r="E364" s="231" t="s">
        <v>19</v>
      </c>
      <c r="F364" s="232" t="s">
        <v>726</v>
      </c>
      <c r="G364" s="230"/>
      <c r="H364" s="233">
        <v>2</v>
      </c>
      <c r="I364" s="234"/>
      <c r="J364" s="230"/>
      <c r="K364" s="230"/>
      <c r="L364" s="235"/>
      <c r="M364" s="236"/>
      <c r="N364" s="237"/>
      <c r="O364" s="237"/>
      <c r="P364" s="237"/>
      <c r="Q364" s="237"/>
      <c r="R364" s="237"/>
      <c r="S364" s="237"/>
      <c r="T364" s="237"/>
      <c r="U364" s="238"/>
      <c r="AT364" s="239" t="s">
        <v>185</v>
      </c>
      <c r="AU364" s="239" t="s">
        <v>86</v>
      </c>
      <c r="AV364" s="12" t="s">
        <v>86</v>
      </c>
      <c r="AW364" s="12" t="s">
        <v>37</v>
      </c>
      <c r="AX364" s="12" t="s">
        <v>76</v>
      </c>
      <c r="AY364" s="239" t="s">
        <v>173</v>
      </c>
    </row>
    <row r="365" spans="2:51" s="12" customFormat="1" ht="12">
      <c r="B365" s="229"/>
      <c r="C365" s="230"/>
      <c r="D365" s="225" t="s">
        <v>185</v>
      </c>
      <c r="E365" s="231" t="s">
        <v>19</v>
      </c>
      <c r="F365" s="232" t="s">
        <v>727</v>
      </c>
      <c r="G365" s="230"/>
      <c r="H365" s="233">
        <v>10.71</v>
      </c>
      <c r="I365" s="234"/>
      <c r="J365" s="230"/>
      <c r="K365" s="230"/>
      <c r="L365" s="235"/>
      <c r="M365" s="236"/>
      <c r="N365" s="237"/>
      <c r="O365" s="237"/>
      <c r="P365" s="237"/>
      <c r="Q365" s="237"/>
      <c r="R365" s="237"/>
      <c r="S365" s="237"/>
      <c r="T365" s="237"/>
      <c r="U365" s="238"/>
      <c r="AT365" s="239" t="s">
        <v>185</v>
      </c>
      <c r="AU365" s="239" t="s">
        <v>86</v>
      </c>
      <c r="AV365" s="12" t="s">
        <v>86</v>
      </c>
      <c r="AW365" s="12" t="s">
        <v>37</v>
      </c>
      <c r="AX365" s="12" t="s">
        <v>76</v>
      </c>
      <c r="AY365" s="239" t="s">
        <v>173</v>
      </c>
    </row>
    <row r="366" spans="2:51" s="12" customFormat="1" ht="12">
      <c r="B366" s="229"/>
      <c r="C366" s="230"/>
      <c r="D366" s="225" t="s">
        <v>185</v>
      </c>
      <c r="E366" s="231" t="s">
        <v>19</v>
      </c>
      <c r="F366" s="232" t="s">
        <v>728</v>
      </c>
      <c r="G366" s="230"/>
      <c r="H366" s="233">
        <v>49.6</v>
      </c>
      <c r="I366" s="234"/>
      <c r="J366" s="230"/>
      <c r="K366" s="230"/>
      <c r="L366" s="235"/>
      <c r="M366" s="236"/>
      <c r="N366" s="237"/>
      <c r="O366" s="237"/>
      <c r="P366" s="237"/>
      <c r="Q366" s="237"/>
      <c r="R366" s="237"/>
      <c r="S366" s="237"/>
      <c r="T366" s="237"/>
      <c r="U366" s="238"/>
      <c r="AT366" s="239" t="s">
        <v>185</v>
      </c>
      <c r="AU366" s="239" t="s">
        <v>86</v>
      </c>
      <c r="AV366" s="12" t="s">
        <v>86</v>
      </c>
      <c r="AW366" s="12" t="s">
        <v>37</v>
      </c>
      <c r="AX366" s="12" t="s">
        <v>76</v>
      </c>
      <c r="AY366" s="239" t="s">
        <v>173</v>
      </c>
    </row>
    <row r="367" spans="2:51" s="12" customFormat="1" ht="12">
      <c r="B367" s="229"/>
      <c r="C367" s="230"/>
      <c r="D367" s="225" t="s">
        <v>185</v>
      </c>
      <c r="E367" s="231" t="s">
        <v>19</v>
      </c>
      <c r="F367" s="232" t="s">
        <v>729</v>
      </c>
      <c r="G367" s="230"/>
      <c r="H367" s="233">
        <v>36.5</v>
      </c>
      <c r="I367" s="234"/>
      <c r="J367" s="230"/>
      <c r="K367" s="230"/>
      <c r="L367" s="235"/>
      <c r="M367" s="236"/>
      <c r="N367" s="237"/>
      <c r="O367" s="237"/>
      <c r="P367" s="237"/>
      <c r="Q367" s="237"/>
      <c r="R367" s="237"/>
      <c r="S367" s="237"/>
      <c r="T367" s="237"/>
      <c r="U367" s="238"/>
      <c r="AT367" s="239" t="s">
        <v>185</v>
      </c>
      <c r="AU367" s="239" t="s">
        <v>86</v>
      </c>
      <c r="AV367" s="12" t="s">
        <v>86</v>
      </c>
      <c r="AW367" s="12" t="s">
        <v>37</v>
      </c>
      <c r="AX367" s="12" t="s">
        <v>76</v>
      </c>
      <c r="AY367" s="239" t="s">
        <v>173</v>
      </c>
    </row>
    <row r="368" spans="2:51" s="12" customFormat="1" ht="12">
      <c r="B368" s="229"/>
      <c r="C368" s="230"/>
      <c r="D368" s="225" t="s">
        <v>185</v>
      </c>
      <c r="E368" s="231" t="s">
        <v>19</v>
      </c>
      <c r="F368" s="232" t="s">
        <v>730</v>
      </c>
      <c r="G368" s="230"/>
      <c r="H368" s="233">
        <v>31.85</v>
      </c>
      <c r="I368" s="234"/>
      <c r="J368" s="230"/>
      <c r="K368" s="230"/>
      <c r="L368" s="235"/>
      <c r="M368" s="236"/>
      <c r="N368" s="237"/>
      <c r="O368" s="237"/>
      <c r="P368" s="237"/>
      <c r="Q368" s="237"/>
      <c r="R368" s="237"/>
      <c r="S368" s="237"/>
      <c r="T368" s="237"/>
      <c r="U368" s="238"/>
      <c r="AT368" s="239" t="s">
        <v>185</v>
      </c>
      <c r="AU368" s="239" t="s">
        <v>86</v>
      </c>
      <c r="AV368" s="12" t="s">
        <v>86</v>
      </c>
      <c r="AW368" s="12" t="s">
        <v>37</v>
      </c>
      <c r="AX368" s="12" t="s">
        <v>76</v>
      </c>
      <c r="AY368" s="239" t="s">
        <v>173</v>
      </c>
    </row>
    <row r="369" spans="2:51" s="12" customFormat="1" ht="12">
      <c r="B369" s="229"/>
      <c r="C369" s="230"/>
      <c r="D369" s="225" t="s">
        <v>185</v>
      </c>
      <c r="E369" s="231" t="s">
        <v>19</v>
      </c>
      <c r="F369" s="232" t="s">
        <v>731</v>
      </c>
      <c r="G369" s="230"/>
      <c r="H369" s="233">
        <v>1.62</v>
      </c>
      <c r="I369" s="234"/>
      <c r="J369" s="230"/>
      <c r="K369" s="230"/>
      <c r="L369" s="235"/>
      <c r="M369" s="236"/>
      <c r="N369" s="237"/>
      <c r="O369" s="237"/>
      <c r="P369" s="237"/>
      <c r="Q369" s="237"/>
      <c r="R369" s="237"/>
      <c r="S369" s="237"/>
      <c r="T369" s="237"/>
      <c r="U369" s="238"/>
      <c r="AT369" s="239" t="s">
        <v>185</v>
      </c>
      <c r="AU369" s="239" t="s">
        <v>86</v>
      </c>
      <c r="AV369" s="12" t="s">
        <v>86</v>
      </c>
      <c r="AW369" s="12" t="s">
        <v>37</v>
      </c>
      <c r="AX369" s="12" t="s">
        <v>76</v>
      </c>
      <c r="AY369" s="239" t="s">
        <v>173</v>
      </c>
    </row>
    <row r="370" spans="2:51" s="12" customFormat="1" ht="12">
      <c r="B370" s="229"/>
      <c r="C370" s="230"/>
      <c r="D370" s="225" t="s">
        <v>185</v>
      </c>
      <c r="E370" s="231" t="s">
        <v>19</v>
      </c>
      <c r="F370" s="232" t="s">
        <v>732</v>
      </c>
      <c r="G370" s="230"/>
      <c r="H370" s="233">
        <v>71.28</v>
      </c>
      <c r="I370" s="234"/>
      <c r="J370" s="230"/>
      <c r="K370" s="230"/>
      <c r="L370" s="235"/>
      <c r="M370" s="236"/>
      <c r="N370" s="237"/>
      <c r="O370" s="237"/>
      <c r="P370" s="237"/>
      <c r="Q370" s="237"/>
      <c r="R370" s="237"/>
      <c r="S370" s="237"/>
      <c r="T370" s="237"/>
      <c r="U370" s="238"/>
      <c r="AT370" s="239" t="s">
        <v>185</v>
      </c>
      <c r="AU370" s="239" t="s">
        <v>86</v>
      </c>
      <c r="AV370" s="12" t="s">
        <v>86</v>
      </c>
      <c r="AW370" s="12" t="s">
        <v>37</v>
      </c>
      <c r="AX370" s="12" t="s">
        <v>76</v>
      </c>
      <c r="AY370" s="239" t="s">
        <v>173</v>
      </c>
    </row>
    <row r="371" spans="2:51" s="12" customFormat="1" ht="12">
      <c r="B371" s="229"/>
      <c r="C371" s="230"/>
      <c r="D371" s="225" t="s">
        <v>185</v>
      </c>
      <c r="E371" s="231" t="s">
        <v>19</v>
      </c>
      <c r="F371" s="232" t="s">
        <v>733</v>
      </c>
      <c r="G371" s="230"/>
      <c r="H371" s="233">
        <v>2.36</v>
      </c>
      <c r="I371" s="234"/>
      <c r="J371" s="230"/>
      <c r="K371" s="230"/>
      <c r="L371" s="235"/>
      <c r="M371" s="236"/>
      <c r="N371" s="237"/>
      <c r="O371" s="237"/>
      <c r="P371" s="237"/>
      <c r="Q371" s="237"/>
      <c r="R371" s="237"/>
      <c r="S371" s="237"/>
      <c r="T371" s="237"/>
      <c r="U371" s="238"/>
      <c r="AT371" s="239" t="s">
        <v>185</v>
      </c>
      <c r="AU371" s="239" t="s">
        <v>86</v>
      </c>
      <c r="AV371" s="12" t="s">
        <v>86</v>
      </c>
      <c r="AW371" s="12" t="s">
        <v>37</v>
      </c>
      <c r="AX371" s="12" t="s">
        <v>76</v>
      </c>
      <c r="AY371" s="239" t="s">
        <v>173</v>
      </c>
    </row>
    <row r="372" spans="2:51" s="12" customFormat="1" ht="12">
      <c r="B372" s="229"/>
      <c r="C372" s="230"/>
      <c r="D372" s="225" t="s">
        <v>185</v>
      </c>
      <c r="E372" s="231" t="s">
        <v>19</v>
      </c>
      <c r="F372" s="232" t="s">
        <v>734</v>
      </c>
      <c r="G372" s="230"/>
      <c r="H372" s="233">
        <v>9.6</v>
      </c>
      <c r="I372" s="234"/>
      <c r="J372" s="230"/>
      <c r="K372" s="230"/>
      <c r="L372" s="235"/>
      <c r="M372" s="236"/>
      <c r="N372" s="237"/>
      <c r="O372" s="237"/>
      <c r="P372" s="237"/>
      <c r="Q372" s="237"/>
      <c r="R372" s="237"/>
      <c r="S372" s="237"/>
      <c r="T372" s="237"/>
      <c r="U372" s="238"/>
      <c r="AT372" s="239" t="s">
        <v>185</v>
      </c>
      <c r="AU372" s="239" t="s">
        <v>86</v>
      </c>
      <c r="AV372" s="12" t="s">
        <v>86</v>
      </c>
      <c r="AW372" s="12" t="s">
        <v>37</v>
      </c>
      <c r="AX372" s="12" t="s">
        <v>76</v>
      </c>
      <c r="AY372" s="239" t="s">
        <v>173</v>
      </c>
    </row>
    <row r="373" spans="2:51" s="15" customFormat="1" ht="12">
      <c r="B373" s="261"/>
      <c r="C373" s="262"/>
      <c r="D373" s="225" t="s">
        <v>185</v>
      </c>
      <c r="E373" s="263" t="s">
        <v>19</v>
      </c>
      <c r="F373" s="264" t="s">
        <v>276</v>
      </c>
      <c r="G373" s="262"/>
      <c r="H373" s="265">
        <v>215.52</v>
      </c>
      <c r="I373" s="266"/>
      <c r="J373" s="262"/>
      <c r="K373" s="262"/>
      <c r="L373" s="267"/>
      <c r="M373" s="268"/>
      <c r="N373" s="269"/>
      <c r="O373" s="269"/>
      <c r="P373" s="269"/>
      <c r="Q373" s="269"/>
      <c r="R373" s="269"/>
      <c r="S373" s="269"/>
      <c r="T373" s="269"/>
      <c r="U373" s="270"/>
      <c r="AT373" s="271" t="s">
        <v>185</v>
      </c>
      <c r="AU373" s="271" t="s">
        <v>86</v>
      </c>
      <c r="AV373" s="15" t="s">
        <v>195</v>
      </c>
      <c r="AW373" s="15" t="s">
        <v>37</v>
      </c>
      <c r="AX373" s="15" t="s">
        <v>76</v>
      </c>
      <c r="AY373" s="271" t="s">
        <v>173</v>
      </c>
    </row>
    <row r="374" spans="2:51" s="14" customFormat="1" ht="12">
      <c r="B374" s="251"/>
      <c r="C374" s="252"/>
      <c r="D374" s="225" t="s">
        <v>185</v>
      </c>
      <c r="E374" s="253" t="s">
        <v>19</v>
      </c>
      <c r="F374" s="254" t="s">
        <v>735</v>
      </c>
      <c r="G374" s="252"/>
      <c r="H374" s="253" t="s">
        <v>19</v>
      </c>
      <c r="I374" s="255"/>
      <c r="J374" s="252"/>
      <c r="K374" s="252"/>
      <c r="L374" s="256"/>
      <c r="M374" s="257"/>
      <c r="N374" s="258"/>
      <c r="O374" s="258"/>
      <c r="P374" s="258"/>
      <c r="Q374" s="258"/>
      <c r="R374" s="258"/>
      <c r="S374" s="258"/>
      <c r="T374" s="258"/>
      <c r="U374" s="259"/>
      <c r="AT374" s="260" t="s">
        <v>185</v>
      </c>
      <c r="AU374" s="260" t="s">
        <v>86</v>
      </c>
      <c r="AV374" s="14" t="s">
        <v>84</v>
      </c>
      <c r="AW374" s="14" t="s">
        <v>37</v>
      </c>
      <c r="AX374" s="14" t="s">
        <v>76</v>
      </c>
      <c r="AY374" s="260" t="s">
        <v>173</v>
      </c>
    </row>
    <row r="375" spans="2:51" s="12" customFormat="1" ht="12">
      <c r="B375" s="229"/>
      <c r="C375" s="230"/>
      <c r="D375" s="225" t="s">
        <v>185</v>
      </c>
      <c r="E375" s="231" t="s">
        <v>19</v>
      </c>
      <c r="F375" s="232" t="s">
        <v>736</v>
      </c>
      <c r="G375" s="230"/>
      <c r="H375" s="233">
        <v>17.7</v>
      </c>
      <c r="I375" s="234"/>
      <c r="J375" s="230"/>
      <c r="K375" s="230"/>
      <c r="L375" s="235"/>
      <c r="M375" s="236"/>
      <c r="N375" s="237"/>
      <c r="O375" s="237"/>
      <c r="P375" s="237"/>
      <c r="Q375" s="237"/>
      <c r="R375" s="237"/>
      <c r="S375" s="237"/>
      <c r="T375" s="237"/>
      <c r="U375" s="238"/>
      <c r="AT375" s="239" t="s">
        <v>185</v>
      </c>
      <c r="AU375" s="239" t="s">
        <v>86</v>
      </c>
      <c r="AV375" s="12" t="s">
        <v>86</v>
      </c>
      <c r="AW375" s="12" t="s">
        <v>37</v>
      </c>
      <c r="AX375" s="12" t="s">
        <v>76</v>
      </c>
      <c r="AY375" s="239" t="s">
        <v>173</v>
      </c>
    </row>
    <row r="376" spans="2:51" s="12" customFormat="1" ht="12">
      <c r="B376" s="229"/>
      <c r="C376" s="230"/>
      <c r="D376" s="225" t="s">
        <v>185</v>
      </c>
      <c r="E376" s="231" t="s">
        <v>19</v>
      </c>
      <c r="F376" s="232" t="s">
        <v>737</v>
      </c>
      <c r="G376" s="230"/>
      <c r="H376" s="233">
        <v>7.29</v>
      </c>
      <c r="I376" s="234"/>
      <c r="J376" s="230"/>
      <c r="K376" s="230"/>
      <c r="L376" s="235"/>
      <c r="M376" s="236"/>
      <c r="N376" s="237"/>
      <c r="O376" s="237"/>
      <c r="P376" s="237"/>
      <c r="Q376" s="237"/>
      <c r="R376" s="237"/>
      <c r="S376" s="237"/>
      <c r="T376" s="237"/>
      <c r="U376" s="238"/>
      <c r="AT376" s="239" t="s">
        <v>185</v>
      </c>
      <c r="AU376" s="239" t="s">
        <v>86</v>
      </c>
      <c r="AV376" s="12" t="s">
        <v>86</v>
      </c>
      <c r="AW376" s="12" t="s">
        <v>37</v>
      </c>
      <c r="AX376" s="12" t="s">
        <v>76</v>
      </c>
      <c r="AY376" s="239" t="s">
        <v>173</v>
      </c>
    </row>
    <row r="377" spans="2:51" s="12" customFormat="1" ht="12">
      <c r="B377" s="229"/>
      <c r="C377" s="230"/>
      <c r="D377" s="225" t="s">
        <v>185</v>
      </c>
      <c r="E377" s="231" t="s">
        <v>19</v>
      </c>
      <c r="F377" s="232" t="s">
        <v>738</v>
      </c>
      <c r="G377" s="230"/>
      <c r="H377" s="233">
        <v>11.04</v>
      </c>
      <c r="I377" s="234"/>
      <c r="J377" s="230"/>
      <c r="K377" s="230"/>
      <c r="L377" s="235"/>
      <c r="M377" s="236"/>
      <c r="N377" s="237"/>
      <c r="O377" s="237"/>
      <c r="P377" s="237"/>
      <c r="Q377" s="237"/>
      <c r="R377" s="237"/>
      <c r="S377" s="237"/>
      <c r="T377" s="237"/>
      <c r="U377" s="238"/>
      <c r="AT377" s="239" t="s">
        <v>185</v>
      </c>
      <c r="AU377" s="239" t="s">
        <v>86</v>
      </c>
      <c r="AV377" s="12" t="s">
        <v>86</v>
      </c>
      <c r="AW377" s="12" t="s">
        <v>37</v>
      </c>
      <c r="AX377" s="12" t="s">
        <v>76</v>
      </c>
      <c r="AY377" s="239" t="s">
        <v>173</v>
      </c>
    </row>
    <row r="378" spans="2:51" s="15" customFormat="1" ht="12">
      <c r="B378" s="261"/>
      <c r="C378" s="262"/>
      <c r="D378" s="225" t="s">
        <v>185</v>
      </c>
      <c r="E378" s="263" t="s">
        <v>626</v>
      </c>
      <c r="F378" s="264" t="s">
        <v>276</v>
      </c>
      <c r="G378" s="262"/>
      <c r="H378" s="265">
        <v>36.03</v>
      </c>
      <c r="I378" s="266"/>
      <c r="J378" s="262"/>
      <c r="K378" s="262"/>
      <c r="L378" s="267"/>
      <c r="M378" s="268"/>
      <c r="N378" s="269"/>
      <c r="O378" s="269"/>
      <c r="P378" s="269"/>
      <c r="Q378" s="269"/>
      <c r="R378" s="269"/>
      <c r="S378" s="269"/>
      <c r="T378" s="269"/>
      <c r="U378" s="270"/>
      <c r="AT378" s="271" t="s">
        <v>185</v>
      </c>
      <c r="AU378" s="271" t="s">
        <v>86</v>
      </c>
      <c r="AV378" s="15" t="s">
        <v>195</v>
      </c>
      <c r="AW378" s="15" t="s">
        <v>37</v>
      </c>
      <c r="AX378" s="15" t="s">
        <v>76</v>
      </c>
      <c r="AY378" s="271" t="s">
        <v>173</v>
      </c>
    </row>
    <row r="379" spans="2:51" s="14" customFormat="1" ht="12">
      <c r="B379" s="251"/>
      <c r="C379" s="252"/>
      <c r="D379" s="225" t="s">
        <v>185</v>
      </c>
      <c r="E379" s="253" t="s">
        <v>19</v>
      </c>
      <c r="F379" s="254" t="s">
        <v>474</v>
      </c>
      <c r="G379" s="252"/>
      <c r="H379" s="253" t="s">
        <v>19</v>
      </c>
      <c r="I379" s="255"/>
      <c r="J379" s="252"/>
      <c r="K379" s="252"/>
      <c r="L379" s="256"/>
      <c r="M379" s="257"/>
      <c r="N379" s="258"/>
      <c r="O379" s="258"/>
      <c r="P379" s="258"/>
      <c r="Q379" s="258"/>
      <c r="R379" s="258"/>
      <c r="S379" s="258"/>
      <c r="T379" s="258"/>
      <c r="U379" s="259"/>
      <c r="AT379" s="260" t="s">
        <v>185</v>
      </c>
      <c r="AU379" s="260" t="s">
        <v>86</v>
      </c>
      <c r="AV379" s="14" t="s">
        <v>84</v>
      </c>
      <c r="AW379" s="14" t="s">
        <v>37</v>
      </c>
      <c r="AX379" s="14" t="s">
        <v>76</v>
      </c>
      <c r="AY379" s="260" t="s">
        <v>173</v>
      </c>
    </row>
    <row r="380" spans="2:51" s="12" customFormat="1" ht="12">
      <c r="B380" s="229"/>
      <c r="C380" s="230"/>
      <c r="D380" s="225" t="s">
        <v>185</v>
      </c>
      <c r="E380" s="231" t="s">
        <v>19</v>
      </c>
      <c r="F380" s="232" t="s">
        <v>739</v>
      </c>
      <c r="G380" s="230"/>
      <c r="H380" s="233">
        <v>1.8</v>
      </c>
      <c r="I380" s="234"/>
      <c r="J380" s="230"/>
      <c r="K380" s="230"/>
      <c r="L380" s="235"/>
      <c r="M380" s="236"/>
      <c r="N380" s="237"/>
      <c r="O380" s="237"/>
      <c r="P380" s="237"/>
      <c r="Q380" s="237"/>
      <c r="R380" s="237"/>
      <c r="S380" s="237"/>
      <c r="T380" s="237"/>
      <c r="U380" s="238"/>
      <c r="AT380" s="239" t="s">
        <v>185</v>
      </c>
      <c r="AU380" s="239" t="s">
        <v>86</v>
      </c>
      <c r="AV380" s="12" t="s">
        <v>86</v>
      </c>
      <c r="AW380" s="12" t="s">
        <v>37</v>
      </c>
      <c r="AX380" s="12" t="s">
        <v>76</v>
      </c>
      <c r="AY380" s="239" t="s">
        <v>173</v>
      </c>
    </row>
    <row r="381" spans="2:51" s="12" customFormat="1" ht="12">
      <c r="B381" s="229"/>
      <c r="C381" s="230"/>
      <c r="D381" s="225" t="s">
        <v>185</v>
      </c>
      <c r="E381" s="231" t="s">
        <v>19</v>
      </c>
      <c r="F381" s="232" t="s">
        <v>740</v>
      </c>
      <c r="G381" s="230"/>
      <c r="H381" s="233">
        <v>3.78</v>
      </c>
      <c r="I381" s="234"/>
      <c r="J381" s="230"/>
      <c r="K381" s="230"/>
      <c r="L381" s="235"/>
      <c r="M381" s="236"/>
      <c r="N381" s="237"/>
      <c r="O381" s="237"/>
      <c r="P381" s="237"/>
      <c r="Q381" s="237"/>
      <c r="R381" s="237"/>
      <c r="S381" s="237"/>
      <c r="T381" s="237"/>
      <c r="U381" s="238"/>
      <c r="AT381" s="239" t="s">
        <v>185</v>
      </c>
      <c r="AU381" s="239" t="s">
        <v>86</v>
      </c>
      <c r="AV381" s="12" t="s">
        <v>86</v>
      </c>
      <c r="AW381" s="12" t="s">
        <v>37</v>
      </c>
      <c r="AX381" s="12" t="s">
        <v>76</v>
      </c>
      <c r="AY381" s="239" t="s">
        <v>173</v>
      </c>
    </row>
    <row r="382" spans="2:51" s="12" customFormat="1" ht="12">
      <c r="B382" s="229"/>
      <c r="C382" s="230"/>
      <c r="D382" s="225" t="s">
        <v>185</v>
      </c>
      <c r="E382" s="231" t="s">
        <v>19</v>
      </c>
      <c r="F382" s="232" t="s">
        <v>741</v>
      </c>
      <c r="G382" s="230"/>
      <c r="H382" s="233">
        <v>11.16</v>
      </c>
      <c r="I382" s="234"/>
      <c r="J382" s="230"/>
      <c r="K382" s="230"/>
      <c r="L382" s="235"/>
      <c r="M382" s="236"/>
      <c r="N382" s="237"/>
      <c r="O382" s="237"/>
      <c r="P382" s="237"/>
      <c r="Q382" s="237"/>
      <c r="R382" s="237"/>
      <c r="S382" s="237"/>
      <c r="T382" s="237"/>
      <c r="U382" s="238"/>
      <c r="AT382" s="239" t="s">
        <v>185</v>
      </c>
      <c r="AU382" s="239" t="s">
        <v>86</v>
      </c>
      <c r="AV382" s="12" t="s">
        <v>86</v>
      </c>
      <c r="AW382" s="12" t="s">
        <v>37</v>
      </c>
      <c r="AX382" s="12" t="s">
        <v>76</v>
      </c>
      <c r="AY382" s="239" t="s">
        <v>173</v>
      </c>
    </row>
    <row r="383" spans="2:51" s="12" customFormat="1" ht="12">
      <c r="B383" s="229"/>
      <c r="C383" s="230"/>
      <c r="D383" s="225" t="s">
        <v>185</v>
      </c>
      <c r="E383" s="231" t="s">
        <v>19</v>
      </c>
      <c r="F383" s="232" t="s">
        <v>742</v>
      </c>
      <c r="G383" s="230"/>
      <c r="H383" s="233">
        <v>9</v>
      </c>
      <c r="I383" s="234"/>
      <c r="J383" s="230"/>
      <c r="K383" s="230"/>
      <c r="L383" s="235"/>
      <c r="M383" s="236"/>
      <c r="N383" s="237"/>
      <c r="O383" s="237"/>
      <c r="P383" s="237"/>
      <c r="Q383" s="237"/>
      <c r="R383" s="237"/>
      <c r="S383" s="237"/>
      <c r="T383" s="237"/>
      <c r="U383" s="238"/>
      <c r="AT383" s="239" t="s">
        <v>185</v>
      </c>
      <c r="AU383" s="239" t="s">
        <v>86</v>
      </c>
      <c r="AV383" s="12" t="s">
        <v>86</v>
      </c>
      <c r="AW383" s="12" t="s">
        <v>37</v>
      </c>
      <c r="AX383" s="12" t="s">
        <v>76</v>
      </c>
      <c r="AY383" s="239" t="s">
        <v>173</v>
      </c>
    </row>
    <row r="384" spans="2:51" s="12" customFormat="1" ht="12">
      <c r="B384" s="229"/>
      <c r="C384" s="230"/>
      <c r="D384" s="225" t="s">
        <v>185</v>
      </c>
      <c r="E384" s="231" t="s">
        <v>19</v>
      </c>
      <c r="F384" s="232" t="s">
        <v>743</v>
      </c>
      <c r="G384" s="230"/>
      <c r="H384" s="233">
        <v>8.82</v>
      </c>
      <c r="I384" s="234"/>
      <c r="J384" s="230"/>
      <c r="K384" s="230"/>
      <c r="L384" s="235"/>
      <c r="M384" s="236"/>
      <c r="N384" s="237"/>
      <c r="O384" s="237"/>
      <c r="P384" s="237"/>
      <c r="Q384" s="237"/>
      <c r="R384" s="237"/>
      <c r="S384" s="237"/>
      <c r="T384" s="237"/>
      <c r="U384" s="238"/>
      <c r="AT384" s="239" t="s">
        <v>185</v>
      </c>
      <c r="AU384" s="239" t="s">
        <v>86</v>
      </c>
      <c r="AV384" s="12" t="s">
        <v>86</v>
      </c>
      <c r="AW384" s="12" t="s">
        <v>37</v>
      </c>
      <c r="AX384" s="12" t="s">
        <v>76</v>
      </c>
      <c r="AY384" s="239" t="s">
        <v>173</v>
      </c>
    </row>
    <row r="385" spans="2:51" s="12" customFormat="1" ht="12">
      <c r="B385" s="229"/>
      <c r="C385" s="230"/>
      <c r="D385" s="225" t="s">
        <v>185</v>
      </c>
      <c r="E385" s="231" t="s">
        <v>19</v>
      </c>
      <c r="F385" s="232" t="s">
        <v>744</v>
      </c>
      <c r="G385" s="230"/>
      <c r="H385" s="233">
        <v>1.08</v>
      </c>
      <c r="I385" s="234"/>
      <c r="J385" s="230"/>
      <c r="K385" s="230"/>
      <c r="L385" s="235"/>
      <c r="M385" s="236"/>
      <c r="N385" s="237"/>
      <c r="O385" s="237"/>
      <c r="P385" s="237"/>
      <c r="Q385" s="237"/>
      <c r="R385" s="237"/>
      <c r="S385" s="237"/>
      <c r="T385" s="237"/>
      <c r="U385" s="238"/>
      <c r="AT385" s="239" t="s">
        <v>185</v>
      </c>
      <c r="AU385" s="239" t="s">
        <v>86</v>
      </c>
      <c r="AV385" s="12" t="s">
        <v>86</v>
      </c>
      <c r="AW385" s="12" t="s">
        <v>37</v>
      </c>
      <c r="AX385" s="12" t="s">
        <v>76</v>
      </c>
      <c r="AY385" s="239" t="s">
        <v>173</v>
      </c>
    </row>
    <row r="386" spans="2:51" s="12" customFormat="1" ht="12">
      <c r="B386" s="229"/>
      <c r="C386" s="230"/>
      <c r="D386" s="225" t="s">
        <v>185</v>
      </c>
      <c r="E386" s="231" t="s">
        <v>19</v>
      </c>
      <c r="F386" s="232" t="s">
        <v>745</v>
      </c>
      <c r="G386" s="230"/>
      <c r="H386" s="233">
        <v>23.76</v>
      </c>
      <c r="I386" s="234"/>
      <c r="J386" s="230"/>
      <c r="K386" s="230"/>
      <c r="L386" s="235"/>
      <c r="M386" s="236"/>
      <c r="N386" s="237"/>
      <c r="O386" s="237"/>
      <c r="P386" s="237"/>
      <c r="Q386" s="237"/>
      <c r="R386" s="237"/>
      <c r="S386" s="237"/>
      <c r="T386" s="237"/>
      <c r="U386" s="238"/>
      <c r="AT386" s="239" t="s">
        <v>185</v>
      </c>
      <c r="AU386" s="239" t="s">
        <v>86</v>
      </c>
      <c r="AV386" s="12" t="s">
        <v>86</v>
      </c>
      <c r="AW386" s="12" t="s">
        <v>37</v>
      </c>
      <c r="AX386" s="12" t="s">
        <v>76</v>
      </c>
      <c r="AY386" s="239" t="s">
        <v>173</v>
      </c>
    </row>
    <row r="387" spans="2:51" s="12" customFormat="1" ht="12">
      <c r="B387" s="229"/>
      <c r="C387" s="230"/>
      <c r="D387" s="225" t="s">
        <v>185</v>
      </c>
      <c r="E387" s="231" t="s">
        <v>19</v>
      </c>
      <c r="F387" s="232" t="s">
        <v>746</v>
      </c>
      <c r="G387" s="230"/>
      <c r="H387" s="233">
        <v>0.72</v>
      </c>
      <c r="I387" s="234"/>
      <c r="J387" s="230"/>
      <c r="K387" s="230"/>
      <c r="L387" s="235"/>
      <c r="M387" s="236"/>
      <c r="N387" s="237"/>
      <c r="O387" s="237"/>
      <c r="P387" s="237"/>
      <c r="Q387" s="237"/>
      <c r="R387" s="237"/>
      <c r="S387" s="237"/>
      <c r="T387" s="237"/>
      <c r="U387" s="238"/>
      <c r="AT387" s="239" t="s">
        <v>185</v>
      </c>
      <c r="AU387" s="239" t="s">
        <v>86</v>
      </c>
      <c r="AV387" s="12" t="s">
        <v>86</v>
      </c>
      <c r="AW387" s="12" t="s">
        <v>37</v>
      </c>
      <c r="AX387" s="12" t="s">
        <v>76</v>
      </c>
      <c r="AY387" s="239" t="s">
        <v>173</v>
      </c>
    </row>
    <row r="388" spans="2:51" s="12" customFormat="1" ht="12">
      <c r="B388" s="229"/>
      <c r="C388" s="230"/>
      <c r="D388" s="225" t="s">
        <v>185</v>
      </c>
      <c r="E388" s="231" t="s">
        <v>19</v>
      </c>
      <c r="F388" s="232" t="s">
        <v>747</v>
      </c>
      <c r="G388" s="230"/>
      <c r="H388" s="233">
        <v>2.88</v>
      </c>
      <c r="I388" s="234"/>
      <c r="J388" s="230"/>
      <c r="K388" s="230"/>
      <c r="L388" s="235"/>
      <c r="M388" s="236"/>
      <c r="N388" s="237"/>
      <c r="O388" s="237"/>
      <c r="P388" s="237"/>
      <c r="Q388" s="237"/>
      <c r="R388" s="237"/>
      <c r="S388" s="237"/>
      <c r="T388" s="237"/>
      <c r="U388" s="238"/>
      <c r="AT388" s="239" t="s">
        <v>185</v>
      </c>
      <c r="AU388" s="239" t="s">
        <v>86</v>
      </c>
      <c r="AV388" s="12" t="s">
        <v>86</v>
      </c>
      <c r="AW388" s="12" t="s">
        <v>37</v>
      </c>
      <c r="AX388" s="12" t="s">
        <v>76</v>
      </c>
      <c r="AY388" s="239" t="s">
        <v>173</v>
      </c>
    </row>
    <row r="389" spans="2:51" s="15" customFormat="1" ht="12">
      <c r="B389" s="261"/>
      <c r="C389" s="262"/>
      <c r="D389" s="225" t="s">
        <v>185</v>
      </c>
      <c r="E389" s="263" t="s">
        <v>19</v>
      </c>
      <c r="F389" s="264" t="s">
        <v>276</v>
      </c>
      <c r="G389" s="262"/>
      <c r="H389" s="265">
        <v>63</v>
      </c>
      <c r="I389" s="266"/>
      <c r="J389" s="262"/>
      <c r="K389" s="262"/>
      <c r="L389" s="267"/>
      <c r="M389" s="268"/>
      <c r="N389" s="269"/>
      <c r="O389" s="269"/>
      <c r="P389" s="269"/>
      <c r="Q389" s="269"/>
      <c r="R389" s="269"/>
      <c r="S389" s="269"/>
      <c r="T389" s="269"/>
      <c r="U389" s="270"/>
      <c r="AT389" s="271" t="s">
        <v>185</v>
      </c>
      <c r="AU389" s="271" t="s">
        <v>86</v>
      </c>
      <c r="AV389" s="15" t="s">
        <v>195</v>
      </c>
      <c r="AW389" s="15" t="s">
        <v>37</v>
      </c>
      <c r="AX389" s="15" t="s">
        <v>76</v>
      </c>
      <c r="AY389" s="271" t="s">
        <v>173</v>
      </c>
    </row>
    <row r="390" spans="2:51" s="14" customFormat="1" ht="12">
      <c r="B390" s="251"/>
      <c r="C390" s="252"/>
      <c r="D390" s="225" t="s">
        <v>185</v>
      </c>
      <c r="E390" s="253" t="s">
        <v>19</v>
      </c>
      <c r="F390" s="254" t="s">
        <v>748</v>
      </c>
      <c r="G390" s="252"/>
      <c r="H390" s="253" t="s">
        <v>19</v>
      </c>
      <c r="I390" s="255"/>
      <c r="J390" s="252"/>
      <c r="K390" s="252"/>
      <c r="L390" s="256"/>
      <c r="M390" s="257"/>
      <c r="N390" s="258"/>
      <c r="O390" s="258"/>
      <c r="P390" s="258"/>
      <c r="Q390" s="258"/>
      <c r="R390" s="258"/>
      <c r="S390" s="258"/>
      <c r="T390" s="258"/>
      <c r="U390" s="259"/>
      <c r="AT390" s="260" t="s">
        <v>185</v>
      </c>
      <c r="AU390" s="260" t="s">
        <v>86</v>
      </c>
      <c r="AV390" s="14" t="s">
        <v>84</v>
      </c>
      <c r="AW390" s="14" t="s">
        <v>37</v>
      </c>
      <c r="AX390" s="14" t="s">
        <v>76</v>
      </c>
      <c r="AY390" s="260" t="s">
        <v>173</v>
      </c>
    </row>
    <row r="391" spans="2:51" s="12" customFormat="1" ht="12">
      <c r="B391" s="229"/>
      <c r="C391" s="230"/>
      <c r="D391" s="225" t="s">
        <v>185</v>
      </c>
      <c r="E391" s="231" t="s">
        <v>19</v>
      </c>
      <c r="F391" s="232" t="s">
        <v>749</v>
      </c>
      <c r="G391" s="230"/>
      <c r="H391" s="233">
        <v>3.6</v>
      </c>
      <c r="I391" s="234"/>
      <c r="J391" s="230"/>
      <c r="K391" s="230"/>
      <c r="L391" s="235"/>
      <c r="M391" s="236"/>
      <c r="N391" s="237"/>
      <c r="O391" s="237"/>
      <c r="P391" s="237"/>
      <c r="Q391" s="237"/>
      <c r="R391" s="237"/>
      <c r="S391" s="237"/>
      <c r="T391" s="237"/>
      <c r="U391" s="238"/>
      <c r="AT391" s="239" t="s">
        <v>185</v>
      </c>
      <c r="AU391" s="239" t="s">
        <v>86</v>
      </c>
      <c r="AV391" s="12" t="s">
        <v>86</v>
      </c>
      <c r="AW391" s="12" t="s">
        <v>37</v>
      </c>
      <c r="AX391" s="12" t="s">
        <v>76</v>
      </c>
      <c r="AY391" s="239" t="s">
        <v>173</v>
      </c>
    </row>
    <row r="392" spans="2:51" s="12" customFormat="1" ht="12">
      <c r="B392" s="229"/>
      <c r="C392" s="230"/>
      <c r="D392" s="225" t="s">
        <v>185</v>
      </c>
      <c r="E392" s="231" t="s">
        <v>19</v>
      </c>
      <c r="F392" s="232" t="s">
        <v>750</v>
      </c>
      <c r="G392" s="230"/>
      <c r="H392" s="233">
        <v>1.62</v>
      </c>
      <c r="I392" s="234"/>
      <c r="J392" s="230"/>
      <c r="K392" s="230"/>
      <c r="L392" s="235"/>
      <c r="M392" s="236"/>
      <c r="N392" s="237"/>
      <c r="O392" s="237"/>
      <c r="P392" s="237"/>
      <c r="Q392" s="237"/>
      <c r="R392" s="237"/>
      <c r="S392" s="237"/>
      <c r="T392" s="237"/>
      <c r="U392" s="238"/>
      <c r="AT392" s="239" t="s">
        <v>185</v>
      </c>
      <c r="AU392" s="239" t="s">
        <v>86</v>
      </c>
      <c r="AV392" s="12" t="s">
        <v>86</v>
      </c>
      <c r="AW392" s="12" t="s">
        <v>37</v>
      </c>
      <c r="AX392" s="12" t="s">
        <v>76</v>
      </c>
      <c r="AY392" s="239" t="s">
        <v>173</v>
      </c>
    </row>
    <row r="393" spans="2:51" s="12" customFormat="1" ht="12">
      <c r="B393" s="229"/>
      <c r="C393" s="230"/>
      <c r="D393" s="225" t="s">
        <v>185</v>
      </c>
      <c r="E393" s="231" t="s">
        <v>19</v>
      </c>
      <c r="F393" s="232" t="s">
        <v>751</v>
      </c>
      <c r="G393" s="230"/>
      <c r="H393" s="233">
        <v>2.88</v>
      </c>
      <c r="I393" s="234"/>
      <c r="J393" s="230"/>
      <c r="K393" s="230"/>
      <c r="L393" s="235"/>
      <c r="M393" s="236"/>
      <c r="N393" s="237"/>
      <c r="O393" s="237"/>
      <c r="P393" s="237"/>
      <c r="Q393" s="237"/>
      <c r="R393" s="237"/>
      <c r="S393" s="237"/>
      <c r="T393" s="237"/>
      <c r="U393" s="238"/>
      <c r="AT393" s="239" t="s">
        <v>185</v>
      </c>
      <c r="AU393" s="239" t="s">
        <v>86</v>
      </c>
      <c r="AV393" s="12" t="s">
        <v>86</v>
      </c>
      <c r="AW393" s="12" t="s">
        <v>37</v>
      </c>
      <c r="AX393" s="12" t="s">
        <v>76</v>
      </c>
      <c r="AY393" s="239" t="s">
        <v>173</v>
      </c>
    </row>
    <row r="394" spans="2:51" s="15" customFormat="1" ht="12">
      <c r="B394" s="261"/>
      <c r="C394" s="262"/>
      <c r="D394" s="225" t="s">
        <v>185</v>
      </c>
      <c r="E394" s="263" t="s">
        <v>628</v>
      </c>
      <c r="F394" s="264" t="s">
        <v>276</v>
      </c>
      <c r="G394" s="262"/>
      <c r="H394" s="265">
        <v>8.1</v>
      </c>
      <c r="I394" s="266"/>
      <c r="J394" s="262"/>
      <c r="K394" s="262"/>
      <c r="L394" s="267"/>
      <c r="M394" s="268"/>
      <c r="N394" s="269"/>
      <c r="O394" s="269"/>
      <c r="P394" s="269"/>
      <c r="Q394" s="269"/>
      <c r="R394" s="269"/>
      <c r="S394" s="269"/>
      <c r="T394" s="269"/>
      <c r="U394" s="270"/>
      <c r="AT394" s="271" t="s">
        <v>185</v>
      </c>
      <c r="AU394" s="271" t="s">
        <v>86</v>
      </c>
      <c r="AV394" s="15" t="s">
        <v>195</v>
      </c>
      <c r="AW394" s="15" t="s">
        <v>37</v>
      </c>
      <c r="AX394" s="15" t="s">
        <v>76</v>
      </c>
      <c r="AY394" s="271" t="s">
        <v>173</v>
      </c>
    </row>
    <row r="395" spans="2:51" s="14" customFormat="1" ht="12">
      <c r="B395" s="251"/>
      <c r="C395" s="252"/>
      <c r="D395" s="225" t="s">
        <v>185</v>
      </c>
      <c r="E395" s="253" t="s">
        <v>19</v>
      </c>
      <c r="F395" s="254" t="s">
        <v>484</v>
      </c>
      <c r="G395" s="252"/>
      <c r="H395" s="253" t="s">
        <v>19</v>
      </c>
      <c r="I395" s="255"/>
      <c r="J395" s="252"/>
      <c r="K395" s="252"/>
      <c r="L395" s="256"/>
      <c r="M395" s="257"/>
      <c r="N395" s="258"/>
      <c r="O395" s="258"/>
      <c r="P395" s="258"/>
      <c r="Q395" s="258"/>
      <c r="R395" s="258"/>
      <c r="S395" s="258"/>
      <c r="T395" s="258"/>
      <c r="U395" s="259"/>
      <c r="AT395" s="260" t="s">
        <v>185</v>
      </c>
      <c r="AU395" s="260" t="s">
        <v>86</v>
      </c>
      <c r="AV395" s="14" t="s">
        <v>84</v>
      </c>
      <c r="AW395" s="14" t="s">
        <v>37</v>
      </c>
      <c r="AX395" s="14" t="s">
        <v>76</v>
      </c>
      <c r="AY395" s="260" t="s">
        <v>173</v>
      </c>
    </row>
    <row r="396" spans="2:51" s="12" customFormat="1" ht="12">
      <c r="B396" s="229"/>
      <c r="C396" s="230"/>
      <c r="D396" s="225" t="s">
        <v>185</v>
      </c>
      <c r="E396" s="231" t="s">
        <v>19</v>
      </c>
      <c r="F396" s="232" t="s">
        <v>752</v>
      </c>
      <c r="G396" s="230"/>
      <c r="H396" s="233">
        <v>-6.48</v>
      </c>
      <c r="I396" s="234"/>
      <c r="J396" s="230"/>
      <c r="K396" s="230"/>
      <c r="L396" s="235"/>
      <c r="M396" s="236"/>
      <c r="N396" s="237"/>
      <c r="O396" s="237"/>
      <c r="P396" s="237"/>
      <c r="Q396" s="237"/>
      <c r="R396" s="237"/>
      <c r="S396" s="237"/>
      <c r="T396" s="237"/>
      <c r="U396" s="238"/>
      <c r="AT396" s="239" t="s">
        <v>185</v>
      </c>
      <c r="AU396" s="239" t="s">
        <v>86</v>
      </c>
      <c r="AV396" s="12" t="s">
        <v>86</v>
      </c>
      <c r="AW396" s="12" t="s">
        <v>37</v>
      </c>
      <c r="AX396" s="12" t="s">
        <v>76</v>
      </c>
      <c r="AY396" s="239" t="s">
        <v>173</v>
      </c>
    </row>
    <row r="397" spans="2:51" s="12" customFormat="1" ht="12">
      <c r="B397" s="229"/>
      <c r="C397" s="230"/>
      <c r="D397" s="225" t="s">
        <v>185</v>
      </c>
      <c r="E397" s="231" t="s">
        <v>19</v>
      </c>
      <c r="F397" s="232" t="s">
        <v>486</v>
      </c>
      <c r="G397" s="230"/>
      <c r="H397" s="233">
        <v>-59.88</v>
      </c>
      <c r="I397" s="234"/>
      <c r="J397" s="230"/>
      <c r="K397" s="230"/>
      <c r="L397" s="235"/>
      <c r="M397" s="236"/>
      <c r="N397" s="237"/>
      <c r="O397" s="237"/>
      <c r="P397" s="237"/>
      <c r="Q397" s="237"/>
      <c r="R397" s="237"/>
      <c r="S397" s="237"/>
      <c r="T397" s="237"/>
      <c r="U397" s="238"/>
      <c r="AT397" s="239" t="s">
        <v>185</v>
      </c>
      <c r="AU397" s="239" t="s">
        <v>86</v>
      </c>
      <c r="AV397" s="12" t="s">
        <v>86</v>
      </c>
      <c r="AW397" s="12" t="s">
        <v>37</v>
      </c>
      <c r="AX397" s="12" t="s">
        <v>76</v>
      </c>
      <c r="AY397" s="239" t="s">
        <v>173</v>
      </c>
    </row>
    <row r="398" spans="2:51" s="13" customFormat="1" ht="12">
      <c r="B398" s="240"/>
      <c r="C398" s="241"/>
      <c r="D398" s="225" t="s">
        <v>185</v>
      </c>
      <c r="E398" s="242" t="s">
        <v>19</v>
      </c>
      <c r="F398" s="243" t="s">
        <v>187</v>
      </c>
      <c r="G398" s="241"/>
      <c r="H398" s="244">
        <v>256.29</v>
      </c>
      <c r="I398" s="245"/>
      <c r="J398" s="241"/>
      <c r="K398" s="241"/>
      <c r="L398" s="246"/>
      <c r="M398" s="247"/>
      <c r="N398" s="248"/>
      <c r="O398" s="248"/>
      <c r="P398" s="248"/>
      <c r="Q398" s="248"/>
      <c r="R398" s="248"/>
      <c r="S398" s="248"/>
      <c r="T398" s="248"/>
      <c r="U398" s="249"/>
      <c r="AT398" s="250" t="s">
        <v>185</v>
      </c>
      <c r="AU398" s="250" t="s">
        <v>86</v>
      </c>
      <c r="AV398" s="13" t="s">
        <v>127</v>
      </c>
      <c r="AW398" s="13" t="s">
        <v>37</v>
      </c>
      <c r="AX398" s="13" t="s">
        <v>84</v>
      </c>
      <c r="AY398" s="250" t="s">
        <v>173</v>
      </c>
    </row>
    <row r="399" spans="2:65" s="1" customFormat="1" ht="16.5" customHeight="1">
      <c r="B399" s="39"/>
      <c r="C399" s="212" t="s">
        <v>753</v>
      </c>
      <c r="D399" s="212" t="s">
        <v>175</v>
      </c>
      <c r="E399" s="213" t="s">
        <v>488</v>
      </c>
      <c r="F399" s="214" t="s">
        <v>489</v>
      </c>
      <c r="G399" s="215" t="s">
        <v>214</v>
      </c>
      <c r="H399" s="216">
        <v>87.72</v>
      </c>
      <c r="I399" s="217"/>
      <c r="J399" s="218">
        <f>ROUND(I399*H399,2)</f>
        <v>0</v>
      </c>
      <c r="K399" s="214" t="s">
        <v>179</v>
      </c>
      <c r="L399" s="44"/>
      <c r="M399" s="219" t="s">
        <v>19</v>
      </c>
      <c r="N399" s="220" t="s">
        <v>47</v>
      </c>
      <c r="O399" s="84"/>
      <c r="P399" s="221">
        <f>O399*H399</f>
        <v>0</v>
      </c>
      <c r="Q399" s="221">
        <v>1.54</v>
      </c>
      <c r="R399" s="221">
        <f>Q399*H399</f>
        <v>135.0888</v>
      </c>
      <c r="S399" s="221">
        <v>0</v>
      </c>
      <c r="T399" s="221">
        <f>S399*H399</f>
        <v>0</v>
      </c>
      <c r="U399" s="222" t="s">
        <v>19</v>
      </c>
      <c r="AR399" s="223" t="s">
        <v>127</v>
      </c>
      <c r="AT399" s="223" t="s">
        <v>175</v>
      </c>
      <c r="AU399" s="223" t="s">
        <v>86</v>
      </c>
      <c r="AY399" s="18" t="s">
        <v>173</v>
      </c>
      <c r="BE399" s="224">
        <f>IF(N399="základní",J399,0)</f>
        <v>0</v>
      </c>
      <c r="BF399" s="224">
        <f>IF(N399="snížená",J399,0)</f>
        <v>0</v>
      </c>
      <c r="BG399" s="224">
        <f>IF(N399="zákl. přenesená",J399,0)</f>
        <v>0</v>
      </c>
      <c r="BH399" s="224">
        <f>IF(N399="sníž. přenesená",J399,0)</f>
        <v>0</v>
      </c>
      <c r="BI399" s="224">
        <f>IF(N399="nulová",J399,0)</f>
        <v>0</v>
      </c>
      <c r="BJ399" s="18" t="s">
        <v>84</v>
      </c>
      <c r="BK399" s="224">
        <f>ROUND(I399*H399,2)</f>
        <v>0</v>
      </c>
      <c r="BL399" s="18" t="s">
        <v>127</v>
      </c>
      <c r="BM399" s="223" t="s">
        <v>490</v>
      </c>
    </row>
    <row r="400" spans="2:47" s="1" customFormat="1" ht="12">
      <c r="B400" s="39"/>
      <c r="C400" s="40"/>
      <c r="D400" s="225" t="s">
        <v>181</v>
      </c>
      <c r="E400" s="40"/>
      <c r="F400" s="226" t="s">
        <v>491</v>
      </c>
      <c r="G400" s="40"/>
      <c r="H400" s="40"/>
      <c r="I400" s="137"/>
      <c r="J400" s="40"/>
      <c r="K400" s="40"/>
      <c r="L400" s="44"/>
      <c r="M400" s="227"/>
      <c r="N400" s="84"/>
      <c r="O400" s="84"/>
      <c r="P400" s="84"/>
      <c r="Q400" s="84"/>
      <c r="R400" s="84"/>
      <c r="S400" s="84"/>
      <c r="T400" s="84"/>
      <c r="U400" s="85"/>
      <c r="AT400" s="18" t="s">
        <v>181</v>
      </c>
      <c r="AU400" s="18" t="s">
        <v>86</v>
      </c>
    </row>
    <row r="401" spans="2:47" s="1" customFormat="1" ht="12">
      <c r="B401" s="39"/>
      <c r="C401" s="40"/>
      <c r="D401" s="225" t="s">
        <v>183</v>
      </c>
      <c r="E401" s="40"/>
      <c r="F401" s="228" t="s">
        <v>463</v>
      </c>
      <c r="G401" s="40"/>
      <c r="H401" s="40"/>
      <c r="I401" s="137"/>
      <c r="J401" s="40"/>
      <c r="K401" s="40"/>
      <c r="L401" s="44"/>
      <c r="M401" s="227"/>
      <c r="N401" s="84"/>
      <c r="O401" s="84"/>
      <c r="P401" s="84"/>
      <c r="Q401" s="84"/>
      <c r="R401" s="84"/>
      <c r="S401" s="84"/>
      <c r="T401" s="84"/>
      <c r="U401" s="85"/>
      <c r="AT401" s="18" t="s">
        <v>183</v>
      </c>
      <c r="AU401" s="18" t="s">
        <v>86</v>
      </c>
    </row>
    <row r="402" spans="2:51" s="14" customFormat="1" ht="12">
      <c r="B402" s="251"/>
      <c r="C402" s="252"/>
      <c r="D402" s="225" t="s">
        <v>185</v>
      </c>
      <c r="E402" s="253" t="s">
        <v>19</v>
      </c>
      <c r="F402" s="254" t="s">
        <v>492</v>
      </c>
      <c r="G402" s="252"/>
      <c r="H402" s="253" t="s">
        <v>19</v>
      </c>
      <c r="I402" s="255"/>
      <c r="J402" s="252"/>
      <c r="K402" s="252"/>
      <c r="L402" s="256"/>
      <c r="M402" s="257"/>
      <c r="N402" s="258"/>
      <c r="O402" s="258"/>
      <c r="P402" s="258"/>
      <c r="Q402" s="258"/>
      <c r="R402" s="258"/>
      <c r="S402" s="258"/>
      <c r="T402" s="258"/>
      <c r="U402" s="259"/>
      <c r="AT402" s="260" t="s">
        <v>185</v>
      </c>
      <c r="AU402" s="260" t="s">
        <v>86</v>
      </c>
      <c r="AV402" s="14" t="s">
        <v>84</v>
      </c>
      <c r="AW402" s="14" t="s">
        <v>37</v>
      </c>
      <c r="AX402" s="14" t="s">
        <v>76</v>
      </c>
      <c r="AY402" s="260" t="s">
        <v>173</v>
      </c>
    </row>
    <row r="403" spans="2:51" s="14" customFormat="1" ht="12">
      <c r="B403" s="251"/>
      <c r="C403" s="252"/>
      <c r="D403" s="225" t="s">
        <v>185</v>
      </c>
      <c r="E403" s="253" t="s">
        <v>19</v>
      </c>
      <c r="F403" s="254" t="s">
        <v>493</v>
      </c>
      <c r="G403" s="252"/>
      <c r="H403" s="253" t="s">
        <v>19</v>
      </c>
      <c r="I403" s="255"/>
      <c r="J403" s="252"/>
      <c r="K403" s="252"/>
      <c r="L403" s="256"/>
      <c r="M403" s="257"/>
      <c r="N403" s="258"/>
      <c r="O403" s="258"/>
      <c r="P403" s="258"/>
      <c r="Q403" s="258"/>
      <c r="R403" s="258"/>
      <c r="S403" s="258"/>
      <c r="T403" s="258"/>
      <c r="U403" s="259"/>
      <c r="AT403" s="260" t="s">
        <v>185</v>
      </c>
      <c r="AU403" s="260" t="s">
        <v>86</v>
      </c>
      <c r="AV403" s="14" t="s">
        <v>84</v>
      </c>
      <c r="AW403" s="14" t="s">
        <v>37</v>
      </c>
      <c r="AX403" s="14" t="s">
        <v>76</v>
      </c>
      <c r="AY403" s="260" t="s">
        <v>173</v>
      </c>
    </row>
    <row r="404" spans="2:51" s="12" customFormat="1" ht="12">
      <c r="B404" s="229"/>
      <c r="C404" s="230"/>
      <c r="D404" s="225" t="s">
        <v>185</v>
      </c>
      <c r="E404" s="231" t="s">
        <v>19</v>
      </c>
      <c r="F404" s="232" t="s">
        <v>754</v>
      </c>
      <c r="G404" s="230"/>
      <c r="H404" s="233">
        <v>3.36</v>
      </c>
      <c r="I404" s="234"/>
      <c r="J404" s="230"/>
      <c r="K404" s="230"/>
      <c r="L404" s="235"/>
      <c r="M404" s="236"/>
      <c r="N404" s="237"/>
      <c r="O404" s="237"/>
      <c r="P404" s="237"/>
      <c r="Q404" s="237"/>
      <c r="R404" s="237"/>
      <c r="S404" s="237"/>
      <c r="T404" s="237"/>
      <c r="U404" s="238"/>
      <c r="AT404" s="239" t="s">
        <v>185</v>
      </c>
      <c r="AU404" s="239" t="s">
        <v>86</v>
      </c>
      <c r="AV404" s="12" t="s">
        <v>86</v>
      </c>
      <c r="AW404" s="12" t="s">
        <v>37</v>
      </c>
      <c r="AX404" s="12" t="s">
        <v>76</v>
      </c>
      <c r="AY404" s="239" t="s">
        <v>173</v>
      </c>
    </row>
    <row r="405" spans="2:51" s="12" customFormat="1" ht="12">
      <c r="B405" s="229"/>
      <c r="C405" s="230"/>
      <c r="D405" s="225" t="s">
        <v>185</v>
      </c>
      <c r="E405" s="231" t="s">
        <v>19</v>
      </c>
      <c r="F405" s="232" t="s">
        <v>755</v>
      </c>
      <c r="G405" s="230"/>
      <c r="H405" s="233">
        <v>3.36</v>
      </c>
      <c r="I405" s="234"/>
      <c r="J405" s="230"/>
      <c r="K405" s="230"/>
      <c r="L405" s="235"/>
      <c r="M405" s="236"/>
      <c r="N405" s="237"/>
      <c r="O405" s="237"/>
      <c r="P405" s="237"/>
      <c r="Q405" s="237"/>
      <c r="R405" s="237"/>
      <c r="S405" s="237"/>
      <c r="T405" s="237"/>
      <c r="U405" s="238"/>
      <c r="AT405" s="239" t="s">
        <v>185</v>
      </c>
      <c r="AU405" s="239" t="s">
        <v>86</v>
      </c>
      <c r="AV405" s="12" t="s">
        <v>86</v>
      </c>
      <c r="AW405" s="12" t="s">
        <v>37</v>
      </c>
      <c r="AX405" s="12" t="s">
        <v>76</v>
      </c>
      <c r="AY405" s="239" t="s">
        <v>173</v>
      </c>
    </row>
    <row r="406" spans="2:51" s="12" customFormat="1" ht="12">
      <c r="B406" s="229"/>
      <c r="C406" s="230"/>
      <c r="D406" s="225" t="s">
        <v>185</v>
      </c>
      <c r="E406" s="231" t="s">
        <v>19</v>
      </c>
      <c r="F406" s="232" t="s">
        <v>756</v>
      </c>
      <c r="G406" s="230"/>
      <c r="H406" s="233">
        <v>3.36</v>
      </c>
      <c r="I406" s="234"/>
      <c r="J406" s="230"/>
      <c r="K406" s="230"/>
      <c r="L406" s="235"/>
      <c r="M406" s="236"/>
      <c r="N406" s="237"/>
      <c r="O406" s="237"/>
      <c r="P406" s="237"/>
      <c r="Q406" s="237"/>
      <c r="R406" s="237"/>
      <c r="S406" s="237"/>
      <c r="T406" s="237"/>
      <c r="U406" s="238"/>
      <c r="AT406" s="239" t="s">
        <v>185</v>
      </c>
      <c r="AU406" s="239" t="s">
        <v>86</v>
      </c>
      <c r="AV406" s="12" t="s">
        <v>86</v>
      </c>
      <c r="AW406" s="12" t="s">
        <v>37</v>
      </c>
      <c r="AX406" s="12" t="s">
        <v>76</v>
      </c>
      <c r="AY406" s="239" t="s">
        <v>173</v>
      </c>
    </row>
    <row r="407" spans="2:51" s="12" customFormat="1" ht="12">
      <c r="B407" s="229"/>
      <c r="C407" s="230"/>
      <c r="D407" s="225" t="s">
        <v>185</v>
      </c>
      <c r="E407" s="231" t="s">
        <v>19</v>
      </c>
      <c r="F407" s="232" t="s">
        <v>757</v>
      </c>
      <c r="G407" s="230"/>
      <c r="H407" s="233">
        <v>3.36</v>
      </c>
      <c r="I407" s="234"/>
      <c r="J407" s="230"/>
      <c r="K407" s="230"/>
      <c r="L407" s="235"/>
      <c r="M407" s="236"/>
      <c r="N407" s="237"/>
      <c r="O407" s="237"/>
      <c r="P407" s="237"/>
      <c r="Q407" s="237"/>
      <c r="R407" s="237"/>
      <c r="S407" s="237"/>
      <c r="T407" s="237"/>
      <c r="U407" s="238"/>
      <c r="AT407" s="239" t="s">
        <v>185</v>
      </c>
      <c r="AU407" s="239" t="s">
        <v>86</v>
      </c>
      <c r="AV407" s="12" t="s">
        <v>86</v>
      </c>
      <c r="AW407" s="12" t="s">
        <v>37</v>
      </c>
      <c r="AX407" s="12" t="s">
        <v>76</v>
      </c>
      <c r="AY407" s="239" t="s">
        <v>173</v>
      </c>
    </row>
    <row r="408" spans="2:51" s="12" customFormat="1" ht="12">
      <c r="B408" s="229"/>
      <c r="C408" s="230"/>
      <c r="D408" s="225" t="s">
        <v>185</v>
      </c>
      <c r="E408" s="231" t="s">
        <v>19</v>
      </c>
      <c r="F408" s="232" t="s">
        <v>758</v>
      </c>
      <c r="G408" s="230"/>
      <c r="H408" s="233">
        <v>3.84</v>
      </c>
      <c r="I408" s="234"/>
      <c r="J408" s="230"/>
      <c r="K408" s="230"/>
      <c r="L408" s="235"/>
      <c r="M408" s="236"/>
      <c r="N408" s="237"/>
      <c r="O408" s="237"/>
      <c r="P408" s="237"/>
      <c r="Q408" s="237"/>
      <c r="R408" s="237"/>
      <c r="S408" s="237"/>
      <c r="T408" s="237"/>
      <c r="U408" s="238"/>
      <c r="AT408" s="239" t="s">
        <v>185</v>
      </c>
      <c r="AU408" s="239" t="s">
        <v>86</v>
      </c>
      <c r="AV408" s="12" t="s">
        <v>86</v>
      </c>
      <c r="AW408" s="12" t="s">
        <v>37</v>
      </c>
      <c r="AX408" s="12" t="s">
        <v>76</v>
      </c>
      <c r="AY408" s="239" t="s">
        <v>173</v>
      </c>
    </row>
    <row r="409" spans="2:51" s="12" customFormat="1" ht="12">
      <c r="B409" s="229"/>
      <c r="C409" s="230"/>
      <c r="D409" s="225" t="s">
        <v>185</v>
      </c>
      <c r="E409" s="231" t="s">
        <v>19</v>
      </c>
      <c r="F409" s="232" t="s">
        <v>759</v>
      </c>
      <c r="G409" s="230"/>
      <c r="H409" s="233">
        <v>5.28</v>
      </c>
      <c r="I409" s="234"/>
      <c r="J409" s="230"/>
      <c r="K409" s="230"/>
      <c r="L409" s="235"/>
      <c r="M409" s="236"/>
      <c r="N409" s="237"/>
      <c r="O409" s="237"/>
      <c r="P409" s="237"/>
      <c r="Q409" s="237"/>
      <c r="R409" s="237"/>
      <c r="S409" s="237"/>
      <c r="T409" s="237"/>
      <c r="U409" s="238"/>
      <c r="AT409" s="239" t="s">
        <v>185</v>
      </c>
      <c r="AU409" s="239" t="s">
        <v>86</v>
      </c>
      <c r="AV409" s="12" t="s">
        <v>86</v>
      </c>
      <c r="AW409" s="12" t="s">
        <v>37</v>
      </c>
      <c r="AX409" s="12" t="s">
        <v>76</v>
      </c>
      <c r="AY409" s="239" t="s">
        <v>173</v>
      </c>
    </row>
    <row r="410" spans="2:51" s="12" customFormat="1" ht="12">
      <c r="B410" s="229"/>
      <c r="C410" s="230"/>
      <c r="D410" s="225" t="s">
        <v>185</v>
      </c>
      <c r="E410" s="231" t="s">
        <v>19</v>
      </c>
      <c r="F410" s="232" t="s">
        <v>760</v>
      </c>
      <c r="G410" s="230"/>
      <c r="H410" s="233">
        <v>5.28</v>
      </c>
      <c r="I410" s="234"/>
      <c r="J410" s="230"/>
      <c r="K410" s="230"/>
      <c r="L410" s="235"/>
      <c r="M410" s="236"/>
      <c r="N410" s="237"/>
      <c r="O410" s="237"/>
      <c r="P410" s="237"/>
      <c r="Q410" s="237"/>
      <c r="R410" s="237"/>
      <c r="S410" s="237"/>
      <c r="T410" s="237"/>
      <c r="U410" s="238"/>
      <c r="AT410" s="239" t="s">
        <v>185</v>
      </c>
      <c r="AU410" s="239" t="s">
        <v>86</v>
      </c>
      <c r="AV410" s="12" t="s">
        <v>86</v>
      </c>
      <c r="AW410" s="12" t="s">
        <v>37</v>
      </c>
      <c r="AX410" s="12" t="s">
        <v>76</v>
      </c>
      <c r="AY410" s="239" t="s">
        <v>173</v>
      </c>
    </row>
    <row r="411" spans="2:51" s="15" customFormat="1" ht="12">
      <c r="B411" s="261"/>
      <c r="C411" s="262"/>
      <c r="D411" s="225" t="s">
        <v>185</v>
      </c>
      <c r="E411" s="263" t="s">
        <v>498</v>
      </c>
      <c r="F411" s="264" t="s">
        <v>276</v>
      </c>
      <c r="G411" s="262"/>
      <c r="H411" s="265">
        <v>27.84</v>
      </c>
      <c r="I411" s="266"/>
      <c r="J411" s="262"/>
      <c r="K411" s="262"/>
      <c r="L411" s="267"/>
      <c r="M411" s="268"/>
      <c r="N411" s="269"/>
      <c r="O411" s="269"/>
      <c r="P411" s="269"/>
      <c r="Q411" s="269"/>
      <c r="R411" s="269"/>
      <c r="S411" s="269"/>
      <c r="T411" s="269"/>
      <c r="U411" s="270"/>
      <c r="AT411" s="271" t="s">
        <v>185</v>
      </c>
      <c r="AU411" s="271" t="s">
        <v>86</v>
      </c>
      <c r="AV411" s="15" t="s">
        <v>195</v>
      </c>
      <c r="AW411" s="15" t="s">
        <v>37</v>
      </c>
      <c r="AX411" s="15" t="s">
        <v>76</v>
      </c>
      <c r="AY411" s="271" t="s">
        <v>173</v>
      </c>
    </row>
    <row r="412" spans="2:51" s="14" customFormat="1" ht="12">
      <c r="B412" s="251"/>
      <c r="C412" s="252"/>
      <c r="D412" s="225" t="s">
        <v>185</v>
      </c>
      <c r="E412" s="253" t="s">
        <v>19</v>
      </c>
      <c r="F412" s="254" t="s">
        <v>499</v>
      </c>
      <c r="G412" s="252"/>
      <c r="H412" s="253" t="s">
        <v>19</v>
      </c>
      <c r="I412" s="255"/>
      <c r="J412" s="252"/>
      <c r="K412" s="252"/>
      <c r="L412" s="256"/>
      <c r="M412" s="257"/>
      <c r="N412" s="258"/>
      <c r="O412" s="258"/>
      <c r="P412" s="258"/>
      <c r="Q412" s="258"/>
      <c r="R412" s="258"/>
      <c r="S412" s="258"/>
      <c r="T412" s="258"/>
      <c r="U412" s="259"/>
      <c r="AT412" s="260" t="s">
        <v>185</v>
      </c>
      <c r="AU412" s="260" t="s">
        <v>86</v>
      </c>
      <c r="AV412" s="14" t="s">
        <v>84</v>
      </c>
      <c r="AW412" s="14" t="s">
        <v>37</v>
      </c>
      <c r="AX412" s="14" t="s">
        <v>76</v>
      </c>
      <c r="AY412" s="260" t="s">
        <v>173</v>
      </c>
    </row>
    <row r="413" spans="2:51" s="12" customFormat="1" ht="12">
      <c r="B413" s="229"/>
      <c r="C413" s="230"/>
      <c r="D413" s="225" t="s">
        <v>185</v>
      </c>
      <c r="E413" s="231" t="s">
        <v>19</v>
      </c>
      <c r="F413" s="232" t="s">
        <v>761</v>
      </c>
      <c r="G413" s="230"/>
      <c r="H413" s="233">
        <v>4.92</v>
      </c>
      <c r="I413" s="234"/>
      <c r="J413" s="230"/>
      <c r="K413" s="230"/>
      <c r="L413" s="235"/>
      <c r="M413" s="236"/>
      <c r="N413" s="237"/>
      <c r="O413" s="237"/>
      <c r="P413" s="237"/>
      <c r="Q413" s="237"/>
      <c r="R413" s="237"/>
      <c r="S413" s="237"/>
      <c r="T413" s="237"/>
      <c r="U413" s="238"/>
      <c r="AT413" s="239" t="s">
        <v>185</v>
      </c>
      <c r="AU413" s="239" t="s">
        <v>86</v>
      </c>
      <c r="AV413" s="12" t="s">
        <v>86</v>
      </c>
      <c r="AW413" s="12" t="s">
        <v>37</v>
      </c>
      <c r="AX413" s="12" t="s">
        <v>76</v>
      </c>
      <c r="AY413" s="239" t="s">
        <v>173</v>
      </c>
    </row>
    <row r="414" spans="2:51" s="12" customFormat="1" ht="12">
      <c r="B414" s="229"/>
      <c r="C414" s="230"/>
      <c r="D414" s="225" t="s">
        <v>185</v>
      </c>
      <c r="E414" s="231" t="s">
        <v>19</v>
      </c>
      <c r="F414" s="232" t="s">
        <v>762</v>
      </c>
      <c r="G414" s="230"/>
      <c r="H414" s="233">
        <v>11.4</v>
      </c>
      <c r="I414" s="234"/>
      <c r="J414" s="230"/>
      <c r="K414" s="230"/>
      <c r="L414" s="235"/>
      <c r="M414" s="236"/>
      <c r="N414" s="237"/>
      <c r="O414" s="237"/>
      <c r="P414" s="237"/>
      <c r="Q414" s="237"/>
      <c r="R414" s="237"/>
      <c r="S414" s="237"/>
      <c r="T414" s="237"/>
      <c r="U414" s="238"/>
      <c r="AT414" s="239" t="s">
        <v>185</v>
      </c>
      <c r="AU414" s="239" t="s">
        <v>86</v>
      </c>
      <c r="AV414" s="12" t="s">
        <v>86</v>
      </c>
      <c r="AW414" s="12" t="s">
        <v>37</v>
      </c>
      <c r="AX414" s="12" t="s">
        <v>76</v>
      </c>
      <c r="AY414" s="239" t="s">
        <v>173</v>
      </c>
    </row>
    <row r="415" spans="2:51" s="12" customFormat="1" ht="12">
      <c r="B415" s="229"/>
      <c r="C415" s="230"/>
      <c r="D415" s="225" t="s">
        <v>185</v>
      </c>
      <c r="E415" s="231" t="s">
        <v>19</v>
      </c>
      <c r="F415" s="232" t="s">
        <v>763</v>
      </c>
      <c r="G415" s="230"/>
      <c r="H415" s="233">
        <v>11.4</v>
      </c>
      <c r="I415" s="234"/>
      <c r="J415" s="230"/>
      <c r="K415" s="230"/>
      <c r="L415" s="235"/>
      <c r="M415" s="236"/>
      <c r="N415" s="237"/>
      <c r="O415" s="237"/>
      <c r="P415" s="237"/>
      <c r="Q415" s="237"/>
      <c r="R415" s="237"/>
      <c r="S415" s="237"/>
      <c r="T415" s="237"/>
      <c r="U415" s="238"/>
      <c r="AT415" s="239" t="s">
        <v>185</v>
      </c>
      <c r="AU415" s="239" t="s">
        <v>86</v>
      </c>
      <c r="AV415" s="12" t="s">
        <v>86</v>
      </c>
      <c r="AW415" s="12" t="s">
        <v>37</v>
      </c>
      <c r="AX415" s="12" t="s">
        <v>76</v>
      </c>
      <c r="AY415" s="239" t="s">
        <v>173</v>
      </c>
    </row>
    <row r="416" spans="2:51" s="12" customFormat="1" ht="12">
      <c r="B416" s="229"/>
      <c r="C416" s="230"/>
      <c r="D416" s="225" t="s">
        <v>185</v>
      </c>
      <c r="E416" s="231" t="s">
        <v>19</v>
      </c>
      <c r="F416" s="232" t="s">
        <v>764</v>
      </c>
      <c r="G416" s="230"/>
      <c r="H416" s="233">
        <v>9.84</v>
      </c>
      <c r="I416" s="234"/>
      <c r="J416" s="230"/>
      <c r="K416" s="230"/>
      <c r="L416" s="235"/>
      <c r="M416" s="236"/>
      <c r="N416" s="237"/>
      <c r="O416" s="237"/>
      <c r="P416" s="237"/>
      <c r="Q416" s="237"/>
      <c r="R416" s="237"/>
      <c r="S416" s="237"/>
      <c r="T416" s="237"/>
      <c r="U416" s="238"/>
      <c r="AT416" s="239" t="s">
        <v>185</v>
      </c>
      <c r="AU416" s="239" t="s">
        <v>86</v>
      </c>
      <c r="AV416" s="12" t="s">
        <v>86</v>
      </c>
      <c r="AW416" s="12" t="s">
        <v>37</v>
      </c>
      <c r="AX416" s="12" t="s">
        <v>76</v>
      </c>
      <c r="AY416" s="239" t="s">
        <v>173</v>
      </c>
    </row>
    <row r="417" spans="2:51" s="12" customFormat="1" ht="12">
      <c r="B417" s="229"/>
      <c r="C417" s="230"/>
      <c r="D417" s="225" t="s">
        <v>185</v>
      </c>
      <c r="E417" s="231" t="s">
        <v>19</v>
      </c>
      <c r="F417" s="232" t="s">
        <v>765</v>
      </c>
      <c r="G417" s="230"/>
      <c r="H417" s="233">
        <v>10.32</v>
      </c>
      <c r="I417" s="234"/>
      <c r="J417" s="230"/>
      <c r="K417" s="230"/>
      <c r="L417" s="235"/>
      <c r="M417" s="236"/>
      <c r="N417" s="237"/>
      <c r="O417" s="237"/>
      <c r="P417" s="237"/>
      <c r="Q417" s="237"/>
      <c r="R417" s="237"/>
      <c r="S417" s="237"/>
      <c r="T417" s="237"/>
      <c r="U417" s="238"/>
      <c r="AT417" s="239" t="s">
        <v>185</v>
      </c>
      <c r="AU417" s="239" t="s">
        <v>86</v>
      </c>
      <c r="AV417" s="12" t="s">
        <v>86</v>
      </c>
      <c r="AW417" s="12" t="s">
        <v>37</v>
      </c>
      <c r="AX417" s="12" t="s">
        <v>76</v>
      </c>
      <c r="AY417" s="239" t="s">
        <v>173</v>
      </c>
    </row>
    <row r="418" spans="2:51" s="12" customFormat="1" ht="12">
      <c r="B418" s="229"/>
      <c r="C418" s="230"/>
      <c r="D418" s="225" t="s">
        <v>185</v>
      </c>
      <c r="E418" s="231" t="s">
        <v>19</v>
      </c>
      <c r="F418" s="232" t="s">
        <v>766</v>
      </c>
      <c r="G418" s="230"/>
      <c r="H418" s="233">
        <v>6</v>
      </c>
      <c r="I418" s="234"/>
      <c r="J418" s="230"/>
      <c r="K418" s="230"/>
      <c r="L418" s="235"/>
      <c r="M418" s="236"/>
      <c r="N418" s="237"/>
      <c r="O418" s="237"/>
      <c r="P418" s="237"/>
      <c r="Q418" s="237"/>
      <c r="R418" s="237"/>
      <c r="S418" s="237"/>
      <c r="T418" s="237"/>
      <c r="U418" s="238"/>
      <c r="AT418" s="239" t="s">
        <v>185</v>
      </c>
      <c r="AU418" s="239" t="s">
        <v>86</v>
      </c>
      <c r="AV418" s="12" t="s">
        <v>86</v>
      </c>
      <c r="AW418" s="12" t="s">
        <v>37</v>
      </c>
      <c r="AX418" s="12" t="s">
        <v>76</v>
      </c>
      <c r="AY418" s="239" t="s">
        <v>173</v>
      </c>
    </row>
    <row r="419" spans="2:51" s="12" customFormat="1" ht="12">
      <c r="B419" s="229"/>
      <c r="C419" s="230"/>
      <c r="D419" s="225" t="s">
        <v>185</v>
      </c>
      <c r="E419" s="231" t="s">
        <v>19</v>
      </c>
      <c r="F419" s="232" t="s">
        <v>767</v>
      </c>
      <c r="G419" s="230"/>
      <c r="H419" s="233">
        <v>6</v>
      </c>
      <c r="I419" s="234"/>
      <c r="J419" s="230"/>
      <c r="K419" s="230"/>
      <c r="L419" s="235"/>
      <c r="M419" s="236"/>
      <c r="N419" s="237"/>
      <c r="O419" s="237"/>
      <c r="P419" s="237"/>
      <c r="Q419" s="237"/>
      <c r="R419" s="237"/>
      <c r="S419" s="237"/>
      <c r="T419" s="237"/>
      <c r="U419" s="238"/>
      <c r="AT419" s="239" t="s">
        <v>185</v>
      </c>
      <c r="AU419" s="239" t="s">
        <v>86</v>
      </c>
      <c r="AV419" s="12" t="s">
        <v>86</v>
      </c>
      <c r="AW419" s="12" t="s">
        <v>37</v>
      </c>
      <c r="AX419" s="12" t="s">
        <v>76</v>
      </c>
      <c r="AY419" s="239" t="s">
        <v>173</v>
      </c>
    </row>
    <row r="420" spans="2:51" s="15" customFormat="1" ht="12">
      <c r="B420" s="261"/>
      <c r="C420" s="262"/>
      <c r="D420" s="225" t="s">
        <v>185</v>
      </c>
      <c r="E420" s="263" t="s">
        <v>128</v>
      </c>
      <c r="F420" s="264" t="s">
        <v>276</v>
      </c>
      <c r="G420" s="262"/>
      <c r="H420" s="265">
        <v>59.88</v>
      </c>
      <c r="I420" s="266"/>
      <c r="J420" s="262"/>
      <c r="K420" s="262"/>
      <c r="L420" s="267"/>
      <c r="M420" s="268"/>
      <c r="N420" s="269"/>
      <c r="O420" s="269"/>
      <c r="P420" s="269"/>
      <c r="Q420" s="269"/>
      <c r="R420" s="269"/>
      <c r="S420" s="269"/>
      <c r="T420" s="269"/>
      <c r="U420" s="270"/>
      <c r="AT420" s="271" t="s">
        <v>185</v>
      </c>
      <c r="AU420" s="271" t="s">
        <v>86</v>
      </c>
      <c r="AV420" s="15" t="s">
        <v>195</v>
      </c>
      <c r="AW420" s="15" t="s">
        <v>37</v>
      </c>
      <c r="AX420" s="15" t="s">
        <v>76</v>
      </c>
      <c r="AY420" s="271" t="s">
        <v>173</v>
      </c>
    </row>
    <row r="421" spans="2:51" s="13" customFormat="1" ht="12">
      <c r="B421" s="240"/>
      <c r="C421" s="241"/>
      <c r="D421" s="225" t="s">
        <v>185</v>
      </c>
      <c r="E421" s="242" t="s">
        <v>19</v>
      </c>
      <c r="F421" s="243" t="s">
        <v>187</v>
      </c>
      <c r="G421" s="241"/>
      <c r="H421" s="244">
        <v>87.72</v>
      </c>
      <c r="I421" s="245"/>
      <c r="J421" s="241"/>
      <c r="K421" s="241"/>
      <c r="L421" s="246"/>
      <c r="M421" s="247"/>
      <c r="N421" s="248"/>
      <c r="O421" s="248"/>
      <c r="P421" s="248"/>
      <c r="Q421" s="248"/>
      <c r="R421" s="248"/>
      <c r="S421" s="248"/>
      <c r="T421" s="248"/>
      <c r="U421" s="249"/>
      <c r="AT421" s="250" t="s">
        <v>185</v>
      </c>
      <c r="AU421" s="250" t="s">
        <v>86</v>
      </c>
      <c r="AV421" s="13" t="s">
        <v>127</v>
      </c>
      <c r="AW421" s="13" t="s">
        <v>37</v>
      </c>
      <c r="AX421" s="13" t="s">
        <v>84</v>
      </c>
      <c r="AY421" s="250" t="s">
        <v>173</v>
      </c>
    </row>
    <row r="422" spans="2:65" s="1" customFormat="1" ht="16.5" customHeight="1">
      <c r="B422" s="39"/>
      <c r="C422" s="212" t="s">
        <v>768</v>
      </c>
      <c r="D422" s="212" t="s">
        <v>175</v>
      </c>
      <c r="E422" s="213" t="s">
        <v>769</v>
      </c>
      <c r="F422" s="214" t="s">
        <v>770</v>
      </c>
      <c r="G422" s="215" t="s">
        <v>214</v>
      </c>
      <c r="H422" s="216">
        <v>13.239</v>
      </c>
      <c r="I422" s="217"/>
      <c r="J422" s="218">
        <f>ROUND(I422*H422,2)</f>
        <v>0</v>
      </c>
      <c r="K422" s="214" t="s">
        <v>19</v>
      </c>
      <c r="L422" s="44"/>
      <c r="M422" s="219" t="s">
        <v>19</v>
      </c>
      <c r="N422" s="220" t="s">
        <v>47</v>
      </c>
      <c r="O422" s="84"/>
      <c r="P422" s="221">
        <f>O422*H422</f>
        <v>0</v>
      </c>
      <c r="Q422" s="221">
        <v>2.5759545</v>
      </c>
      <c r="R422" s="221">
        <f>Q422*H422</f>
        <v>34.103061625500004</v>
      </c>
      <c r="S422" s="221">
        <v>0</v>
      </c>
      <c r="T422" s="221">
        <f>S422*H422</f>
        <v>0</v>
      </c>
      <c r="U422" s="222" t="s">
        <v>19</v>
      </c>
      <c r="AR422" s="223" t="s">
        <v>127</v>
      </c>
      <c r="AT422" s="223" t="s">
        <v>175</v>
      </c>
      <c r="AU422" s="223" t="s">
        <v>86</v>
      </c>
      <c r="AY422" s="18" t="s">
        <v>173</v>
      </c>
      <c r="BE422" s="224">
        <f>IF(N422="základní",J422,0)</f>
        <v>0</v>
      </c>
      <c r="BF422" s="224">
        <f>IF(N422="snížená",J422,0)</f>
        <v>0</v>
      </c>
      <c r="BG422" s="224">
        <f>IF(N422="zákl. přenesená",J422,0)</f>
        <v>0</v>
      </c>
      <c r="BH422" s="224">
        <f>IF(N422="sníž. přenesená",J422,0)</f>
        <v>0</v>
      </c>
      <c r="BI422" s="224">
        <f>IF(N422="nulová",J422,0)</f>
        <v>0</v>
      </c>
      <c r="BJ422" s="18" t="s">
        <v>84</v>
      </c>
      <c r="BK422" s="224">
        <f>ROUND(I422*H422,2)</f>
        <v>0</v>
      </c>
      <c r="BL422" s="18" t="s">
        <v>127</v>
      </c>
      <c r="BM422" s="223" t="s">
        <v>771</v>
      </c>
    </row>
    <row r="423" spans="2:47" s="1" customFormat="1" ht="12">
      <c r="B423" s="39"/>
      <c r="C423" s="40"/>
      <c r="D423" s="225" t="s">
        <v>181</v>
      </c>
      <c r="E423" s="40"/>
      <c r="F423" s="226" t="s">
        <v>770</v>
      </c>
      <c r="G423" s="40"/>
      <c r="H423" s="40"/>
      <c r="I423" s="137"/>
      <c r="J423" s="40"/>
      <c r="K423" s="40"/>
      <c r="L423" s="44"/>
      <c r="M423" s="227"/>
      <c r="N423" s="84"/>
      <c r="O423" s="84"/>
      <c r="P423" s="84"/>
      <c r="Q423" s="84"/>
      <c r="R423" s="84"/>
      <c r="S423" s="84"/>
      <c r="T423" s="84"/>
      <c r="U423" s="85"/>
      <c r="AT423" s="18" t="s">
        <v>181</v>
      </c>
      <c r="AU423" s="18" t="s">
        <v>86</v>
      </c>
    </row>
    <row r="424" spans="2:47" s="1" customFormat="1" ht="12">
      <c r="B424" s="39"/>
      <c r="C424" s="40"/>
      <c r="D424" s="225" t="s">
        <v>183</v>
      </c>
      <c r="E424" s="40"/>
      <c r="F424" s="228" t="s">
        <v>772</v>
      </c>
      <c r="G424" s="40"/>
      <c r="H424" s="40"/>
      <c r="I424" s="137"/>
      <c r="J424" s="40"/>
      <c r="K424" s="40"/>
      <c r="L424" s="44"/>
      <c r="M424" s="227"/>
      <c r="N424" s="84"/>
      <c r="O424" s="84"/>
      <c r="P424" s="84"/>
      <c r="Q424" s="84"/>
      <c r="R424" s="84"/>
      <c r="S424" s="84"/>
      <c r="T424" s="84"/>
      <c r="U424" s="85"/>
      <c r="AT424" s="18" t="s">
        <v>183</v>
      </c>
      <c r="AU424" s="18" t="s">
        <v>86</v>
      </c>
    </row>
    <row r="425" spans="2:47" s="1" customFormat="1" ht="12">
      <c r="B425" s="39"/>
      <c r="C425" s="40"/>
      <c r="D425" s="225" t="s">
        <v>409</v>
      </c>
      <c r="E425" s="40"/>
      <c r="F425" s="228" t="s">
        <v>773</v>
      </c>
      <c r="G425" s="40"/>
      <c r="H425" s="40"/>
      <c r="I425" s="137"/>
      <c r="J425" s="40"/>
      <c r="K425" s="40"/>
      <c r="L425" s="44"/>
      <c r="M425" s="227"/>
      <c r="N425" s="84"/>
      <c r="O425" s="84"/>
      <c r="P425" s="84"/>
      <c r="Q425" s="84"/>
      <c r="R425" s="84"/>
      <c r="S425" s="84"/>
      <c r="T425" s="84"/>
      <c r="U425" s="85"/>
      <c r="AT425" s="18" t="s">
        <v>409</v>
      </c>
      <c r="AU425" s="18" t="s">
        <v>86</v>
      </c>
    </row>
    <row r="426" spans="2:51" s="12" customFormat="1" ht="12">
      <c r="B426" s="229"/>
      <c r="C426" s="230"/>
      <c r="D426" s="225" t="s">
        <v>185</v>
      </c>
      <c r="E426" s="231" t="s">
        <v>19</v>
      </c>
      <c r="F426" s="232" t="s">
        <v>774</v>
      </c>
      <c r="G426" s="230"/>
      <c r="H426" s="233">
        <v>13.239</v>
      </c>
      <c r="I426" s="234"/>
      <c r="J426" s="230"/>
      <c r="K426" s="230"/>
      <c r="L426" s="235"/>
      <c r="M426" s="236"/>
      <c r="N426" s="237"/>
      <c r="O426" s="237"/>
      <c r="P426" s="237"/>
      <c r="Q426" s="237"/>
      <c r="R426" s="237"/>
      <c r="S426" s="237"/>
      <c r="T426" s="237"/>
      <c r="U426" s="238"/>
      <c r="AT426" s="239" t="s">
        <v>185</v>
      </c>
      <c r="AU426" s="239" t="s">
        <v>86</v>
      </c>
      <c r="AV426" s="12" t="s">
        <v>86</v>
      </c>
      <c r="AW426" s="12" t="s">
        <v>37</v>
      </c>
      <c r="AX426" s="12" t="s">
        <v>76</v>
      </c>
      <c r="AY426" s="239" t="s">
        <v>173</v>
      </c>
    </row>
    <row r="427" spans="2:51" s="13" customFormat="1" ht="12">
      <c r="B427" s="240"/>
      <c r="C427" s="241"/>
      <c r="D427" s="225" t="s">
        <v>185</v>
      </c>
      <c r="E427" s="242" t="s">
        <v>19</v>
      </c>
      <c r="F427" s="243" t="s">
        <v>187</v>
      </c>
      <c r="G427" s="241"/>
      <c r="H427" s="244">
        <v>13.239</v>
      </c>
      <c r="I427" s="245"/>
      <c r="J427" s="241"/>
      <c r="K427" s="241"/>
      <c r="L427" s="246"/>
      <c r="M427" s="247"/>
      <c r="N427" s="248"/>
      <c r="O427" s="248"/>
      <c r="P427" s="248"/>
      <c r="Q427" s="248"/>
      <c r="R427" s="248"/>
      <c r="S427" s="248"/>
      <c r="T427" s="248"/>
      <c r="U427" s="249"/>
      <c r="AT427" s="250" t="s">
        <v>185</v>
      </c>
      <c r="AU427" s="250" t="s">
        <v>86</v>
      </c>
      <c r="AV427" s="13" t="s">
        <v>127</v>
      </c>
      <c r="AW427" s="13" t="s">
        <v>37</v>
      </c>
      <c r="AX427" s="13" t="s">
        <v>84</v>
      </c>
      <c r="AY427" s="250" t="s">
        <v>173</v>
      </c>
    </row>
    <row r="428" spans="2:65" s="1" customFormat="1" ht="16.5" customHeight="1">
      <c r="B428" s="39"/>
      <c r="C428" s="212" t="s">
        <v>775</v>
      </c>
      <c r="D428" s="212" t="s">
        <v>175</v>
      </c>
      <c r="E428" s="213" t="s">
        <v>505</v>
      </c>
      <c r="F428" s="214" t="s">
        <v>460</v>
      </c>
      <c r="G428" s="215" t="s">
        <v>214</v>
      </c>
      <c r="H428" s="216">
        <v>3</v>
      </c>
      <c r="I428" s="217"/>
      <c r="J428" s="218">
        <f>ROUND(I428*H428,2)</f>
        <v>0</v>
      </c>
      <c r="K428" s="214" t="s">
        <v>19</v>
      </c>
      <c r="L428" s="44"/>
      <c r="M428" s="219" t="s">
        <v>19</v>
      </c>
      <c r="N428" s="220" t="s">
        <v>47</v>
      </c>
      <c r="O428" s="84"/>
      <c r="P428" s="221">
        <f>O428*H428</f>
        <v>0</v>
      </c>
      <c r="Q428" s="221">
        <v>1.848</v>
      </c>
      <c r="R428" s="221">
        <f>Q428*H428</f>
        <v>5.5440000000000005</v>
      </c>
      <c r="S428" s="221">
        <v>0</v>
      </c>
      <c r="T428" s="221">
        <f>S428*H428</f>
        <v>0</v>
      </c>
      <c r="U428" s="222" t="s">
        <v>19</v>
      </c>
      <c r="AR428" s="223" t="s">
        <v>127</v>
      </c>
      <c r="AT428" s="223" t="s">
        <v>175</v>
      </c>
      <c r="AU428" s="223" t="s">
        <v>86</v>
      </c>
      <c r="AY428" s="18" t="s">
        <v>173</v>
      </c>
      <c r="BE428" s="224">
        <f>IF(N428="základní",J428,0)</f>
        <v>0</v>
      </c>
      <c r="BF428" s="224">
        <f>IF(N428="snížená",J428,0)</f>
        <v>0</v>
      </c>
      <c r="BG428" s="224">
        <f>IF(N428="zákl. přenesená",J428,0)</f>
        <v>0</v>
      </c>
      <c r="BH428" s="224">
        <f>IF(N428="sníž. přenesená",J428,0)</f>
        <v>0</v>
      </c>
      <c r="BI428" s="224">
        <f>IF(N428="nulová",J428,0)</f>
        <v>0</v>
      </c>
      <c r="BJ428" s="18" t="s">
        <v>84</v>
      </c>
      <c r="BK428" s="224">
        <f>ROUND(I428*H428,2)</f>
        <v>0</v>
      </c>
      <c r="BL428" s="18" t="s">
        <v>127</v>
      </c>
      <c r="BM428" s="223" t="s">
        <v>776</v>
      </c>
    </row>
    <row r="429" spans="2:47" s="1" customFormat="1" ht="12">
      <c r="B429" s="39"/>
      <c r="C429" s="40"/>
      <c r="D429" s="225" t="s">
        <v>181</v>
      </c>
      <c r="E429" s="40"/>
      <c r="F429" s="226" t="s">
        <v>507</v>
      </c>
      <c r="G429" s="40"/>
      <c r="H429" s="40"/>
      <c r="I429" s="137"/>
      <c r="J429" s="40"/>
      <c r="K429" s="40"/>
      <c r="L429" s="44"/>
      <c r="M429" s="227"/>
      <c r="N429" s="84"/>
      <c r="O429" s="84"/>
      <c r="P429" s="84"/>
      <c r="Q429" s="84"/>
      <c r="R429" s="84"/>
      <c r="S429" s="84"/>
      <c r="T429" s="84"/>
      <c r="U429" s="85"/>
      <c r="AT429" s="18" t="s">
        <v>181</v>
      </c>
      <c r="AU429" s="18" t="s">
        <v>86</v>
      </c>
    </row>
    <row r="430" spans="2:47" s="1" customFormat="1" ht="12">
      <c r="B430" s="39"/>
      <c r="C430" s="40"/>
      <c r="D430" s="225" t="s">
        <v>183</v>
      </c>
      <c r="E430" s="40"/>
      <c r="F430" s="228" t="s">
        <v>463</v>
      </c>
      <c r="G430" s="40"/>
      <c r="H430" s="40"/>
      <c r="I430" s="137"/>
      <c r="J430" s="40"/>
      <c r="K430" s="40"/>
      <c r="L430" s="44"/>
      <c r="M430" s="227"/>
      <c r="N430" s="84"/>
      <c r="O430" s="84"/>
      <c r="P430" s="84"/>
      <c r="Q430" s="84"/>
      <c r="R430" s="84"/>
      <c r="S430" s="84"/>
      <c r="T430" s="84"/>
      <c r="U430" s="85"/>
      <c r="AT430" s="18" t="s">
        <v>183</v>
      </c>
      <c r="AU430" s="18" t="s">
        <v>86</v>
      </c>
    </row>
    <row r="431" spans="2:47" s="1" customFormat="1" ht="12">
      <c r="B431" s="39"/>
      <c r="C431" s="40"/>
      <c r="D431" s="225" t="s">
        <v>409</v>
      </c>
      <c r="E431" s="40"/>
      <c r="F431" s="228" t="s">
        <v>508</v>
      </c>
      <c r="G431" s="40"/>
      <c r="H431" s="40"/>
      <c r="I431" s="137"/>
      <c r="J431" s="40"/>
      <c r="K431" s="40"/>
      <c r="L431" s="44"/>
      <c r="M431" s="227"/>
      <c r="N431" s="84"/>
      <c r="O431" s="84"/>
      <c r="P431" s="84"/>
      <c r="Q431" s="84"/>
      <c r="R431" s="84"/>
      <c r="S431" s="84"/>
      <c r="T431" s="84"/>
      <c r="U431" s="85"/>
      <c r="AT431" s="18" t="s">
        <v>409</v>
      </c>
      <c r="AU431" s="18" t="s">
        <v>86</v>
      </c>
    </row>
    <row r="432" spans="2:51" s="12" customFormat="1" ht="12">
      <c r="B432" s="229"/>
      <c r="C432" s="230"/>
      <c r="D432" s="225" t="s">
        <v>185</v>
      </c>
      <c r="E432" s="231" t="s">
        <v>19</v>
      </c>
      <c r="F432" s="232" t="s">
        <v>509</v>
      </c>
      <c r="G432" s="230"/>
      <c r="H432" s="233">
        <v>3</v>
      </c>
      <c r="I432" s="234"/>
      <c r="J432" s="230"/>
      <c r="K432" s="230"/>
      <c r="L432" s="235"/>
      <c r="M432" s="236"/>
      <c r="N432" s="237"/>
      <c r="O432" s="237"/>
      <c r="P432" s="237"/>
      <c r="Q432" s="237"/>
      <c r="R432" s="237"/>
      <c r="S432" s="237"/>
      <c r="T432" s="237"/>
      <c r="U432" s="238"/>
      <c r="AT432" s="239" t="s">
        <v>185</v>
      </c>
      <c r="AU432" s="239" t="s">
        <v>86</v>
      </c>
      <c r="AV432" s="12" t="s">
        <v>86</v>
      </c>
      <c r="AW432" s="12" t="s">
        <v>37</v>
      </c>
      <c r="AX432" s="12" t="s">
        <v>76</v>
      </c>
      <c r="AY432" s="239" t="s">
        <v>173</v>
      </c>
    </row>
    <row r="433" spans="2:51" s="13" customFormat="1" ht="12">
      <c r="B433" s="240"/>
      <c r="C433" s="241"/>
      <c r="D433" s="225" t="s">
        <v>185</v>
      </c>
      <c r="E433" s="242" t="s">
        <v>19</v>
      </c>
      <c r="F433" s="243" t="s">
        <v>187</v>
      </c>
      <c r="G433" s="241"/>
      <c r="H433" s="244">
        <v>3</v>
      </c>
      <c r="I433" s="245"/>
      <c r="J433" s="241"/>
      <c r="K433" s="241"/>
      <c r="L433" s="246"/>
      <c r="M433" s="247"/>
      <c r="N433" s="248"/>
      <c r="O433" s="248"/>
      <c r="P433" s="248"/>
      <c r="Q433" s="248"/>
      <c r="R433" s="248"/>
      <c r="S433" s="248"/>
      <c r="T433" s="248"/>
      <c r="U433" s="249"/>
      <c r="AT433" s="250" t="s">
        <v>185</v>
      </c>
      <c r="AU433" s="250" t="s">
        <v>86</v>
      </c>
      <c r="AV433" s="13" t="s">
        <v>127</v>
      </c>
      <c r="AW433" s="13" t="s">
        <v>37</v>
      </c>
      <c r="AX433" s="13" t="s">
        <v>84</v>
      </c>
      <c r="AY433" s="250" t="s">
        <v>173</v>
      </c>
    </row>
    <row r="434" spans="2:63" s="11" customFormat="1" ht="22.8" customHeight="1">
      <c r="B434" s="196"/>
      <c r="C434" s="197"/>
      <c r="D434" s="198" t="s">
        <v>75</v>
      </c>
      <c r="E434" s="210" t="s">
        <v>236</v>
      </c>
      <c r="F434" s="210" t="s">
        <v>510</v>
      </c>
      <c r="G434" s="197"/>
      <c r="H434" s="197"/>
      <c r="I434" s="200"/>
      <c r="J434" s="211">
        <f>BK434</f>
        <v>0</v>
      </c>
      <c r="K434" s="197"/>
      <c r="L434" s="202"/>
      <c r="M434" s="203"/>
      <c r="N434" s="204"/>
      <c r="O434" s="204"/>
      <c r="P434" s="205">
        <f>SUM(P435:P457)</f>
        <v>0</v>
      </c>
      <c r="Q434" s="204"/>
      <c r="R434" s="205">
        <f>SUM(R435:R457)</f>
        <v>0</v>
      </c>
      <c r="S434" s="204"/>
      <c r="T434" s="205">
        <f>SUM(T435:T457)</f>
        <v>0</v>
      </c>
      <c r="U434" s="206"/>
      <c r="AR434" s="207" t="s">
        <v>84</v>
      </c>
      <c r="AT434" s="208" t="s">
        <v>75</v>
      </c>
      <c r="AU434" s="208" t="s">
        <v>84</v>
      </c>
      <c r="AY434" s="207" t="s">
        <v>173</v>
      </c>
      <c r="BK434" s="209">
        <f>SUM(BK435:BK457)</f>
        <v>0</v>
      </c>
    </row>
    <row r="435" spans="2:65" s="1" customFormat="1" ht="16.5" customHeight="1">
      <c r="B435" s="39"/>
      <c r="C435" s="212" t="s">
        <v>777</v>
      </c>
      <c r="D435" s="212" t="s">
        <v>175</v>
      </c>
      <c r="E435" s="213" t="s">
        <v>511</v>
      </c>
      <c r="F435" s="214" t="s">
        <v>512</v>
      </c>
      <c r="G435" s="215" t="s">
        <v>214</v>
      </c>
      <c r="H435" s="216">
        <v>1</v>
      </c>
      <c r="I435" s="217"/>
      <c r="J435" s="218">
        <f>ROUND(I435*H435,2)</f>
        <v>0</v>
      </c>
      <c r="K435" s="214" t="s">
        <v>19</v>
      </c>
      <c r="L435" s="44"/>
      <c r="M435" s="219" t="s">
        <v>19</v>
      </c>
      <c r="N435" s="220" t="s">
        <v>47</v>
      </c>
      <c r="O435" s="84"/>
      <c r="P435" s="221">
        <f>O435*H435</f>
        <v>0</v>
      </c>
      <c r="Q435" s="221">
        <v>0</v>
      </c>
      <c r="R435" s="221">
        <f>Q435*H435</f>
        <v>0</v>
      </c>
      <c r="S435" s="221">
        <v>0</v>
      </c>
      <c r="T435" s="221">
        <f>S435*H435</f>
        <v>0</v>
      </c>
      <c r="U435" s="222" t="s">
        <v>19</v>
      </c>
      <c r="AR435" s="223" t="s">
        <v>127</v>
      </c>
      <c r="AT435" s="223" t="s">
        <v>175</v>
      </c>
      <c r="AU435" s="223" t="s">
        <v>86</v>
      </c>
      <c r="AY435" s="18" t="s">
        <v>173</v>
      </c>
      <c r="BE435" s="224">
        <f>IF(N435="základní",J435,0)</f>
        <v>0</v>
      </c>
      <c r="BF435" s="224">
        <f>IF(N435="snížená",J435,0)</f>
        <v>0</v>
      </c>
      <c r="BG435" s="224">
        <f>IF(N435="zákl. přenesená",J435,0)</f>
        <v>0</v>
      </c>
      <c r="BH435" s="224">
        <f>IF(N435="sníž. přenesená",J435,0)</f>
        <v>0</v>
      </c>
      <c r="BI435" s="224">
        <f>IF(N435="nulová",J435,0)</f>
        <v>0</v>
      </c>
      <c r="BJ435" s="18" t="s">
        <v>84</v>
      </c>
      <c r="BK435" s="224">
        <f>ROUND(I435*H435,2)</f>
        <v>0</v>
      </c>
      <c r="BL435" s="18" t="s">
        <v>127</v>
      </c>
      <c r="BM435" s="223" t="s">
        <v>778</v>
      </c>
    </row>
    <row r="436" spans="2:47" s="1" customFormat="1" ht="12">
      <c r="B436" s="39"/>
      <c r="C436" s="40"/>
      <c r="D436" s="225" t="s">
        <v>181</v>
      </c>
      <c r="E436" s="40"/>
      <c r="F436" s="226" t="s">
        <v>514</v>
      </c>
      <c r="G436" s="40"/>
      <c r="H436" s="40"/>
      <c r="I436" s="137"/>
      <c r="J436" s="40"/>
      <c r="K436" s="40"/>
      <c r="L436" s="44"/>
      <c r="M436" s="227"/>
      <c r="N436" s="84"/>
      <c r="O436" s="84"/>
      <c r="P436" s="84"/>
      <c r="Q436" s="84"/>
      <c r="R436" s="84"/>
      <c r="S436" s="84"/>
      <c r="T436" s="84"/>
      <c r="U436" s="85"/>
      <c r="AT436" s="18" t="s">
        <v>181</v>
      </c>
      <c r="AU436" s="18" t="s">
        <v>86</v>
      </c>
    </row>
    <row r="437" spans="2:51" s="12" customFormat="1" ht="12">
      <c r="B437" s="229"/>
      <c r="C437" s="230"/>
      <c r="D437" s="225" t="s">
        <v>185</v>
      </c>
      <c r="E437" s="231" t="s">
        <v>19</v>
      </c>
      <c r="F437" s="232" t="s">
        <v>779</v>
      </c>
      <c r="G437" s="230"/>
      <c r="H437" s="233">
        <v>1</v>
      </c>
      <c r="I437" s="234"/>
      <c r="J437" s="230"/>
      <c r="K437" s="230"/>
      <c r="L437" s="235"/>
      <c r="M437" s="236"/>
      <c r="N437" s="237"/>
      <c r="O437" s="237"/>
      <c r="P437" s="237"/>
      <c r="Q437" s="237"/>
      <c r="R437" s="237"/>
      <c r="S437" s="237"/>
      <c r="T437" s="237"/>
      <c r="U437" s="238"/>
      <c r="AT437" s="239" t="s">
        <v>185</v>
      </c>
      <c r="AU437" s="239" t="s">
        <v>86</v>
      </c>
      <c r="AV437" s="12" t="s">
        <v>86</v>
      </c>
      <c r="AW437" s="12" t="s">
        <v>37</v>
      </c>
      <c r="AX437" s="12" t="s">
        <v>76</v>
      </c>
      <c r="AY437" s="239" t="s">
        <v>173</v>
      </c>
    </row>
    <row r="438" spans="2:51" s="13" customFormat="1" ht="12">
      <c r="B438" s="240"/>
      <c r="C438" s="241"/>
      <c r="D438" s="225" t="s">
        <v>185</v>
      </c>
      <c r="E438" s="242" t="s">
        <v>19</v>
      </c>
      <c r="F438" s="243" t="s">
        <v>187</v>
      </c>
      <c r="G438" s="241"/>
      <c r="H438" s="244">
        <v>1</v>
      </c>
      <c r="I438" s="245"/>
      <c r="J438" s="241"/>
      <c r="K438" s="241"/>
      <c r="L438" s="246"/>
      <c r="M438" s="247"/>
      <c r="N438" s="248"/>
      <c r="O438" s="248"/>
      <c r="P438" s="248"/>
      <c r="Q438" s="248"/>
      <c r="R438" s="248"/>
      <c r="S438" s="248"/>
      <c r="T438" s="248"/>
      <c r="U438" s="249"/>
      <c r="AT438" s="250" t="s">
        <v>185</v>
      </c>
      <c r="AU438" s="250" t="s">
        <v>86</v>
      </c>
      <c r="AV438" s="13" t="s">
        <v>127</v>
      </c>
      <c r="AW438" s="13" t="s">
        <v>37</v>
      </c>
      <c r="AX438" s="13" t="s">
        <v>84</v>
      </c>
      <c r="AY438" s="250" t="s">
        <v>173</v>
      </c>
    </row>
    <row r="439" spans="2:65" s="1" customFormat="1" ht="16.5" customHeight="1">
      <c r="B439" s="39"/>
      <c r="C439" s="212" t="s">
        <v>780</v>
      </c>
      <c r="D439" s="212" t="s">
        <v>175</v>
      </c>
      <c r="E439" s="213" t="s">
        <v>781</v>
      </c>
      <c r="F439" s="214" t="s">
        <v>782</v>
      </c>
      <c r="G439" s="215" t="s">
        <v>783</v>
      </c>
      <c r="H439" s="216">
        <v>1</v>
      </c>
      <c r="I439" s="217"/>
      <c r="J439" s="218">
        <f>ROUND(I439*H439,2)</f>
        <v>0</v>
      </c>
      <c r="K439" s="214" t="s">
        <v>19</v>
      </c>
      <c r="L439" s="44"/>
      <c r="M439" s="219" t="s">
        <v>19</v>
      </c>
      <c r="N439" s="220" t="s">
        <v>47</v>
      </c>
      <c r="O439" s="84"/>
      <c r="P439" s="221">
        <f>O439*H439</f>
        <v>0</v>
      </c>
      <c r="Q439" s="221">
        <v>0</v>
      </c>
      <c r="R439" s="221">
        <f>Q439*H439</f>
        <v>0</v>
      </c>
      <c r="S439" s="221">
        <v>0</v>
      </c>
      <c r="T439" s="221">
        <f>S439*H439</f>
        <v>0</v>
      </c>
      <c r="U439" s="222" t="s">
        <v>19</v>
      </c>
      <c r="AR439" s="223" t="s">
        <v>127</v>
      </c>
      <c r="AT439" s="223" t="s">
        <v>175</v>
      </c>
      <c r="AU439" s="223" t="s">
        <v>86</v>
      </c>
      <c r="AY439" s="18" t="s">
        <v>173</v>
      </c>
      <c r="BE439" s="224">
        <f>IF(N439="základní",J439,0)</f>
        <v>0</v>
      </c>
      <c r="BF439" s="224">
        <f>IF(N439="snížená",J439,0)</f>
        <v>0</v>
      </c>
      <c r="BG439" s="224">
        <f>IF(N439="zákl. přenesená",J439,0)</f>
        <v>0</v>
      </c>
      <c r="BH439" s="224">
        <f>IF(N439="sníž. přenesená",J439,0)</f>
        <v>0</v>
      </c>
      <c r="BI439" s="224">
        <f>IF(N439="nulová",J439,0)</f>
        <v>0</v>
      </c>
      <c r="BJ439" s="18" t="s">
        <v>84</v>
      </c>
      <c r="BK439" s="224">
        <f>ROUND(I439*H439,2)</f>
        <v>0</v>
      </c>
      <c r="BL439" s="18" t="s">
        <v>127</v>
      </c>
      <c r="BM439" s="223" t="s">
        <v>784</v>
      </c>
    </row>
    <row r="440" spans="2:47" s="1" customFormat="1" ht="12">
      <c r="B440" s="39"/>
      <c r="C440" s="40"/>
      <c r="D440" s="225" t="s">
        <v>181</v>
      </c>
      <c r="E440" s="40"/>
      <c r="F440" s="226" t="s">
        <v>782</v>
      </c>
      <c r="G440" s="40"/>
      <c r="H440" s="40"/>
      <c r="I440" s="137"/>
      <c r="J440" s="40"/>
      <c r="K440" s="40"/>
      <c r="L440" s="44"/>
      <c r="M440" s="227"/>
      <c r="N440" s="84"/>
      <c r="O440" s="84"/>
      <c r="P440" s="84"/>
      <c r="Q440" s="84"/>
      <c r="R440" s="84"/>
      <c r="S440" s="84"/>
      <c r="T440" s="84"/>
      <c r="U440" s="85"/>
      <c r="AT440" s="18" t="s">
        <v>181</v>
      </c>
      <c r="AU440" s="18" t="s">
        <v>86</v>
      </c>
    </row>
    <row r="441" spans="2:47" s="1" customFormat="1" ht="12">
      <c r="B441" s="39"/>
      <c r="C441" s="40"/>
      <c r="D441" s="225" t="s">
        <v>409</v>
      </c>
      <c r="E441" s="40"/>
      <c r="F441" s="228" t="s">
        <v>785</v>
      </c>
      <c r="G441" s="40"/>
      <c r="H441" s="40"/>
      <c r="I441" s="137"/>
      <c r="J441" s="40"/>
      <c r="K441" s="40"/>
      <c r="L441" s="44"/>
      <c r="M441" s="227"/>
      <c r="N441" s="84"/>
      <c r="O441" s="84"/>
      <c r="P441" s="84"/>
      <c r="Q441" s="84"/>
      <c r="R441" s="84"/>
      <c r="S441" s="84"/>
      <c r="T441" s="84"/>
      <c r="U441" s="85"/>
      <c r="AT441" s="18" t="s">
        <v>409</v>
      </c>
      <c r="AU441" s="18" t="s">
        <v>86</v>
      </c>
    </row>
    <row r="442" spans="2:51" s="12" customFormat="1" ht="12">
      <c r="B442" s="229"/>
      <c r="C442" s="230"/>
      <c r="D442" s="225" t="s">
        <v>185</v>
      </c>
      <c r="E442" s="231" t="s">
        <v>19</v>
      </c>
      <c r="F442" s="232" t="s">
        <v>786</v>
      </c>
      <c r="G442" s="230"/>
      <c r="H442" s="233">
        <v>1</v>
      </c>
      <c r="I442" s="234"/>
      <c r="J442" s="230"/>
      <c r="K442" s="230"/>
      <c r="L442" s="235"/>
      <c r="M442" s="236"/>
      <c r="N442" s="237"/>
      <c r="O442" s="237"/>
      <c r="P442" s="237"/>
      <c r="Q442" s="237"/>
      <c r="R442" s="237"/>
      <c r="S442" s="237"/>
      <c r="T442" s="237"/>
      <c r="U442" s="238"/>
      <c r="AT442" s="239" t="s">
        <v>185</v>
      </c>
      <c r="AU442" s="239" t="s">
        <v>86</v>
      </c>
      <c r="AV442" s="12" t="s">
        <v>86</v>
      </c>
      <c r="AW442" s="12" t="s">
        <v>37</v>
      </c>
      <c r="AX442" s="12" t="s">
        <v>76</v>
      </c>
      <c r="AY442" s="239" t="s">
        <v>173</v>
      </c>
    </row>
    <row r="443" spans="2:51" s="13" customFormat="1" ht="12">
      <c r="B443" s="240"/>
      <c r="C443" s="241"/>
      <c r="D443" s="225" t="s">
        <v>185</v>
      </c>
      <c r="E443" s="242" t="s">
        <v>19</v>
      </c>
      <c r="F443" s="243" t="s">
        <v>187</v>
      </c>
      <c r="G443" s="241"/>
      <c r="H443" s="244">
        <v>1</v>
      </c>
      <c r="I443" s="245"/>
      <c r="J443" s="241"/>
      <c r="K443" s="241"/>
      <c r="L443" s="246"/>
      <c r="M443" s="247"/>
      <c r="N443" s="248"/>
      <c r="O443" s="248"/>
      <c r="P443" s="248"/>
      <c r="Q443" s="248"/>
      <c r="R443" s="248"/>
      <c r="S443" s="248"/>
      <c r="T443" s="248"/>
      <c r="U443" s="249"/>
      <c r="AT443" s="250" t="s">
        <v>185</v>
      </c>
      <c r="AU443" s="250" t="s">
        <v>86</v>
      </c>
      <c r="AV443" s="13" t="s">
        <v>127</v>
      </c>
      <c r="AW443" s="13" t="s">
        <v>37</v>
      </c>
      <c r="AX443" s="13" t="s">
        <v>84</v>
      </c>
      <c r="AY443" s="250" t="s">
        <v>173</v>
      </c>
    </row>
    <row r="444" spans="2:65" s="1" customFormat="1" ht="16.5" customHeight="1">
      <c r="B444" s="39"/>
      <c r="C444" s="212" t="s">
        <v>787</v>
      </c>
      <c r="D444" s="212" t="s">
        <v>175</v>
      </c>
      <c r="E444" s="213" t="s">
        <v>788</v>
      </c>
      <c r="F444" s="214" t="s">
        <v>789</v>
      </c>
      <c r="G444" s="215" t="s">
        <v>722</v>
      </c>
      <c r="H444" s="216">
        <v>100</v>
      </c>
      <c r="I444" s="217"/>
      <c r="J444" s="218">
        <f>ROUND(I444*H444,2)</f>
        <v>0</v>
      </c>
      <c r="K444" s="214" t="s">
        <v>19</v>
      </c>
      <c r="L444" s="44"/>
      <c r="M444" s="219" t="s">
        <v>19</v>
      </c>
      <c r="N444" s="220" t="s">
        <v>47</v>
      </c>
      <c r="O444" s="84"/>
      <c r="P444" s="221">
        <f>O444*H444</f>
        <v>0</v>
      </c>
      <c r="Q444" s="221">
        <v>0</v>
      </c>
      <c r="R444" s="221">
        <f>Q444*H444</f>
        <v>0</v>
      </c>
      <c r="S444" s="221">
        <v>0</v>
      </c>
      <c r="T444" s="221">
        <f>S444*H444</f>
        <v>0</v>
      </c>
      <c r="U444" s="222" t="s">
        <v>19</v>
      </c>
      <c r="AR444" s="223" t="s">
        <v>127</v>
      </c>
      <c r="AT444" s="223" t="s">
        <v>175</v>
      </c>
      <c r="AU444" s="223" t="s">
        <v>86</v>
      </c>
      <c r="AY444" s="18" t="s">
        <v>173</v>
      </c>
      <c r="BE444" s="224">
        <f>IF(N444="základní",J444,0)</f>
        <v>0</v>
      </c>
      <c r="BF444" s="224">
        <f>IF(N444="snížená",J444,0)</f>
        <v>0</v>
      </c>
      <c r="BG444" s="224">
        <f>IF(N444="zákl. přenesená",J444,0)</f>
        <v>0</v>
      </c>
      <c r="BH444" s="224">
        <f>IF(N444="sníž. přenesená",J444,0)</f>
        <v>0</v>
      </c>
      <c r="BI444" s="224">
        <f>IF(N444="nulová",J444,0)</f>
        <v>0</v>
      </c>
      <c r="BJ444" s="18" t="s">
        <v>84</v>
      </c>
      <c r="BK444" s="224">
        <f>ROUND(I444*H444,2)</f>
        <v>0</v>
      </c>
      <c r="BL444" s="18" t="s">
        <v>127</v>
      </c>
      <c r="BM444" s="223" t="s">
        <v>790</v>
      </c>
    </row>
    <row r="445" spans="2:47" s="1" customFormat="1" ht="12">
      <c r="B445" s="39"/>
      <c r="C445" s="40"/>
      <c r="D445" s="225" t="s">
        <v>181</v>
      </c>
      <c r="E445" s="40"/>
      <c r="F445" s="226" t="s">
        <v>789</v>
      </c>
      <c r="G445" s="40"/>
      <c r="H445" s="40"/>
      <c r="I445" s="137"/>
      <c r="J445" s="40"/>
      <c r="K445" s="40"/>
      <c r="L445" s="44"/>
      <c r="M445" s="227"/>
      <c r="N445" s="84"/>
      <c r="O445" s="84"/>
      <c r="P445" s="84"/>
      <c r="Q445" s="84"/>
      <c r="R445" s="84"/>
      <c r="S445" s="84"/>
      <c r="T445" s="84"/>
      <c r="U445" s="85"/>
      <c r="AT445" s="18" t="s">
        <v>181</v>
      </c>
      <c r="AU445" s="18" t="s">
        <v>86</v>
      </c>
    </row>
    <row r="446" spans="2:47" s="1" customFormat="1" ht="12">
      <c r="B446" s="39"/>
      <c r="C446" s="40"/>
      <c r="D446" s="225" t="s">
        <v>409</v>
      </c>
      <c r="E446" s="40"/>
      <c r="F446" s="228" t="s">
        <v>791</v>
      </c>
      <c r="G446" s="40"/>
      <c r="H446" s="40"/>
      <c r="I446" s="137"/>
      <c r="J446" s="40"/>
      <c r="K446" s="40"/>
      <c r="L446" s="44"/>
      <c r="M446" s="227"/>
      <c r="N446" s="84"/>
      <c r="O446" s="84"/>
      <c r="P446" s="84"/>
      <c r="Q446" s="84"/>
      <c r="R446" s="84"/>
      <c r="S446" s="84"/>
      <c r="T446" s="84"/>
      <c r="U446" s="85"/>
      <c r="AT446" s="18" t="s">
        <v>409</v>
      </c>
      <c r="AU446" s="18" t="s">
        <v>86</v>
      </c>
    </row>
    <row r="447" spans="2:51" s="12" customFormat="1" ht="12">
      <c r="B447" s="229"/>
      <c r="C447" s="230"/>
      <c r="D447" s="225" t="s">
        <v>185</v>
      </c>
      <c r="E447" s="231" t="s">
        <v>19</v>
      </c>
      <c r="F447" s="232" t="s">
        <v>792</v>
      </c>
      <c r="G447" s="230"/>
      <c r="H447" s="233">
        <v>100</v>
      </c>
      <c r="I447" s="234"/>
      <c r="J447" s="230"/>
      <c r="K447" s="230"/>
      <c r="L447" s="235"/>
      <c r="M447" s="236"/>
      <c r="N447" s="237"/>
      <c r="O447" s="237"/>
      <c r="P447" s="237"/>
      <c r="Q447" s="237"/>
      <c r="R447" s="237"/>
      <c r="S447" s="237"/>
      <c r="T447" s="237"/>
      <c r="U447" s="238"/>
      <c r="AT447" s="239" t="s">
        <v>185</v>
      </c>
      <c r="AU447" s="239" t="s">
        <v>86</v>
      </c>
      <c r="AV447" s="12" t="s">
        <v>86</v>
      </c>
      <c r="AW447" s="12" t="s">
        <v>37</v>
      </c>
      <c r="AX447" s="12" t="s">
        <v>76</v>
      </c>
      <c r="AY447" s="239" t="s">
        <v>173</v>
      </c>
    </row>
    <row r="448" spans="2:51" s="13" customFormat="1" ht="12">
      <c r="B448" s="240"/>
      <c r="C448" s="241"/>
      <c r="D448" s="225" t="s">
        <v>185</v>
      </c>
      <c r="E448" s="242" t="s">
        <v>19</v>
      </c>
      <c r="F448" s="243" t="s">
        <v>187</v>
      </c>
      <c r="G448" s="241"/>
      <c r="H448" s="244">
        <v>100</v>
      </c>
      <c r="I448" s="245"/>
      <c r="J448" s="241"/>
      <c r="K448" s="241"/>
      <c r="L448" s="246"/>
      <c r="M448" s="247"/>
      <c r="N448" s="248"/>
      <c r="O448" s="248"/>
      <c r="P448" s="248"/>
      <c r="Q448" s="248"/>
      <c r="R448" s="248"/>
      <c r="S448" s="248"/>
      <c r="T448" s="248"/>
      <c r="U448" s="249"/>
      <c r="AT448" s="250" t="s">
        <v>185</v>
      </c>
      <c r="AU448" s="250" t="s">
        <v>86</v>
      </c>
      <c r="AV448" s="13" t="s">
        <v>127</v>
      </c>
      <c r="AW448" s="13" t="s">
        <v>37</v>
      </c>
      <c r="AX448" s="13" t="s">
        <v>84</v>
      </c>
      <c r="AY448" s="250" t="s">
        <v>173</v>
      </c>
    </row>
    <row r="449" spans="2:65" s="1" customFormat="1" ht="16.5" customHeight="1">
      <c r="B449" s="39"/>
      <c r="C449" s="212" t="s">
        <v>793</v>
      </c>
      <c r="D449" s="212" t="s">
        <v>175</v>
      </c>
      <c r="E449" s="213" t="s">
        <v>517</v>
      </c>
      <c r="F449" s="214" t="s">
        <v>518</v>
      </c>
      <c r="G449" s="215" t="s">
        <v>519</v>
      </c>
      <c r="H449" s="216">
        <v>1</v>
      </c>
      <c r="I449" s="217"/>
      <c r="J449" s="218">
        <f>ROUND(I449*H449,2)</f>
        <v>0</v>
      </c>
      <c r="K449" s="214" t="s">
        <v>19</v>
      </c>
      <c r="L449" s="44"/>
      <c r="M449" s="219" t="s">
        <v>19</v>
      </c>
      <c r="N449" s="220" t="s">
        <v>47</v>
      </c>
      <c r="O449" s="84"/>
      <c r="P449" s="221">
        <f>O449*H449</f>
        <v>0</v>
      </c>
      <c r="Q449" s="221">
        <v>0</v>
      </c>
      <c r="R449" s="221">
        <f>Q449*H449</f>
        <v>0</v>
      </c>
      <c r="S449" s="221">
        <v>0</v>
      </c>
      <c r="T449" s="221">
        <f>S449*H449</f>
        <v>0</v>
      </c>
      <c r="U449" s="222" t="s">
        <v>19</v>
      </c>
      <c r="AR449" s="223" t="s">
        <v>127</v>
      </c>
      <c r="AT449" s="223" t="s">
        <v>175</v>
      </c>
      <c r="AU449" s="223" t="s">
        <v>86</v>
      </c>
      <c r="AY449" s="18" t="s">
        <v>173</v>
      </c>
      <c r="BE449" s="224">
        <f>IF(N449="základní",J449,0)</f>
        <v>0</v>
      </c>
      <c r="BF449" s="224">
        <f>IF(N449="snížená",J449,0)</f>
        <v>0</v>
      </c>
      <c r="BG449" s="224">
        <f>IF(N449="zákl. přenesená",J449,0)</f>
        <v>0</v>
      </c>
      <c r="BH449" s="224">
        <f>IF(N449="sníž. přenesená",J449,0)</f>
        <v>0</v>
      </c>
      <c r="BI449" s="224">
        <f>IF(N449="nulová",J449,0)</f>
        <v>0</v>
      </c>
      <c r="BJ449" s="18" t="s">
        <v>84</v>
      </c>
      <c r="BK449" s="224">
        <f>ROUND(I449*H449,2)</f>
        <v>0</v>
      </c>
      <c r="BL449" s="18" t="s">
        <v>127</v>
      </c>
      <c r="BM449" s="223" t="s">
        <v>794</v>
      </c>
    </row>
    <row r="450" spans="2:47" s="1" customFormat="1" ht="12">
      <c r="B450" s="39"/>
      <c r="C450" s="40"/>
      <c r="D450" s="225" t="s">
        <v>181</v>
      </c>
      <c r="E450" s="40"/>
      <c r="F450" s="226" t="s">
        <v>521</v>
      </c>
      <c r="G450" s="40"/>
      <c r="H450" s="40"/>
      <c r="I450" s="137"/>
      <c r="J450" s="40"/>
      <c r="K450" s="40"/>
      <c r="L450" s="44"/>
      <c r="M450" s="227"/>
      <c r="N450" s="84"/>
      <c r="O450" s="84"/>
      <c r="P450" s="84"/>
      <c r="Q450" s="84"/>
      <c r="R450" s="84"/>
      <c r="S450" s="84"/>
      <c r="T450" s="84"/>
      <c r="U450" s="85"/>
      <c r="AT450" s="18" t="s">
        <v>181</v>
      </c>
      <c r="AU450" s="18" t="s">
        <v>86</v>
      </c>
    </row>
    <row r="451" spans="2:47" s="1" customFormat="1" ht="12">
      <c r="B451" s="39"/>
      <c r="C451" s="40"/>
      <c r="D451" s="225" t="s">
        <v>409</v>
      </c>
      <c r="E451" s="40"/>
      <c r="F451" s="228" t="s">
        <v>522</v>
      </c>
      <c r="G451" s="40"/>
      <c r="H451" s="40"/>
      <c r="I451" s="137"/>
      <c r="J451" s="40"/>
      <c r="K451" s="40"/>
      <c r="L451" s="44"/>
      <c r="M451" s="227"/>
      <c r="N451" s="84"/>
      <c r="O451" s="84"/>
      <c r="P451" s="84"/>
      <c r="Q451" s="84"/>
      <c r="R451" s="84"/>
      <c r="S451" s="84"/>
      <c r="T451" s="84"/>
      <c r="U451" s="85"/>
      <c r="AT451" s="18" t="s">
        <v>409</v>
      </c>
      <c r="AU451" s="18" t="s">
        <v>86</v>
      </c>
    </row>
    <row r="452" spans="2:65" s="1" customFormat="1" ht="16.5" customHeight="1">
      <c r="B452" s="39"/>
      <c r="C452" s="212" t="s">
        <v>795</v>
      </c>
      <c r="D452" s="212" t="s">
        <v>175</v>
      </c>
      <c r="E452" s="213" t="s">
        <v>796</v>
      </c>
      <c r="F452" s="214" t="s">
        <v>797</v>
      </c>
      <c r="G452" s="215" t="s">
        <v>519</v>
      </c>
      <c r="H452" s="216">
        <v>1</v>
      </c>
      <c r="I452" s="217"/>
      <c r="J452" s="218">
        <f>ROUND(I452*H452,2)</f>
        <v>0</v>
      </c>
      <c r="K452" s="214" t="s">
        <v>19</v>
      </c>
      <c r="L452" s="44"/>
      <c r="M452" s="219" t="s">
        <v>19</v>
      </c>
      <c r="N452" s="220" t="s">
        <v>47</v>
      </c>
      <c r="O452" s="84"/>
      <c r="P452" s="221">
        <f>O452*H452</f>
        <v>0</v>
      </c>
      <c r="Q452" s="221">
        <v>0</v>
      </c>
      <c r="R452" s="221">
        <f>Q452*H452</f>
        <v>0</v>
      </c>
      <c r="S452" s="221">
        <v>0</v>
      </c>
      <c r="T452" s="221">
        <f>S452*H452</f>
        <v>0</v>
      </c>
      <c r="U452" s="222" t="s">
        <v>19</v>
      </c>
      <c r="AR452" s="223" t="s">
        <v>127</v>
      </c>
      <c r="AT452" s="223" t="s">
        <v>175</v>
      </c>
      <c r="AU452" s="223" t="s">
        <v>86</v>
      </c>
      <c r="AY452" s="18" t="s">
        <v>173</v>
      </c>
      <c r="BE452" s="224">
        <f>IF(N452="základní",J452,0)</f>
        <v>0</v>
      </c>
      <c r="BF452" s="224">
        <f>IF(N452="snížená",J452,0)</f>
        <v>0</v>
      </c>
      <c r="BG452" s="224">
        <f>IF(N452="zákl. přenesená",J452,0)</f>
        <v>0</v>
      </c>
      <c r="BH452" s="224">
        <f>IF(N452="sníž. přenesená",J452,0)</f>
        <v>0</v>
      </c>
      <c r="BI452" s="224">
        <f>IF(N452="nulová",J452,0)</f>
        <v>0</v>
      </c>
      <c r="BJ452" s="18" t="s">
        <v>84</v>
      </c>
      <c r="BK452" s="224">
        <f>ROUND(I452*H452,2)</f>
        <v>0</v>
      </c>
      <c r="BL452" s="18" t="s">
        <v>127</v>
      </c>
      <c r="BM452" s="223" t="s">
        <v>798</v>
      </c>
    </row>
    <row r="453" spans="2:47" s="1" customFormat="1" ht="12">
      <c r="B453" s="39"/>
      <c r="C453" s="40"/>
      <c r="D453" s="225" t="s">
        <v>181</v>
      </c>
      <c r="E453" s="40"/>
      <c r="F453" s="226" t="s">
        <v>797</v>
      </c>
      <c r="G453" s="40"/>
      <c r="H453" s="40"/>
      <c r="I453" s="137"/>
      <c r="J453" s="40"/>
      <c r="K453" s="40"/>
      <c r="L453" s="44"/>
      <c r="M453" s="227"/>
      <c r="N453" s="84"/>
      <c r="O453" s="84"/>
      <c r="P453" s="84"/>
      <c r="Q453" s="84"/>
      <c r="R453" s="84"/>
      <c r="S453" s="84"/>
      <c r="T453" s="84"/>
      <c r="U453" s="85"/>
      <c r="AT453" s="18" t="s">
        <v>181</v>
      </c>
      <c r="AU453" s="18" t="s">
        <v>86</v>
      </c>
    </row>
    <row r="454" spans="2:47" s="1" customFormat="1" ht="12">
      <c r="B454" s="39"/>
      <c r="C454" s="40"/>
      <c r="D454" s="225" t="s">
        <v>409</v>
      </c>
      <c r="E454" s="40"/>
      <c r="F454" s="228" t="s">
        <v>799</v>
      </c>
      <c r="G454" s="40"/>
      <c r="H454" s="40"/>
      <c r="I454" s="137"/>
      <c r="J454" s="40"/>
      <c r="K454" s="40"/>
      <c r="L454" s="44"/>
      <c r="M454" s="227"/>
      <c r="N454" s="84"/>
      <c r="O454" s="84"/>
      <c r="P454" s="84"/>
      <c r="Q454" s="84"/>
      <c r="R454" s="84"/>
      <c r="S454" s="84"/>
      <c r="T454" s="84"/>
      <c r="U454" s="85"/>
      <c r="AT454" s="18" t="s">
        <v>409</v>
      </c>
      <c r="AU454" s="18" t="s">
        <v>86</v>
      </c>
    </row>
    <row r="455" spans="2:65" s="1" customFormat="1" ht="16.5" customHeight="1">
      <c r="B455" s="39"/>
      <c r="C455" s="212" t="s">
        <v>800</v>
      </c>
      <c r="D455" s="212" t="s">
        <v>175</v>
      </c>
      <c r="E455" s="213" t="s">
        <v>801</v>
      </c>
      <c r="F455" s="214" t="s">
        <v>802</v>
      </c>
      <c r="G455" s="215" t="s">
        <v>519</v>
      </c>
      <c r="H455" s="216">
        <v>1</v>
      </c>
      <c r="I455" s="217"/>
      <c r="J455" s="218">
        <f>ROUND(I455*H455,2)</f>
        <v>0</v>
      </c>
      <c r="K455" s="214" t="s">
        <v>19</v>
      </c>
      <c r="L455" s="44"/>
      <c r="M455" s="219" t="s">
        <v>19</v>
      </c>
      <c r="N455" s="220" t="s">
        <v>47</v>
      </c>
      <c r="O455" s="84"/>
      <c r="P455" s="221">
        <f>O455*H455</f>
        <v>0</v>
      </c>
      <c r="Q455" s="221">
        <v>0</v>
      </c>
      <c r="R455" s="221">
        <f>Q455*H455</f>
        <v>0</v>
      </c>
      <c r="S455" s="221">
        <v>0</v>
      </c>
      <c r="T455" s="221">
        <f>S455*H455</f>
        <v>0</v>
      </c>
      <c r="U455" s="222" t="s">
        <v>19</v>
      </c>
      <c r="AR455" s="223" t="s">
        <v>127</v>
      </c>
      <c r="AT455" s="223" t="s">
        <v>175</v>
      </c>
      <c r="AU455" s="223" t="s">
        <v>86</v>
      </c>
      <c r="AY455" s="18" t="s">
        <v>173</v>
      </c>
      <c r="BE455" s="224">
        <f>IF(N455="základní",J455,0)</f>
        <v>0</v>
      </c>
      <c r="BF455" s="224">
        <f>IF(N455="snížená",J455,0)</f>
        <v>0</v>
      </c>
      <c r="BG455" s="224">
        <f>IF(N455="zákl. přenesená",J455,0)</f>
        <v>0</v>
      </c>
      <c r="BH455" s="224">
        <f>IF(N455="sníž. přenesená",J455,0)</f>
        <v>0</v>
      </c>
      <c r="BI455" s="224">
        <f>IF(N455="nulová",J455,0)</f>
        <v>0</v>
      </c>
      <c r="BJ455" s="18" t="s">
        <v>84</v>
      </c>
      <c r="BK455" s="224">
        <f>ROUND(I455*H455,2)</f>
        <v>0</v>
      </c>
      <c r="BL455" s="18" t="s">
        <v>127</v>
      </c>
      <c r="BM455" s="223" t="s">
        <v>803</v>
      </c>
    </row>
    <row r="456" spans="2:47" s="1" customFormat="1" ht="12">
      <c r="B456" s="39"/>
      <c r="C456" s="40"/>
      <c r="D456" s="225" t="s">
        <v>181</v>
      </c>
      <c r="E456" s="40"/>
      <c r="F456" s="226" t="s">
        <v>802</v>
      </c>
      <c r="G456" s="40"/>
      <c r="H456" s="40"/>
      <c r="I456" s="137"/>
      <c r="J456" s="40"/>
      <c r="K456" s="40"/>
      <c r="L456" s="44"/>
      <c r="M456" s="227"/>
      <c r="N456" s="84"/>
      <c r="O456" s="84"/>
      <c r="P456" s="84"/>
      <c r="Q456" s="84"/>
      <c r="R456" s="84"/>
      <c r="S456" s="84"/>
      <c r="T456" s="84"/>
      <c r="U456" s="85"/>
      <c r="AT456" s="18" t="s">
        <v>181</v>
      </c>
      <c r="AU456" s="18" t="s">
        <v>86</v>
      </c>
    </row>
    <row r="457" spans="2:47" s="1" customFormat="1" ht="12">
      <c r="B457" s="39"/>
      <c r="C457" s="40"/>
      <c r="D457" s="225" t="s">
        <v>409</v>
      </c>
      <c r="E457" s="40"/>
      <c r="F457" s="228" t="s">
        <v>804</v>
      </c>
      <c r="G457" s="40"/>
      <c r="H457" s="40"/>
      <c r="I457" s="137"/>
      <c r="J457" s="40"/>
      <c r="K457" s="40"/>
      <c r="L457" s="44"/>
      <c r="M457" s="227"/>
      <c r="N457" s="84"/>
      <c r="O457" s="84"/>
      <c r="P457" s="84"/>
      <c r="Q457" s="84"/>
      <c r="R457" s="84"/>
      <c r="S457" s="84"/>
      <c r="T457" s="84"/>
      <c r="U457" s="85"/>
      <c r="AT457" s="18" t="s">
        <v>409</v>
      </c>
      <c r="AU457" s="18" t="s">
        <v>86</v>
      </c>
    </row>
    <row r="458" spans="2:63" s="11" customFormat="1" ht="22.8" customHeight="1">
      <c r="B458" s="196"/>
      <c r="C458" s="197"/>
      <c r="D458" s="198" t="s">
        <v>75</v>
      </c>
      <c r="E458" s="210" t="s">
        <v>523</v>
      </c>
      <c r="F458" s="210" t="s">
        <v>524</v>
      </c>
      <c r="G458" s="197"/>
      <c r="H458" s="197"/>
      <c r="I458" s="200"/>
      <c r="J458" s="211">
        <f>BK458</f>
        <v>0</v>
      </c>
      <c r="K458" s="197"/>
      <c r="L458" s="202"/>
      <c r="M458" s="203"/>
      <c r="N458" s="204"/>
      <c r="O458" s="204"/>
      <c r="P458" s="205">
        <f>SUM(P459:P461)</f>
        <v>0</v>
      </c>
      <c r="Q458" s="204"/>
      <c r="R458" s="205">
        <f>SUM(R459:R461)</f>
        <v>0</v>
      </c>
      <c r="S458" s="204"/>
      <c r="T458" s="205">
        <f>SUM(T459:T461)</f>
        <v>0</v>
      </c>
      <c r="U458" s="206"/>
      <c r="AR458" s="207" t="s">
        <v>84</v>
      </c>
      <c r="AT458" s="208" t="s">
        <v>75</v>
      </c>
      <c r="AU458" s="208" t="s">
        <v>84</v>
      </c>
      <c r="AY458" s="207" t="s">
        <v>173</v>
      </c>
      <c r="BK458" s="209">
        <f>SUM(BK459:BK461)</f>
        <v>0</v>
      </c>
    </row>
    <row r="459" spans="2:65" s="1" customFormat="1" ht="16.5" customHeight="1">
      <c r="B459" s="39"/>
      <c r="C459" s="212" t="s">
        <v>805</v>
      </c>
      <c r="D459" s="212" t="s">
        <v>175</v>
      </c>
      <c r="E459" s="213" t="s">
        <v>526</v>
      </c>
      <c r="F459" s="214" t="s">
        <v>527</v>
      </c>
      <c r="G459" s="215" t="s">
        <v>406</v>
      </c>
      <c r="H459" s="216">
        <v>648.375</v>
      </c>
      <c r="I459" s="217"/>
      <c r="J459" s="218">
        <f>ROUND(I459*H459,2)</f>
        <v>0</v>
      </c>
      <c r="K459" s="214" t="s">
        <v>179</v>
      </c>
      <c r="L459" s="44"/>
      <c r="M459" s="219" t="s">
        <v>19</v>
      </c>
      <c r="N459" s="220" t="s">
        <v>47</v>
      </c>
      <c r="O459" s="84"/>
      <c r="P459" s="221">
        <f>O459*H459</f>
        <v>0</v>
      </c>
      <c r="Q459" s="221">
        <v>0</v>
      </c>
      <c r="R459" s="221">
        <f>Q459*H459</f>
        <v>0</v>
      </c>
      <c r="S459" s="221">
        <v>0</v>
      </c>
      <c r="T459" s="221">
        <f>S459*H459</f>
        <v>0</v>
      </c>
      <c r="U459" s="222" t="s">
        <v>19</v>
      </c>
      <c r="AR459" s="223" t="s">
        <v>127</v>
      </c>
      <c r="AT459" s="223" t="s">
        <v>175</v>
      </c>
      <c r="AU459" s="223" t="s">
        <v>86</v>
      </c>
      <c r="AY459" s="18" t="s">
        <v>173</v>
      </c>
      <c r="BE459" s="224">
        <f>IF(N459="základní",J459,0)</f>
        <v>0</v>
      </c>
      <c r="BF459" s="224">
        <f>IF(N459="snížená",J459,0)</f>
        <v>0</v>
      </c>
      <c r="BG459" s="224">
        <f>IF(N459="zákl. přenesená",J459,0)</f>
        <v>0</v>
      </c>
      <c r="BH459" s="224">
        <f>IF(N459="sníž. přenesená",J459,0)</f>
        <v>0</v>
      </c>
      <c r="BI459" s="224">
        <f>IF(N459="nulová",J459,0)</f>
        <v>0</v>
      </c>
      <c r="BJ459" s="18" t="s">
        <v>84</v>
      </c>
      <c r="BK459" s="224">
        <f>ROUND(I459*H459,2)</f>
        <v>0</v>
      </c>
      <c r="BL459" s="18" t="s">
        <v>127</v>
      </c>
      <c r="BM459" s="223" t="s">
        <v>528</v>
      </c>
    </row>
    <row r="460" spans="2:47" s="1" customFormat="1" ht="12">
      <c r="B460" s="39"/>
      <c r="C460" s="40"/>
      <c r="D460" s="225" t="s">
        <v>181</v>
      </c>
      <c r="E460" s="40"/>
      <c r="F460" s="226" t="s">
        <v>529</v>
      </c>
      <c r="G460" s="40"/>
      <c r="H460" s="40"/>
      <c r="I460" s="137"/>
      <c r="J460" s="40"/>
      <c r="K460" s="40"/>
      <c r="L460" s="44"/>
      <c r="M460" s="227"/>
      <c r="N460" s="84"/>
      <c r="O460" s="84"/>
      <c r="P460" s="84"/>
      <c r="Q460" s="84"/>
      <c r="R460" s="84"/>
      <c r="S460" s="84"/>
      <c r="T460" s="84"/>
      <c r="U460" s="85"/>
      <c r="AT460" s="18" t="s">
        <v>181</v>
      </c>
      <c r="AU460" s="18" t="s">
        <v>86</v>
      </c>
    </row>
    <row r="461" spans="2:47" s="1" customFormat="1" ht="12">
      <c r="B461" s="39"/>
      <c r="C461" s="40"/>
      <c r="D461" s="225" t="s">
        <v>183</v>
      </c>
      <c r="E461" s="40"/>
      <c r="F461" s="228" t="s">
        <v>530</v>
      </c>
      <c r="G461" s="40"/>
      <c r="H461" s="40"/>
      <c r="I461" s="137"/>
      <c r="J461" s="40"/>
      <c r="K461" s="40"/>
      <c r="L461" s="44"/>
      <c r="M461" s="282"/>
      <c r="N461" s="283"/>
      <c r="O461" s="283"/>
      <c r="P461" s="283"/>
      <c r="Q461" s="283"/>
      <c r="R461" s="283"/>
      <c r="S461" s="283"/>
      <c r="T461" s="283"/>
      <c r="U461" s="284"/>
      <c r="AT461" s="18" t="s">
        <v>183</v>
      </c>
      <c r="AU461" s="18" t="s">
        <v>86</v>
      </c>
    </row>
    <row r="462" spans="2:12" s="1" customFormat="1" ht="6.95" customHeight="1">
      <c r="B462" s="59"/>
      <c r="C462" s="60"/>
      <c r="D462" s="60"/>
      <c r="E462" s="60"/>
      <c r="F462" s="60"/>
      <c r="G462" s="60"/>
      <c r="H462" s="60"/>
      <c r="I462" s="163"/>
      <c r="J462" s="60"/>
      <c r="K462" s="60"/>
      <c r="L462" s="44"/>
    </row>
  </sheetData>
  <sheetProtection password="CC35" sheet="1" objects="1" scenarios="1" formatColumns="0" formatRows="0" autoFilter="0"/>
  <autoFilter ref="C83:K461"/>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4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1" width="14.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8" t="s">
        <v>95</v>
      </c>
      <c r="AZ2" s="129" t="s">
        <v>531</v>
      </c>
      <c r="BA2" s="129" t="s">
        <v>19</v>
      </c>
      <c r="BB2" s="129" t="s">
        <v>19</v>
      </c>
      <c r="BC2" s="129" t="s">
        <v>806</v>
      </c>
      <c r="BD2" s="129" t="s">
        <v>86</v>
      </c>
    </row>
    <row r="3" spans="2:56" ht="6.95" customHeight="1">
      <c r="B3" s="130"/>
      <c r="C3" s="131"/>
      <c r="D3" s="131"/>
      <c r="E3" s="131"/>
      <c r="F3" s="131"/>
      <c r="G3" s="131"/>
      <c r="H3" s="131"/>
      <c r="I3" s="132"/>
      <c r="J3" s="131"/>
      <c r="K3" s="131"/>
      <c r="L3" s="21"/>
      <c r="AT3" s="18" t="s">
        <v>86</v>
      </c>
      <c r="AZ3" s="129" t="s">
        <v>534</v>
      </c>
      <c r="BA3" s="129" t="s">
        <v>19</v>
      </c>
      <c r="BB3" s="129" t="s">
        <v>19</v>
      </c>
      <c r="BC3" s="129" t="s">
        <v>800</v>
      </c>
      <c r="BD3" s="129" t="s">
        <v>86</v>
      </c>
    </row>
    <row r="4" spans="2:56" ht="24.95" customHeight="1">
      <c r="B4" s="21"/>
      <c r="D4" s="133" t="s">
        <v>121</v>
      </c>
      <c r="L4" s="21"/>
      <c r="M4" s="134" t="s">
        <v>10</v>
      </c>
      <c r="AT4" s="18" t="s">
        <v>4</v>
      </c>
      <c r="AZ4" s="129" t="s">
        <v>535</v>
      </c>
      <c r="BA4" s="129" t="s">
        <v>19</v>
      </c>
      <c r="BB4" s="129" t="s">
        <v>19</v>
      </c>
      <c r="BC4" s="129" t="s">
        <v>220</v>
      </c>
      <c r="BD4" s="129" t="s">
        <v>86</v>
      </c>
    </row>
    <row r="5" spans="2:56" ht="6.95" customHeight="1">
      <c r="B5" s="21"/>
      <c r="L5" s="21"/>
      <c r="AZ5" s="129" t="s">
        <v>536</v>
      </c>
      <c r="BA5" s="129" t="s">
        <v>19</v>
      </c>
      <c r="BB5" s="129" t="s">
        <v>19</v>
      </c>
      <c r="BC5" s="129" t="s">
        <v>127</v>
      </c>
      <c r="BD5" s="129" t="s">
        <v>86</v>
      </c>
    </row>
    <row r="6" spans="2:56" ht="12" customHeight="1">
      <c r="B6" s="21"/>
      <c r="D6" s="135" t="s">
        <v>16</v>
      </c>
      <c r="L6" s="21"/>
      <c r="AZ6" s="129" t="s">
        <v>537</v>
      </c>
      <c r="BA6" s="129" t="s">
        <v>19</v>
      </c>
      <c r="BB6" s="129" t="s">
        <v>19</v>
      </c>
      <c r="BC6" s="129" t="s">
        <v>84</v>
      </c>
      <c r="BD6" s="129" t="s">
        <v>86</v>
      </c>
    </row>
    <row r="7" spans="2:12" ht="16.5" customHeight="1">
      <c r="B7" s="21"/>
      <c r="E7" s="136" t="str">
        <f>'Rekapitulace stavby'!K6</f>
        <v>Trnávka,Trnava u Zlína, dílčí úpravy toku</v>
      </c>
      <c r="F7" s="135"/>
      <c r="G7" s="135"/>
      <c r="H7" s="135"/>
      <c r="L7" s="21"/>
    </row>
    <row r="8" spans="2:12" s="1" customFormat="1" ht="12" customHeight="1">
      <c r="B8" s="44"/>
      <c r="D8" s="135" t="s">
        <v>130</v>
      </c>
      <c r="I8" s="137"/>
      <c r="L8" s="44"/>
    </row>
    <row r="9" spans="2:12" s="1" customFormat="1" ht="36.95" customHeight="1">
      <c r="B9" s="44"/>
      <c r="E9" s="138" t="s">
        <v>807</v>
      </c>
      <c r="F9" s="1"/>
      <c r="G9" s="1"/>
      <c r="H9" s="1"/>
      <c r="I9" s="137"/>
      <c r="L9" s="44"/>
    </row>
    <row r="10" spans="2:12" s="1" customFormat="1" ht="12">
      <c r="B10" s="44"/>
      <c r="I10" s="137"/>
      <c r="L10" s="44"/>
    </row>
    <row r="11" spans="2:12" s="1" customFormat="1" ht="12" customHeight="1">
      <c r="B11" s="44"/>
      <c r="D11" s="135" t="s">
        <v>18</v>
      </c>
      <c r="F11" s="139" t="s">
        <v>19</v>
      </c>
      <c r="I11" s="140" t="s">
        <v>20</v>
      </c>
      <c r="J11" s="139" t="s">
        <v>19</v>
      </c>
      <c r="L11" s="44"/>
    </row>
    <row r="12" spans="2:12" s="1" customFormat="1" ht="12" customHeight="1">
      <c r="B12" s="44"/>
      <c r="D12" s="135" t="s">
        <v>21</v>
      </c>
      <c r="F12" s="139" t="s">
        <v>22</v>
      </c>
      <c r="I12" s="140" t="s">
        <v>23</v>
      </c>
      <c r="J12" s="141" t="str">
        <f>'Rekapitulace stavby'!AN8</f>
        <v>16. 9. 2019</v>
      </c>
      <c r="L12" s="44"/>
    </row>
    <row r="13" spans="2:12" s="1" customFormat="1" ht="10.8" customHeight="1">
      <c r="B13" s="44"/>
      <c r="I13" s="137"/>
      <c r="L13" s="44"/>
    </row>
    <row r="14" spans="2:12" s="1" customFormat="1" ht="12" customHeight="1">
      <c r="B14" s="44"/>
      <c r="D14" s="135" t="s">
        <v>25</v>
      </c>
      <c r="I14" s="140" t="s">
        <v>26</v>
      </c>
      <c r="J14" s="139" t="s">
        <v>27</v>
      </c>
      <c r="L14" s="44"/>
    </row>
    <row r="15" spans="2:12" s="1" customFormat="1" ht="18" customHeight="1">
      <c r="B15" s="44"/>
      <c r="E15" s="139" t="s">
        <v>28</v>
      </c>
      <c r="I15" s="140" t="s">
        <v>29</v>
      </c>
      <c r="J15" s="139" t="s">
        <v>30</v>
      </c>
      <c r="L15" s="44"/>
    </row>
    <row r="16" spans="2:12" s="1" customFormat="1" ht="6.95" customHeight="1">
      <c r="B16" s="44"/>
      <c r="I16" s="137"/>
      <c r="L16" s="44"/>
    </row>
    <row r="17" spans="2:12" s="1" customFormat="1" ht="12" customHeight="1">
      <c r="B17" s="44"/>
      <c r="D17" s="135" t="s">
        <v>31</v>
      </c>
      <c r="I17" s="140" t="s">
        <v>26</v>
      </c>
      <c r="J17" s="34" t="str">
        <f>'Rekapitulace stavby'!AN13</f>
        <v>Vyplň údaj</v>
      </c>
      <c r="L17" s="44"/>
    </row>
    <row r="18" spans="2:12" s="1" customFormat="1" ht="18" customHeight="1">
      <c r="B18" s="44"/>
      <c r="E18" s="34" t="str">
        <f>'Rekapitulace stavby'!E14</f>
        <v>Vyplň údaj</v>
      </c>
      <c r="F18" s="139"/>
      <c r="G18" s="139"/>
      <c r="H18" s="139"/>
      <c r="I18" s="140" t="s">
        <v>29</v>
      </c>
      <c r="J18" s="34" t="str">
        <f>'Rekapitulace stavby'!AN14</f>
        <v>Vyplň údaj</v>
      </c>
      <c r="L18" s="44"/>
    </row>
    <row r="19" spans="2:12" s="1" customFormat="1" ht="6.95" customHeight="1">
      <c r="B19" s="44"/>
      <c r="I19" s="137"/>
      <c r="L19" s="44"/>
    </row>
    <row r="20" spans="2:12" s="1" customFormat="1" ht="12" customHeight="1">
      <c r="B20" s="44"/>
      <c r="D20" s="135" t="s">
        <v>33</v>
      </c>
      <c r="I20" s="140" t="s">
        <v>26</v>
      </c>
      <c r="J20" s="139" t="s">
        <v>34</v>
      </c>
      <c r="L20" s="44"/>
    </row>
    <row r="21" spans="2:12" s="1" customFormat="1" ht="18" customHeight="1">
      <c r="B21" s="44"/>
      <c r="E21" s="139" t="s">
        <v>35</v>
      </c>
      <c r="I21" s="140" t="s">
        <v>29</v>
      </c>
      <c r="J21" s="139" t="s">
        <v>36</v>
      </c>
      <c r="L21" s="44"/>
    </row>
    <row r="22" spans="2:12" s="1" customFormat="1" ht="6.95" customHeight="1">
      <c r="B22" s="44"/>
      <c r="I22" s="137"/>
      <c r="L22" s="44"/>
    </row>
    <row r="23" spans="2:12" s="1" customFormat="1" ht="12" customHeight="1">
      <c r="B23" s="44"/>
      <c r="D23" s="135" t="s">
        <v>38</v>
      </c>
      <c r="I23" s="140" t="s">
        <v>26</v>
      </c>
      <c r="J23" s="139" t="s">
        <v>19</v>
      </c>
      <c r="L23" s="44"/>
    </row>
    <row r="24" spans="2:12" s="1" customFormat="1" ht="18" customHeight="1">
      <c r="B24" s="44"/>
      <c r="E24" s="139" t="s">
        <v>39</v>
      </c>
      <c r="I24" s="140" t="s">
        <v>29</v>
      </c>
      <c r="J24" s="139" t="s">
        <v>19</v>
      </c>
      <c r="L24" s="44"/>
    </row>
    <row r="25" spans="2:12" s="1" customFormat="1" ht="6.95" customHeight="1">
      <c r="B25" s="44"/>
      <c r="I25" s="137"/>
      <c r="L25" s="44"/>
    </row>
    <row r="26" spans="2:12" s="1" customFormat="1" ht="12" customHeight="1">
      <c r="B26" s="44"/>
      <c r="D26" s="135" t="s">
        <v>40</v>
      </c>
      <c r="I26" s="137"/>
      <c r="L26" s="44"/>
    </row>
    <row r="27" spans="2:12" s="7" customFormat="1" ht="16.5" customHeight="1">
      <c r="B27" s="142"/>
      <c r="E27" s="143" t="s">
        <v>19</v>
      </c>
      <c r="F27" s="143"/>
      <c r="G27" s="143"/>
      <c r="H27" s="143"/>
      <c r="I27" s="144"/>
      <c r="L27" s="142"/>
    </row>
    <row r="28" spans="2:12" s="1" customFormat="1" ht="6.95" customHeight="1">
      <c r="B28" s="44"/>
      <c r="I28" s="137"/>
      <c r="L28" s="44"/>
    </row>
    <row r="29" spans="2:12" s="1" customFormat="1" ht="6.95" customHeight="1">
      <c r="B29" s="44"/>
      <c r="D29" s="76"/>
      <c r="E29" s="76"/>
      <c r="F29" s="76"/>
      <c r="G29" s="76"/>
      <c r="H29" s="76"/>
      <c r="I29" s="145"/>
      <c r="J29" s="76"/>
      <c r="K29" s="76"/>
      <c r="L29" s="44"/>
    </row>
    <row r="30" spans="2:12" s="1" customFormat="1" ht="25.4" customHeight="1">
      <c r="B30" s="44"/>
      <c r="D30" s="146" t="s">
        <v>42</v>
      </c>
      <c r="I30" s="137"/>
      <c r="J30" s="147">
        <f>ROUND(J82,2)</f>
        <v>0</v>
      </c>
      <c r="L30" s="44"/>
    </row>
    <row r="31" spans="2:12" s="1" customFormat="1" ht="6.95" customHeight="1">
      <c r="B31" s="44"/>
      <c r="D31" s="76"/>
      <c r="E31" s="76"/>
      <c r="F31" s="76"/>
      <c r="G31" s="76"/>
      <c r="H31" s="76"/>
      <c r="I31" s="145"/>
      <c r="J31" s="76"/>
      <c r="K31" s="76"/>
      <c r="L31" s="44"/>
    </row>
    <row r="32" spans="2:12" s="1" customFormat="1" ht="14.4" customHeight="1">
      <c r="B32" s="44"/>
      <c r="F32" s="148" t="s">
        <v>44</v>
      </c>
      <c r="I32" s="149" t="s">
        <v>43</v>
      </c>
      <c r="J32" s="148" t="s">
        <v>45</v>
      </c>
      <c r="L32" s="44"/>
    </row>
    <row r="33" spans="2:12" s="1" customFormat="1" ht="14.4" customHeight="1">
      <c r="B33" s="44"/>
      <c r="D33" s="150" t="s">
        <v>46</v>
      </c>
      <c r="E33" s="135" t="s">
        <v>47</v>
      </c>
      <c r="F33" s="151">
        <f>ROUND((SUM(BE82:BE148)),2)</f>
        <v>0</v>
      </c>
      <c r="I33" s="152">
        <v>0.21</v>
      </c>
      <c r="J33" s="151">
        <f>ROUND(((SUM(BE82:BE148))*I33),2)</f>
        <v>0</v>
      </c>
      <c r="L33" s="44"/>
    </row>
    <row r="34" spans="2:12" s="1" customFormat="1" ht="14.4" customHeight="1">
      <c r="B34" s="44"/>
      <c r="E34" s="135" t="s">
        <v>48</v>
      </c>
      <c r="F34" s="151">
        <f>ROUND((SUM(BF82:BF148)),2)</f>
        <v>0</v>
      </c>
      <c r="I34" s="152">
        <v>0.15</v>
      </c>
      <c r="J34" s="151">
        <f>ROUND(((SUM(BF82:BF148))*I34),2)</f>
        <v>0</v>
      </c>
      <c r="L34" s="44"/>
    </row>
    <row r="35" spans="2:12" s="1" customFormat="1" ht="14.4" customHeight="1" hidden="1">
      <c r="B35" s="44"/>
      <c r="E35" s="135" t="s">
        <v>49</v>
      </c>
      <c r="F35" s="151">
        <f>ROUND((SUM(BG82:BG148)),2)</f>
        <v>0</v>
      </c>
      <c r="I35" s="152">
        <v>0.21</v>
      </c>
      <c r="J35" s="151">
        <f>0</f>
        <v>0</v>
      </c>
      <c r="L35" s="44"/>
    </row>
    <row r="36" spans="2:12" s="1" customFormat="1" ht="14.4" customHeight="1" hidden="1">
      <c r="B36" s="44"/>
      <c r="E36" s="135" t="s">
        <v>50</v>
      </c>
      <c r="F36" s="151">
        <f>ROUND((SUM(BH82:BH148)),2)</f>
        <v>0</v>
      </c>
      <c r="I36" s="152">
        <v>0.15</v>
      </c>
      <c r="J36" s="151">
        <f>0</f>
        <v>0</v>
      </c>
      <c r="L36" s="44"/>
    </row>
    <row r="37" spans="2:12" s="1" customFormat="1" ht="14.4" customHeight="1" hidden="1">
      <c r="B37" s="44"/>
      <c r="E37" s="135" t="s">
        <v>51</v>
      </c>
      <c r="F37" s="151">
        <f>ROUND((SUM(BI82:BI148)),2)</f>
        <v>0</v>
      </c>
      <c r="I37" s="152">
        <v>0</v>
      </c>
      <c r="J37" s="151">
        <f>0</f>
        <v>0</v>
      </c>
      <c r="L37" s="44"/>
    </row>
    <row r="38" spans="2:12" s="1" customFormat="1" ht="6.95" customHeight="1">
      <c r="B38" s="44"/>
      <c r="I38" s="137"/>
      <c r="L38" s="44"/>
    </row>
    <row r="39" spans="2:12" s="1" customFormat="1" ht="25.4" customHeight="1">
      <c r="B39" s="44"/>
      <c r="C39" s="153"/>
      <c r="D39" s="154" t="s">
        <v>52</v>
      </c>
      <c r="E39" s="155"/>
      <c r="F39" s="155"/>
      <c r="G39" s="156" t="s">
        <v>53</v>
      </c>
      <c r="H39" s="157" t="s">
        <v>54</v>
      </c>
      <c r="I39" s="158"/>
      <c r="J39" s="159">
        <f>SUM(J30:J37)</f>
        <v>0</v>
      </c>
      <c r="K39" s="160"/>
      <c r="L39" s="44"/>
    </row>
    <row r="40" spans="2:12" s="1" customFormat="1" ht="14.4" customHeight="1">
      <c r="B40" s="161"/>
      <c r="C40" s="162"/>
      <c r="D40" s="162"/>
      <c r="E40" s="162"/>
      <c r="F40" s="162"/>
      <c r="G40" s="162"/>
      <c r="H40" s="162"/>
      <c r="I40" s="163"/>
      <c r="J40" s="162"/>
      <c r="K40" s="162"/>
      <c r="L40" s="44"/>
    </row>
    <row r="44" spans="2:12" s="1" customFormat="1" ht="6.95" customHeight="1">
      <c r="B44" s="164"/>
      <c r="C44" s="165"/>
      <c r="D44" s="165"/>
      <c r="E44" s="165"/>
      <c r="F44" s="165"/>
      <c r="G44" s="165"/>
      <c r="H44" s="165"/>
      <c r="I44" s="166"/>
      <c r="J44" s="165"/>
      <c r="K44" s="165"/>
      <c r="L44" s="44"/>
    </row>
    <row r="45" spans="2:12" s="1" customFormat="1" ht="24.95" customHeight="1">
      <c r="B45" s="39"/>
      <c r="C45" s="24" t="s">
        <v>148</v>
      </c>
      <c r="D45" s="40"/>
      <c r="E45" s="40"/>
      <c r="F45" s="40"/>
      <c r="G45" s="40"/>
      <c r="H45" s="40"/>
      <c r="I45" s="137"/>
      <c r="J45" s="40"/>
      <c r="K45" s="40"/>
      <c r="L45" s="44"/>
    </row>
    <row r="46" spans="2:12" s="1" customFormat="1" ht="6.95" customHeight="1">
      <c r="B46" s="39"/>
      <c r="C46" s="40"/>
      <c r="D46" s="40"/>
      <c r="E46" s="40"/>
      <c r="F46" s="40"/>
      <c r="G46" s="40"/>
      <c r="H46" s="40"/>
      <c r="I46" s="137"/>
      <c r="J46" s="40"/>
      <c r="K46" s="40"/>
      <c r="L46" s="44"/>
    </row>
    <row r="47" spans="2:12" s="1" customFormat="1" ht="12" customHeight="1">
      <c r="B47" s="39"/>
      <c r="C47" s="33" t="s">
        <v>16</v>
      </c>
      <c r="D47" s="40"/>
      <c r="E47" s="40"/>
      <c r="F47" s="40"/>
      <c r="G47" s="40"/>
      <c r="H47" s="40"/>
      <c r="I47" s="137"/>
      <c r="J47" s="40"/>
      <c r="K47" s="40"/>
      <c r="L47" s="44"/>
    </row>
    <row r="48" spans="2:12" s="1" customFormat="1" ht="16.5" customHeight="1">
      <c r="B48" s="39"/>
      <c r="C48" s="40"/>
      <c r="D48" s="40"/>
      <c r="E48" s="167" t="str">
        <f>E7</f>
        <v>Trnávka,Trnava u Zlína, dílčí úpravy toku</v>
      </c>
      <c r="F48" s="33"/>
      <c r="G48" s="33"/>
      <c r="H48" s="33"/>
      <c r="I48" s="137"/>
      <c r="J48" s="40"/>
      <c r="K48" s="40"/>
      <c r="L48" s="44"/>
    </row>
    <row r="49" spans="2:12" s="1" customFormat="1" ht="12" customHeight="1">
      <c r="B49" s="39"/>
      <c r="C49" s="33" t="s">
        <v>130</v>
      </c>
      <c r="D49" s="40"/>
      <c r="E49" s="40"/>
      <c r="F49" s="40"/>
      <c r="G49" s="40"/>
      <c r="H49" s="40"/>
      <c r="I49" s="137"/>
      <c r="J49" s="40"/>
      <c r="K49" s="40"/>
      <c r="L49" s="44"/>
    </row>
    <row r="50" spans="2:12" s="1" customFormat="1" ht="16.5" customHeight="1">
      <c r="B50" s="39"/>
      <c r="C50" s="40"/>
      <c r="D50" s="40"/>
      <c r="E50" s="69" t="str">
        <f>E9</f>
        <v>18030-33XT-DM-SO02a - Kácení - SO 02</v>
      </c>
      <c r="F50" s="40"/>
      <c r="G50" s="40"/>
      <c r="H50" s="40"/>
      <c r="I50" s="137"/>
      <c r="J50" s="40"/>
      <c r="K50" s="40"/>
      <c r="L50" s="44"/>
    </row>
    <row r="51" spans="2:12" s="1" customFormat="1" ht="6.95" customHeight="1">
      <c r="B51" s="39"/>
      <c r="C51" s="40"/>
      <c r="D51" s="40"/>
      <c r="E51" s="40"/>
      <c r="F51" s="40"/>
      <c r="G51" s="40"/>
      <c r="H51" s="40"/>
      <c r="I51" s="137"/>
      <c r="J51" s="40"/>
      <c r="K51" s="40"/>
      <c r="L51" s="44"/>
    </row>
    <row r="52" spans="2:12" s="1" customFormat="1" ht="12" customHeight="1">
      <c r="B52" s="39"/>
      <c r="C52" s="33" t="s">
        <v>21</v>
      </c>
      <c r="D52" s="40"/>
      <c r="E52" s="40"/>
      <c r="F52" s="28" t="str">
        <f>F12</f>
        <v>k.ú. Trnava u Zlína</v>
      </c>
      <c r="G52" s="40"/>
      <c r="H52" s="40"/>
      <c r="I52" s="140" t="s">
        <v>23</v>
      </c>
      <c r="J52" s="72" t="str">
        <f>IF(J12="","",J12)</f>
        <v>16. 9. 2019</v>
      </c>
      <c r="K52" s="40"/>
      <c r="L52" s="44"/>
    </row>
    <row r="53" spans="2:12" s="1" customFormat="1" ht="6.95" customHeight="1">
      <c r="B53" s="39"/>
      <c r="C53" s="40"/>
      <c r="D53" s="40"/>
      <c r="E53" s="40"/>
      <c r="F53" s="40"/>
      <c r="G53" s="40"/>
      <c r="H53" s="40"/>
      <c r="I53" s="137"/>
      <c r="J53" s="40"/>
      <c r="K53" s="40"/>
      <c r="L53" s="44"/>
    </row>
    <row r="54" spans="2:12" s="1" customFormat="1" ht="27.9" customHeight="1">
      <c r="B54" s="39"/>
      <c r="C54" s="33" t="s">
        <v>25</v>
      </c>
      <c r="D54" s="40"/>
      <c r="E54" s="40"/>
      <c r="F54" s="28" t="str">
        <f>E15</f>
        <v>Povodí Moravy, s.p.</v>
      </c>
      <c r="G54" s="40"/>
      <c r="H54" s="40"/>
      <c r="I54" s="140" t="s">
        <v>33</v>
      </c>
      <c r="J54" s="37" t="str">
        <f>E21</f>
        <v>Regioprojekt Brno, s.r.o</v>
      </c>
      <c r="K54" s="40"/>
      <c r="L54" s="44"/>
    </row>
    <row r="55" spans="2:12" s="1" customFormat="1" ht="15.15" customHeight="1">
      <c r="B55" s="39"/>
      <c r="C55" s="33" t="s">
        <v>31</v>
      </c>
      <c r="D55" s="40"/>
      <c r="E55" s="40"/>
      <c r="F55" s="28" t="str">
        <f>IF(E18="","",E18)</f>
        <v>Vyplň údaj</v>
      </c>
      <c r="G55" s="40"/>
      <c r="H55" s="40"/>
      <c r="I55" s="140" t="s">
        <v>38</v>
      </c>
      <c r="J55" s="37" t="str">
        <f>E24</f>
        <v>Ing. Michal Doubek</v>
      </c>
      <c r="K55" s="40"/>
      <c r="L55" s="44"/>
    </row>
    <row r="56" spans="2:12" s="1" customFormat="1" ht="10.3" customHeight="1">
      <c r="B56" s="39"/>
      <c r="C56" s="40"/>
      <c r="D56" s="40"/>
      <c r="E56" s="40"/>
      <c r="F56" s="40"/>
      <c r="G56" s="40"/>
      <c r="H56" s="40"/>
      <c r="I56" s="137"/>
      <c r="J56" s="40"/>
      <c r="K56" s="40"/>
      <c r="L56" s="44"/>
    </row>
    <row r="57" spans="2:12" s="1" customFormat="1" ht="29.25" customHeight="1">
      <c r="B57" s="39"/>
      <c r="C57" s="168" t="s">
        <v>149</v>
      </c>
      <c r="D57" s="169"/>
      <c r="E57" s="169"/>
      <c r="F57" s="169"/>
      <c r="G57" s="169"/>
      <c r="H57" s="169"/>
      <c r="I57" s="170"/>
      <c r="J57" s="171" t="s">
        <v>150</v>
      </c>
      <c r="K57" s="169"/>
      <c r="L57" s="44"/>
    </row>
    <row r="58" spans="2:12" s="1" customFormat="1" ht="10.3" customHeight="1">
      <c r="B58" s="39"/>
      <c r="C58" s="40"/>
      <c r="D58" s="40"/>
      <c r="E58" s="40"/>
      <c r="F58" s="40"/>
      <c r="G58" s="40"/>
      <c r="H58" s="40"/>
      <c r="I58" s="137"/>
      <c r="J58" s="40"/>
      <c r="K58" s="40"/>
      <c r="L58" s="44"/>
    </row>
    <row r="59" spans="2:47" s="1" customFormat="1" ht="22.8" customHeight="1">
      <c r="B59" s="39"/>
      <c r="C59" s="172" t="s">
        <v>74</v>
      </c>
      <c r="D59" s="40"/>
      <c r="E59" s="40"/>
      <c r="F59" s="40"/>
      <c r="G59" s="40"/>
      <c r="H59" s="40"/>
      <c r="I59" s="137"/>
      <c r="J59" s="102">
        <f>J82</f>
        <v>0</v>
      </c>
      <c r="K59" s="40"/>
      <c r="L59" s="44"/>
      <c r="AU59" s="18" t="s">
        <v>151</v>
      </c>
    </row>
    <row r="60" spans="2:12" s="8" customFormat="1" ht="24.95" customHeight="1">
      <c r="B60" s="173"/>
      <c r="C60" s="174"/>
      <c r="D60" s="175" t="s">
        <v>152</v>
      </c>
      <c r="E60" s="176"/>
      <c r="F60" s="176"/>
      <c r="G60" s="176"/>
      <c r="H60" s="176"/>
      <c r="I60" s="177"/>
      <c r="J60" s="178">
        <f>J83</f>
        <v>0</v>
      </c>
      <c r="K60" s="174"/>
      <c r="L60" s="179"/>
    </row>
    <row r="61" spans="2:12" s="9" customFormat="1" ht="19.9" customHeight="1">
      <c r="B61" s="180"/>
      <c r="C61" s="181"/>
      <c r="D61" s="182" t="s">
        <v>153</v>
      </c>
      <c r="E61" s="183"/>
      <c r="F61" s="183"/>
      <c r="G61" s="183"/>
      <c r="H61" s="183"/>
      <c r="I61" s="184"/>
      <c r="J61" s="185">
        <f>J84</f>
        <v>0</v>
      </c>
      <c r="K61" s="181"/>
      <c r="L61" s="186"/>
    </row>
    <row r="62" spans="2:12" s="9" customFormat="1" ht="19.9" customHeight="1">
      <c r="B62" s="180"/>
      <c r="C62" s="181"/>
      <c r="D62" s="182" t="s">
        <v>156</v>
      </c>
      <c r="E62" s="183"/>
      <c r="F62" s="183"/>
      <c r="G62" s="183"/>
      <c r="H62" s="183"/>
      <c r="I62" s="184"/>
      <c r="J62" s="185">
        <f>J145</f>
        <v>0</v>
      </c>
      <c r="K62" s="181"/>
      <c r="L62" s="186"/>
    </row>
    <row r="63" spans="2:12" s="1" customFormat="1" ht="21.8" customHeight="1">
      <c r="B63" s="39"/>
      <c r="C63" s="40"/>
      <c r="D63" s="40"/>
      <c r="E63" s="40"/>
      <c r="F63" s="40"/>
      <c r="G63" s="40"/>
      <c r="H63" s="40"/>
      <c r="I63" s="137"/>
      <c r="J63" s="40"/>
      <c r="K63" s="40"/>
      <c r="L63" s="44"/>
    </row>
    <row r="64" spans="2:12" s="1" customFormat="1" ht="6.95" customHeight="1">
      <c r="B64" s="59"/>
      <c r="C64" s="60"/>
      <c r="D64" s="60"/>
      <c r="E64" s="60"/>
      <c r="F64" s="60"/>
      <c r="G64" s="60"/>
      <c r="H64" s="60"/>
      <c r="I64" s="163"/>
      <c r="J64" s="60"/>
      <c r="K64" s="60"/>
      <c r="L64" s="44"/>
    </row>
    <row r="68" spans="2:12" s="1" customFormat="1" ht="6.95" customHeight="1">
      <c r="B68" s="61"/>
      <c r="C68" s="62"/>
      <c r="D68" s="62"/>
      <c r="E68" s="62"/>
      <c r="F68" s="62"/>
      <c r="G68" s="62"/>
      <c r="H68" s="62"/>
      <c r="I68" s="166"/>
      <c r="J68" s="62"/>
      <c r="K68" s="62"/>
      <c r="L68" s="44"/>
    </row>
    <row r="69" spans="2:12" s="1" customFormat="1" ht="24.95" customHeight="1">
      <c r="B69" s="39"/>
      <c r="C69" s="24" t="s">
        <v>157</v>
      </c>
      <c r="D69" s="40"/>
      <c r="E69" s="40"/>
      <c r="F69" s="40"/>
      <c r="G69" s="40"/>
      <c r="H69" s="40"/>
      <c r="I69" s="137"/>
      <c r="J69" s="40"/>
      <c r="K69" s="40"/>
      <c r="L69" s="44"/>
    </row>
    <row r="70" spans="2:12" s="1" customFormat="1" ht="6.95" customHeight="1">
      <c r="B70" s="39"/>
      <c r="C70" s="40"/>
      <c r="D70" s="40"/>
      <c r="E70" s="40"/>
      <c r="F70" s="40"/>
      <c r="G70" s="40"/>
      <c r="H70" s="40"/>
      <c r="I70" s="137"/>
      <c r="J70" s="40"/>
      <c r="K70" s="40"/>
      <c r="L70" s="44"/>
    </row>
    <row r="71" spans="2:12" s="1" customFormat="1" ht="12" customHeight="1">
      <c r="B71" s="39"/>
      <c r="C71" s="33" t="s">
        <v>16</v>
      </c>
      <c r="D71" s="40"/>
      <c r="E71" s="40"/>
      <c r="F71" s="40"/>
      <c r="G71" s="40"/>
      <c r="H71" s="40"/>
      <c r="I71" s="137"/>
      <c r="J71" s="40"/>
      <c r="K71" s="40"/>
      <c r="L71" s="44"/>
    </row>
    <row r="72" spans="2:12" s="1" customFormat="1" ht="16.5" customHeight="1">
      <c r="B72" s="39"/>
      <c r="C72" s="40"/>
      <c r="D72" s="40"/>
      <c r="E72" s="167" t="str">
        <f>E7</f>
        <v>Trnávka,Trnava u Zlína, dílčí úpravy toku</v>
      </c>
      <c r="F72" s="33"/>
      <c r="G72" s="33"/>
      <c r="H72" s="33"/>
      <c r="I72" s="137"/>
      <c r="J72" s="40"/>
      <c r="K72" s="40"/>
      <c r="L72" s="44"/>
    </row>
    <row r="73" spans="2:12" s="1" customFormat="1" ht="12" customHeight="1">
      <c r="B73" s="39"/>
      <c r="C73" s="33" t="s">
        <v>130</v>
      </c>
      <c r="D73" s="40"/>
      <c r="E73" s="40"/>
      <c r="F73" s="40"/>
      <c r="G73" s="40"/>
      <c r="H73" s="40"/>
      <c r="I73" s="137"/>
      <c r="J73" s="40"/>
      <c r="K73" s="40"/>
      <c r="L73" s="44"/>
    </row>
    <row r="74" spans="2:12" s="1" customFormat="1" ht="16.5" customHeight="1">
      <c r="B74" s="39"/>
      <c r="C74" s="40"/>
      <c r="D74" s="40"/>
      <c r="E74" s="69" t="str">
        <f>E9</f>
        <v>18030-33XT-DM-SO02a - Kácení - SO 02</v>
      </c>
      <c r="F74" s="40"/>
      <c r="G74" s="40"/>
      <c r="H74" s="40"/>
      <c r="I74" s="137"/>
      <c r="J74" s="40"/>
      <c r="K74" s="40"/>
      <c r="L74" s="44"/>
    </row>
    <row r="75" spans="2:12" s="1" customFormat="1" ht="6.95" customHeight="1">
      <c r="B75" s="39"/>
      <c r="C75" s="40"/>
      <c r="D75" s="40"/>
      <c r="E75" s="40"/>
      <c r="F75" s="40"/>
      <c r="G75" s="40"/>
      <c r="H75" s="40"/>
      <c r="I75" s="137"/>
      <c r="J75" s="40"/>
      <c r="K75" s="40"/>
      <c r="L75" s="44"/>
    </row>
    <row r="76" spans="2:12" s="1" customFormat="1" ht="12" customHeight="1">
      <c r="B76" s="39"/>
      <c r="C76" s="33" t="s">
        <v>21</v>
      </c>
      <c r="D76" s="40"/>
      <c r="E76" s="40"/>
      <c r="F76" s="28" t="str">
        <f>F12</f>
        <v>k.ú. Trnava u Zlína</v>
      </c>
      <c r="G76" s="40"/>
      <c r="H76" s="40"/>
      <c r="I76" s="140" t="s">
        <v>23</v>
      </c>
      <c r="J76" s="72" t="str">
        <f>IF(J12="","",J12)</f>
        <v>16. 9. 2019</v>
      </c>
      <c r="K76" s="40"/>
      <c r="L76" s="44"/>
    </row>
    <row r="77" spans="2:12" s="1" customFormat="1" ht="6.95" customHeight="1">
      <c r="B77" s="39"/>
      <c r="C77" s="40"/>
      <c r="D77" s="40"/>
      <c r="E77" s="40"/>
      <c r="F77" s="40"/>
      <c r="G77" s="40"/>
      <c r="H77" s="40"/>
      <c r="I77" s="137"/>
      <c r="J77" s="40"/>
      <c r="K77" s="40"/>
      <c r="L77" s="44"/>
    </row>
    <row r="78" spans="2:12" s="1" customFormat="1" ht="27.9" customHeight="1">
      <c r="B78" s="39"/>
      <c r="C78" s="33" t="s">
        <v>25</v>
      </c>
      <c r="D78" s="40"/>
      <c r="E78" s="40"/>
      <c r="F78" s="28" t="str">
        <f>E15</f>
        <v>Povodí Moravy, s.p.</v>
      </c>
      <c r="G78" s="40"/>
      <c r="H78" s="40"/>
      <c r="I78" s="140" t="s">
        <v>33</v>
      </c>
      <c r="J78" s="37" t="str">
        <f>E21</f>
        <v>Regioprojekt Brno, s.r.o</v>
      </c>
      <c r="K78" s="40"/>
      <c r="L78" s="44"/>
    </row>
    <row r="79" spans="2:12" s="1" customFormat="1" ht="15.15" customHeight="1">
      <c r="B79" s="39"/>
      <c r="C79" s="33" t="s">
        <v>31</v>
      </c>
      <c r="D79" s="40"/>
      <c r="E79" s="40"/>
      <c r="F79" s="28" t="str">
        <f>IF(E18="","",E18)</f>
        <v>Vyplň údaj</v>
      </c>
      <c r="G79" s="40"/>
      <c r="H79" s="40"/>
      <c r="I79" s="140" t="s">
        <v>38</v>
      </c>
      <c r="J79" s="37" t="str">
        <f>E24</f>
        <v>Ing. Michal Doubek</v>
      </c>
      <c r="K79" s="40"/>
      <c r="L79" s="44"/>
    </row>
    <row r="80" spans="2:12" s="1" customFormat="1" ht="10.3" customHeight="1">
      <c r="B80" s="39"/>
      <c r="C80" s="40"/>
      <c r="D80" s="40"/>
      <c r="E80" s="40"/>
      <c r="F80" s="40"/>
      <c r="G80" s="40"/>
      <c r="H80" s="40"/>
      <c r="I80" s="137"/>
      <c r="J80" s="40"/>
      <c r="K80" s="40"/>
      <c r="L80" s="44"/>
    </row>
    <row r="81" spans="2:21" s="10" customFormat="1" ht="29.25" customHeight="1">
      <c r="B81" s="187"/>
      <c r="C81" s="188" t="s">
        <v>158</v>
      </c>
      <c r="D81" s="189" t="s">
        <v>61</v>
      </c>
      <c r="E81" s="189" t="s">
        <v>57</v>
      </c>
      <c r="F81" s="189" t="s">
        <v>58</v>
      </c>
      <c r="G81" s="189" t="s">
        <v>159</v>
      </c>
      <c r="H81" s="189" t="s">
        <v>160</v>
      </c>
      <c r="I81" s="190" t="s">
        <v>161</v>
      </c>
      <c r="J81" s="189" t="s">
        <v>150</v>
      </c>
      <c r="K81" s="191" t="s">
        <v>162</v>
      </c>
      <c r="L81" s="192"/>
      <c r="M81" s="92" t="s">
        <v>19</v>
      </c>
      <c r="N81" s="93" t="s">
        <v>46</v>
      </c>
      <c r="O81" s="93" t="s">
        <v>163</v>
      </c>
      <c r="P81" s="93" t="s">
        <v>164</v>
      </c>
      <c r="Q81" s="93" t="s">
        <v>165</v>
      </c>
      <c r="R81" s="93" t="s">
        <v>166</v>
      </c>
      <c r="S81" s="93" t="s">
        <v>167</v>
      </c>
      <c r="T81" s="93" t="s">
        <v>168</v>
      </c>
      <c r="U81" s="94" t="s">
        <v>169</v>
      </c>
    </row>
    <row r="82" spans="2:63" s="1" customFormat="1" ht="22.8" customHeight="1">
      <c r="B82" s="39"/>
      <c r="C82" s="99" t="s">
        <v>170</v>
      </c>
      <c r="D82" s="40"/>
      <c r="E82" s="40"/>
      <c r="F82" s="40"/>
      <c r="G82" s="40"/>
      <c r="H82" s="40"/>
      <c r="I82" s="137"/>
      <c r="J82" s="193">
        <f>BK82</f>
        <v>0</v>
      </c>
      <c r="K82" s="40"/>
      <c r="L82" s="44"/>
      <c r="M82" s="95"/>
      <c r="N82" s="96"/>
      <c r="O82" s="96"/>
      <c r="P82" s="194">
        <f>P83</f>
        <v>0</v>
      </c>
      <c r="Q82" s="96"/>
      <c r="R82" s="194">
        <f>R83</f>
        <v>0.05598000000000001</v>
      </c>
      <c r="S82" s="96"/>
      <c r="T82" s="194">
        <f>T83</f>
        <v>0</v>
      </c>
      <c r="U82" s="97"/>
      <c r="AT82" s="18" t="s">
        <v>75</v>
      </c>
      <c r="AU82" s="18" t="s">
        <v>151</v>
      </c>
      <c r="BK82" s="195">
        <f>BK83</f>
        <v>0</v>
      </c>
    </row>
    <row r="83" spans="2:63" s="11" customFormat="1" ht="25.9" customHeight="1">
      <c r="B83" s="196"/>
      <c r="C83" s="197"/>
      <c r="D83" s="198" t="s">
        <v>75</v>
      </c>
      <c r="E83" s="199" t="s">
        <v>171</v>
      </c>
      <c r="F83" s="199" t="s">
        <v>172</v>
      </c>
      <c r="G83" s="197"/>
      <c r="H83" s="197"/>
      <c r="I83" s="200"/>
      <c r="J83" s="201">
        <f>BK83</f>
        <v>0</v>
      </c>
      <c r="K83" s="197"/>
      <c r="L83" s="202"/>
      <c r="M83" s="203"/>
      <c r="N83" s="204"/>
      <c r="O83" s="204"/>
      <c r="P83" s="205">
        <f>P84+P145</f>
        <v>0</v>
      </c>
      <c r="Q83" s="204"/>
      <c r="R83" s="205">
        <f>R84+R145</f>
        <v>0.05598000000000001</v>
      </c>
      <c r="S83" s="204"/>
      <c r="T83" s="205">
        <f>T84+T145</f>
        <v>0</v>
      </c>
      <c r="U83" s="206"/>
      <c r="AR83" s="207" t="s">
        <v>84</v>
      </c>
      <c r="AT83" s="208" t="s">
        <v>75</v>
      </c>
      <c r="AU83" s="208" t="s">
        <v>76</v>
      </c>
      <c r="AY83" s="207" t="s">
        <v>173</v>
      </c>
      <c r="BK83" s="209">
        <f>BK84+BK145</f>
        <v>0</v>
      </c>
    </row>
    <row r="84" spans="2:63" s="11" customFormat="1" ht="22.8" customHeight="1">
      <c r="B84" s="196"/>
      <c r="C84" s="197"/>
      <c r="D84" s="198" t="s">
        <v>75</v>
      </c>
      <c r="E84" s="210" t="s">
        <v>84</v>
      </c>
      <c r="F84" s="210" t="s">
        <v>174</v>
      </c>
      <c r="G84" s="197"/>
      <c r="H84" s="197"/>
      <c r="I84" s="200"/>
      <c r="J84" s="211">
        <f>BK84</f>
        <v>0</v>
      </c>
      <c r="K84" s="197"/>
      <c r="L84" s="202"/>
      <c r="M84" s="203"/>
      <c r="N84" s="204"/>
      <c r="O84" s="204"/>
      <c r="P84" s="205">
        <f>SUM(P85:P144)</f>
        <v>0</v>
      </c>
      <c r="Q84" s="204"/>
      <c r="R84" s="205">
        <f>SUM(R85:R144)</f>
        <v>0.05598000000000001</v>
      </c>
      <c r="S84" s="204"/>
      <c r="T84" s="205">
        <f>SUM(T85:T144)</f>
        <v>0</v>
      </c>
      <c r="U84" s="206"/>
      <c r="AR84" s="207" t="s">
        <v>84</v>
      </c>
      <c r="AT84" s="208" t="s">
        <v>75</v>
      </c>
      <c r="AU84" s="208" t="s">
        <v>84</v>
      </c>
      <c r="AY84" s="207" t="s">
        <v>173</v>
      </c>
      <c r="BK84" s="209">
        <f>SUM(BK85:BK144)</f>
        <v>0</v>
      </c>
    </row>
    <row r="85" spans="2:65" s="1" customFormat="1" ht="16.5" customHeight="1">
      <c r="B85" s="39"/>
      <c r="C85" s="212" t="s">
        <v>84</v>
      </c>
      <c r="D85" s="212" t="s">
        <v>175</v>
      </c>
      <c r="E85" s="213" t="s">
        <v>539</v>
      </c>
      <c r="F85" s="214" t="s">
        <v>540</v>
      </c>
      <c r="G85" s="215" t="s">
        <v>357</v>
      </c>
      <c r="H85" s="216">
        <v>240</v>
      </c>
      <c r="I85" s="217"/>
      <c r="J85" s="218">
        <f>ROUND(I85*H85,2)</f>
        <v>0</v>
      </c>
      <c r="K85" s="214" t="s">
        <v>179</v>
      </c>
      <c r="L85" s="44"/>
      <c r="M85" s="219" t="s">
        <v>19</v>
      </c>
      <c r="N85" s="220" t="s">
        <v>47</v>
      </c>
      <c r="O85" s="84"/>
      <c r="P85" s="221">
        <f>O85*H85</f>
        <v>0</v>
      </c>
      <c r="Q85" s="221">
        <v>0</v>
      </c>
      <c r="R85" s="221">
        <f>Q85*H85</f>
        <v>0</v>
      </c>
      <c r="S85" s="221">
        <v>0</v>
      </c>
      <c r="T85" s="221">
        <f>S85*H85</f>
        <v>0</v>
      </c>
      <c r="U85" s="222" t="s">
        <v>19</v>
      </c>
      <c r="AR85" s="223" t="s">
        <v>127</v>
      </c>
      <c r="AT85" s="223" t="s">
        <v>175</v>
      </c>
      <c r="AU85" s="223" t="s">
        <v>86</v>
      </c>
      <c r="AY85" s="18" t="s">
        <v>173</v>
      </c>
      <c r="BE85" s="224">
        <f>IF(N85="základní",J85,0)</f>
        <v>0</v>
      </c>
      <c r="BF85" s="224">
        <f>IF(N85="snížená",J85,0)</f>
        <v>0</v>
      </c>
      <c r="BG85" s="224">
        <f>IF(N85="zákl. přenesená",J85,0)</f>
        <v>0</v>
      </c>
      <c r="BH85" s="224">
        <f>IF(N85="sníž. přenesená",J85,0)</f>
        <v>0</v>
      </c>
      <c r="BI85" s="224">
        <f>IF(N85="nulová",J85,0)</f>
        <v>0</v>
      </c>
      <c r="BJ85" s="18" t="s">
        <v>84</v>
      </c>
      <c r="BK85" s="224">
        <f>ROUND(I85*H85,2)</f>
        <v>0</v>
      </c>
      <c r="BL85" s="18" t="s">
        <v>127</v>
      </c>
      <c r="BM85" s="223" t="s">
        <v>541</v>
      </c>
    </row>
    <row r="86" spans="2:47" s="1" customFormat="1" ht="12">
      <c r="B86" s="39"/>
      <c r="C86" s="40"/>
      <c r="D86" s="225" t="s">
        <v>181</v>
      </c>
      <c r="E86" s="40"/>
      <c r="F86" s="226" t="s">
        <v>542</v>
      </c>
      <c r="G86" s="40"/>
      <c r="H86" s="40"/>
      <c r="I86" s="137"/>
      <c r="J86" s="40"/>
      <c r="K86" s="40"/>
      <c r="L86" s="44"/>
      <c r="M86" s="227"/>
      <c r="N86" s="84"/>
      <c r="O86" s="84"/>
      <c r="P86" s="84"/>
      <c r="Q86" s="84"/>
      <c r="R86" s="84"/>
      <c r="S86" s="84"/>
      <c r="T86" s="84"/>
      <c r="U86" s="85"/>
      <c r="AT86" s="18" t="s">
        <v>181</v>
      </c>
      <c r="AU86" s="18" t="s">
        <v>86</v>
      </c>
    </row>
    <row r="87" spans="2:47" s="1" customFormat="1" ht="12">
      <c r="B87" s="39"/>
      <c r="C87" s="40"/>
      <c r="D87" s="225" t="s">
        <v>183</v>
      </c>
      <c r="E87" s="40"/>
      <c r="F87" s="228" t="s">
        <v>543</v>
      </c>
      <c r="G87" s="40"/>
      <c r="H87" s="40"/>
      <c r="I87" s="137"/>
      <c r="J87" s="40"/>
      <c r="K87" s="40"/>
      <c r="L87" s="44"/>
      <c r="M87" s="227"/>
      <c r="N87" s="84"/>
      <c r="O87" s="84"/>
      <c r="P87" s="84"/>
      <c r="Q87" s="84"/>
      <c r="R87" s="84"/>
      <c r="S87" s="84"/>
      <c r="T87" s="84"/>
      <c r="U87" s="85"/>
      <c r="AT87" s="18" t="s">
        <v>183</v>
      </c>
      <c r="AU87" s="18" t="s">
        <v>86</v>
      </c>
    </row>
    <row r="88" spans="2:51" s="12" customFormat="1" ht="12">
      <c r="B88" s="229"/>
      <c r="C88" s="230"/>
      <c r="D88" s="225" t="s">
        <v>185</v>
      </c>
      <c r="E88" s="231" t="s">
        <v>19</v>
      </c>
      <c r="F88" s="232" t="s">
        <v>808</v>
      </c>
      <c r="G88" s="230"/>
      <c r="H88" s="233">
        <v>240</v>
      </c>
      <c r="I88" s="234"/>
      <c r="J88" s="230"/>
      <c r="K88" s="230"/>
      <c r="L88" s="235"/>
      <c r="M88" s="236"/>
      <c r="N88" s="237"/>
      <c r="O88" s="237"/>
      <c r="P88" s="237"/>
      <c r="Q88" s="237"/>
      <c r="R88" s="237"/>
      <c r="S88" s="237"/>
      <c r="T88" s="237"/>
      <c r="U88" s="238"/>
      <c r="AT88" s="239" t="s">
        <v>185</v>
      </c>
      <c r="AU88" s="239" t="s">
        <v>86</v>
      </c>
      <c r="AV88" s="12" t="s">
        <v>86</v>
      </c>
      <c r="AW88" s="12" t="s">
        <v>37</v>
      </c>
      <c r="AX88" s="12" t="s">
        <v>76</v>
      </c>
      <c r="AY88" s="239" t="s">
        <v>173</v>
      </c>
    </row>
    <row r="89" spans="2:51" s="13" customFormat="1" ht="12">
      <c r="B89" s="240"/>
      <c r="C89" s="241"/>
      <c r="D89" s="225" t="s">
        <v>185</v>
      </c>
      <c r="E89" s="242" t="s">
        <v>531</v>
      </c>
      <c r="F89" s="243" t="s">
        <v>187</v>
      </c>
      <c r="G89" s="241"/>
      <c r="H89" s="244">
        <v>240</v>
      </c>
      <c r="I89" s="245"/>
      <c r="J89" s="241"/>
      <c r="K89" s="241"/>
      <c r="L89" s="246"/>
      <c r="M89" s="247"/>
      <c r="N89" s="248"/>
      <c r="O89" s="248"/>
      <c r="P89" s="248"/>
      <c r="Q89" s="248"/>
      <c r="R89" s="248"/>
      <c r="S89" s="248"/>
      <c r="T89" s="248"/>
      <c r="U89" s="249"/>
      <c r="AT89" s="250" t="s">
        <v>185</v>
      </c>
      <c r="AU89" s="250" t="s">
        <v>86</v>
      </c>
      <c r="AV89" s="13" t="s">
        <v>127</v>
      </c>
      <c r="AW89" s="13" t="s">
        <v>37</v>
      </c>
      <c r="AX89" s="13" t="s">
        <v>84</v>
      </c>
      <c r="AY89" s="250" t="s">
        <v>173</v>
      </c>
    </row>
    <row r="90" spans="2:65" s="1" customFormat="1" ht="16.5" customHeight="1">
      <c r="B90" s="39"/>
      <c r="C90" s="212" t="s">
        <v>86</v>
      </c>
      <c r="D90" s="212" t="s">
        <v>175</v>
      </c>
      <c r="E90" s="213" t="s">
        <v>545</v>
      </c>
      <c r="F90" s="214" t="s">
        <v>546</v>
      </c>
      <c r="G90" s="215" t="s">
        <v>357</v>
      </c>
      <c r="H90" s="216">
        <v>240</v>
      </c>
      <c r="I90" s="217"/>
      <c r="J90" s="218">
        <f>ROUND(I90*H90,2)</f>
        <v>0</v>
      </c>
      <c r="K90" s="214" t="s">
        <v>179</v>
      </c>
      <c r="L90" s="44"/>
      <c r="M90" s="219" t="s">
        <v>19</v>
      </c>
      <c r="N90" s="220" t="s">
        <v>47</v>
      </c>
      <c r="O90" s="84"/>
      <c r="P90" s="221">
        <f>O90*H90</f>
        <v>0</v>
      </c>
      <c r="Q90" s="221">
        <v>0.00018</v>
      </c>
      <c r="R90" s="221">
        <f>Q90*H90</f>
        <v>0.0432</v>
      </c>
      <c r="S90" s="221">
        <v>0</v>
      </c>
      <c r="T90" s="221">
        <f>S90*H90</f>
        <v>0</v>
      </c>
      <c r="U90" s="222" t="s">
        <v>19</v>
      </c>
      <c r="AR90" s="223" t="s">
        <v>127</v>
      </c>
      <c r="AT90" s="223" t="s">
        <v>175</v>
      </c>
      <c r="AU90" s="223" t="s">
        <v>86</v>
      </c>
      <c r="AY90" s="18" t="s">
        <v>173</v>
      </c>
      <c r="BE90" s="224">
        <f>IF(N90="základní",J90,0)</f>
        <v>0</v>
      </c>
      <c r="BF90" s="224">
        <f>IF(N90="snížená",J90,0)</f>
        <v>0</v>
      </c>
      <c r="BG90" s="224">
        <f>IF(N90="zákl. přenesená",J90,0)</f>
        <v>0</v>
      </c>
      <c r="BH90" s="224">
        <f>IF(N90="sníž. přenesená",J90,0)</f>
        <v>0</v>
      </c>
      <c r="BI90" s="224">
        <f>IF(N90="nulová",J90,0)</f>
        <v>0</v>
      </c>
      <c r="BJ90" s="18" t="s">
        <v>84</v>
      </c>
      <c r="BK90" s="224">
        <f>ROUND(I90*H90,2)</f>
        <v>0</v>
      </c>
      <c r="BL90" s="18" t="s">
        <v>127</v>
      </c>
      <c r="BM90" s="223" t="s">
        <v>547</v>
      </c>
    </row>
    <row r="91" spans="2:47" s="1" customFormat="1" ht="12">
      <c r="B91" s="39"/>
      <c r="C91" s="40"/>
      <c r="D91" s="225" t="s">
        <v>181</v>
      </c>
      <c r="E91" s="40"/>
      <c r="F91" s="226" t="s">
        <v>548</v>
      </c>
      <c r="G91" s="40"/>
      <c r="H91" s="40"/>
      <c r="I91" s="137"/>
      <c r="J91" s="40"/>
      <c r="K91" s="40"/>
      <c r="L91" s="44"/>
      <c r="M91" s="227"/>
      <c r="N91" s="84"/>
      <c r="O91" s="84"/>
      <c r="P91" s="84"/>
      <c r="Q91" s="84"/>
      <c r="R91" s="84"/>
      <c r="S91" s="84"/>
      <c r="T91" s="84"/>
      <c r="U91" s="85"/>
      <c r="AT91" s="18" t="s">
        <v>181</v>
      </c>
      <c r="AU91" s="18" t="s">
        <v>86</v>
      </c>
    </row>
    <row r="92" spans="2:47" s="1" customFormat="1" ht="12">
      <c r="B92" s="39"/>
      <c r="C92" s="40"/>
      <c r="D92" s="225" t="s">
        <v>183</v>
      </c>
      <c r="E92" s="40"/>
      <c r="F92" s="228" t="s">
        <v>549</v>
      </c>
      <c r="G92" s="40"/>
      <c r="H92" s="40"/>
      <c r="I92" s="137"/>
      <c r="J92" s="40"/>
      <c r="K92" s="40"/>
      <c r="L92" s="44"/>
      <c r="M92" s="227"/>
      <c r="N92" s="84"/>
      <c r="O92" s="84"/>
      <c r="P92" s="84"/>
      <c r="Q92" s="84"/>
      <c r="R92" s="84"/>
      <c r="S92" s="84"/>
      <c r="T92" s="84"/>
      <c r="U92" s="85"/>
      <c r="AT92" s="18" t="s">
        <v>183</v>
      </c>
      <c r="AU92" s="18" t="s">
        <v>86</v>
      </c>
    </row>
    <row r="93" spans="2:51" s="12" customFormat="1" ht="12">
      <c r="B93" s="229"/>
      <c r="C93" s="230"/>
      <c r="D93" s="225" t="s">
        <v>185</v>
      </c>
      <c r="E93" s="231" t="s">
        <v>19</v>
      </c>
      <c r="F93" s="232" t="s">
        <v>531</v>
      </c>
      <c r="G93" s="230"/>
      <c r="H93" s="233">
        <v>240</v>
      </c>
      <c r="I93" s="234"/>
      <c r="J93" s="230"/>
      <c r="K93" s="230"/>
      <c r="L93" s="235"/>
      <c r="M93" s="236"/>
      <c r="N93" s="237"/>
      <c r="O93" s="237"/>
      <c r="P93" s="237"/>
      <c r="Q93" s="237"/>
      <c r="R93" s="237"/>
      <c r="S93" s="237"/>
      <c r="T93" s="237"/>
      <c r="U93" s="238"/>
      <c r="AT93" s="239" t="s">
        <v>185</v>
      </c>
      <c r="AU93" s="239" t="s">
        <v>86</v>
      </c>
      <c r="AV93" s="12" t="s">
        <v>86</v>
      </c>
      <c r="AW93" s="12" t="s">
        <v>37</v>
      </c>
      <c r="AX93" s="12" t="s">
        <v>76</v>
      </c>
      <c r="AY93" s="239" t="s">
        <v>173</v>
      </c>
    </row>
    <row r="94" spans="2:51" s="13" customFormat="1" ht="12">
      <c r="B94" s="240"/>
      <c r="C94" s="241"/>
      <c r="D94" s="225" t="s">
        <v>185</v>
      </c>
      <c r="E94" s="242" t="s">
        <v>19</v>
      </c>
      <c r="F94" s="243" t="s">
        <v>187</v>
      </c>
      <c r="G94" s="241"/>
      <c r="H94" s="244">
        <v>240</v>
      </c>
      <c r="I94" s="245"/>
      <c r="J94" s="241"/>
      <c r="K94" s="241"/>
      <c r="L94" s="246"/>
      <c r="M94" s="247"/>
      <c r="N94" s="248"/>
      <c r="O94" s="248"/>
      <c r="P94" s="248"/>
      <c r="Q94" s="248"/>
      <c r="R94" s="248"/>
      <c r="S94" s="248"/>
      <c r="T94" s="248"/>
      <c r="U94" s="249"/>
      <c r="AT94" s="250" t="s">
        <v>185</v>
      </c>
      <c r="AU94" s="250" t="s">
        <v>86</v>
      </c>
      <c r="AV94" s="13" t="s">
        <v>127</v>
      </c>
      <c r="AW94" s="13" t="s">
        <v>37</v>
      </c>
      <c r="AX94" s="13" t="s">
        <v>84</v>
      </c>
      <c r="AY94" s="250" t="s">
        <v>173</v>
      </c>
    </row>
    <row r="95" spans="2:65" s="1" customFormat="1" ht="16.5" customHeight="1">
      <c r="B95" s="39"/>
      <c r="C95" s="212" t="s">
        <v>195</v>
      </c>
      <c r="D95" s="212" t="s">
        <v>175</v>
      </c>
      <c r="E95" s="213" t="s">
        <v>555</v>
      </c>
      <c r="F95" s="214" t="s">
        <v>556</v>
      </c>
      <c r="G95" s="215" t="s">
        <v>190</v>
      </c>
      <c r="H95" s="216">
        <v>59</v>
      </c>
      <c r="I95" s="217"/>
      <c r="J95" s="218">
        <f>ROUND(I95*H95,2)</f>
        <v>0</v>
      </c>
      <c r="K95" s="214" t="s">
        <v>179</v>
      </c>
      <c r="L95" s="44"/>
      <c r="M95" s="219" t="s">
        <v>19</v>
      </c>
      <c r="N95" s="220" t="s">
        <v>47</v>
      </c>
      <c r="O95" s="84"/>
      <c r="P95" s="221">
        <f>O95*H95</f>
        <v>0</v>
      </c>
      <c r="Q95" s="221">
        <v>0.00018</v>
      </c>
      <c r="R95" s="221">
        <f>Q95*H95</f>
        <v>0.010620000000000001</v>
      </c>
      <c r="S95" s="221">
        <v>0</v>
      </c>
      <c r="T95" s="221">
        <f>S95*H95</f>
        <v>0</v>
      </c>
      <c r="U95" s="222" t="s">
        <v>19</v>
      </c>
      <c r="AR95" s="223" t="s">
        <v>127</v>
      </c>
      <c r="AT95" s="223" t="s">
        <v>175</v>
      </c>
      <c r="AU95" s="223" t="s">
        <v>86</v>
      </c>
      <c r="AY95" s="18" t="s">
        <v>173</v>
      </c>
      <c r="BE95" s="224">
        <f>IF(N95="základní",J95,0)</f>
        <v>0</v>
      </c>
      <c r="BF95" s="224">
        <f>IF(N95="snížená",J95,0)</f>
        <v>0</v>
      </c>
      <c r="BG95" s="224">
        <f>IF(N95="zákl. přenesená",J95,0)</f>
        <v>0</v>
      </c>
      <c r="BH95" s="224">
        <f>IF(N95="sníž. přenesená",J95,0)</f>
        <v>0</v>
      </c>
      <c r="BI95" s="224">
        <f>IF(N95="nulová",J95,0)</f>
        <v>0</v>
      </c>
      <c r="BJ95" s="18" t="s">
        <v>84</v>
      </c>
      <c r="BK95" s="224">
        <f>ROUND(I95*H95,2)</f>
        <v>0</v>
      </c>
      <c r="BL95" s="18" t="s">
        <v>127</v>
      </c>
      <c r="BM95" s="223" t="s">
        <v>557</v>
      </c>
    </row>
    <row r="96" spans="2:47" s="1" customFormat="1" ht="12">
      <c r="B96" s="39"/>
      <c r="C96" s="40"/>
      <c r="D96" s="225" t="s">
        <v>181</v>
      </c>
      <c r="E96" s="40"/>
      <c r="F96" s="226" t="s">
        <v>558</v>
      </c>
      <c r="G96" s="40"/>
      <c r="H96" s="40"/>
      <c r="I96" s="137"/>
      <c r="J96" s="40"/>
      <c r="K96" s="40"/>
      <c r="L96" s="44"/>
      <c r="M96" s="227"/>
      <c r="N96" s="84"/>
      <c r="O96" s="84"/>
      <c r="P96" s="84"/>
      <c r="Q96" s="84"/>
      <c r="R96" s="84"/>
      <c r="S96" s="84"/>
      <c r="T96" s="84"/>
      <c r="U96" s="85"/>
      <c r="AT96" s="18" t="s">
        <v>181</v>
      </c>
      <c r="AU96" s="18" t="s">
        <v>86</v>
      </c>
    </row>
    <row r="97" spans="2:47" s="1" customFormat="1" ht="12">
      <c r="B97" s="39"/>
      <c r="C97" s="40"/>
      <c r="D97" s="225" t="s">
        <v>183</v>
      </c>
      <c r="E97" s="40"/>
      <c r="F97" s="228" t="s">
        <v>554</v>
      </c>
      <c r="G97" s="40"/>
      <c r="H97" s="40"/>
      <c r="I97" s="137"/>
      <c r="J97" s="40"/>
      <c r="K97" s="40"/>
      <c r="L97" s="44"/>
      <c r="M97" s="227"/>
      <c r="N97" s="84"/>
      <c r="O97" s="84"/>
      <c r="P97" s="84"/>
      <c r="Q97" s="84"/>
      <c r="R97" s="84"/>
      <c r="S97" s="84"/>
      <c r="T97" s="84"/>
      <c r="U97" s="85"/>
      <c r="AT97" s="18" t="s">
        <v>183</v>
      </c>
      <c r="AU97" s="18" t="s">
        <v>86</v>
      </c>
    </row>
    <row r="98" spans="2:51" s="12" customFormat="1" ht="12">
      <c r="B98" s="229"/>
      <c r="C98" s="230"/>
      <c r="D98" s="225" t="s">
        <v>185</v>
      </c>
      <c r="E98" s="231" t="s">
        <v>19</v>
      </c>
      <c r="F98" s="232" t="s">
        <v>534</v>
      </c>
      <c r="G98" s="230"/>
      <c r="H98" s="233">
        <v>59</v>
      </c>
      <c r="I98" s="234"/>
      <c r="J98" s="230"/>
      <c r="K98" s="230"/>
      <c r="L98" s="235"/>
      <c r="M98" s="236"/>
      <c r="N98" s="237"/>
      <c r="O98" s="237"/>
      <c r="P98" s="237"/>
      <c r="Q98" s="237"/>
      <c r="R98" s="237"/>
      <c r="S98" s="237"/>
      <c r="T98" s="237"/>
      <c r="U98" s="238"/>
      <c r="AT98" s="239" t="s">
        <v>185</v>
      </c>
      <c r="AU98" s="239" t="s">
        <v>86</v>
      </c>
      <c r="AV98" s="12" t="s">
        <v>86</v>
      </c>
      <c r="AW98" s="12" t="s">
        <v>37</v>
      </c>
      <c r="AX98" s="12" t="s">
        <v>76</v>
      </c>
      <c r="AY98" s="239" t="s">
        <v>173</v>
      </c>
    </row>
    <row r="99" spans="2:51" s="13" customFormat="1" ht="12">
      <c r="B99" s="240"/>
      <c r="C99" s="241"/>
      <c r="D99" s="225" t="s">
        <v>185</v>
      </c>
      <c r="E99" s="242" t="s">
        <v>19</v>
      </c>
      <c r="F99" s="243" t="s">
        <v>187</v>
      </c>
      <c r="G99" s="241"/>
      <c r="H99" s="244">
        <v>59</v>
      </c>
      <c r="I99" s="245"/>
      <c r="J99" s="241"/>
      <c r="K99" s="241"/>
      <c r="L99" s="246"/>
      <c r="M99" s="247"/>
      <c r="N99" s="248"/>
      <c r="O99" s="248"/>
      <c r="P99" s="248"/>
      <c r="Q99" s="248"/>
      <c r="R99" s="248"/>
      <c r="S99" s="248"/>
      <c r="T99" s="248"/>
      <c r="U99" s="249"/>
      <c r="AT99" s="250" t="s">
        <v>185</v>
      </c>
      <c r="AU99" s="250" t="s">
        <v>86</v>
      </c>
      <c r="AV99" s="13" t="s">
        <v>127</v>
      </c>
      <c r="AW99" s="13" t="s">
        <v>37</v>
      </c>
      <c r="AX99" s="13" t="s">
        <v>84</v>
      </c>
      <c r="AY99" s="250" t="s">
        <v>173</v>
      </c>
    </row>
    <row r="100" spans="2:65" s="1" customFormat="1" ht="16.5" customHeight="1">
      <c r="B100" s="39"/>
      <c r="C100" s="212" t="s">
        <v>127</v>
      </c>
      <c r="D100" s="212" t="s">
        <v>175</v>
      </c>
      <c r="E100" s="213" t="s">
        <v>559</v>
      </c>
      <c r="F100" s="214" t="s">
        <v>560</v>
      </c>
      <c r="G100" s="215" t="s">
        <v>190</v>
      </c>
      <c r="H100" s="216">
        <v>12</v>
      </c>
      <c r="I100" s="217"/>
      <c r="J100" s="218">
        <f>ROUND(I100*H100,2)</f>
        <v>0</v>
      </c>
      <c r="K100" s="214" t="s">
        <v>179</v>
      </c>
      <c r="L100" s="44"/>
      <c r="M100" s="219" t="s">
        <v>19</v>
      </c>
      <c r="N100" s="220" t="s">
        <v>47</v>
      </c>
      <c r="O100" s="84"/>
      <c r="P100" s="221">
        <f>O100*H100</f>
        <v>0</v>
      </c>
      <c r="Q100" s="221">
        <v>0.00018</v>
      </c>
      <c r="R100" s="221">
        <f>Q100*H100</f>
        <v>0.00216</v>
      </c>
      <c r="S100" s="221">
        <v>0</v>
      </c>
      <c r="T100" s="221">
        <f>S100*H100</f>
        <v>0</v>
      </c>
      <c r="U100" s="222" t="s">
        <v>19</v>
      </c>
      <c r="AR100" s="223" t="s">
        <v>127</v>
      </c>
      <c r="AT100" s="223" t="s">
        <v>175</v>
      </c>
      <c r="AU100" s="223" t="s">
        <v>86</v>
      </c>
      <c r="AY100" s="18" t="s">
        <v>173</v>
      </c>
      <c r="BE100" s="224">
        <f>IF(N100="základní",J100,0)</f>
        <v>0</v>
      </c>
      <c r="BF100" s="224">
        <f>IF(N100="snížená",J100,0)</f>
        <v>0</v>
      </c>
      <c r="BG100" s="224">
        <f>IF(N100="zákl. přenesená",J100,0)</f>
        <v>0</v>
      </c>
      <c r="BH100" s="224">
        <f>IF(N100="sníž. přenesená",J100,0)</f>
        <v>0</v>
      </c>
      <c r="BI100" s="224">
        <f>IF(N100="nulová",J100,0)</f>
        <v>0</v>
      </c>
      <c r="BJ100" s="18" t="s">
        <v>84</v>
      </c>
      <c r="BK100" s="224">
        <f>ROUND(I100*H100,2)</f>
        <v>0</v>
      </c>
      <c r="BL100" s="18" t="s">
        <v>127</v>
      </c>
      <c r="BM100" s="223" t="s">
        <v>561</v>
      </c>
    </row>
    <row r="101" spans="2:47" s="1" customFormat="1" ht="12">
      <c r="B101" s="39"/>
      <c r="C101" s="40"/>
      <c r="D101" s="225" t="s">
        <v>181</v>
      </c>
      <c r="E101" s="40"/>
      <c r="F101" s="226" t="s">
        <v>562</v>
      </c>
      <c r="G101" s="40"/>
      <c r="H101" s="40"/>
      <c r="I101" s="137"/>
      <c r="J101" s="40"/>
      <c r="K101" s="40"/>
      <c r="L101" s="44"/>
      <c r="M101" s="227"/>
      <c r="N101" s="84"/>
      <c r="O101" s="84"/>
      <c r="P101" s="84"/>
      <c r="Q101" s="84"/>
      <c r="R101" s="84"/>
      <c r="S101" s="84"/>
      <c r="T101" s="84"/>
      <c r="U101" s="85"/>
      <c r="AT101" s="18" t="s">
        <v>181</v>
      </c>
      <c r="AU101" s="18" t="s">
        <v>86</v>
      </c>
    </row>
    <row r="102" spans="2:47" s="1" customFormat="1" ht="12">
      <c r="B102" s="39"/>
      <c r="C102" s="40"/>
      <c r="D102" s="225" t="s">
        <v>183</v>
      </c>
      <c r="E102" s="40"/>
      <c r="F102" s="228" t="s">
        <v>554</v>
      </c>
      <c r="G102" s="40"/>
      <c r="H102" s="40"/>
      <c r="I102" s="137"/>
      <c r="J102" s="40"/>
      <c r="K102" s="40"/>
      <c r="L102" s="44"/>
      <c r="M102" s="227"/>
      <c r="N102" s="84"/>
      <c r="O102" s="84"/>
      <c r="P102" s="84"/>
      <c r="Q102" s="84"/>
      <c r="R102" s="84"/>
      <c r="S102" s="84"/>
      <c r="T102" s="84"/>
      <c r="U102" s="85"/>
      <c r="AT102" s="18" t="s">
        <v>183</v>
      </c>
      <c r="AU102" s="18" t="s">
        <v>86</v>
      </c>
    </row>
    <row r="103" spans="2:51" s="12" customFormat="1" ht="12">
      <c r="B103" s="229"/>
      <c r="C103" s="230"/>
      <c r="D103" s="225" t="s">
        <v>185</v>
      </c>
      <c r="E103" s="231" t="s">
        <v>19</v>
      </c>
      <c r="F103" s="232" t="s">
        <v>563</v>
      </c>
      <c r="G103" s="230"/>
      <c r="H103" s="233">
        <v>12</v>
      </c>
      <c r="I103" s="234"/>
      <c r="J103" s="230"/>
      <c r="K103" s="230"/>
      <c r="L103" s="235"/>
      <c r="M103" s="236"/>
      <c r="N103" s="237"/>
      <c r="O103" s="237"/>
      <c r="P103" s="237"/>
      <c r="Q103" s="237"/>
      <c r="R103" s="237"/>
      <c r="S103" s="237"/>
      <c r="T103" s="237"/>
      <c r="U103" s="238"/>
      <c r="AT103" s="239" t="s">
        <v>185</v>
      </c>
      <c r="AU103" s="239" t="s">
        <v>86</v>
      </c>
      <c r="AV103" s="12" t="s">
        <v>86</v>
      </c>
      <c r="AW103" s="12" t="s">
        <v>37</v>
      </c>
      <c r="AX103" s="12" t="s">
        <v>76</v>
      </c>
      <c r="AY103" s="239" t="s">
        <v>173</v>
      </c>
    </row>
    <row r="104" spans="2:51" s="13" customFormat="1" ht="12">
      <c r="B104" s="240"/>
      <c r="C104" s="241"/>
      <c r="D104" s="225" t="s">
        <v>185</v>
      </c>
      <c r="E104" s="242" t="s">
        <v>19</v>
      </c>
      <c r="F104" s="243" t="s">
        <v>187</v>
      </c>
      <c r="G104" s="241"/>
      <c r="H104" s="244">
        <v>12</v>
      </c>
      <c r="I104" s="245"/>
      <c r="J104" s="241"/>
      <c r="K104" s="241"/>
      <c r="L104" s="246"/>
      <c r="M104" s="247"/>
      <c r="N104" s="248"/>
      <c r="O104" s="248"/>
      <c r="P104" s="248"/>
      <c r="Q104" s="248"/>
      <c r="R104" s="248"/>
      <c r="S104" s="248"/>
      <c r="T104" s="248"/>
      <c r="U104" s="249"/>
      <c r="AT104" s="250" t="s">
        <v>185</v>
      </c>
      <c r="AU104" s="250" t="s">
        <v>86</v>
      </c>
      <c r="AV104" s="13" t="s">
        <v>127</v>
      </c>
      <c r="AW104" s="13" t="s">
        <v>37</v>
      </c>
      <c r="AX104" s="13" t="s">
        <v>84</v>
      </c>
      <c r="AY104" s="250" t="s">
        <v>173</v>
      </c>
    </row>
    <row r="105" spans="2:65" s="1" customFormat="1" ht="16.5" customHeight="1">
      <c r="B105" s="39"/>
      <c r="C105" s="212" t="s">
        <v>125</v>
      </c>
      <c r="D105" s="212" t="s">
        <v>175</v>
      </c>
      <c r="E105" s="213" t="s">
        <v>564</v>
      </c>
      <c r="F105" s="214" t="s">
        <v>565</v>
      </c>
      <c r="G105" s="215" t="s">
        <v>190</v>
      </c>
      <c r="H105" s="216">
        <v>59</v>
      </c>
      <c r="I105" s="217"/>
      <c r="J105" s="218">
        <f>ROUND(I105*H105,2)</f>
        <v>0</v>
      </c>
      <c r="K105" s="214" t="s">
        <v>179</v>
      </c>
      <c r="L105" s="44"/>
      <c r="M105" s="219" t="s">
        <v>19</v>
      </c>
      <c r="N105" s="220" t="s">
        <v>47</v>
      </c>
      <c r="O105" s="84"/>
      <c r="P105" s="221">
        <f>O105*H105</f>
        <v>0</v>
      </c>
      <c r="Q105" s="221">
        <v>0</v>
      </c>
      <c r="R105" s="221">
        <f>Q105*H105</f>
        <v>0</v>
      </c>
      <c r="S105" s="221">
        <v>0</v>
      </c>
      <c r="T105" s="221">
        <f>S105*H105</f>
        <v>0</v>
      </c>
      <c r="U105" s="222" t="s">
        <v>19</v>
      </c>
      <c r="AR105" s="223" t="s">
        <v>127</v>
      </c>
      <c r="AT105" s="223" t="s">
        <v>175</v>
      </c>
      <c r="AU105" s="223" t="s">
        <v>86</v>
      </c>
      <c r="AY105" s="18" t="s">
        <v>173</v>
      </c>
      <c r="BE105" s="224">
        <f>IF(N105="základní",J105,0)</f>
        <v>0</v>
      </c>
      <c r="BF105" s="224">
        <f>IF(N105="snížená",J105,0)</f>
        <v>0</v>
      </c>
      <c r="BG105" s="224">
        <f>IF(N105="zákl. přenesená",J105,0)</f>
        <v>0</v>
      </c>
      <c r="BH105" s="224">
        <f>IF(N105="sníž. přenesená",J105,0)</f>
        <v>0</v>
      </c>
      <c r="BI105" s="224">
        <f>IF(N105="nulová",J105,0)</f>
        <v>0</v>
      </c>
      <c r="BJ105" s="18" t="s">
        <v>84</v>
      </c>
      <c r="BK105" s="224">
        <f>ROUND(I105*H105,2)</f>
        <v>0</v>
      </c>
      <c r="BL105" s="18" t="s">
        <v>127</v>
      </c>
      <c r="BM105" s="223" t="s">
        <v>566</v>
      </c>
    </row>
    <row r="106" spans="2:47" s="1" customFormat="1" ht="12">
      <c r="B106" s="39"/>
      <c r="C106" s="40"/>
      <c r="D106" s="225" t="s">
        <v>181</v>
      </c>
      <c r="E106" s="40"/>
      <c r="F106" s="226" t="s">
        <v>567</v>
      </c>
      <c r="G106" s="40"/>
      <c r="H106" s="40"/>
      <c r="I106" s="137"/>
      <c r="J106" s="40"/>
      <c r="K106" s="40"/>
      <c r="L106" s="44"/>
      <c r="M106" s="227"/>
      <c r="N106" s="84"/>
      <c r="O106" s="84"/>
      <c r="P106" s="84"/>
      <c r="Q106" s="84"/>
      <c r="R106" s="84"/>
      <c r="S106" s="84"/>
      <c r="T106" s="84"/>
      <c r="U106" s="85"/>
      <c r="AT106" s="18" t="s">
        <v>181</v>
      </c>
      <c r="AU106" s="18" t="s">
        <v>86</v>
      </c>
    </row>
    <row r="107" spans="2:47" s="1" customFormat="1" ht="12">
      <c r="B107" s="39"/>
      <c r="C107" s="40"/>
      <c r="D107" s="225" t="s">
        <v>183</v>
      </c>
      <c r="E107" s="40"/>
      <c r="F107" s="228" t="s">
        <v>568</v>
      </c>
      <c r="G107" s="40"/>
      <c r="H107" s="40"/>
      <c r="I107" s="137"/>
      <c r="J107" s="40"/>
      <c r="K107" s="40"/>
      <c r="L107" s="44"/>
      <c r="M107" s="227"/>
      <c r="N107" s="84"/>
      <c r="O107" s="84"/>
      <c r="P107" s="84"/>
      <c r="Q107" s="84"/>
      <c r="R107" s="84"/>
      <c r="S107" s="84"/>
      <c r="T107" s="84"/>
      <c r="U107" s="85"/>
      <c r="AT107" s="18" t="s">
        <v>183</v>
      </c>
      <c r="AU107" s="18" t="s">
        <v>86</v>
      </c>
    </row>
    <row r="108" spans="2:51" s="12" customFormat="1" ht="12">
      <c r="B108" s="229"/>
      <c r="C108" s="230"/>
      <c r="D108" s="225" t="s">
        <v>185</v>
      </c>
      <c r="E108" s="231" t="s">
        <v>19</v>
      </c>
      <c r="F108" s="232" t="s">
        <v>809</v>
      </c>
      <c r="G108" s="230"/>
      <c r="H108" s="233">
        <v>59</v>
      </c>
      <c r="I108" s="234"/>
      <c r="J108" s="230"/>
      <c r="K108" s="230"/>
      <c r="L108" s="235"/>
      <c r="M108" s="236"/>
      <c r="N108" s="237"/>
      <c r="O108" s="237"/>
      <c r="P108" s="237"/>
      <c r="Q108" s="237"/>
      <c r="R108" s="237"/>
      <c r="S108" s="237"/>
      <c r="T108" s="237"/>
      <c r="U108" s="238"/>
      <c r="AT108" s="239" t="s">
        <v>185</v>
      </c>
      <c r="AU108" s="239" t="s">
        <v>86</v>
      </c>
      <c r="AV108" s="12" t="s">
        <v>86</v>
      </c>
      <c r="AW108" s="12" t="s">
        <v>37</v>
      </c>
      <c r="AX108" s="12" t="s">
        <v>76</v>
      </c>
      <c r="AY108" s="239" t="s">
        <v>173</v>
      </c>
    </row>
    <row r="109" spans="2:51" s="13" customFormat="1" ht="12">
      <c r="B109" s="240"/>
      <c r="C109" s="241"/>
      <c r="D109" s="225" t="s">
        <v>185</v>
      </c>
      <c r="E109" s="242" t="s">
        <v>534</v>
      </c>
      <c r="F109" s="243" t="s">
        <v>187</v>
      </c>
      <c r="G109" s="241"/>
      <c r="H109" s="244">
        <v>59</v>
      </c>
      <c r="I109" s="245"/>
      <c r="J109" s="241"/>
      <c r="K109" s="241"/>
      <c r="L109" s="246"/>
      <c r="M109" s="247"/>
      <c r="N109" s="248"/>
      <c r="O109" s="248"/>
      <c r="P109" s="248"/>
      <c r="Q109" s="248"/>
      <c r="R109" s="248"/>
      <c r="S109" s="248"/>
      <c r="T109" s="248"/>
      <c r="U109" s="249"/>
      <c r="AT109" s="250" t="s">
        <v>185</v>
      </c>
      <c r="AU109" s="250" t="s">
        <v>86</v>
      </c>
      <c r="AV109" s="13" t="s">
        <v>127</v>
      </c>
      <c r="AW109" s="13" t="s">
        <v>37</v>
      </c>
      <c r="AX109" s="13" t="s">
        <v>84</v>
      </c>
      <c r="AY109" s="250" t="s">
        <v>173</v>
      </c>
    </row>
    <row r="110" spans="2:65" s="1" customFormat="1" ht="16.5" customHeight="1">
      <c r="B110" s="39"/>
      <c r="C110" s="212" t="s">
        <v>211</v>
      </c>
      <c r="D110" s="212" t="s">
        <v>175</v>
      </c>
      <c r="E110" s="213" t="s">
        <v>570</v>
      </c>
      <c r="F110" s="214" t="s">
        <v>571</v>
      </c>
      <c r="G110" s="215" t="s">
        <v>190</v>
      </c>
      <c r="H110" s="216">
        <v>7</v>
      </c>
      <c r="I110" s="217"/>
      <c r="J110" s="218">
        <f>ROUND(I110*H110,2)</f>
        <v>0</v>
      </c>
      <c r="K110" s="214" t="s">
        <v>179</v>
      </c>
      <c r="L110" s="44"/>
      <c r="M110" s="219" t="s">
        <v>19</v>
      </c>
      <c r="N110" s="220" t="s">
        <v>47</v>
      </c>
      <c r="O110" s="84"/>
      <c r="P110" s="221">
        <f>O110*H110</f>
        <v>0</v>
      </c>
      <c r="Q110" s="221">
        <v>0</v>
      </c>
      <c r="R110" s="221">
        <f>Q110*H110</f>
        <v>0</v>
      </c>
      <c r="S110" s="221">
        <v>0</v>
      </c>
      <c r="T110" s="221">
        <f>S110*H110</f>
        <v>0</v>
      </c>
      <c r="U110" s="222" t="s">
        <v>19</v>
      </c>
      <c r="AR110" s="223" t="s">
        <v>127</v>
      </c>
      <c r="AT110" s="223" t="s">
        <v>175</v>
      </c>
      <c r="AU110" s="223" t="s">
        <v>86</v>
      </c>
      <c r="AY110" s="18" t="s">
        <v>173</v>
      </c>
      <c r="BE110" s="224">
        <f>IF(N110="základní",J110,0)</f>
        <v>0</v>
      </c>
      <c r="BF110" s="224">
        <f>IF(N110="snížená",J110,0)</f>
        <v>0</v>
      </c>
      <c r="BG110" s="224">
        <f>IF(N110="zákl. přenesená",J110,0)</f>
        <v>0</v>
      </c>
      <c r="BH110" s="224">
        <f>IF(N110="sníž. přenesená",J110,0)</f>
        <v>0</v>
      </c>
      <c r="BI110" s="224">
        <f>IF(N110="nulová",J110,0)</f>
        <v>0</v>
      </c>
      <c r="BJ110" s="18" t="s">
        <v>84</v>
      </c>
      <c r="BK110" s="224">
        <f>ROUND(I110*H110,2)</f>
        <v>0</v>
      </c>
      <c r="BL110" s="18" t="s">
        <v>127</v>
      </c>
      <c r="BM110" s="223" t="s">
        <v>572</v>
      </c>
    </row>
    <row r="111" spans="2:47" s="1" customFormat="1" ht="12">
      <c r="B111" s="39"/>
      <c r="C111" s="40"/>
      <c r="D111" s="225" t="s">
        <v>181</v>
      </c>
      <c r="E111" s="40"/>
      <c r="F111" s="226" t="s">
        <v>573</v>
      </c>
      <c r="G111" s="40"/>
      <c r="H111" s="40"/>
      <c r="I111" s="137"/>
      <c r="J111" s="40"/>
      <c r="K111" s="40"/>
      <c r="L111" s="44"/>
      <c r="M111" s="227"/>
      <c r="N111" s="84"/>
      <c r="O111" s="84"/>
      <c r="P111" s="84"/>
      <c r="Q111" s="84"/>
      <c r="R111" s="84"/>
      <c r="S111" s="84"/>
      <c r="T111" s="84"/>
      <c r="U111" s="85"/>
      <c r="AT111" s="18" t="s">
        <v>181</v>
      </c>
      <c r="AU111" s="18" t="s">
        <v>86</v>
      </c>
    </row>
    <row r="112" spans="2:47" s="1" customFormat="1" ht="12">
      <c r="B112" s="39"/>
      <c r="C112" s="40"/>
      <c r="D112" s="225" t="s">
        <v>183</v>
      </c>
      <c r="E112" s="40"/>
      <c r="F112" s="228" t="s">
        <v>568</v>
      </c>
      <c r="G112" s="40"/>
      <c r="H112" s="40"/>
      <c r="I112" s="137"/>
      <c r="J112" s="40"/>
      <c r="K112" s="40"/>
      <c r="L112" s="44"/>
      <c r="M112" s="227"/>
      <c r="N112" s="84"/>
      <c r="O112" s="84"/>
      <c r="P112" s="84"/>
      <c r="Q112" s="84"/>
      <c r="R112" s="84"/>
      <c r="S112" s="84"/>
      <c r="T112" s="84"/>
      <c r="U112" s="85"/>
      <c r="AT112" s="18" t="s">
        <v>183</v>
      </c>
      <c r="AU112" s="18" t="s">
        <v>86</v>
      </c>
    </row>
    <row r="113" spans="2:51" s="12" customFormat="1" ht="12">
      <c r="B113" s="229"/>
      <c r="C113" s="230"/>
      <c r="D113" s="225" t="s">
        <v>185</v>
      </c>
      <c r="E113" s="231" t="s">
        <v>19</v>
      </c>
      <c r="F113" s="232" t="s">
        <v>810</v>
      </c>
      <c r="G113" s="230"/>
      <c r="H113" s="233">
        <v>7</v>
      </c>
      <c r="I113" s="234"/>
      <c r="J113" s="230"/>
      <c r="K113" s="230"/>
      <c r="L113" s="235"/>
      <c r="M113" s="236"/>
      <c r="N113" s="237"/>
      <c r="O113" s="237"/>
      <c r="P113" s="237"/>
      <c r="Q113" s="237"/>
      <c r="R113" s="237"/>
      <c r="S113" s="237"/>
      <c r="T113" s="237"/>
      <c r="U113" s="238"/>
      <c r="AT113" s="239" t="s">
        <v>185</v>
      </c>
      <c r="AU113" s="239" t="s">
        <v>86</v>
      </c>
      <c r="AV113" s="12" t="s">
        <v>86</v>
      </c>
      <c r="AW113" s="12" t="s">
        <v>37</v>
      </c>
      <c r="AX113" s="12" t="s">
        <v>76</v>
      </c>
      <c r="AY113" s="239" t="s">
        <v>173</v>
      </c>
    </row>
    <row r="114" spans="2:51" s="13" customFormat="1" ht="12">
      <c r="B114" s="240"/>
      <c r="C114" s="241"/>
      <c r="D114" s="225" t="s">
        <v>185</v>
      </c>
      <c r="E114" s="242" t="s">
        <v>535</v>
      </c>
      <c r="F114" s="243" t="s">
        <v>187</v>
      </c>
      <c r="G114" s="241"/>
      <c r="H114" s="244">
        <v>7</v>
      </c>
      <c r="I114" s="245"/>
      <c r="J114" s="241"/>
      <c r="K114" s="241"/>
      <c r="L114" s="246"/>
      <c r="M114" s="247"/>
      <c r="N114" s="248"/>
      <c r="O114" s="248"/>
      <c r="P114" s="248"/>
      <c r="Q114" s="248"/>
      <c r="R114" s="248"/>
      <c r="S114" s="248"/>
      <c r="T114" s="248"/>
      <c r="U114" s="249"/>
      <c r="AT114" s="250" t="s">
        <v>185</v>
      </c>
      <c r="AU114" s="250" t="s">
        <v>86</v>
      </c>
      <c r="AV114" s="13" t="s">
        <v>127</v>
      </c>
      <c r="AW114" s="13" t="s">
        <v>37</v>
      </c>
      <c r="AX114" s="13" t="s">
        <v>84</v>
      </c>
      <c r="AY114" s="250" t="s">
        <v>173</v>
      </c>
    </row>
    <row r="115" spans="2:65" s="1" customFormat="1" ht="16.5" customHeight="1">
      <c r="B115" s="39"/>
      <c r="C115" s="212" t="s">
        <v>220</v>
      </c>
      <c r="D115" s="212" t="s">
        <v>175</v>
      </c>
      <c r="E115" s="213" t="s">
        <v>575</v>
      </c>
      <c r="F115" s="214" t="s">
        <v>576</v>
      </c>
      <c r="G115" s="215" t="s">
        <v>190</v>
      </c>
      <c r="H115" s="216">
        <v>4</v>
      </c>
      <c r="I115" s="217"/>
      <c r="J115" s="218">
        <f>ROUND(I115*H115,2)</f>
        <v>0</v>
      </c>
      <c r="K115" s="214" t="s">
        <v>179</v>
      </c>
      <c r="L115" s="44"/>
      <c r="M115" s="219" t="s">
        <v>19</v>
      </c>
      <c r="N115" s="220" t="s">
        <v>47</v>
      </c>
      <c r="O115" s="84"/>
      <c r="P115" s="221">
        <f>O115*H115</f>
        <v>0</v>
      </c>
      <c r="Q115" s="221">
        <v>0</v>
      </c>
      <c r="R115" s="221">
        <f>Q115*H115</f>
        <v>0</v>
      </c>
      <c r="S115" s="221">
        <v>0</v>
      </c>
      <c r="T115" s="221">
        <f>S115*H115</f>
        <v>0</v>
      </c>
      <c r="U115" s="222" t="s">
        <v>19</v>
      </c>
      <c r="AR115" s="223" t="s">
        <v>127</v>
      </c>
      <c r="AT115" s="223" t="s">
        <v>175</v>
      </c>
      <c r="AU115" s="223" t="s">
        <v>86</v>
      </c>
      <c r="AY115" s="18" t="s">
        <v>173</v>
      </c>
      <c r="BE115" s="224">
        <f>IF(N115="základní",J115,0)</f>
        <v>0</v>
      </c>
      <c r="BF115" s="224">
        <f>IF(N115="snížená",J115,0)</f>
        <v>0</v>
      </c>
      <c r="BG115" s="224">
        <f>IF(N115="zákl. přenesená",J115,0)</f>
        <v>0</v>
      </c>
      <c r="BH115" s="224">
        <f>IF(N115="sníž. přenesená",J115,0)</f>
        <v>0</v>
      </c>
      <c r="BI115" s="224">
        <f>IF(N115="nulová",J115,0)</f>
        <v>0</v>
      </c>
      <c r="BJ115" s="18" t="s">
        <v>84</v>
      </c>
      <c r="BK115" s="224">
        <f>ROUND(I115*H115,2)</f>
        <v>0</v>
      </c>
      <c r="BL115" s="18" t="s">
        <v>127</v>
      </c>
      <c r="BM115" s="223" t="s">
        <v>577</v>
      </c>
    </row>
    <row r="116" spans="2:47" s="1" customFormat="1" ht="12">
      <c r="B116" s="39"/>
      <c r="C116" s="40"/>
      <c r="D116" s="225" t="s">
        <v>181</v>
      </c>
      <c r="E116" s="40"/>
      <c r="F116" s="226" t="s">
        <v>578</v>
      </c>
      <c r="G116" s="40"/>
      <c r="H116" s="40"/>
      <c r="I116" s="137"/>
      <c r="J116" s="40"/>
      <c r="K116" s="40"/>
      <c r="L116" s="44"/>
      <c r="M116" s="227"/>
      <c r="N116" s="84"/>
      <c r="O116" s="84"/>
      <c r="P116" s="84"/>
      <c r="Q116" s="84"/>
      <c r="R116" s="84"/>
      <c r="S116" s="84"/>
      <c r="T116" s="84"/>
      <c r="U116" s="85"/>
      <c r="AT116" s="18" t="s">
        <v>181</v>
      </c>
      <c r="AU116" s="18" t="s">
        <v>86</v>
      </c>
    </row>
    <row r="117" spans="2:47" s="1" customFormat="1" ht="12">
      <c r="B117" s="39"/>
      <c r="C117" s="40"/>
      <c r="D117" s="225" t="s">
        <v>183</v>
      </c>
      <c r="E117" s="40"/>
      <c r="F117" s="228" t="s">
        <v>568</v>
      </c>
      <c r="G117" s="40"/>
      <c r="H117" s="40"/>
      <c r="I117" s="137"/>
      <c r="J117" s="40"/>
      <c r="K117" s="40"/>
      <c r="L117" s="44"/>
      <c r="M117" s="227"/>
      <c r="N117" s="84"/>
      <c r="O117" s="84"/>
      <c r="P117" s="84"/>
      <c r="Q117" s="84"/>
      <c r="R117" s="84"/>
      <c r="S117" s="84"/>
      <c r="T117" s="84"/>
      <c r="U117" s="85"/>
      <c r="AT117" s="18" t="s">
        <v>183</v>
      </c>
      <c r="AU117" s="18" t="s">
        <v>86</v>
      </c>
    </row>
    <row r="118" spans="2:51" s="12" customFormat="1" ht="12">
      <c r="B118" s="229"/>
      <c r="C118" s="230"/>
      <c r="D118" s="225" t="s">
        <v>185</v>
      </c>
      <c r="E118" s="231" t="s">
        <v>19</v>
      </c>
      <c r="F118" s="232" t="s">
        <v>579</v>
      </c>
      <c r="G118" s="230"/>
      <c r="H118" s="233">
        <v>4</v>
      </c>
      <c r="I118" s="234"/>
      <c r="J118" s="230"/>
      <c r="K118" s="230"/>
      <c r="L118" s="235"/>
      <c r="M118" s="236"/>
      <c r="N118" s="237"/>
      <c r="O118" s="237"/>
      <c r="P118" s="237"/>
      <c r="Q118" s="237"/>
      <c r="R118" s="237"/>
      <c r="S118" s="237"/>
      <c r="T118" s="237"/>
      <c r="U118" s="238"/>
      <c r="AT118" s="239" t="s">
        <v>185</v>
      </c>
      <c r="AU118" s="239" t="s">
        <v>86</v>
      </c>
      <c r="AV118" s="12" t="s">
        <v>86</v>
      </c>
      <c r="AW118" s="12" t="s">
        <v>37</v>
      </c>
      <c r="AX118" s="12" t="s">
        <v>76</v>
      </c>
      <c r="AY118" s="239" t="s">
        <v>173</v>
      </c>
    </row>
    <row r="119" spans="2:51" s="13" customFormat="1" ht="12">
      <c r="B119" s="240"/>
      <c r="C119" s="241"/>
      <c r="D119" s="225" t="s">
        <v>185</v>
      </c>
      <c r="E119" s="242" t="s">
        <v>536</v>
      </c>
      <c r="F119" s="243" t="s">
        <v>187</v>
      </c>
      <c r="G119" s="241"/>
      <c r="H119" s="244">
        <v>4</v>
      </c>
      <c r="I119" s="245"/>
      <c r="J119" s="241"/>
      <c r="K119" s="241"/>
      <c r="L119" s="246"/>
      <c r="M119" s="247"/>
      <c r="N119" s="248"/>
      <c r="O119" s="248"/>
      <c r="P119" s="248"/>
      <c r="Q119" s="248"/>
      <c r="R119" s="248"/>
      <c r="S119" s="248"/>
      <c r="T119" s="248"/>
      <c r="U119" s="249"/>
      <c r="AT119" s="250" t="s">
        <v>185</v>
      </c>
      <c r="AU119" s="250" t="s">
        <v>86</v>
      </c>
      <c r="AV119" s="13" t="s">
        <v>127</v>
      </c>
      <c r="AW119" s="13" t="s">
        <v>37</v>
      </c>
      <c r="AX119" s="13" t="s">
        <v>84</v>
      </c>
      <c r="AY119" s="250" t="s">
        <v>173</v>
      </c>
    </row>
    <row r="120" spans="2:65" s="1" customFormat="1" ht="16.5" customHeight="1">
      <c r="B120" s="39"/>
      <c r="C120" s="212" t="s">
        <v>226</v>
      </c>
      <c r="D120" s="212" t="s">
        <v>175</v>
      </c>
      <c r="E120" s="213" t="s">
        <v>580</v>
      </c>
      <c r="F120" s="214" t="s">
        <v>581</v>
      </c>
      <c r="G120" s="215" t="s">
        <v>190</v>
      </c>
      <c r="H120" s="216">
        <v>1</v>
      </c>
      <c r="I120" s="217"/>
      <c r="J120" s="218">
        <f>ROUND(I120*H120,2)</f>
        <v>0</v>
      </c>
      <c r="K120" s="214" t="s">
        <v>179</v>
      </c>
      <c r="L120" s="44"/>
      <c r="M120" s="219" t="s">
        <v>19</v>
      </c>
      <c r="N120" s="220" t="s">
        <v>47</v>
      </c>
      <c r="O120" s="84"/>
      <c r="P120" s="221">
        <f>O120*H120</f>
        <v>0</v>
      </c>
      <c r="Q120" s="221">
        <v>0</v>
      </c>
      <c r="R120" s="221">
        <f>Q120*H120</f>
        <v>0</v>
      </c>
      <c r="S120" s="221">
        <v>0</v>
      </c>
      <c r="T120" s="221">
        <f>S120*H120</f>
        <v>0</v>
      </c>
      <c r="U120" s="222" t="s">
        <v>19</v>
      </c>
      <c r="AR120" s="223" t="s">
        <v>127</v>
      </c>
      <c r="AT120" s="223" t="s">
        <v>175</v>
      </c>
      <c r="AU120" s="223" t="s">
        <v>86</v>
      </c>
      <c r="AY120" s="18" t="s">
        <v>173</v>
      </c>
      <c r="BE120" s="224">
        <f>IF(N120="základní",J120,0)</f>
        <v>0</v>
      </c>
      <c r="BF120" s="224">
        <f>IF(N120="snížená",J120,0)</f>
        <v>0</v>
      </c>
      <c r="BG120" s="224">
        <f>IF(N120="zákl. přenesená",J120,0)</f>
        <v>0</v>
      </c>
      <c r="BH120" s="224">
        <f>IF(N120="sníž. přenesená",J120,0)</f>
        <v>0</v>
      </c>
      <c r="BI120" s="224">
        <f>IF(N120="nulová",J120,0)</f>
        <v>0</v>
      </c>
      <c r="BJ120" s="18" t="s">
        <v>84</v>
      </c>
      <c r="BK120" s="224">
        <f>ROUND(I120*H120,2)</f>
        <v>0</v>
      </c>
      <c r="BL120" s="18" t="s">
        <v>127</v>
      </c>
      <c r="BM120" s="223" t="s">
        <v>582</v>
      </c>
    </row>
    <row r="121" spans="2:47" s="1" customFormat="1" ht="12">
      <c r="B121" s="39"/>
      <c r="C121" s="40"/>
      <c r="D121" s="225" t="s">
        <v>181</v>
      </c>
      <c r="E121" s="40"/>
      <c r="F121" s="226" t="s">
        <v>583</v>
      </c>
      <c r="G121" s="40"/>
      <c r="H121" s="40"/>
      <c r="I121" s="137"/>
      <c r="J121" s="40"/>
      <c r="K121" s="40"/>
      <c r="L121" s="44"/>
      <c r="M121" s="227"/>
      <c r="N121" s="84"/>
      <c r="O121" s="84"/>
      <c r="P121" s="84"/>
      <c r="Q121" s="84"/>
      <c r="R121" s="84"/>
      <c r="S121" s="84"/>
      <c r="T121" s="84"/>
      <c r="U121" s="85"/>
      <c r="AT121" s="18" t="s">
        <v>181</v>
      </c>
      <c r="AU121" s="18" t="s">
        <v>86</v>
      </c>
    </row>
    <row r="122" spans="2:47" s="1" customFormat="1" ht="12">
      <c r="B122" s="39"/>
      <c r="C122" s="40"/>
      <c r="D122" s="225" t="s">
        <v>183</v>
      </c>
      <c r="E122" s="40"/>
      <c r="F122" s="228" t="s">
        <v>568</v>
      </c>
      <c r="G122" s="40"/>
      <c r="H122" s="40"/>
      <c r="I122" s="137"/>
      <c r="J122" s="40"/>
      <c r="K122" s="40"/>
      <c r="L122" s="44"/>
      <c r="M122" s="227"/>
      <c r="N122" s="84"/>
      <c r="O122" s="84"/>
      <c r="P122" s="84"/>
      <c r="Q122" s="84"/>
      <c r="R122" s="84"/>
      <c r="S122" s="84"/>
      <c r="T122" s="84"/>
      <c r="U122" s="85"/>
      <c r="AT122" s="18" t="s">
        <v>183</v>
      </c>
      <c r="AU122" s="18" t="s">
        <v>86</v>
      </c>
    </row>
    <row r="123" spans="2:51" s="12" customFormat="1" ht="12">
      <c r="B123" s="229"/>
      <c r="C123" s="230"/>
      <c r="D123" s="225" t="s">
        <v>185</v>
      </c>
      <c r="E123" s="231" t="s">
        <v>19</v>
      </c>
      <c r="F123" s="232" t="s">
        <v>811</v>
      </c>
      <c r="G123" s="230"/>
      <c r="H123" s="233">
        <v>1</v>
      </c>
      <c r="I123" s="234"/>
      <c r="J123" s="230"/>
      <c r="K123" s="230"/>
      <c r="L123" s="235"/>
      <c r="M123" s="236"/>
      <c r="N123" s="237"/>
      <c r="O123" s="237"/>
      <c r="P123" s="237"/>
      <c r="Q123" s="237"/>
      <c r="R123" s="237"/>
      <c r="S123" s="237"/>
      <c r="T123" s="237"/>
      <c r="U123" s="238"/>
      <c r="AT123" s="239" t="s">
        <v>185</v>
      </c>
      <c r="AU123" s="239" t="s">
        <v>86</v>
      </c>
      <c r="AV123" s="12" t="s">
        <v>86</v>
      </c>
      <c r="AW123" s="12" t="s">
        <v>37</v>
      </c>
      <c r="AX123" s="12" t="s">
        <v>76</v>
      </c>
      <c r="AY123" s="239" t="s">
        <v>173</v>
      </c>
    </row>
    <row r="124" spans="2:51" s="13" customFormat="1" ht="12">
      <c r="B124" s="240"/>
      <c r="C124" s="241"/>
      <c r="D124" s="225" t="s">
        <v>185</v>
      </c>
      <c r="E124" s="242" t="s">
        <v>537</v>
      </c>
      <c r="F124" s="243" t="s">
        <v>187</v>
      </c>
      <c r="G124" s="241"/>
      <c r="H124" s="244">
        <v>1</v>
      </c>
      <c r="I124" s="245"/>
      <c r="J124" s="241"/>
      <c r="K124" s="241"/>
      <c r="L124" s="246"/>
      <c r="M124" s="247"/>
      <c r="N124" s="248"/>
      <c r="O124" s="248"/>
      <c r="P124" s="248"/>
      <c r="Q124" s="248"/>
      <c r="R124" s="248"/>
      <c r="S124" s="248"/>
      <c r="T124" s="248"/>
      <c r="U124" s="249"/>
      <c r="AT124" s="250" t="s">
        <v>185</v>
      </c>
      <c r="AU124" s="250" t="s">
        <v>86</v>
      </c>
      <c r="AV124" s="13" t="s">
        <v>127</v>
      </c>
      <c r="AW124" s="13" t="s">
        <v>37</v>
      </c>
      <c r="AX124" s="13" t="s">
        <v>84</v>
      </c>
      <c r="AY124" s="250" t="s">
        <v>173</v>
      </c>
    </row>
    <row r="125" spans="2:65" s="1" customFormat="1" ht="16.5" customHeight="1">
      <c r="B125" s="39"/>
      <c r="C125" s="212" t="s">
        <v>236</v>
      </c>
      <c r="D125" s="212" t="s">
        <v>175</v>
      </c>
      <c r="E125" s="213" t="s">
        <v>601</v>
      </c>
      <c r="F125" s="214" t="s">
        <v>602</v>
      </c>
      <c r="G125" s="215" t="s">
        <v>190</v>
      </c>
      <c r="H125" s="216">
        <v>59</v>
      </c>
      <c r="I125" s="217"/>
      <c r="J125" s="218">
        <f>ROUND(I125*H125,2)</f>
        <v>0</v>
      </c>
      <c r="K125" s="214" t="s">
        <v>179</v>
      </c>
      <c r="L125" s="44"/>
      <c r="M125" s="219" t="s">
        <v>19</v>
      </c>
      <c r="N125" s="220" t="s">
        <v>47</v>
      </c>
      <c r="O125" s="84"/>
      <c r="P125" s="221">
        <f>O125*H125</f>
        <v>0</v>
      </c>
      <c r="Q125" s="221">
        <v>0</v>
      </c>
      <c r="R125" s="221">
        <f>Q125*H125</f>
        <v>0</v>
      </c>
      <c r="S125" s="221">
        <v>0</v>
      </c>
      <c r="T125" s="221">
        <f>S125*H125</f>
        <v>0</v>
      </c>
      <c r="U125" s="222" t="s">
        <v>19</v>
      </c>
      <c r="AR125" s="223" t="s">
        <v>127</v>
      </c>
      <c r="AT125" s="223" t="s">
        <v>175</v>
      </c>
      <c r="AU125" s="223" t="s">
        <v>86</v>
      </c>
      <c r="AY125" s="18" t="s">
        <v>173</v>
      </c>
      <c r="BE125" s="224">
        <f>IF(N125="základní",J125,0)</f>
        <v>0</v>
      </c>
      <c r="BF125" s="224">
        <f>IF(N125="snížená",J125,0)</f>
        <v>0</v>
      </c>
      <c r="BG125" s="224">
        <f>IF(N125="zákl. přenesená",J125,0)</f>
        <v>0</v>
      </c>
      <c r="BH125" s="224">
        <f>IF(N125="sníž. přenesená",J125,0)</f>
        <v>0</v>
      </c>
      <c r="BI125" s="224">
        <f>IF(N125="nulová",J125,0)</f>
        <v>0</v>
      </c>
      <c r="BJ125" s="18" t="s">
        <v>84</v>
      </c>
      <c r="BK125" s="224">
        <f>ROUND(I125*H125,2)</f>
        <v>0</v>
      </c>
      <c r="BL125" s="18" t="s">
        <v>127</v>
      </c>
      <c r="BM125" s="223" t="s">
        <v>603</v>
      </c>
    </row>
    <row r="126" spans="2:47" s="1" customFormat="1" ht="12">
      <c r="B126" s="39"/>
      <c r="C126" s="40"/>
      <c r="D126" s="225" t="s">
        <v>181</v>
      </c>
      <c r="E126" s="40"/>
      <c r="F126" s="226" t="s">
        <v>604</v>
      </c>
      <c r="G126" s="40"/>
      <c r="H126" s="40"/>
      <c r="I126" s="137"/>
      <c r="J126" s="40"/>
      <c r="K126" s="40"/>
      <c r="L126" s="44"/>
      <c r="M126" s="227"/>
      <c r="N126" s="84"/>
      <c r="O126" s="84"/>
      <c r="P126" s="84"/>
      <c r="Q126" s="84"/>
      <c r="R126" s="84"/>
      <c r="S126" s="84"/>
      <c r="T126" s="84"/>
      <c r="U126" s="85"/>
      <c r="AT126" s="18" t="s">
        <v>181</v>
      </c>
      <c r="AU126" s="18" t="s">
        <v>86</v>
      </c>
    </row>
    <row r="127" spans="2:47" s="1" customFormat="1" ht="12">
      <c r="B127" s="39"/>
      <c r="C127" s="40"/>
      <c r="D127" s="225" t="s">
        <v>183</v>
      </c>
      <c r="E127" s="40"/>
      <c r="F127" s="228" t="s">
        <v>332</v>
      </c>
      <c r="G127" s="40"/>
      <c r="H127" s="40"/>
      <c r="I127" s="137"/>
      <c r="J127" s="40"/>
      <c r="K127" s="40"/>
      <c r="L127" s="44"/>
      <c r="M127" s="227"/>
      <c r="N127" s="84"/>
      <c r="O127" s="84"/>
      <c r="P127" s="84"/>
      <c r="Q127" s="84"/>
      <c r="R127" s="84"/>
      <c r="S127" s="84"/>
      <c r="T127" s="84"/>
      <c r="U127" s="85"/>
      <c r="AT127" s="18" t="s">
        <v>183</v>
      </c>
      <c r="AU127" s="18" t="s">
        <v>86</v>
      </c>
    </row>
    <row r="128" spans="2:51" s="12" customFormat="1" ht="12">
      <c r="B128" s="229"/>
      <c r="C128" s="230"/>
      <c r="D128" s="225" t="s">
        <v>185</v>
      </c>
      <c r="E128" s="231" t="s">
        <v>19</v>
      </c>
      <c r="F128" s="232" t="s">
        <v>534</v>
      </c>
      <c r="G128" s="230"/>
      <c r="H128" s="233">
        <v>59</v>
      </c>
      <c r="I128" s="234"/>
      <c r="J128" s="230"/>
      <c r="K128" s="230"/>
      <c r="L128" s="235"/>
      <c r="M128" s="236"/>
      <c r="N128" s="237"/>
      <c r="O128" s="237"/>
      <c r="P128" s="237"/>
      <c r="Q128" s="237"/>
      <c r="R128" s="237"/>
      <c r="S128" s="237"/>
      <c r="T128" s="237"/>
      <c r="U128" s="238"/>
      <c r="AT128" s="239" t="s">
        <v>185</v>
      </c>
      <c r="AU128" s="239" t="s">
        <v>86</v>
      </c>
      <c r="AV128" s="12" t="s">
        <v>86</v>
      </c>
      <c r="AW128" s="12" t="s">
        <v>37</v>
      </c>
      <c r="AX128" s="12" t="s">
        <v>76</v>
      </c>
      <c r="AY128" s="239" t="s">
        <v>173</v>
      </c>
    </row>
    <row r="129" spans="2:51" s="13" customFormat="1" ht="12">
      <c r="B129" s="240"/>
      <c r="C129" s="241"/>
      <c r="D129" s="225" t="s">
        <v>185</v>
      </c>
      <c r="E129" s="242" t="s">
        <v>19</v>
      </c>
      <c r="F129" s="243" t="s">
        <v>187</v>
      </c>
      <c r="G129" s="241"/>
      <c r="H129" s="244">
        <v>59</v>
      </c>
      <c r="I129" s="245"/>
      <c r="J129" s="241"/>
      <c r="K129" s="241"/>
      <c r="L129" s="246"/>
      <c r="M129" s="247"/>
      <c r="N129" s="248"/>
      <c r="O129" s="248"/>
      <c r="P129" s="248"/>
      <c r="Q129" s="248"/>
      <c r="R129" s="248"/>
      <c r="S129" s="248"/>
      <c r="T129" s="248"/>
      <c r="U129" s="249"/>
      <c r="AT129" s="250" t="s">
        <v>185</v>
      </c>
      <c r="AU129" s="250" t="s">
        <v>86</v>
      </c>
      <c r="AV129" s="13" t="s">
        <v>127</v>
      </c>
      <c r="AW129" s="13" t="s">
        <v>37</v>
      </c>
      <c r="AX129" s="13" t="s">
        <v>84</v>
      </c>
      <c r="AY129" s="250" t="s">
        <v>173</v>
      </c>
    </row>
    <row r="130" spans="2:65" s="1" customFormat="1" ht="16.5" customHeight="1">
      <c r="B130" s="39"/>
      <c r="C130" s="212" t="s">
        <v>242</v>
      </c>
      <c r="D130" s="212" t="s">
        <v>175</v>
      </c>
      <c r="E130" s="213" t="s">
        <v>605</v>
      </c>
      <c r="F130" s="214" t="s">
        <v>606</v>
      </c>
      <c r="G130" s="215" t="s">
        <v>190</v>
      </c>
      <c r="H130" s="216">
        <v>7</v>
      </c>
      <c r="I130" s="217"/>
      <c r="J130" s="218">
        <f>ROUND(I130*H130,2)</f>
        <v>0</v>
      </c>
      <c r="K130" s="214" t="s">
        <v>179</v>
      </c>
      <c r="L130" s="44"/>
      <c r="M130" s="219" t="s">
        <v>19</v>
      </c>
      <c r="N130" s="220" t="s">
        <v>47</v>
      </c>
      <c r="O130" s="84"/>
      <c r="P130" s="221">
        <f>O130*H130</f>
        <v>0</v>
      </c>
      <c r="Q130" s="221">
        <v>0</v>
      </c>
      <c r="R130" s="221">
        <f>Q130*H130</f>
        <v>0</v>
      </c>
      <c r="S130" s="221">
        <v>0</v>
      </c>
      <c r="T130" s="221">
        <f>S130*H130</f>
        <v>0</v>
      </c>
      <c r="U130" s="222" t="s">
        <v>19</v>
      </c>
      <c r="AR130" s="223" t="s">
        <v>127</v>
      </c>
      <c r="AT130" s="223" t="s">
        <v>175</v>
      </c>
      <c r="AU130" s="223" t="s">
        <v>86</v>
      </c>
      <c r="AY130" s="18" t="s">
        <v>173</v>
      </c>
      <c r="BE130" s="224">
        <f>IF(N130="základní",J130,0)</f>
        <v>0</v>
      </c>
      <c r="BF130" s="224">
        <f>IF(N130="snížená",J130,0)</f>
        <v>0</v>
      </c>
      <c r="BG130" s="224">
        <f>IF(N130="zákl. přenesená",J130,0)</f>
        <v>0</v>
      </c>
      <c r="BH130" s="224">
        <f>IF(N130="sníž. přenesená",J130,0)</f>
        <v>0</v>
      </c>
      <c r="BI130" s="224">
        <f>IF(N130="nulová",J130,0)</f>
        <v>0</v>
      </c>
      <c r="BJ130" s="18" t="s">
        <v>84</v>
      </c>
      <c r="BK130" s="224">
        <f>ROUND(I130*H130,2)</f>
        <v>0</v>
      </c>
      <c r="BL130" s="18" t="s">
        <v>127</v>
      </c>
      <c r="BM130" s="223" t="s">
        <v>607</v>
      </c>
    </row>
    <row r="131" spans="2:47" s="1" customFormat="1" ht="12">
      <c r="B131" s="39"/>
      <c r="C131" s="40"/>
      <c r="D131" s="225" t="s">
        <v>181</v>
      </c>
      <c r="E131" s="40"/>
      <c r="F131" s="226" t="s">
        <v>608</v>
      </c>
      <c r="G131" s="40"/>
      <c r="H131" s="40"/>
      <c r="I131" s="137"/>
      <c r="J131" s="40"/>
      <c r="K131" s="40"/>
      <c r="L131" s="44"/>
      <c r="M131" s="227"/>
      <c r="N131" s="84"/>
      <c r="O131" s="84"/>
      <c r="P131" s="84"/>
      <c r="Q131" s="84"/>
      <c r="R131" s="84"/>
      <c r="S131" s="84"/>
      <c r="T131" s="84"/>
      <c r="U131" s="85"/>
      <c r="AT131" s="18" t="s">
        <v>181</v>
      </c>
      <c r="AU131" s="18" t="s">
        <v>86</v>
      </c>
    </row>
    <row r="132" spans="2:47" s="1" customFormat="1" ht="12">
      <c r="B132" s="39"/>
      <c r="C132" s="40"/>
      <c r="D132" s="225" t="s">
        <v>183</v>
      </c>
      <c r="E132" s="40"/>
      <c r="F132" s="228" t="s">
        <v>332</v>
      </c>
      <c r="G132" s="40"/>
      <c r="H132" s="40"/>
      <c r="I132" s="137"/>
      <c r="J132" s="40"/>
      <c r="K132" s="40"/>
      <c r="L132" s="44"/>
      <c r="M132" s="227"/>
      <c r="N132" s="84"/>
      <c r="O132" s="84"/>
      <c r="P132" s="84"/>
      <c r="Q132" s="84"/>
      <c r="R132" s="84"/>
      <c r="S132" s="84"/>
      <c r="T132" s="84"/>
      <c r="U132" s="85"/>
      <c r="AT132" s="18" t="s">
        <v>183</v>
      </c>
      <c r="AU132" s="18" t="s">
        <v>86</v>
      </c>
    </row>
    <row r="133" spans="2:51" s="12" customFormat="1" ht="12">
      <c r="B133" s="229"/>
      <c r="C133" s="230"/>
      <c r="D133" s="225" t="s">
        <v>185</v>
      </c>
      <c r="E133" s="231" t="s">
        <v>19</v>
      </c>
      <c r="F133" s="232" t="s">
        <v>535</v>
      </c>
      <c r="G133" s="230"/>
      <c r="H133" s="233">
        <v>7</v>
      </c>
      <c r="I133" s="234"/>
      <c r="J133" s="230"/>
      <c r="K133" s="230"/>
      <c r="L133" s="235"/>
      <c r="M133" s="236"/>
      <c r="N133" s="237"/>
      <c r="O133" s="237"/>
      <c r="P133" s="237"/>
      <c r="Q133" s="237"/>
      <c r="R133" s="237"/>
      <c r="S133" s="237"/>
      <c r="T133" s="237"/>
      <c r="U133" s="238"/>
      <c r="AT133" s="239" t="s">
        <v>185</v>
      </c>
      <c r="AU133" s="239" t="s">
        <v>86</v>
      </c>
      <c r="AV133" s="12" t="s">
        <v>86</v>
      </c>
      <c r="AW133" s="12" t="s">
        <v>37</v>
      </c>
      <c r="AX133" s="12" t="s">
        <v>76</v>
      </c>
      <c r="AY133" s="239" t="s">
        <v>173</v>
      </c>
    </row>
    <row r="134" spans="2:51" s="13" customFormat="1" ht="12">
      <c r="B134" s="240"/>
      <c r="C134" s="241"/>
      <c r="D134" s="225" t="s">
        <v>185</v>
      </c>
      <c r="E134" s="242" t="s">
        <v>19</v>
      </c>
      <c r="F134" s="243" t="s">
        <v>187</v>
      </c>
      <c r="G134" s="241"/>
      <c r="H134" s="244">
        <v>7</v>
      </c>
      <c r="I134" s="245"/>
      <c r="J134" s="241"/>
      <c r="K134" s="241"/>
      <c r="L134" s="246"/>
      <c r="M134" s="247"/>
      <c r="N134" s="248"/>
      <c r="O134" s="248"/>
      <c r="P134" s="248"/>
      <c r="Q134" s="248"/>
      <c r="R134" s="248"/>
      <c r="S134" s="248"/>
      <c r="T134" s="248"/>
      <c r="U134" s="249"/>
      <c r="AT134" s="250" t="s">
        <v>185</v>
      </c>
      <c r="AU134" s="250" t="s">
        <v>86</v>
      </c>
      <c r="AV134" s="13" t="s">
        <v>127</v>
      </c>
      <c r="AW134" s="13" t="s">
        <v>37</v>
      </c>
      <c r="AX134" s="13" t="s">
        <v>84</v>
      </c>
      <c r="AY134" s="250" t="s">
        <v>173</v>
      </c>
    </row>
    <row r="135" spans="2:65" s="1" customFormat="1" ht="16.5" customHeight="1">
      <c r="B135" s="39"/>
      <c r="C135" s="212" t="s">
        <v>248</v>
      </c>
      <c r="D135" s="212" t="s">
        <v>175</v>
      </c>
      <c r="E135" s="213" t="s">
        <v>609</v>
      </c>
      <c r="F135" s="214" t="s">
        <v>610</v>
      </c>
      <c r="G135" s="215" t="s">
        <v>190</v>
      </c>
      <c r="H135" s="216">
        <v>4</v>
      </c>
      <c r="I135" s="217"/>
      <c r="J135" s="218">
        <f>ROUND(I135*H135,2)</f>
        <v>0</v>
      </c>
      <c r="K135" s="214" t="s">
        <v>179</v>
      </c>
      <c r="L135" s="44"/>
      <c r="M135" s="219" t="s">
        <v>19</v>
      </c>
      <c r="N135" s="220" t="s">
        <v>47</v>
      </c>
      <c r="O135" s="84"/>
      <c r="P135" s="221">
        <f>O135*H135</f>
        <v>0</v>
      </c>
      <c r="Q135" s="221">
        <v>0</v>
      </c>
      <c r="R135" s="221">
        <f>Q135*H135</f>
        <v>0</v>
      </c>
      <c r="S135" s="221">
        <v>0</v>
      </c>
      <c r="T135" s="221">
        <f>S135*H135</f>
        <v>0</v>
      </c>
      <c r="U135" s="222" t="s">
        <v>19</v>
      </c>
      <c r="AR135" s="223" t="s">
        <v>127</v>
      </c>
      <c r="AT135" s="223" t="s">
        <v>175</v>
      </c>
      <c r="AU135" s="223" t="s">
        <v>86</v>
      </c>
      <c r="AY135" s="18" t="s">
        <v>173</v>
      </c>
      <c r="BE135" s="224">
        <f>IF(N135="základní",J135,0)</f>
        <v>0</v>
      </c>
      <c r="BF135" s="224">
        <f>IF(N135="snížená",J135,0)</f>
        <v>0</v>
      </c>
      <c r="BG135" s="224">
        <f>IF(N135="zákl. přenesená",J135,0)</f>
        <v>0</v>
      </c>
      <c r="BH135" s="224">
        <f>IF(N135="sníž. přenesená",J135,0)</f>
        <v>0</v>
      </c>
      <c r="BI135" s="224">
        <f>IF(N135="nulová",J135,0)</f>
        <v>0</v>
      </c>
      <c r="BJ135" s="18" t="s">
        <v>84</v>
      </c>
      <c r="BK135" s="224">
        <f>ROUND(I135*H135,2)</f>
        <v>0</v>
      </c>
      <c r="BL135" s="18" t="s">
        <v>127</v>
      </c>
      <c r="BM135" s="223" t="s">
        <v>611</v>
      </c>
    </row>
    <row r="136" spans="2:47" s="1" customFormat="1" ht="12">
      <c r="B136" s="39"/>
      <c r="C136" s="40"/>
      <c r="D136" s="225" t="s">
        <v>181</v>
      </c>
      <c r="E136" s="40"/>
      <c r="F136" s="226" t="s">
        <v>612</v>
      </c>
      <c r="G136" s="40"/>
      <c r="H136" s="40"/>
      <c r="I136" s="137"/>
      <c r="J136" s="40"/>
      <c r="K136" s="40"/>
      <c r="L136" s="44"/>
      <c r="M136" s="227"/>
      <c r="N136" s="84"/>
      <c r="O136" s="84"/>
      <c r="P136" s="84"/>
      <c r="Q136" s="84"/>
      <c r="R136" s="84"/>
      <c r="S136" s="84"/>
      <c r="T136" s="84"/>
      <c r="U136" s="85"/>
      <c r="AT136" s="18" t="s">
        <v>181</v>
      </c>
      <c r="AU136" s="18" t="s">
        <v>86</v>
      </c>
    </row>
    <row r="137" spans="2:47" s="1" customFormat="1" ht="12">
      <c r="B137" s="39"/>
      <c r="C137" s="40"/>
      <c r="D137" s="225" t="s">
        <v>183</v>
      </c>
      <c r="E137" s="40"/>
      <c r="F137" s="228" t="s">
        <v>332</v>
      </c>
      <c r="G137" s="40"/>
      <c r="H137" s="40"/>
      <c r="I137" s="137"/>
      <c r="J137" s="40"/>
      <c r="K137" s="40"/>
      <c r="L137" s="44"/>
      <c r="M137" s="227"/>
      <c r="N137" s="84"/>
      <c r="O137" s="84"/>
      <c r="P137" s="84"/>
      <c r="Q137" s="84"/>
      <c r="R137" s="84"/>
      <c r="S137" s="84"/>
      <c r="T137" s="84"/>
      <c r="U137" s="85"/>
      <c r="AT137" s="18" t="s">
        <v>183</v>
      </c>
      <c r="AU137" s="18" t="s">
        <v>86</v>
      </c>
    </row>
    <row r="138" spans="2:51" s="12" customFormat="1" ht="12">
      <c r="B138" s="229"/>
      <c r="C138" s="230"/>
      <c r="D138" s="225" t="s">
        <v>185</v>
      </c>
      <c r="E138" s="231" t="s">
        <v>19</v>
      </c>
      <c r="F138" s="232" t="s">
        <v>536</v>
      </c>
      <c r="G138" s="230"/>
      <c r="H138" s="233">
        <v>4</v>
      </c>
      <c r="I138" s="234"/>
      <c r="J138" s="230"/>
      <c r="K138" s="230"/>
      <c r="L138" s="235"/>
      <c r="M138" s="236"/>
      <c r="N138" s="237"/>
      <c r="O138" s="237"/>
      <c r="P138" s="237"/>
      <c r="Q138" s="237"/>
      <c r="R138" s="237"/>
      <c r="S138" s="237"/>
      <c r="T138" s="237"/>
      <c r="U138" s="238"/>
      <c r="AT138" s="239" t="s">
        <v>185</v>
      </c>
      <c r="AU138" s="239" t="s">
        <v>86</v>
      </c>
      <c r="AV138" s="12" t="s">
        <v>86</v>
      </c>
      <c r="AW138" s="12" t="s">
        <v>37</v>
      </c>
      <c r="AX138" s="12" t="s">
        <v>76</v>
      </c>
      <c r="AY138" s="239" t="s">
        <v>173</v>
      </c>
    </row>
    <row r="139" spans="2:51" s="13" customFormat="1" ht="12">
      <c r="B139" s="240"/>
      <c r="C139" s="241"/>
      <c r="D139" s="225" t="s">
        <v>185</v>
      </c>
      <c r="E139" s="242" t="s">
        <v>19</v>
      </c>
      <c r="F139" s="243" t="s">
        <v>187</v>
      </c>
      <c r="G139" s="241"/>
      <c r="H139" s="244">
        <v>4</v>
      </c>
      <c r="I139" s="245"/>
      <c r="J139" s="241"/>
      <c r="K139" s="241"/>
      <c r="L139" s="246"/>
      <c r="M139" s="247"/>
      <c r="N139" s="248"/>
      <c r="O139" s="248"/>
      <c r="P139" s="248"/>
      <c r="Q139" s="248"/>
      <c r="R139" s="248"/>
      <c r="S139" s="248"/>
      <c r="T139" s="248"/>
      <c r="U139" s="249"/>
      <c r="AT139" s="250" t="s">
        <v>185</v>
      </c>
      <c r="AU139" s="250" t="s">
        <v>86</v>
      </c>
      <c r="AV139" s="13" t="s">
        <v>127</v>
      </c>
      <c r="AW139" s="13" t="s">
        <v>37</v>
      </c>
      <c r="AX139" s="13" t="s">
        <v>84</v>
      </c>
      <c r="AY139" s="250" t="s">
        <v>173</v>
      </c>
    </row>
    <row r="140" spans="2:65" s="1" customFormat="1" ht="16.5" customHeight="1">
      <c r="B140" s="39"/>
      <c r="C140" s="212" t="s">
        <v>254</v>
      </c>
      <c r="D140" s="212" t="s">
        <v>175</v>
      </c>
      <c r="E140" s="213" t="s">
        <v>613</v>
      </c>
      <c r="F140" s="214" t="s">
        <v>614</v>
      </c>
      <c r="G140" s="215" t="s">
        <v>190</v>
      </c>
      <c r="H140" s="216">
        <v>1</v>
      </c>
      <c r="I140" s="217"/>
      <c r="J140" s="218">
        <f>ROUND(I140*H140,2)</f>
        <v>0</v>
      </c>
      <c r="K140" s="214" t="s">
        <v>179</v>
      </c>
      <c r="L140" s="44"/>
      <c r="M140" s="219" t="s">
        <v>19</v>
      </c>
      <c r="N140" s="220" t="s">
        <v>47</v>
      </c>
      <c r="O140" s="84"/>
      <c r="P140" s="221">
        <f>O140*H140</f>
        <v>0</v>
      </c>
      <c r="Q140" s="221">
        <v>0</v>
      </c>
      <c r="R140" s="221">
        <f>Q140*H140</f>
        <v>0</v>
      </c>
      <c r="S140" s="221">
        <v>0</v>
      </c>
      <c r="T140" s="221">
        <f>S140*H140</f>
        <v>0</v>
      </c>
      <c r="U140" s="222" t="s">
        <v>19</v>
      </c>
      <c r="AR140" s="223" t="s">
        <v>127</v>
      </c>
      <c r="AT140" s="223" t="s">
        <v>175</v>
      </c>
      <c r="AU140" s="223" t="s">
        <v>86</v>
      </c>
      <c r="AY140" s="18" t="s">
        <v>173</v>
      </c>
      <c r="BE140" s="224">
        <f>IF(N140="základní",J140,0)</f>
        <v>0</v>
      </c>
      <c r="BF140" s="224">
        <f>IF(N140="snížená",J140,0)</f>
        <v>0</v>
      </c>
      <c r="BG140" s="224">
        <f>IF(N140="zákl. přenesená",J140,0)</f>
        <v>0</v>
      </c>
      <c r="BH140" s="224">
        <f>IF(N140="sníž. přenesená",J140,0)</f>
        <v>0</v>
      </c>
      <c r="BI140" s="224">
        <f>IF(N140="nulová",J140,0)</f>
        <v>0</v>
      </c>
      <c r="BJ140" s="18" t="s">
        <v>84</v>
      </c>
      <c r="BK140" s="224">
        <f>ROUND(I140*H140,2)</f>
        <v>0</v>
      </c>
      <c r="BL140" s="18" t="s">
        <v>127</v>
      </c>
      <c r="BM140" s="223" t="s">
        <v>615</v>
      </c>
    </row>
    <row r="141" spans="2:47" s="1" customFormat="1" ht="12">
      <c r="B141" s="39"/>
      <c r="C141" s="40"/>
      <c r="D141" s="225" t="s">
        <v>181</v>
      </c>
      <c r="E141" s="40"/>
      <c r="F141" s="226" t="s">
        <v>616</v>
      </c>
      <c r="G141" s="40"/>
      <c r="H141" s="40"/>
      <c r="I141" s="137"/>
      <c r="J141" s="40"/>
      <c r="K141" s="40"/>
      <c r="L141" s="44"/>
      <c r="M141" s="227"/>
      <c r="N141" s="84"/>
      <c r="O141" s="84"/>
      <c r="P141" s="84"/>
      <c r="Q141" s="84"/>
      <c r="R141" s="84"/>
      <c r="S141" s="84"/>
      <c r="T141" s="84"/>
      <c r="U141" s="85"/>
      <c r="AT141" s="18" t="s">
        <v>181</v>
      </c>
      <c r="AU141" s="18" t="s">
        <v>86</v>
      </c>
    </row>
    <row r="142" spans="2:47" s="1" customFormat="1" ht="12">
      <c r="B142" s="39"/>
      <c r="C142" s="40"/>
      <c r="D142" s="225" t="s">
        <v>183</v>
      </c>
      <c r="E142" s="40"/>
      <c r="F142" s="228" t="s">
        <v>332</v>
      </c>
      <c r="G142" s="40"/>
      <c r="H142" s="40"/>
      <c r="I142" s="137"/>
      <c r="J142" s="40"/>
      <c r="K142" s="40"/>
      <c r="L142" s="44"/>
      <c r="M142" s="227"/>
      <c r="N142" s="84"/>
      <c r="O142" s="84"/>
      <c r="P142" s="84"/>
      <c r="Q142" s="84"/>
      <c r="R142" s="84"/>
      <c r="S142" s="84"/>
      <c r="T142" s="84"/>
      <c r="U142" s="85"/>
      <c r="AT142" s="18" t="s">
        <v>183</v>
      </c>
      <c r="AU142" s="18" t="s">
        <v>86</v>
      </c>
    </row>
    <row r="143" spans="2:51" s="12" customFormat="1" ht="12">
      <c r="B143" s="229"/>
      <c r="C143" s="230"/>
      <c r="D143" s="225" t="s">
        <v>185</v>
      </c>
      <c r="E143" s="231" t="s">
        <v>19</v>
      </c>
      <c r="F143" s="232" t="s">
        <v>537</v>
      </c>
      <c r="G143" s="230"/>
      <c r="H143" s="233">
        <v>1</v>
      </c>
      <c r="I143" s="234"/>
      <c r="J143" s="230"/>
      <c r="K143" s="230"/>
      <c r="L143" s="235"/>
      <c r="M143" s="236"/>
      <c r="N143" s="237"/>
      <c r="O143" s="237"/>
      <c r="P143" s="237"/>
      <c r="Q143" s="237"/>
      <c r="R143" s="237"/>
      <c r="S143" s="237"/>
      <c r="T143" s="237"/>
      <c r="U143" s="238"/>
      <c r="AT143" s="239" t="s">
        <v>185</v>
      </c>
      <c r="AU143" s="239" t="s">
        <v>86</v>
      </c>
      <c r="AV143" s="12" t="s">
        <v>86</v>
      </c>
      <c r="AW143" s="12" t="s">
        <v>37</v>
      </c>
      <c r="AX143" s="12" t="s">
        <v>76</v>
      </c>
      <c r="AY143" s="239" t="s">
        <v>173</v>
      </c>
    </row>
    <row r="144" spans="2:51" s="13" customFormat="1" ht="12">
      <c r="B144" s="240"/>
      <c r="C144" s="241"/>
      <c r="D144" s="225" t="s">
        <v>185</v>
      </c>
      <c r="E144" s="242" t="s">
        <v>19</v>
      </c>
      <c r="F144" s="243" t="s">
        <v>187</v>
      </c>
      <c r="G144" s="241"/>
      <c r="H144" s="244">
        <v>1</v>
      </c>
      <c r="I144" s="245"/>
      <c r="J144" s="241"/>
      <c r="K144" s="241"/>
      <c r="L144" s="246"/>
      <c r="M144" s="247"/>
      <c r="N144" s="248"/>
      <c r="O144" s="248"/>
      <c r="P144" s="248"/>
      <c r="Q144" s="248"/>
      <c r="R144" s="248"/>
      <c r="S144" s="248"/>
      <c r="T144" s="248"/>
      <c r="U144" s="249"/>
      <c r="AT144" s="250" t="s">
        <v>185</v>
      </c>
      <c r="AU144" s="250" t="s">
        <v>86</v>
      </c>
      <c r="AV144" s="13" t="s">
        <v>127</v>
      </c>
      <c r="AW144" s="13" t="s">
        <v>37</v>
      </c>
      <c r="AX144" s="13" t="s">
        <v>84</v>
      </c>
      <c r="AY144" s="250" t="s">
        <v>173</v>
      </c>
    </row>
    <row r="145" spans="2:63" s="11" customFormat="1" ht="22.8" customHeight="1">
      <c r="B145" s="196"/>
      <c r="C145" s="197"/>
      <c r="D145" s="198" t="s">
        <v>75</v>
      </c>
      <c r="E145" s="210" t="s">
        <v>523</v>
      </c>
      <c r="F145" s="210" t="s">
        <v>524</v>
      </c>
      <c r="G145" s="197"/>
      <c r="H145" s="197"/>
      <c r="I145" s="200"/>
      <c r="J145" s="211">
        <f>BK145</f>
        <v>0</v>
      </c>
      <c r="K145" s="197"/>
      <c r="L145" s="202"/>
      <c r="M145" s="203"/>
      <c r="N145" s="204"/>
      <c r="O145" s="204"/>
      <c r="P145" s="205">
        <f>SUM(P146:P148)</f>
        <v>0</v>
      </c>
      <c r="Q145" s="204"/>
      <c r="R145" s="205">
        <f>SUM(R146:R148)</f>
        <v>0</v>
      </c>
      <c r="S145" s="204"/>
      <c r="T145" s="205">
        <f>SUM(T146:T148)</f>
        <v>0</v>
      </c>
      <c r="U145" s="206"/>
      <c r="AR145" s="207" t="s">
        <v>84</v>
      </c>
      <c r="AT145" s="208" t="s">
        <v>75</v>
      </c>
      <c r="AU145" s="208" t="s">
        <v>84</v>
      </c>
      <c r="AY145" s="207" t="s">
        <v>173</v>
      </c>
      <c r="BK145" s="209">
        <f>SUM(BK146:BK148)</f>
        <v>0</v>
      </c>
    </row>
    <row r="146" spans="2:65" s="1" customFormat="1" ht="16.5" customHeight="1">
      <c r="B146" s="39"/>
      <c r="C146" s="212" t="s">
        <v>259</v>
      </c>
      <c r="D146" s="212" t="s">
        <v>175</v>
      </c>
      <c r="E146" s="213" t="s">
        <v>621</v>
      </c>
      <c r="F146" s="214" t="s">
        <v>622</v>
      </c>
      <c r="G146" s="215" t="s">
        <v>406</v>
      </c>
      <c r="H146" s="216">
        <v>0.056</v>
      </c>
      <c r="I146" s="217"/>
      <c r="J146" s="218">
        <f>ROUND(I146*H146,2)</f>
        <v>0</v>
      </c>
      <c r="K146" s="214" t="s">
        <v>179</v>
      </c>
      <c r="L146" s="44"/>
      <c r="M146" s="219" t="s">
        <v>19</v>
      </c>
      <c r="N146" s="220" t="s">
        <v>47</v>
      </c>
      <c r="O146" s="84"/>
      <c r="P146" s="221">
        <f>O146*H146</f>
        <v>0</v>
      </c>
      <c r="Q146" s="221">
        <v>0</v>
      </c>
      <c r="R146" s="221">
        <f>Q146*H146</f>
        <v>0</v>
      </c>
      <c r="S146" s="221">
        <v>0</v>
      </c>
      <c r="T146" s="221">
        <f>S146*H146</f>
        <v>0</v>
      </c>
      <c r="U146" s="222" t="s">
        <v>19</v>
      </c>
      <c r="AR146" s="223" t="s">
        <v>127</v>
      </c>
      <c r="AT146" s="223" t="s">
        <v>175</v>
      </c>
      <c r="AU146" s="223" t="s">
        <v>86</v>
      </c>
      <c r="AY146" s="18" t="s">
        <v>173</v>
      </c>
      <c r="BE146" s="224">
        <f>IF(N146="základní",J146,0)</f>
        <v>0</v>
      </c>
      <c r="BF146" s="224">
        <f>IF(N146="snížená",J146,0)</f>
        <v>0</v>
      </c>
      <c r="BG146" s="224">
        <f>IF(N146="zákl. přenesená",J146,0)</f>
        <v>0</v>
      </c>
      <c r="BH146" s="224">
        <f>IF(N146="sníž. přenesená",J146,0)</f>
        <v>0</v>
      </c>
      <c r="BI146" s="224">
        <f>IF(N146="nulová",J146,0)</f>
        <v>0</v>
      </c>
      <c r="BJ146" s="18" t="s">
        <v>84</v>
      </c>
      <c r="BK146" s="224">
        <f>ROUND(I146*H146,2)</f>
        <v>0</v>
      </c>
      <c r="BL146" s="18" t="s">
        <v>127</v>
      </c>
      <c r="BM146" s="223" t="s">
        <v>812</v>
      </c>
    </row>
    <row r="147" spans="2:47" s="1" customFormat="1" ht="12">
      <c r="B147" s="39"/>
      <c r="C147" s="40"/>
      <c r="D147" s="225" t="s">
        <v>181</v>
      </c>
      <c r="E147" s="40"/>
      <c r="F147" s="226" t="s">
        <v>624</v>
      </c>
      <c r="G147" s="40"/>
      <c r="H147" s="40"/>
      <c r="I147" s="137"/>
      <c r="J147" s="40"/>
      <c r="K147" s="40"/>
      <c r="L147" s="44"/>
      <c r="M147" s="227"/>
      <c r="N147" s="84"/>
      <c r="O147" s="84"/>
      <c r="P147" s="84"/>
      <c r="Q147" s="84"/>
      <c r="R147" s="84"/>
      <c r="S147" s="84"/>
      <c r="T147" s="84"/>
      <c r="U147" s="85"/>
      <c r="AT147" s="18" t="s">
        <v>181</v>
      </c>
      <c r="AU147" s="18" t="s">
        <v>86</v>
      </c>
    </row>
    <row r="148" spans="2:47" s="1" customFormat="1" ht="12">
      <c r="B148" s="39"/>
      <c r="C148" s="40"/>
      <c r="D148" s="225" t="s">
        <v>183</v>
      </c>
      <c r="E148" s="40"/>
      <c r="F148" s="228" t="s">
        <v>625</v>
      </c>
      <c r="G148" s="40"/>
      <c r="H148" s="40"/>
      <c r="I148" s="137"/>
      <c r="J148" s="40"/>
      <c r="K148" s="40"/>
      <c r="L148" s="44"/>
      <c r="M148" s="282"/>
      <c r="N148" s="283"/>
      <c r="O148" s="283"/>
      <c r="P148" s="283"/>
      <c r="Q148" s="283"/>
      <c r="R148" s="283"/>
      <c r="S148" s="283"/>
      <c r="T148" s="283"/>
      <c r="U148" s="284"/>
      <c r="AT148" s="18" t="s">
        <v>183</v>
      </c>
      <c r="AU148" s="18" t="s">
        <v>86</v>
      </c>
    </row>
    <row r="149" spans="2:12" s="1" customFormat="1" ht="6.95" customHeight="1">
      <c r="B149" s="59"/>
      <c r="C149" s="60"/>
      <c r="D149" s="60"/>
      <c r="E149" s="60"/>
      <c r="F149" s="60"/>
      <c r="G149" s="60"/>
      <c r="H149" s="60"/>
      <c r="I149" s="163"/>
      <c r="J149" s="60"/>
      <c r="K149" s="60"/>
      <c r="L149" s="44"/>
    </row>
  </sheetData>
  <sheetProtection password="CC35" sheet="1" objects="1" scenarios="1" formatColumns="0" formatRows="0" autoFilter="0"/>
  <autoFilter ref="C81:K148"/>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4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1" width="14.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8" t="s">
        <v>98</v>
      </c>
      <c r="AZ2" s="129" t="s">
        <v>626</v>
      </c>
      <c r="BA2" s="129" t="s">
        <v>19</v>
      </c>
      <c r="BB2" s="129" t="s">
        <v>19</v>
      </c>
      <c r="BC2" s="129" t="s">
        <v>813</v>
      </c>
      <c r="BD2" s="129" t="s">
        <v>86</v>
      </c>
    </row>
    <row r="3" spans="2:56" ht="6.95" customHeight="1">
      <c r="B3" s="130"/>
      <c r="C3" s="131"/>
      <c r="D3" s="131"/>
      <c r="E3" s="131"/>
      <c r="F3" s="131"/>
      <c r="G3" s="131"/>
      <c r="H3" s="131"/>
      <c r="I3" s="132"/>
      <c r="J3" s="131"/>
      <c r="K3" s="131"/>
      <c r="L3" s="21"/>
      <c r="AT3" s="18" t="s">
        <v>86</v>
      </c>
      <c r="AZ3" s="129" t="s">
        <v>628</v>
      </c>
      <c r="BA3" s="129" t="s">
        <v>19</v>
      </c>
      <c r="BB3" s="129" t="s">
        <v>19</v>
      </c>
      <c r="BC3" s="129" t="s">
        <v>814</v>
      </c>
      <c r="BD3" s="129" t="s">
        <v>86</v>
      </c>
    </row>
    <row r="4" spans="2:56" ht="24.95" customHeight="1">
      <c r="B4" s="21"/>
      <c r="D4" s="133" t="s">
        <v>121</v>
      </c>
      <c r="L4" s="21"/>
      <c r="M4" s="134" t="s">
        <v>10</v>
      </c>
      <c r="AT4" s="18" t="s">
        <v>4</v>
      </c>
      <c r="AZ4" s="129" t="s">
        <v>117</v>
      </c>
      <c r="BA4" s="129" t="s">
        <v>19</v>
      </c>
      <c r="BB4" s="129" t="s">
        <v>19</v>
      </c>
      <c r="BC4" s="129" t="s">
        <v>815</v>
      </c>
      <c r="BD4" s="129" t="s">
        <v>86</v>
      </c>
    </row>
    <row r="5" spans="2:56" ht="6.95" customHeight="1">
      <c r="B5" s="21"/>
      <c r="L5" s="21"/>
      <c r="AZ5" s="129" t="s">
        <v>816</v>
      </c>
      <c r="BA5" s="129" t="s">
        <v>19</v>
      </c>
      <c r="BB5" s="129" t="s">
        <v>19</v>
      </c>
      <c r="BC5" s="129" t="s">
        <v>817</v>
      </c>
      <c r="BD5" s="129" t="s">
        <v>86</v>
      </c>
    </row>
    <row r="6" spans="2:56" ht="12" customHeight="1">
      <c r="B6" s="21"/>
      <c r="D6" s="135" t="s">
        <v>16</v>
      </c>
      <c r="L6" s="21"/>
      <c r="AZ6" s="129" t="s">
        <v>119</v>
      </c>
      <c r="BA6" s="129" t="s">
        <v>19</v>
      </c>
      <c r="BB6" s="129" t="s">
        <v>19</v>
      </c>
      <c r="BC6" s="129" t="s">
        <v>220</v>
      </c>
      <c r="BD6" s="129" t="s">
        <v>86</v>
      </c>
    </row>
    <row r="7" spans="2:56" ht="16.5" customHeight="1">
      <c r="B7" s="21"/>
      <c r="E7" s="136" t="str">
        <f>'Rekapitulace stavby'!K6</f>
        <v>Trnávka,Trnava u Zlína, dílčí úpravy toku</v>
      </c>
      <c r="F7" s="135"/>
      <c r="G7" s="135"/>
      <c r="H7" s="135"/>
      <c r="L7" s="21"/>
      <c r="AZ7" s="129" t="s">
        <v>122</v>
      </c>
      <c r="BA7" s="129" t="s">
        <v>19</v>
      </c>
      <c r="BB7" s="129" t="s">
        <v>19</v>
      </c>
      <c r="BC7" s="129" t="s">
        <v>236</v>
      </c>
      <c r="BD7" s="129" t="s">
        <v>86</v>
      </c>
    </row>
    <row r="8" spans="2:56" s="1" customFormat="1" ht="12" customHeight="1">
      <c r="B8" s="44"/>
      <c r="D8" s="135" t="s">
        <v>130</v>
      </c>
      <c r="I8" s="137"/>
      <c r="L8" s="44"/>
      <c r="AZ8" s="129" t="s">
        <v>124</v>
      </c>
      <c r="BA8" s="129" t="s">
        <v>19</v>
      </c>
      <c r="BB8" s="129" t="s">
        <v>19</v>
      </c>
      <c r="BC8" s="129" t="s">
        <v>86</v>
      </c>
      <c r="BD8" s="129" t="s">
        <v>86</v>
      </c>
    </row>
    <row r="9" spans="2:56" s="1" customFormat="1" ht="36.95" customHeight="1">
      <c r="B9" s="44"/>
      <c r="E9" s="138" t="s">
        <v>818</v>
      </c>
      <c r="F9" s="1"/>
      <c r="G9" s="1"/>
      <c r="H9" s="1"/>
      <c r="I9" s="137"/>
      <c r="L9" s="44"/>
      <c r="AZ9" s="129" t="s">
        <v>128</v>
      </c>
      <c r="BA9" s="129" t="s">
        <v>19</v>
      </c>
      <c r="BB9" s="129" t="s">
        <v>19</v>
      </c>
      <c r="BC9" s="129" t="s">
        <v>819</v>
      </c>
      <c r="BD9" s="129" t="s">
        <v>86</v>
      </c>
    </row>
    <row r="10" spans="2:56" s="1" customFormat="1" ht="12">
      <c r="B10" s="44"/>
      <c r="I10" s="137"/>
      <c r="L10" s="44"/>
      <c r="AZ10" s="129" t="s">
        <v>820</v>
      </c>
      <c r="BA10" s="129" t="s">
        <v>19</v>
      </c>
      <c r="BB10" s="129" t="s">
        <v>19</v>
      </c>
      <c r="BC10" s="129" t="s">
        <v>821</v>
      </c>
      <c r="BD10" s="129" t="s">
        <v>86</v>
      </c>
    </row>
    <row r="11" spans="2:56" s="1" customFormat="1" ht="12" customHeight="1">
      <c r="B11" s="44"/>
      <c r="D11" s="135" t="s">
        <v>18</v>
      </c>
      <c r="F11" s="139" t="s">
        <v>19</v>
      </c>
      <c r="I11" s="140" t="s">
        <v>20</v>
      </c>
      <c r="J11" s="139" t="s">
        <v>19</v>
      </c>
      <c r="L11" s="44"/>
      <c r="AZ11" s="129" t="s">
        <v>131</v>
      </c>
      <c r="BA11" s="129" t="s">
        <v>19</v>
      </c>
      <c r="BB11" s="129" t="s">
        <v>19</v>
      </c>
      <c r="BC11" s="129" t="s">
        <v>822</v>
      </c>
      <c r="BD11" s="129" t="s">
        <v>86</v>
      </c>
    </row>
    <row r="12" spans="2:56" s="1" customFormat="1" ht="12" customHeight="1">
      <c r="B12" s="44"/>
      <c r="D12" s="135" t="s">
        <v>21</v>
      </c>
      <c r="F12" s="139" t="s">
        <v>22</v>
      </c>
      <c r="I12" s="140" t="s">
        <v>23</v>
      </c>
      <c r="J12" s="141" t="str">
        <f>'Rekapitulace stavby'!AN8</f>
        <v>16. 9. 2019</v>
      </c>
      <c r="L12" s="44"/>
      <c r="AZ12" s="129" t="s">
        <v>134</v>
      </c>
      <c r="BA12" s="129" t="s">
        <v>19</v>
      </c>
      <c r="BB12" s="129" t="s">
        <v>19</v>
      </c>
      <c r="BC12" s="129" t="s">
        <v>823</v>
      </c>
      <c r="BD12" s="129" t="s">
        <v>86</v>
      </c>
    </row>
    <row r="13" spans="2:56" s="1" customFormat="1" ht="10.8" customHeight="1">
      <c r="B13" s="44"/>
      <c r="I13" s="137"/>
      <c r="L13" s="44"/>
      <c r="AZ13" s="129" t="s">
        <v>136</v>
      </c>
      <c r="BA13" s="129" t="s">
        <v>19</v>
      </c>
      <c r="BB13" s="129" t="s">
        <v>19</v>
      </c>
      <c r="BC13" s="129" t="s">
        <v>824</v>
      </c>
      <c r="BD13" s="129" t="s">
        <v>86</v>
      </c>
    </row>
    <row r="14" spans="2:56" s="1" customFormat="1" ht="12" customHeight="1">
      <c r="B14" s="44"/>
      <c r="D14" s="135" t="s">
        <v>25</v>
      </c>
      <c r="I14" s="140" t="s">
        <v>26</v>
      </c>
      <c r="J14" s="139" t="s">
        <v>27</v>
      </c>
      <c r="L14" s="44"/>
      <c r="AZ14" s="129" t="s">
        <v>138</v>
      </c>
      <c r="BA14" s="129" t="s">
        <v>19</v>
      </c>
      <c r="BB14" s="129" t="s">
        <v>19</v>
      </c>
      <c r="BC14" s="129" t="s">
        <v>825</v>
      </c>
      <c r="BD14" s="129" t="s">
        <v>86</v>
      </c>
    </row>
    <row r="15" spans="2:56" s="1" customFormat="1" ht="18" customHeight="1">
      <c r="B15" s="44"/>
      <c r="E15" s="139" t="s">
        <v>28</v>
      </c>
      <c r="I15" s="140" t="s">
        <v>29</v>
      </c>
      <c r="J15" s="139" t="s">
        <v>30</v>
      </c>
      <c r="L15" s="44"/>
      <c r="AZ15" s="129" t="s">
        <v>140</v>
      </c>
      <c r="BA15" s="129" t="s">
        <v>19</v>
      </c>
      <c r="BB15" s="129" t="s">
        <v>19</v>
      </c>
      <c r="BC15" s="129" t="s">
        <v>826</v>
      </c>
      <c r="BD15" s="129" t="s">
        <v>86</v>
      </c>
    </row>
    <row r="16" spans="2:56" s="1" customFormat="1" ht="6.95" customHeight="1">
      <c r="B16" s="44"/>
      <c r="I16" s="137"/>
      <c r="L16" s="44"/>
      <c r="AZ16" s="129" t="s">
        <v>142</v>
      </c>
      <c r="BA16" s="129" t="s">
        <v>19</v>
      </c>
      <c r="BB16" s="129" t="s">
        <v>19</v>
      </c>
      <c r="BC16" s="129" t="s">
        <v>827</v>
      </c>
      <c r="BD16" s="129" t="s">
        <v>86</v>
      </c>
    </row>
    <row r="17" spans="2:56" s="1" customFormat="1" ht="12" customHeight="1">
      <c r="B17" s="44"/>
      <c r="D17" s="135" t="s">
        <v>31</v>
      </c>
      <c r="I17" s="140" t="s">
        <v>26</v>
      </c>
      <c r="J17" s="34" t="str">
        <f>'Rekapitulace stavby'!AN13</f>
        <v>Vyplň údaj</v>
      </c>
      <c r="L17" s="44"/>
      <c r="AZ17" s="129" t="s">
        <v>144</v>
      </c>
      <c r="BA17" s="129" t="s">
        <v>19</v>
      </c>
      <c r="BB17" s="129" t="s">
        <v>19</v>
      </c>
      <c r="BC17" s="129" t="s">
        <v>828</v>
      </c>
      <c r="BD17" s="129" t="s">
        <v>86</v>
      </c>
    </row>
    <row r="18" spans="2:56" s="1" customFormat="1" ht="18" customHeight="1">
      <c r="B18" s="44"/>
      <c r="E18" s="34" t="str">
        <f>'Rekapitulace stavby'!E14</f>
        <v>Vyplň údaj</v>
      </c>
      <c r="F18" s="139"/>
      <c r="G18" s="139"/>
      <c r="H18" s="139"/>
      <c r="I18" s="140" t="s">
        <v>29</v>
      </c>
      <c r="J18" s="34" t="str">
        <f>'Rekapitulace stavby'!AN14</f>
        <v>Vyplň údaj</v>
      </c>
      <c r="L18" s="44"/>
      <c r="AZ18" s="129" t="s">
        <v>146</v>
      </c>
      <c r="BA18" s="129" t="s">
        <v>19</v>
      </c>
      <c r="BB18" s="129" t="s">
        <v>19</v>
      </c>
      <c r="BC18" s="129" t="s">
        <v>829</v>
      </c>
      <c r="BD18" s="129" t="s">
        <v>86</v>
      </c>
    </row>
    <row r="19" spans="2:12" s="1" customFormat="1" ht="6.95" customHeight="1">
      <c r="B19" s="44"/>
      <c r="I19" s="137"/>
      <c r="L19" s="44"/>
    </row>
    <row r="20" spans="2:12" s="1" customFormat="1" ht="12" customHeight="1">
      <c r="B20" s="44"/>
      <c r="D20" s="135" t="s">
        <v>33</v>
      </c>
      <c r="I20" s="140" t="s">
        <v>26</v>
      </c>
      <c r="J20" s="139" t="s">
        <v>34</v>
      </c>
      <c r="L20" s="44"/>
    </row>
    <row r="21" spans="2:12" s="1" customFormat="1" ht="18" customHeight="1">
      <c r="B21" s="44"/>
      <c r="E21" s="139" t="s">
        <v>35</v>
      </c>
      <c r="I21" s="140" t="s">
        <v>29</v>
      </c>
      <c r="J21" s="139" t="s">
        <v>36</v>
      </c>
      <c r="L21" s="44"/>
    </row>
    <row r="22" spans="2:12" s="1" customFormat="1" ht="6.95" customHeight="1">
      <c r="B22" s="44"/>
      <c r="I22" s="137"/>
      <c r="L22" s="44"/>
    </row>
    <row r="23" spans="2:12" s="1" customFormat="1" ht="12" customHeight="1">
      <c r="B23" s="44"/>
      <c r="D23" s="135" t="s">
        <v>38</v>
      </c>
      <c r="I23" s="140" t="s">
        <v>26</v>
      </c>
      <c r="J23" s="139" t="s">
        <v>19</v>
      </c>
      <c r="L23" s="44"/>
    </row>
    <row r="24" spans="2:12" s="1" customFormat="1" ht="18" customHeight="1">
      <c r="B24" s="44"/>
      <c r="E24" s="139" t="s">
        <v>39</v>
      </c>
      <c r="I24" s="140" t="s">
        <v>29</v>
      </c>
      <c r="J24" s="139" t="s">
        <v>19</v>
      </c>
      <c r="L24" s="44"/>
    </row>
    <row r="25" spans="2:12" s="1" customFormat="1" ht="6.95" customHeight="1">
      <c r="B25" s="44"/>
      <c r="I25" s="137"/>
      <c r="L25" s="44"/>
    </row>
    <row r="26" spans="2:12" s="1" customFormat="1" ht="12" customHeight="1">
      <c r="B26" s="44"/>
      <c r="D26" s="135" t="s">
        <v>40</v>
      </c>
      <c r="I26" s="137"/>
      <c r="L26" s="44"/>
    </row>
    <row r="27" spans="2:12" s="7" customFormat="1" ht="51" customHeight="1">
      <c r="B27" s="142"/>
      <c r="E27" s="143" t="s">
        <v>41</v>
      </c>
      <c r="F27" s="143"/>
      <c r="G27" s="143"/>
      <c r="H27" s="143"/>
      <c r="I27" s="144"/>
      <c r="L27" s="142"/>
    </row>
    <row r="28" spans="2:12" s="1" customFormat="1" ht="6.95" customHeight="1">
      <c r="B28" s="44"/>
      <c r="I28" s="137"/>
      <c r="L28" s="44"/>
    </row>
    <row r="29" spans="2:12" s="1" customFormat="1" ht="6.95" customHeight="1">
      <c r="B29" s="44"/>
      <c r="D29" s="76"/>
      <c r="E29" s="76"/>
      <c r="F29" s="76"/>
      <c r="G29" s="76"/>
      <c r="H29" s="76"/>
      <c r="I29" s="145"/>
      <c r="J29" s="76"/>
      <c r="K29" s="76"/>
      <c r="L29" s="44"/>
    </row>
    <row r="30" spans="2:12" s="1" customFormat="1" ht="25.4" customHeight="1">
      <c r="B30" s="44"/>
      <c r="D30" s="146" t="s">
        <v>42</v>
      </c>
      <c r="I30" s="137"/>
      <c r="J30" s="147">
        <f>ROUND(J84,2)</f>
        <v>0</v>
      </c>
      <c r="L30" s="44"/>
    </row>
    <row r="31" spans="2:12" s="1" customFormat="1" ht="6.95" customHeight="1">
      <c r="B31" s="44"/>
      <c r="D31" s="76"/>
      <c r="E31" s="76"/>
      <c r="F31" s="76"/>
      <c r="G31" s="76"/>
      <c r="H31" s="76"/>
      <c r="I31" s="145"/>
      <c r="J31" s="76"/>
      <c r="K31" s="76"/>
      <c r="L31" s="44"/>
    </row>
    <row r="32" spans="2:12" s="1" customFormat="1" ht="14.4" customHeight="1">
      <c r="B32" s="44"/>
      <c r="F32" s="148" t="s">
        <v>44</v>
      </c>
      <c r="I32" s="149" t="s">
        <v>43</v>
      </c>
      <c r="J32" s="148" t="s">
        <v>45</v>
      </c>
      <c r="L32" s="44"/>
    </row>
    <row r="33" spans="2:12" s="1" customFormat="1" ht="14.4" customHeight="1">
      <c r="B33" s="44"/>
      <c r="D33" s="150" t="s">
        <v>46</v>
      </c>
      <c r="E33" s="135" t="s">
        <v>47</v>
      </c>
      <c r="F33" s="151">
        <f>ROUND((SUM(BE84:BE402)),2)</f>
        <v>0</v>
      </c>
      <c r="I33" s="152">
        <v>0.21</v>
      </c>
      <c r="J33" s="151">
        <f>ROUND(((SUM(BE84:BE402))*I33),2)</f>
        <v>0</v>
      </c>
      <c r="L33" s="44"/>
    </row>
    <row r="34" spans="2:12" s="1" customFormat="1" ht="14.4" customHeight="1">
      <c r="B34" s="44"/>
      <c r="E34" s="135" t="s">
        <v>48</v>
      </c>
      <c r="F34" s="151">
        <f>ROUND((SUM(BF84:BF402)),2)</f>
        <v>0</v>
      </c>
      <c r="I34" s="152">
        <v>0.15</v>
      </c>
      <c r="J34" s="151">
        <f>ROUND(((SUM(BF84:BF402))*I34),2)</f>
        <v>0</v>
      </c>
      <c r="L34" s="44"/>
    </row>
    <row r="35" spans="2:12" s="1" customFormat="1" ht="14.4" customHeight="1" hidden="1">
      <c r="B35" s="44"/>
      <c r="E35" s="135" t="s">
        <v>49</v>
      </c>
      <c r="F35" s="151">
        <f>ROUND((SUM(BG84:BG402)),2)</f>
        <v>0</v>
      </c>
      <c r="I35" s="152">
        <v>0.21</v>
      </c>
      <c r="J35" s="151">
        <f>0</f>
        <v>0</v>
      </c>
      <c r="L35" s="44"/>
    </row>
    <row r="36" spans="2:12" s="1" customFormat="1" ht="14.4" customHeight="1" hidden="1">
      <c r="B36" s="44"/>
      <c r="E36" s="135" t="s">
        <v>50</v>
      </c>
      <c r="F36" s="151">
        <f>ROUND((SUM(BH84:BH402)),2)</f>
        <v>0</v>
      </c>
      <c r="I36" s="152">
        <v>0.15</v>
      </c>
      <c r="J36" s="151">
        <f>0</f>
        <v>0</v>
      </c>
      <c r="L36" s="44"/>
    </row>
    <row r="37" spans="2:12" s="1" customFormat="1" ht="14.4" customHeight="1" hidden="1">
      <c r="B37" s="44"/>
      <c r="E37" s="135" t="s">
        <v>51</v>
      </c>
      <c r="F37" s="151">
        <f>ROUND((SUM(BI84:BI402)),2)</f>
        <v>0</v>
      </c>
      <c r="I37" s="152">
        <v>0</v>
      </c>
      <c r="J37" s="151">
        <f>0</f>
        <v>0</v>
      </c>
      <c r="L37" s="44"/>
    </row>
    <row r="38" spans="2:12" s="1" customFormat="1" ht="6.95" customHeight="1">
      <c r="B38" s="44"/>
      <c r="I38" s="137"/>
      <c r="L38" s="44"/>
    </row>
    <row r="39" spans="2:12" s="1" customFormat="1" ht="25.4" customHeight="1">
      <c r="B39" s="44"/>
      <c r="C39" s="153"/>
      <c r="D39" s="154" t="s">
        <v>52</v>
      </c>
      <c r="E39" s="155"/>
      <c r="F39" s="155"/>
      <c r="G39" s="156" t="s">
        <v>53</v>
      </c>
      <c r="H39" s="157" t="s">
        <v>54</v>
      </c>
      <c r="I39" s="158"/>
      <c r="J39" s="159">
        <f>SUM(J30:J37)</f>
        <v>0</v>
      </c>
      <c r="K39" s="160"/>
      <c r="L39" s="44"/>
    </row>
    <row r="40" spans="2:12" s="1" customFormat="1" ht="14.4" customHeight="1">
      <c r="B40" s="161"/>
      <c r="C40" s="162"/>
      <c r="D40" s="162"/>
      <c r="E40" s="162"/>
      <c r="F40" s="162"/>
      <c r="G40" s="162"/>
      <c r="H40" s="162"/>
      <c r="I40" s="163"/>
      <c r="J40" s="162"/>
      <c r="K40" s="162"/>
      <c r="L40" s="44"/>
    </row>
    <row r="44" spans="2:12" s="1" customFormat="1" ht="6.95" customHeight="1">
      <c r="B44" s="164"/>
      <c r="C44" s="165"/>
      <c r="D44" s="165"/>
      <c r="E44" s="165"/>
      <c r="F44" s="165"/>
      <c r="G44" s="165"/>
      <c r="H44" s="165"/>
      <c r="I44" s="166"/>
      <c r="J44" s="165"/>
      <c r="K44" s="165"/>
      <c r="L44" s="44"/>
    </row>
    <row r="45" spans="2:12" s="1" customFormat="1" ht="24.95" customHeight="1">
      <c r="B45" s="39"/>
      <c r="C45" s="24" t="s">
        <v>148</v>
      </c>
      <c r="D45" s="40"/>
      <c r="E45" s="40"/>
      <c r="F45" s="40"/>
      <c r="G45" s="40"/>
      <c r="H45" s="40"/>
      <c r="I45" s="137"/>
      <c r="J45" s="40"/>
      <c r="K45" s="40"/>
      <c r="L45" s="44"/>
    </row>
    <row r="46" spans="2:12" s="1" customFormat="1" ht="6.95" customHeight="1">
      <c r="B46" s="39"/>
      <c r="C46" s="40"/>
      <c r="D46" s="40"/>
      <c r="E46" s="40"/>
      <c r="F46" s="40"/>
      <c r="G46" s="40"/>
      <c r="H46" s="40"/>
      <c r="I46" s="137"/>
      <c r="J46" s="40"/>
      <c r="K46" s="40"/>
      <c r="L46" s="44"/>
    </row>
    <row r="47" spans="2:12" s="1" customFormat="1" ht="12" customHeight="1">
      <c r="B47" s="39"/>
      <c r="C47" s="33" t="s">
        <v>16</v>
      </c>
      <c r="D47" s="40"/>
      <c r="E47" s="40"/>
      <c r="F47" s="40"/>
      <c r="G47" s="40"/>
      <c r="H47" s="40"/>
      <c r="I47" s="137"/>
      <c r="J47" s="40"/>
      <c r="K47" s="40"/>
      <c r="L47" s="44"/>
    </row>
    <row r="48" spans="2:12" s="1" customFormat="1" ht="16.5" customHeight="1">
      <c r="B48" s="39"/>
      <c r="C48" s="40"/>
      <c r="D48" s="40"/>
      <c r="E48" s="167" t="str">
        <f>E7</f>
        <v>Trnávka,Trnava u Zlína, dílčí úpravy toku</v>
      </c>
      <c r="F48" s="33"/>
      <c r="G48" s="33"/>
      <c r="H48" s="33"/>
      <c r="I48" s="137"/>
      <c r="J48" s="40"/>
      <c r="K48" s="40"/>
      <c r="L48" s="44"/>
    </row>
    <row r="49" spans="2:12" s="1" customFormat="1" ht="12" customHeight="1">
      <c r="B49" s="39"/>
      <c r="C49" s="33" t="s">
        <v>130</v>
      </c>
      <c r="D49" s="40"/>
      <c r="E49" s="40"/>
      <c r="F49" s="40"/>
      <c r="G49" s="40"/>
      <c r="H49" s="40"/>
      <c r="I49" s="137"/>
      <c r="J49" s="40"/>
      <c r="K49" s="40"/>
      <c r="L49" s="44"/>
    </row>
    <row r="50" spans="2:12" s="1" customFormat="1" ht="16.5" customHeight="1">
      <c r="B50" s="39"/>
      <c r="C50" s="40"/>
      <c r="D50" s="40"/>
      <c r="E50" s="69" t="str">
        <f>E9</f>
        <v>18030-33XT-DM-SO03 - Dílčí úpravy toku - SO 03</v>
      </c>
      <c r="F50" s="40"/>
      <c r="G50" s="40"/>
      <c r="H50" s="40"/>
      <c r="I50" s="137"/>
      <c r="J50" s="40"/>
      <c r="K50" s="40"/>
      <c r="L50" s="44"/>
    </row>
    <row r="51" spans="2:12" s="1" customFormat="1" ht="6.95" customHeight="1">
      <c r="B51" s="39"/>
      <c r="C51" s="40"/>
      <c r="D51" s="40"/>
      <c r="E51" s="40"/>
      <c r="F51" s="40"/>
      <c r="G51" s="40"/>
      <c r="H51" s="40"/>
      <c r="I51" s="137"/>
      <c r="J51" s="40"/>
      <c r="K51" s="40"/>
      <c r="L51" s="44"/>
    </row>
    <row r="52" spans="2:12" s="1" customFormat="1" ht="12" customHeight="1">
      <c r="B52" s="39"/>
      <c r="C52" s="33" t="s">
        <v>21</v>
      </c>
      <c r="D52" s="40"/>
      <c r="E52" s="40"/>
      <c r="F52" s="28" t="str">
        <f>F12</f>
        <v>k.ú. Trnava u Zlína</v>
      </c>
      <c r="G52" s="40"/>
      <c r="H52" s="40"/>
      <c r="I52" s="140" t="s">
        <v>23</v>
      </c>
      <c r="J52" s="72" t="str">
        <f>IF(J12="","",J12)</f>
        <v>16. 9. 2019</v>
      </c>
      <c r="K52" s="40"/>
      <c r="L52" s="44"/>
    </row>
    <row r="53" spans="2:12" s="1" customFormat="1" ht="6.95" customHeight="1">
      <c r="B53" s="39"/>
      <c r="C53" s="40"/>
      <c r="D53" s="40"/>
      <c r="E53" s="40"/>
      <c r="F53" s="40"/>
      <c r="G53" s="40"/>
      <c r="H53" s="40"/>
      <c r="I53" s="137"/>
      <c r="J53" s="40"/>
      <c r="K53" s="40"/>
      <c r="L53" s="44"/>
    </row>
    <row r="54" spans="2:12" s="1" customFormat="1" ht="27.9" customHeight="1">
      <c r="B54" s="39"/>
      <c r="C54" s="33" t="s">
        <v>25</v>
      </c>
      <c r="D54" s="40"/>
      <c r="E54" s="40"/>
      <c r="F54" s="28" t="str">
        <f>E15</f>
        <v>Povodí Moravy, s.p.</v>
      </c>
      <c r="G54" s="40"/>
      <c r="H54" s="40"/>
      <c r="I54" s="140" t="s">
        <v>33</v>
      </c>
      <c r="J54" s="37" t="str">
        <f>E21</f>
        <v>Regioprojekt Brno, s.r.o</v>
      </c>
      <c r="K54" s="40"/>
      <c r="L54" s="44"/>
    </row>
    <row r="55" spans="2:12" s="1" customFormat="1" ht="15.15" customHeight="1">
      <c r="B55" s="39"/>
      <c r="C55" s="33" t="s">
        <v>31</v>
      </c>
      <c r="D55" s="40"/>
      <c r="E55" s="40"/>
      <c r="F55" s="28" t="str">
        <f>IF(E18="","",E18)</f>
        <v>Vyplň údaj</v>
      </c>
      <c r="G55" s="40"/>
      <c r="H55" s="40"/>
      <c r="I55" s="140" t="s">
        <v>38</v>
      </c>
      <c r="J55" s="37" t="str">
        <f>E24</f>
        <v>Ing. Michal Doubek</v>
      </c>
      <c r="K55" s="40"/>
      <c r="L55" s="44"/>
    </row>
    <row r="56" spans="2:12" s="1" customFormat="1" ht="10.3" customHeight="1">
      <c r="B56" s="39"/>
      <c r="C56" s="40"/>
      <c r="D56" s="40"/>
      <c r="E56" s="40"/>
      <c r="F56" s="40"/>
      <c r="G56" s="40"/>
      <c r="H56" s="40"/>
      <c r="I56" s="137"/>
      <c r="J56" s="40"/>
      <c r="K56" s="40"/>
      <c r="L56" s="44"/>
    </row>
    <row r="57" spans="2:12" s="1" customFormat="1" ht="29.25" customHeight="1">
      <c r="B57" s="39"/>
      <c r="C57" s="168" t="s">
        <v>149</v>
      </c>
      <c r="D57" s="169"/>
      <c r="E57" s="169"/>
      <c r="F57" s="169"/>
      <c r="G57" s="169"/>
      <c r="H57" s="169"/>
      <c r="I57" s="170"/>
      <c r="J57" s="171" t="s">
        <v>150</v>
      </c>
      <c r="K57" s="169"/>
      <c r="L57" s="44"/>
    </row>
    <row r="58" spans="2:12" s="1" customFormat="1" ht="10.3" customHeight="1">
      <c r="B58" s="39"/>
      <c r="C58" s="40"/>
      <c r="D58" s="40"/>
      <c r="E58" s="40"/>
      <c r="F58" s="40"/>
      <c r="G58" s="40"/>
      <c r="H58" s="40"/>
      <c r="I58" s="137"/>
      <c r="J58" s="40"/>
      <c r="K58" s="40"/>
      <c r="L58" s="44"/>
    </row>
    <row r="59" spans="2:47" s="1" customFormat="1" ht="22.8" customHeight="1">
      <c r="B59" s="39"/>
      <c r="C59" s="172" t="s">
        <v>74</v>
      </c>
      <c r="D59" s="40"/>
      <c r="E59" s="40"/>
      <c r="F59" s="40"/>
      <c r="G59" s="40"/>
      <c r="H59" s="40"/>
      <c r="I59" s="137"/>
      <c r="J59" s="102">
        <f>J84</f>
        <v>0</v>
      </c>
      <c r="K59" s="40"/>
      <c r="L59" s="44"/>
      <c r="AU59" s="18" t="s">
        <v>151</v>
      </c>
    </row>
    <row r="60" spans="2:12" s="8" customFormat="1" ht="24.95" customHeight="1">
      <c r="B60" s="173"/>
      <c r="C60" s="174"/>
      <c r="D60" s="175" t="s">
        <v>152</v>
      </c>
      <c r="E60" s="176"/>
      <c r="F60" s="176"/>
      <c r="G60" s="176"/>
      <c r="H60" s="176"/>
      <c r="I60" s="177"/>
      <c r="J60" s="178">
        <f>J85</f>
        <v>0</v>
      </c>
      <c r="K60" s="174"/>
      <c r="L60" s="179"/>
    </row>
    <row r="61" spans="2:12" s="9" customFormat="1" ht="19.9" customHeight="1">
      <c r="B61" s="180"/>
      <c r="C61" s="181"/>
      <c r="D61" s="182" t="s">
        <v>153</v>
      </c>
      <c r="E61" s="183"/>
      <c r="F61" s="183"/>
      <c r="G61" s="183"/>
      <c r="H61" s="183"/>
      <c r="I61" s="184"/>
      <c r="J61" s="185">
        <f>J86</f>
        <v>0</v>
      </c>
      <c r="K61" s="181"/>
      <c r="L61" s="186"/>
    </row>
    <row r="62" spans="2:12" s="9" customFormat="1" ht="19.9" customHeight="1">
      <c r="B62" s="180"/>
      <c r="C62" s="181"/>
      <c r="D62" s="182" t="s">
        <v>154</v>
      </c>
      <c r="E62" s="183"/>
      <c r="F62" s="183"/>
      <c r="G62" s="183"/>
      <c r="H62" s="183"/>
      <c r="I62" s="184"/>
      <c r="J62" s="185">
        <f>J329</f>
        <v>0</v>
      </c>
      <c r="K62" s="181"/>
      <c r="L62" s="186"/>
    </row>
    <row r="63" spans="2:12" s="9" customFormat="1" ht="19.9" customHeight="1">
      <c r="B63" s="180"/>
      <c r="C63" s="181"/>
      <c r="D63" s="182" t="s">
        <v>155</v>
      </c>
      <c r="E63" s="183"/>
      <c r="F63" s="183"/>
      <c r="G63" s="183"/>
      <c r="H63" s="183"/>
      <c r="I63" s="184"/>
      <c r="J63" s="185">
        <f>J386</f>
        <v>0</v>
      </c>
      <c r="K63" s="181"/>
      <c r="L63" s="186"/>
    </row>
    <row r="64" spans="2:12" s="9" customFormat="1" ht="19.9" customHeight="1">
      <c r="B64" s="180"/>
      <c r="C64" s="181"/>
      <c r="D64" s="182" t="s">
        <v>156</v>
      </c>
      <c r="E64" s="183"/>
      <c r="F64" s="183"/>
      <c r="G64" s="183"/>
      <c r="H64" s="183"/>
      <c r="I64" s="184"/>
      <c r="J64" s="185">
        <f>J399</f>
        <v>0</v>
      </c>
      <c r="K64" s="181"/>
      <c r="L64" s="186"/>
    </row>
    <row r="65" spans="2:12" s="1" customFormat="1" ht="21.8" customHeight="1">
      <c r="B65" s="39"/>
      <c r="C65" s="40"/>
      <c r="D65" s="40"/>
      <c r="E65" s="40"/>
      <c r="F65" s="40"/>
      <c r="G65" s="40"/>
      <c r="H65" s="40"/>
      <c r="I65" s="137"/>
      <c r="J65" s="40"/>
      <c r="K65" s="40"/>
      <c r="L65" s="44"/>
    </row>
    <row r="66" spans="2:12" s="1" customFormat="1" ht="6.95" customHeight="1">
      <c r="B66" s="59"/>
      <c r="C66" s="60"/>
      <c r="D66" s="60"/>
      <c r="E66" s="60"/>
      <c r="F66" s="60"/>
      <c r="G66" s="60"/>
      <c r="H66" s="60"/>
      <c r="I66" s="163"/>
      <c r="J66" s="60"/>
      <c r="K66" s="60"/>
      <c r="L66" s="44"/>
    </row>
    <row r="70" spans="2:12" s="1" customFormat="1" ht="6.95" customHeight="1">
      <c r="B70" s="61"/>
      <c r="C70" s="62"/>
      <c r="D70" s="62"/>
      <c r="E70" s="62"/>
      <c r="F70" s="62"/>
      <c r="G70" s="62"/>
      <c r="H70" s="62"/>
      <c r="I70" s="166"/>
      <c r="J70" s="62"/>
      <c r="K70" s="62"/>
      <c r="L70" s="44"/>
    </row>
    <row r="71" spans="2:12" s="1" customFormat="1" ht="24.95" customHeight="1">
      <c r="B71" s="39"/>
      <c r="C71" s="24" t="s">
        <v>157</v>
      </c>
      <c r="D71" s="40"/>
      <c r="E71" s="40"/>
      <c r="F71" s="40"/>
      <c r="G71" s="40"/>
      <c r="H71" s="40"/>
      <c r="I71" s="137"/>
      <c r="J71" s="40"/>
      <c r="K71" s="40"/>
      <c r="L71" s="44"/>
    </row>
    <row r="72" spans="2:12" s="1" customFormat="1" ht="6.95" customHeight="1">
      <c r="B72" s="39"/>
      <c r="C72" s="40"/>
      <c r="D72" s="40"/>
      <c r="E72" s="40"/>
      <c r="F72" s="40"/>
      <c r="G72" s="40"/>
      <c r="H72" s="40"/>
      <c r="I72" s="137"/>
      <c r="J72" s="40"/>
      <c r="K72" s="40"/>
      <c r="L72" s="44"/>
    </row>
    <row r="73" spans="2:12" s="1" customFormat="1" ht="12" customHeight="1">
      <c r="B73" s="39"/>
      <c r="C73" s="33" t="s">
        <v>16</v>
      </c>
      <c r="D73" s="40"/>
      <c r="E73" s="40"/>
      <c r="F73" s="40"/>
      <c r="G73" s="40"/>
      <c r="H73" s="40"/>
      <c r="I73" s="137"/>
      <c r="J73" s="40"/>
      <c r="K73" s="40"/>
      <c r="L73" s="44"/>
    </row>
    <row r="74" spans="2:12" s="1" customFormat="1" ht="16.5" customHeight="1">
      <c r="B74" s="39"/>
      <c r="C74" s="40"/>
      <c r="D74" s="40"/>
      <c r="E74" s="167" t="str">
        <f>E7</f>
        <v>Trnávka,Trnava u Zlína, dílčí úpravy toku</v>
      </c>
      <c r="F74" s="33"/>
      <c r="G74" s="33"/>
      <c r="H74" s="33"/>
      <c r="I74" s="137"/>
      <c r="J74" s="40"/>
      <c r="K74" s="40"/>
      <c r="L74" s="44"/>
    </row>
    <row r="75" spans="2:12" s="1" customFormat="1" ht="12" customHeight="1">
      <c r="B75" s="39"/>
      <c r="C75" s="33" t="s">
        <v>130</v>
      </c>
      <c r="D75" s="40"/>
      <c r="E75" s="40"/>
      <c r="F75" s="40"/>
      <c r="G75" s="40"/>
      <c r="H75" s="40"/>
      <c r="I75" s="137"/>
      <c r="J75" s="40"/>
      <c r="K75" s="40"/>
      <c r="L75" s="44"/>
    </row>
    <row r="76" spans="2:12" s="1" customFormat="1" ht="16.5" customHeight="1">
      <c r="B76" s="39"/>
      <c r="C76" s="40"/>
      <c r="D76" s="40"/>
      <c r="E76" s="69" t="str">
        <f>E9</f>
        <v>18030-33XT-DM-SO03 - Dílčí úpravy toku - SO 03</v>
      </c>
      <c r="F76" s="40"/>
      <c r="G76" s="40"/>
      <c r="H76" s="40"/>
      <c r="I76" s="137"/>
      <c r="J76" s="40"/>
      <c r="K76" s="40"/>
      <c r="L76" s="44"/>
    </row>
    <row r="77" spans="2:12" s="1" customFormat="1" ht="6.95" customHeight="1">
      <c r="B77" s="39"/>
      <c r="C77" s="40"/>
      <c r="D77" s="40"/>
      <c r="E77" s="40"/>
      <c r="F77" s="40"/>
      <c r="G77" s="40"/>
      <c r="H77" s="40"/>
      <c r="I77" s="137"/>
      <c r="J77" s="40"/>
      <c r="K77" s="40"/>
      <c r="L77" s="44"/>
    </row>
    <row r="78" spans="2:12" s="1" customFormat="1" ht="12" customHeight="1">
      <c r="B78" s="39"/>
      <c r="C78" s="33" t="s">
        <v>21</v>
      </c>
      <c r="D78" s="40"/>
      <c r="E78" s="40"/>
      <c r="F78" s="28" t="str">
        <f>F12</f>
        <v>k.ú. Trnava u Zlína</v>
      </c>
      <c r="G78" s="40"/>
      <c r="H78" s="40"/>
      <c r="I78" s="140" t="s">
        <v>23</v>
      </c>
      <c r="J78" s="72" t="str">
        <f>IF(J12="","",J12)</f>
        <v>16. 9. 2019</v>
      </c>
      <c r="K78" s="40"/>
      <c r="L78" s="44"/>
    </row>
    <row r="79" spans="2:12" s="1" customFormat="1" ht="6.95" customHeight="1">
      <c r="B79" s="39"/>
      <c r="C79" s="40"/>
      <c r="D79" s="40"/>
      <c r="E79" s="40"/>
      <c r="F79" s="40"/>
      <c r="G79" s="40"/>
      <c r="H79" s="40"/>
      <c r="I79" s="137"/>
      <c r="J79" s="40"/>
      <c r="K79" s="40"/>
      <c r="L79" s="44"/>
    </row>
    <row r="80" spans="2:12" s="1" customFormat="1" ht="27.9" customHeight="1">
      <c r="B80" s="39"/>
      <c r="C80" s="33" t="s">
        <v>25</v>
      </c>
      <c r="D80" s="40"/>
      <c r="E80" s="40"/>
      <c r="F80" s="28" t="str">
        <f>E15</f>
        <v>Povodí Moravy, s.p.</v>
      </c>
      <c r="G80" s="40"/>
      <c r="H80" s="40"/>
      <c r="I80" s="140" t="s">
        <v>33</v>
      </c>
      <c r="J80" s="37" t="str">
        <f>E21</f>
        <v>Regioprojekt Brno, s.r.o</v>
      </c>
      <c r="K80" s="40"/>
      <c r="L80" s="44"/>
    </row>
    <row r="81" spans="2:12" s="1" customFormat="1" ht="15.15" customHeight="1">
      <c r="B81" s="39"/>
      <c r="C81" s="33" t="s">
        <v>31</v>
      </c>
      <c r="D81" s="40"/>
      <c r="E81" s="40"/>
      <c r="F81" s="28" t="str">
        <f>IF(E18="","",E18)</f>
        <v>Vyplň údaj</v>
      </c>
      <c r="G81" s="40"/>
      <c r="H81" s="40"/>
      <c r="I81" s="140" t="s">
        <v>38</v>
      </c>
      <c r="J81" s="37" t="str">
        <f>E24</f>
        <v>Ing. Michal Doubek</v>
      </c>
      <c r="K81" s="40"/>
      <c r="L81" s="44"/>
    </row>
    <row r="82" spans="2:12" s="1" customFormat="1" ht="10.3" customHeight="1">
      <c r="B82" s="39"/>
      <c r="C82" s="40"/>
      <c r="D82" s="40"/>
      <c r="E82" s="40"/>
      <c r="F82" s="40"/>
      <c r="G82" s="40"/>
      <c r="H82" s="40"/>
      <c r="I82" s="137"/>
      <c r="J82" s="40"/>
      <c r="K82" s="40"/>
      <c r="L82" s="44"/>
    </row>
    <row r="83" spans="2:21" s="10" customFormat="1" ht="29.25" customHeight="1">
      <c r="B83" s="187"/>
      <c r="C83" s="188" t="s">
        <v>158</v>
      </c>
      <c r="D83" s="189" t="s">
        <v>61</v>
      </c>
      <c r="E83" s="189" t="s">
        <v>57</v>
      </c>
      <c r="F83" s="189" t="s">
        <v>58</v>
      </c>
      <c r="G83" s="189" t="s">
        <v>159</v>
      </c>
      <c r="H83" s="189" t="s">
        <v>160</v>
      </c>
      <c r="I83" s="190" t="s">
        <v>161</v>
      </c>
      <c r="J83" s="189" t="s">
        <v>150</v>
      </c>
      <c r="K83" s="191" t="s">
        <v>162</v>
      </c>
      <c r="L83" s="192"/>
      <c r="M83" s="92" t="s">
        <v>19</v>
      </c>
      <c r="N83" s="93" t="s">
        <v>46</v>
      </c>
      <c r="O83" s="93" t="s">
        <v>163</v>
      </c>
      <c r="P83" s="93" t="s">
        <v>164</v>
      </c>
      <c r="Q83" s="93" t="s">
        <v>165</v>
      </c>
      <c r="R83" s="93" t="s">
        <v>166</v>
      </c>
      <c r="S83" s="93" t="s">
        <v>167</v>
      </c>
      <c r="T83" s="93" t="s">
        <v>168</v>
      </c>
      <c r="U83" s="94" t="s">
        <v>169</v>
      </c>
    </row>
    <row r="84" spans="2:63" s="1" customFormat="1" ht="22.8" customHeight="1">
      <c r="B84" s="39"/>
      <c r="C84" s="99" t="s">
        <v>170</v>
      </c>
      <c r="D84" s="40"/>
      <c r="E84" s="40"/>
      <c r="F84" s="40"/>
      <c r="G84" s="40"/>
      <c r="H84" s="40"/>
      <c r="I84" s="137"/>
      <c r="J84" s="193">
        <f>BK84</f>
        <v>0</v>
      </c>
      <c r="K84" s="40"/>
      <c r="L84" s="44"/>
      <c r="M84" s="95"/>
      <c r="N84" s="96"/>
      <c r="O84" s="96"/>
      <c r="P84" s="194">
        <f>P85</f>
        <v>0</v>
      </c>
      <c r="Q84" s="96"/>
      <c r="R84" s="194">
        <f>R85</f>
        <v>177.72685616650003</v>
      </c>
      <c r="S84" s="96"/>
      <c r="T84" s="194">
        <f>T85</f>
        <v>11.356800000000002</v>
      </c>
      <c r="U84" s="97"/>
      <c r="AT84" s="18" t="s">
        <v>75</v>
      </c>
      <c r="AU84" s="18" t="s">
        <v>151</v>
      </c>
      <c r="BK84" s="195">
        <f>BK85</f>
        <v>0</v>
      </c>
    </row>
    <row r="85" spans="2:63" s="11" customFormat="1" ht="25.9" customHeight="1">
      <c r="B85" s="196"/>
      <c r="C85" s="197"/>
      <c r="D85" s="198" t="s">
        <v>75</v>
      </c>
      <c r="E85" s="199" t="s">
        <v>171</v>
      </c>
      <c r="F85" s="199" t="s">
        <v>172</v>
      </c>
      <c r="G85" s="197"/>
      <c r="H85" s="197"/>
      <c r="I85" s="200"/>
      <c r="J85" s="201">
        <f>BK85</f>
        <v>0</v>
      </c>
      <c r="K85" s="197"/>
      <c r="L85" s="202"/>
      <c r="M85" s="203"/>
      <c r="N85" s="204"/>
      <c r="O85" s="204"/>
      <c r="P85" s="205">
        <f>P86+P329+P386+P399</f>
        <v>0</v>
      </c>
      <c r="Q85" s="204"/>
      <c r="R85" s="205">
        <f>R86+R329+R386+R399</f>
        <v>177.72685616650003</v>
      </c>
      <c r="S85" s="204"/>
      <c r="T85" s="205">
        <f>T86+T329+T386+T399</f>
        <v>11.356800000000002</v>
      </c>
      <c r="U85" s="206"/>
      <c r="AR85" s="207" t="s">
        <v>84</v>
      </c>
      <c r="AT85" s="208" t="s">
        <v>75</v>
      </c>
      <c r="AU85" s="208" t="s">
        <v>76</v>
      </c>
      <c r="AY85" s="207" t="s">
        <v>173</v>
      </c>
      <c r="BK85" s="209">
        <f>BK86+BK329+BK386+BK399</f>
        <v>0</v>
      </c>
    </row>
    <row r="86" spans="2:63" s="11" customFormat="1" ht="22.8" customHeight="1">
      <c r="B86" s="196"/>
      <c r="C86" s="197"/>
      <c r="D86" s="198" t="s">
        <v>75</v>
      </c>
      <c r="E86" s="210" t="s">
        <v>84</v>
      </c>
      <c r="F86" s="210" t="s">
        <v>174</v>
      </c>
      <c r="G86" s="197"/>
      <c r="H86" s="197"/>
      <c r="I86" s="200"/>
      <c r="J86" s="211">
        <f>BK86</f>
        <v>0</v>
      </c>
      <c r="K86" s="197"/>
      <c r="L86" s="202"/>
      <c r="M86" s="203"/>
      <c r="N86" s="204"/>
      <c r="O86" s="204"/>
      <c r="P86" s="205">
        <f>SUM(P87:P328)</f>
        <v>0</v>
      </c>
      <c r="Q86" s="204"/>
      <c r="R86" s="205">
        <f>SUM(R87:R328)</f>
        <v>0.002251</v>
      </c>
      <c r="S86" s="204"/>
      <c r="T86" s="205">
        <f>SUM(T87:T328)</f>
        <v>11.356800000000002</v>
      </c>
      <c r="U86" s="206"/>
      <c r="AR86" s="207" t="s">
        <v>84</v>
      </c>
      <c r="AT86" s="208" t="s">
        <v>75</v>
      </c>
      <c r="AU86" s="208" t="s">
        <v>84</v>
      </c>
      <c r="AY86" s="207" t="s">
        <v>173</v>
      </c>
      <c r="BK86" s="209">
        <f>SUM(BK87:BK328)</f>
        <v>0</v>
      </c>
    </row>
    <row r="87" spans="2:65" s="1" customFormat="1" ht="16.5" customHeight="1">
      <c r="B87" s="39"/>
      <c r="C87" s="212" t="s">
        <v>84</v>
      </c>
      <c r="D87" s="212" t="s">
        <v>175</v>
      </c>
      <c r="E87" s="213" t="s">
        <v>176</v>
      </c>
      <c r="F87" s="214" t="s">
        <v>177</v>
      </c>
      <c r="G87" s="215" t="s">
        <v>178</v>
      </c>
      <c r="H87" s="216">
        <v>0.015</v>
      </c>
      <c r="I87" s="217"/>
      <c r="J87" s="218">
        <f>ROUND(I87*H87,2)</f>
        <v>0</v>
      </c>
      <c r="K87" s="214" t="s">
        <v>179</v>
      </c>
      <c r="L87" s="44"/>
      <c r="M87" s="219" t="s">
        <v>19</v>
      </c>
      <c r="N87" s="220" t="s">
        <v>47</v>
      </c>
      <c r="O87" s="84"/>
      <c r="P87" s="221">
        <f>O87*H87</f>
        <v>0</v>
      </c>
      <c r="Q87" s="221">
        <v>0</v>
      </c>
      <c r="R87" s="221">
        <f>Q87*H87</f>
        <v>0</v>
      </c>
      <c r="S87" s="221">
        <v>0</v>
      </c>
      <c r="T87" s="221">
        <f>S87*H87</f>
        <v>0</v>
      </c>
      <c r="U87" s="222" t="s">
        <v>19</v>
      </c>
      <c r="AR87" s="223" t="s">
        <v>127</v>
      </c>
      <c r="AT87" s="223" t="s">
        <v>175</v>
      </c>
      <c r="AU87" s="223" t="s">
        <v>86</v>
      </c>
      <c r="AY87" s="18" t="s">
        <v>173</v>
      </c>
      <c r="BE87" s="224">
        <f>IF(N87="základní",J87,0)</f>
        <v>0</v>
      </c>
      <c r="BF87" s="224">
        <f>IF(N87="snížená",J87,0)</f>
        <v>0</v>
      </c>
      <c r="BG87" s="224">
        <f>IF(N87="zákl. přenesená",J87,0)</f>
        <v>0</v>
      </c>
      <c r="BH87" s="224">
        <f>IF(N87="sníž. přenesená",J87,0)</f>
        <v>0</v>
      </c>
      <c r="BI87" s="224">
        <f>IF(N87="nulová",J87,0)</f>
        <v>0</v>
      </c>
      <c r="BJ87" s="18" t="s">
        <v>84</v>
      </c>
      <c r="BK87" s="224">
        <f>ROUND(I87*H87,2)</f>
        <v>0</v>
      </c>
      <c r="BL87" s="18" t="s">
        <v>127</v>
      </c>
      <c r="BM87" s="223" t="s">
        <v>830</v>
      </c>
    </row>
    <row r="88" spans="2:47" s="1" customFormat="1" ht="12">
      <c r="B88" s="39"/>
      <c r="C88" s="40"/>
      <c r="D88" s="225" t="s">
        <v>181</v>
      </c>
      <c r="E88" s="40"/>
      <c r="F88" s="226" t="s">
        <v>182</v>
      </c>
      <c r="G88" s="40"/>
      <c r="H88" s="40"/>
      <c r="I88" s="137"/>
      <c r="J88" s="40"/>
      <c r="K88" s="40"/>
      <c r="L88" s="44"/>
      <c r="M88" s="227"/>
      <c r="N88" s="84"/>
      <c r="O88" s="84"/>
      <c r="P88" s="84"/>
      <c r="Q88" s="84"/>
      <c r="R88" s="84"/>
      <c r="S88" s="84"/>
      <c r="T88" s="84"/>
      <c r="U88" s="85"/>
      <c r="AT88" s="18" t="s">
        <v>181</v>
      </c>
      <c r="AU88" s="18" t="s">
        <v>86</v>
      </c>
    </row>
    <row r="89" spans="2:47" s="1" customFormat="1" ht="12">
      <c r="B89" s="39"/>
      <c r="C89" s="40"/>
      <c r="D89" s="225" t="s">
        <v>183</v>
      </c>
      <c r="E89" s="40"/>
      <c r="F89" s="228" t="s">
        <v>184</v>
      </c>
      <c r="G89" s="40"/>
      <c r="H89" s="40"/>
      <c r="I89" s="137"/>
      <c r="J89" s="40"/>
      <c r="K89" s="40"/>
      <c r="L89" s="44"/>
      <c r="M89" s="227"/>
      <c r="N89" s="84"/>
      <c r="O89" s="84"/>
      <c r="P89" s="84"/>
      <c r="Q89" s="84"/>
      <c r="R89" s="84"/>
      <c r="S89" s="84"/>
      <c r="T89" s="84"/>
      <c r="U89" s="85"/>
      <c r="AT89" s="18" t="s">
        <v>183</v>
      </c>
      <c r="AU89" s="18" t="s">
        <v>86</v>
      </c>
    </row>
    <row r="90" spans="2:51" s="12" customFormat="1" ht="12">
      <c r="B90" s="229"/>
      <c r="C90" s="230"/>
      <c r="D90" s="225" t="s">
        <v>185</v>
      </c>
      <c r="E90" s="231" t="s">
        <v>19</v>
      </c>
      <c r="F90" s="232" t="s">
        <v>831</v>
      </c>
      <c r="G90" s="230"/>
      <c r="H90" s="233">
        <v>0.015</v>
      </c>
      <c r="I90" s="234"/>
      <c r="J90" s="230"/>
      <c r="K90" s="230"/>
      <c r="L90" s="235"/>
      <c r="M90" s="236"/>
      <c r="N90" s="237"/>
      <c r="O90" s="237"/>
      <c r="P90" s="237"/>
      <c r="Q90" s="237"/>
      <c r="R90" s="237"/>
      <c r="S90" s="237"/>
      <c r="T90" s="237"/>
      <c r="U90" s="238"/>
      <c r="AT90" s="239" t="s">
        <v>185</v>
      </c>
      <c r="AU90" s="239" t="s">
        <v>86</v>
      </c>
      <c r="AV90" s="12" t="s">
        <v>86</v>
      </c>
      <c r="AW90" s="12" t="s">
        <v>37</v>
      </c>
      <c r="AX90" s="12" t="s">
        <v>76</v>
      </c>
      <c r="AY90" s="239" t="s">
        <v>173</v>
      </c>
    </row>
    <row r="91" spans="2:51" s="13" customFormat="1" ht="12">
      <c r="B91" s="240"/>
      <c r="C91" s="241"/>
      <c r="D91" s="225" t="s">
        <v>185</v>
      </c>
      <c r="E91" s="242" t="s">
        <v>140</v>
      </c>
      <c r="F91" s="243" t="s">
        <v>187</v>
      </c>
      <c r="G91" s="241"/>
      <c r="H91" s="244">
        <v>0.015</v>
      </c>
      <c r="I91" s="245"/>
      <c r="J91" s="241"/>
      <c r="K91" s="241"/>
      <c r="L91" s="246"/>
      <c r="M91" s="247"/>
      <c r="N91" s="248"/>
      <c r="O91" s="248"/>
      <c r="P91" s="248"/>
      <c r="Q91" s="248"/>
      <c r="R91" s="248"/>
      <c r="S91" s="248"/>
      <c r="T91" s="248"/>
      <c r="U91" s="249"/>
      <c r="AT91" s="250" t="s">
        <v>185</v>
      </c>
      <c r="AU91" s="250" t="s">
        <v>86</v>
      </c>
      <c r="AV91" s="13" t="s">
        <v>127</v>
      </c>
      <c r="AW91" s="13" t="s">
        <v>37</v>
      </c>
      <c r="AX91" s="13" t="s">
        <v>84</v>
      </c>
      <c r="AY91" s="250" t="s">
        <v>173</v>
      </c>
    </row>
    <row r="92" spans="2:65" s="1" customFormat="1" ht="16.5" customHeight="1">
      <c r="B92" s="39"/>
      <c r="C92" s="212" t="s">
        <v>86</v>
      </c>
      <c r="D92" s="212" t="s">
        <v>175</v>
      </c>
      <c r="E92" s="213" t="s">
        <v>188</v>
      </c>
      <c r="F92" s="214" t="s">
        <v>189</v>
      </c>
      <c r="G92" s="215" t="s">
        <v>190</v>
      </c>
      <c r="H92" s="216">
        <v>7</v>
      </c>
      <c r="I92" s="217"/>
      <c r="J92" s="218">
        <f>ROUND(I92*H92,2)</f>
        <v>0</v>
      </c>
      <c r="K92" s="214" t="s">
        <v>179</v>
      </c>
      <c r="L92" s="44"/>
      <c r="M92" s="219" t="s">
        <v>19</v>
      </c>
      <c r="N92" s="220" t="s">
        <v>47</v>
      </c>
      <c r="O92" s="84"/>
      <c r="P92" s="221">
        <f>O92*H92</f>
        <v>0</v>
      </c>
      <c r="Q92" s="221">
        <v>5E-05</v>
      </c>
      <c r="R92" s="221">
        <f>Q92*H92</f>
        <v>0.00035</v>
      </c>
      <c r="S92" s="221">
        <v>0</v>
      </c>
      <c r="T92" s="221">
        <f>S92*H92</f>
        <v>0</v>
      </c>
      <c r="U92" s="222" t="s">
        <v>19</v>
      </c>
      <c r="AR92" s="223" t="s">
        <v>127</v>
      </c>
      <c r="AT92" s="223" t="s">
        <v>175</v>
      </c>
      <c r="AU92" s="223" t="s">
        <v>86</v>
      </c>
      <c r="AY92" s="18" t="s">
        <v>173</v>
      </c>
      <c r="BE92" s="224">
        <f>IF(N92="základní",J92,0)</f>
        <v>0</v>
      </c>
      <c r="BF92" s="224">
        <f>IF(N92="snížená",J92,0)</f>
        <v>0</v>
      </c>
      <c r="BG92" s="224">
        <f>IF(N92="zákl. přenesená",J92,0)</f>
        <v>0</v>
      </c>
      <c r="BH92" s="224">
        <f>IF(N92="sníž. přenesená",J92,0)</f>
        <v>0</v>
      </c>
      <c r="BI92" s="224">
        <f>IF(N92="nulová",J92,0)</f>
        <v>0</v>
      </c>
      <c r="BJ92" s="18" t="s">
        <v>84</v>
      </c>
      <c r="BK92" s="224">
        <f>ROUND(I92*H92,2)</f>
        <v>0</v>
      </c>
      <c r="BL92" s="18" t="s">
        <v>127</v>
      </c>
      <c r="BM92" s="223" t="s">
        <v>191</v>
      </c>
    </row>
    <row r="93" spans="2:47" s="1" customFormat="1" ht="12">
      <c r="B93" s="39"/>
      <c r="C93" s="40"/>
      <c r="D93" s="225" t="s">
        <v>181</v>
      </c>
      <c r="E93" s="40"/>
      <c r="F93" s="226" t="s">
        <v>192</v>
      </c>
      <c r="G93" s="40"/>
      <c r="H93" s="40"/>
      <c r="I93" s="137"/>
      <c r="J93" s="40"/>
      <c r="K93" s="40"/>
      <c r="L93" s="44"/>
      <c r="M93" s="227"/>
      <c r="N93" s="84"/>
      <c r="O93" s="84"/>
      <c r="P93" s="84"/>
      <c r="Q93" s="84"/>
      <c r="R93" s="84"/>
      <c r="S93" s="84"/>
      <c r="T93" s="84"/>
      <c r="U93" s="85"/>
      <c r="AT93" s="18" t="s">
        <v>181</v>
      </c>
      <c r="AU93" s="18" t="s">
        <v>86</v>
      </c>
    </row>
    <row r="94" spans="2:47" s="1" customFormat="1" ht="12">
      <c r="B94" s="39"/>
      <c r="C94" s="40"/>
      <c r="D94" s="225" t="s">
        <v>183</v>
      </c>
      <c r="E94" s="40"/>
      <c r="F94" s="228" t="s">
        <v>193</v>
      </c>
      <c r="G94" s="40"/>
      <c r="H94" s="40"/>
      <c r="I94" s="137"/>
      <c r="J94" s="40"/>
      <c r="K94" s="40"/>
      <c r="L94" s="44"/>
      <c r="M94" s="227"/>
      <c r="N94" s="84"/>
      <c r="O94" s="84"/>
      <c r="P94" s="84"/>
      <c r="Q94" s="84"/>
      <c r="R94" s="84"/>
      <c r="S94" s="84"/>
      <c r="T94" s="84"/>
      <c r="U94" s="85"/>
      <c r="AT94" s="18" t="s">
        <v>183</v>
      </c>
      <c r="AU94" s="18" t="s">
        <v>86</v>
      </c>
    </row>
    <row r="95" spans="2:51" s="12" customFormat="1" ht="12">
      <c r="B95" s="229"/>
      <c r="C95" s="230"/>
      <c r="D95" s="225" t="s">
        <v>185</v>
      </c>
      <c r="E95" s="231" t="s">
        <v>19</v>
      </c>
      <c r="F95" s="232" t="s">
        <v>832</v>
      </c>
      <c r="G95" s="230"/>
      <c r="H95" s="233">
        <v>7</v>
      </c>
      <c r="I95" s="234"/>
      <c r="J95" s="230"/>
      <c r="K95" s="230"/>
      <c r="L95" s="235"/>
      <c r="M95" s="236"/>
      <c r="N95" s="237"/>
      <c r="O95" s="237"/>
      <c r="P95" s="237"/>
      <c r="Q95" s="237"/>
      <c r="R95" s="237"/>
      <c r="S95" s="237"/>
      <c r="T95" s="237"/>
      <c r="U95" s="238"/>
      <c r="AT95" s="239" t="s">
        <v>185</v>
      </c>
      <c r="AU95" s="239" t="s">
        <v>86</v>
      </c>
      <c r="AV95" s="12" t="s">
        <v>86</v>
      </c>
      <c r="AW95" s="12" t="s">
        <v>37</v>
      </c>
      <c r="AX95" s="12" t="s">
        <v>76</v>
      </c>
      <c r="AY95" s="239" t="s">
        <v>173</v>
      </c>
    </row>
    <row r="96" spans="2:51" s="13" customFormat="1" ht="12">
      <c r="B96" s="240"/>
      <c r="C96" s="241"/>
      <c r="D96" s="225" t="s">
        <v>185</v>
      </c>
      <c r="E96" s="242" t="s">
        <v>119</v>
      </c>
      <c r="F96" s="243" t="s">
        <v>187</v>
      </c>
      <c r="G96" s="241"/>
      <c r="H96" s="244">
        <v>7</v>
      </c>
      <c r="I96" s="245"/>
      <c r="J96" s="241"/>
      <c r="K96" s="241"/>
      <c r="L96" s="246"/>
      <c r="M96" s="247"/>
      <c r="N96" s="248"/>
      <c r="O96" s="248"/>
      <c r="P96" s="248"/>
      <c r="Q96" s="248"/>
      <c r="R96" s="248"/>
      <c r="S96" s="248"/>
      <c r="T96" s="248"/>
      <c r="U96" s="249"/>
      <c r="AT96" s="250" t="s">
        <v>185</v>
      </c>
      <c r="AU96" s="250" t="s">
        <v>86</v>
      </c>
      <c r="AV96" s="13" t="s">
        <v>127</v>
      </c>
      <c r="AW96" s="13" t="s">
        <v>37</v>
      </c>
      <c r="AX96" s="13" t="s">
        <v>84</v>
      </c>
      <c r="AY96" s="250" t="s">
        <v>173</v>
      </c>
    </row>
    <row r="97" spans="2:65" s="1" customFormat="1" ht="16.5" customHeight="1">
      <c r="B97" s="39"/>
      <c r="C97" s="212" t="s">
        <v>195</v>
      </c>
      <c r="D97" s="212" t="s">
        <v>175</v>
      </c>
      <c r="E97" s="213" t="s">
        <v>196</v>
      </c>
      <c r="F97" s="214" t="s">
        <v>197</v>
      </c>
      <c r="G97" s="215" t="s">
        <v>190</v>
      </c>
      <c r="H97" s="216">
        <v>9</v>
      </c>
      <c r="I97" s="217"/>
      <c r="J97" s="218">
        <f>ROUND(I97*H97,2)</f>
        <v>0</v>
      </c>
      <c r="K97" s="214" t="s">
        <v>179</v>
      </c>
      <c r="L97" s="44"/>
      <c r="M97" s="219" t="s">
        <v>19</v>
      </c>
      <c r="N97" s="220" t="s">
        <v>47</v>
      </c>
      <c r="O97" s="84"/>
      <c r="P97" s="221">
        <f>O97*H97</f>
        <v>0</v>
      </c>
      <c r="Q97" s="221">
        <v>5E-05</v>
      </c>
      <c r="R97" s="221">
        <f>Q97*H97</f>
        <v>0.00045000000000000004</v>
      </c>
      <c r="S97" s="221">
        <v>0</v>
      </c>
      <c r="T97" s="221">
        <f>S97*H97</f>
        <v>0</v>
      </c>
      <c r="U97" s="222" t="s">
        <v>19</v>
      </c>
      <c r="AR97" s="223" t="s">
        <v>127</v>
      </c>
      <c r="AT97" s="223" t="s">
        <v>175</v>
      </c>
      <c r="AU97" s="223" t="s">
        <v>86</v>
      </c>
      <c r="AY97" s="18" t="s">
        <v>173</v>
      </c>
      <c r="BE97" s="224">
        <f>IF(N97="základní",J97,0)</f>
        <v>0</v>
      </c>
      <c r="BF97" s="224">
        <f>IF(N97="snížená",J97,0)</f>
        <v>0</v>
      </c>
      <c r="BG97" s="224">
        <f>IF(N97="zákl. přenesená",J97,0)</f>
        <v>0</v>
      </c>
      <c r="BH97" s="224">
        <f>IF(N97="sníž. přenesená",J97,0)</f>
        <v>0</v>
      </c>
      <c r="BI97" s="224">
        <f>IF(N97="nulová",J97,0)</f>
        <v>0</v>
      </c>
      <c r="BJ97" s="18" t="s">
        <v>84</v>
      </c>
      <c r="BK97" s="224">
        <f>ROUND(I97*H97,2)</f>
        <v>0</v>
      </c>
      <c r="BL97" s="18" t="s">
        <v>127</v>
      </c>
      <c r="BM97" s="223" t="s">
        <v>198</v>
      </c>
    </row>
    <row r="98" spans="2:47" s="1" customFormat="1" ht="12">
      <c r="B98" s="39"/>
      <c r="C98" s="40"/>
      <c r="D98" s="225" t="s">
        <v>181</v>
      </c>
      <c r="E98" s="40"/>
      <c r="F98" s="226" t="s">
        <v>199</v>
      </c>
      <c r="G98" s="40"/>
      <c r="H98" s="40"/>
      <c r="I98" s="137"/>
      <c r="J98" s="40"/>
      <c r="K98" s="40"/>
      <c r="L98" s="44"/>
      <c r="M98" s="227"/>
      <c r="N98" s="84"/>
      <c r="O98" s="84"/>
      <c r="P98" s="84"/>
      <c r="Q98" s="84"/>
      <c r="R98" s="84"/>
      <c r="S98" s="84"/>
      <c r="T98" s="84"/>
      <c r="U98" s="85"/>
      <c r="AT98" s="18" t="s">
        <v>181</v>
      </c>
      <c r="AU98" s="18" t="s">
        <v>86</v>
      </c>
    </row>
    <row r="99" spans="2:47" s="1" customFormat="1" ht="12">
      <c r="B99" s="39"/>
      <c r="C99" s="40"/>
      <c r="D99" s="225" t="s">
        <v>183</v>
      </c>
      <c r="E99" s="40"/>
      <c r="F99" s="228" t="s">
        <v>193</v>
      </c>
      <c r="G99" s="40"/>
      <c r="H99" s="40"/>
      <c r="I99" s="137"/>
      <c r="J99" s="40"/>
      <c r="K99" s="40"/>
      <c r="L99" s="44"/>
      <c r="M99" s="227"/>
      <c r="N99" s="84"/>
      <c r="O99" s="84"/>
      <c r="P99" s="84"/>
      <c r="Q99" s="84"/>
      <c r="R99" s="84"/>
      <c r="S99" s="84"/>
      <c r="T99" s="84"/>
      <c r="U99" s="85"/>
      <c r="AT99" s="18" t="s">
        <v>183</v>
      </c>
      <c r="AU99" s="18" t="s">
        <v>86</v>
      </c>
    </row>
    <row r="100" spans="2:51" s="12" customFormat="1" ht="12">
      <c r="B100" s="229"/>
      <c r="C100" s="230"/>
      <c r="D100" s="225" t="s">
        <v>185</v>
      </c>
      <c r="E100" s="231" t="s">
        <v>19</v>
      </c>
      <c r="F100" s="232" t="s">
        <v>833</v>
      </c>
      <c r="G100" s="230"/>
      <c r="H100" s="233">
        <v>9</v>
      </c>
      <c r="I100" s="234"/>
      <c r="J100" s="230"/>
      <c r="K100" s="230"/>
      <c r="L100" s="235"/>
      <c r="M100" s="236"/>
      <c r="N100" s="237"/>
      <c r="O100" s="237"/>
      <c r="P100" s="237"/>
      <c r="Q100" s="237"/>
      <c r="R100" s="237"/>
      <c r="S100" s="237"/>
      <c r="T100" s="237"/>
      <c r="U100" s="238"/>
      <c r="AT100" s="239" t="s">
        <v>185</v>
      </c>
      <c r="AU100" s="239" t="s">
        <v>86</v>
      </c>
      <c r="AV100" s="12" t="s">
        <v>86</v>
      </c>
      <c r="AW100" s="12" t="s">
        <v>37</v>
      </c>
      <c r="AX100" s="12" t="s">
        <v>76</v>
      </c>
      <c r="AY100" s="239" t="s">
        <v>173</v>
      </c>
    </row>
    <row r="101" spans="2:51" s="13" customFormat="1" ht="12">
      <c r="B101" s="240"/>
      <c r="C101" s="241"/>
      <c r="D101" s="225" t="s">
        <v>185</v>
      </c>
      <c r="E101" s="242" t="s">
        <v>122</v>
      </c>
      <c r="F101" s="243" t="s">
        <v>187</v>
      </c>
      <c r="G101" s="241"/>
      <c r="H101" s="244">
        <v>9</v>
      </c>
      <c r="I101" s="245"/>
      <c r="J101" s="241"/>
      <c r="K101" s="241"/>
      <c r="L101" s="246"/>
      <c r="M101" s="247"/>
      <c r="N101" s="248"/>
      <c r="O101" s="248"/>
      <c r="P101" s="248"/>
      <c r="Q101" s="248"/>
      <c r="R101" s="248"/>
      <c r="S101" s="248"/>
      <c r="T101" s="248"/>
      <c r="U101" s="249"/>
      <c r="AT101" s="250" t="s">
        <v>185</v>
      </c>
      <c r="AU101" s="250" t="s">
        <v>86</v>
      </c>
      <c r="AV101" s="13" t="s">
        <v>127</v>
      </c>
      <c r="AW101" s="13" t="s">
        <v>37</v>
      </c>
      <c r="AX101" s="13" t="s">
        <v>84</v>
      </c>
      <c r="AY101" s="250" t="s">
        <v>173</v>
      </c>
    </row>
    <row r="102" spans="2:65" s="1" customFormat="1" ht="16.5" customHeight="1">
      <c r="B102" s="39"/>
      <c r="C102" s="212" t="s">
        <v>127</v>
      </c>
      <c r="D102" s="212" t="s">
        <v>175</v>
      </c>
      <c r="E102" s="213" t="s">
        <v>201</v>
      </c>
      <c r="F102" s="214" t="s">
        <v>202</v>
      </c>
      <c r="G102" s="215" t="s">
        <v>190</v>
      </c>
      <c r="H102" s="216">
        <v>2</v>
      </c>
      <c r="I102" s="217"/>
      <c r="J102" s="218">
        <f>ROUND(I102*H102,2)</f>
        <v>0</v>
      </c>
      <c r="K102" s="214" t="s">
        <v>179</v>
      </c>
      <c r="L102" s="44"/>
      <c r="M102" s="219" t="s">
        <v>19</v>
      </c>
      <c r="N102" s="220" t="s">
        <v>47</v>
      </c>
      <c r="O102" s="84"/>
      <c r="P102" s="221">
        <f>O102*H102</f>
        <v>0</v>
      </c>
      <c r="Q102" s="221">
        <v>9E-05</v>
      </c>
      <c r="R102" s="221">
        <f>Q102*H102</f>
        <v>0.00018</v>
      </c>
      <c r="S102" s="221">
        <v>0</v>
      </c>
      <c r="T102" s="221">
        <f>S102*H102</f>
        <v>0</v>
      </c>
      <c r="U102" s="222" t="s">
        <v>19</v>
      </c>
      <c r="AR102" s="223" t="s">
        <v>127</v>
      </c>
      <c r="AT102" s="223" t="s">
        <v>175</v>
      </c>
      <c r="AU102" s="223" t="s">
        <v>86</v>
      </c>
      <c r="AY102" s="18" t="s">
        <v>173</v>
      </c>
      <c r="BE102" s="224">
        <f>IF(N102="základní",J102,0)</f>
        <v>0</v>
      </c>
      <c r="BF102" s="224">
        <f>IF(N102="snížená",J102,0)</f>
        <v>0</v>
      </c>
      <c r="BG102" s="224">
        <f>IF(N102="zákl. přenesená",J102,0)</f>
        <v>0</v>
      </c>
      <c r="BH102" s="224">
        <f>IF(N102="sníž. přenesená",J102,0)</f>
        <v>0</v>
      </c>
      <c r="BI102" s="224">
        <f>IF(N102="nulová",J102,0)</f>
        <v>0</v>
      </c>
      <c r="BJ102" s="18" t="s">
        <v>84</v>
      </c>
      <c r="BK102" s="224">
        <f>ROUND(I102*H102,2)</f>
        <v>0</v>
      </c>
      <c r="BL102" s="18" t="s">
        <v>127</v>
      </c>
      <c r="BM102" s="223" t="s">
        <v>203</v>
      </c>
    </row>
    <row r="103" spans="2:47" s="1" customFormat="1" ht="12">
      <c r="B103" s="39"/>
      <c r="C103" s="40"/>
      <c r="D103" s="225" t="s">
        <v>181</v>
      </c>
      <c r="E103" s="40"/>
      <c r="F103" s="226" t="s">
        <v>204</v>
      </c>
      <c r="G103" s="40"/>
      <c r="H103" s="40"/>
      <c r="I103" s="137"/>
      <c r="J103" s="40"/>
      <c r="K103" s="40"/>
      <c r="L103" s="44"/>
      <c r="M103" s="227"/>
      <c r="N103" s="84"/>
      <c r="O103" s="84"/>
      <c r="P103" s="84"/>
      <c r="Q103" s="84"/>
      <c r="R103" s="84"/>
      <c r="S103" s="84"/>
      <c r="T103" s="84"/>
      <c r="U103" s="85"/>
      <c r="AT103" s="18" t="s">
        <v>181</v>
      </c>
      <c r="AU103" s="18" t="s">
        <v>86</v>
      </c>
    </row>
    <row r="104" spans="2:47" s="1" customFormat="1" ht="12">
      <c r="B104" s="39"/>
      <c r="C104" s="40"/>
      <c r="D104" s="225" t="s">
        <v>183</v>
      </c>
      <c r="E104" s="40"/>
      <c r="F104" s="228" t="s">
        <v>193</v>
      </c>
      <c r="G104" s="40"/>
      <c r="H104" s="40"/>
      <c r="I104" s="137"/>
      <c r="J104" s="40"/>
      <c r="K104" s="40"/>
      <c r="L104" s="44"/>
      <c r="M104" s="227"/>
      <c r="N104" s="84"/>
      <c r="O104" s="84"/>
      <c r="P104" s="84"/>
      <c r="Q104" s="84"/>
      <c r="R104" s="84"/>
      <c r="S104" s="84"/>
      <c r="T104" s="84"/>
      <c r="U104" s="85"/>
      <c r="AT104" s="18" t="s">
        <v>183</v>
      </c>
      <c r="AU104" s="18" t="s">
        <v>86</v>
      </c>
    </row>
    <row r="105" spans="2:51" s="12" customFormat="1" ht="12">
      <c r="B105" s="229"/>
      <c r="C105" s="230"/>
      <c r="D105" s="225" t="s">
        <v>185</v>
      </c>
      <c r="E105" s="231" t="s">
        <v>19</v>
      </c>
      <c r="F105" s="232" t="s">
        <v>834</v>
      </c>
      <c r="G105" s="230"/>
      <c r="H105" s="233">
        <v>2</v>
      </c>
      <c r="I105" s="234"/>
      <c r="J105" s="230"/>
      <c r="K105" s="230"/>
      <c r="L105" s="235"/>
      <c r="M105" s="236"/>
      <c r="N105" s="237"/>
      <c r="O105" s="237"/>
      <c r="P105" s="237"/>
      <c r="Q105" s="237"/>
      <c r="R105" s="237"/>
      <c r="S105" s="237"/>
      <c r="T105" s="237"/>
      <c r="U105" s="238"/>
      <c r="AT105" s="239" t="s">
        <v>185</v>
      </c>
      <c r="AU105" s="239" t="s">
        <v>86</v>
      </c>
      <c r="AV105" s="12" t="s">
        <v>86</v>
      </c>
      <c r="AW105" s="12" t="s">
        <v>37</v>
      </c>
      <c r="AX105" s="12" t="s">
        <v>76</v>
      </c>
      <c r="AY105" s="239" t="s">
        <v>173</v>
      </c>
    </row>
    <row r="106" spans="2:51" s="13" customFormat="1" ht="12">
      <c r="B106" s="240"/>
      <c r="C106" s="241"/>
      <c r="D106" s="225" t="s">
        <v>185</v>
      </c>
      <c r="E106" s="242" t="s">
        <v>124</v>
      </c>
      <c r="F106" s="243" t="s">
        <v>187</v>
      </c>
      <c r="G106" s="241"/>
      <c r="H106" s="244">
        <v>2</v>
      </c>
      <c r="I106" s="245"/>
      <c r="J106" s="241"/>
      <c r="K106" s="241"/>
      <c r="L106" s="246"/>
      <c r="M106" s="247"/>
      <c r="N106" s="248"/>
      <c r="O106" s="248"/>
      <c r="P106" s="248"/>
      <c r="Q106" s="248"/>
      <c r="R106" s="248"/>
      <c r="S106" s="248"/>
      <c r="T106" s="248"/>
      <c r="U106" s="249"/>
      <c r="AT106" s="250" t="s">
        <v>185</v>
      </c>
      <c r="AU106" s="250" t="s">
        <v>86</v>
      </c>
      <c r="AV106" s="13" t="s">
        <v>127</v>
      </c>
      <c r="AW106" s="13" t="s">
        <v>37</v>
      </c>
      <c r="AX106" s="13" t="s">
        <v>84</v>
      </c>
      <c r="AY106" s="250" t="s">
        <v>173</v>
      </c>
    </row>
    <row r="107" spans="2:65" s="1" customFormat="1" ht="16.5" customHeight="1">
      <c r="B107" s="39"/>
      <c r="C107" s="212" t="s">
        <v>125</v>
      </c>
      <c r="D107" s="212" t="s">
        <v>175</v>
      </c>
      <c r="E107" s="213" t="s">
        <v>212</v>
      </c>
      <c r="F107" s="214" t="s">
        <v>213</v>
      </c>
      <c r="G107" s="215" t="s">
        <v>214</v>
      </c>
      <c r="H107" s="216">
        <v>6.24</v>
      </c>
      <c r="I107" s="217"/>
      <c r="J107" s="218">
        <f>ROUND(I107*H107,2)</f>
        <v>0</v>
      </c>
      <c r="K107" s="214" t="s">
        <v>179</v>
      </c>
      <c r="L107" s="44"/>
      <c r="M107" s="219" t="s">
        <v>19</v>
      </c>
      <c r="N107" s="220" t="s">
        <v>47</v>
      </c>
      <c r="O107" s="84"/>
      <c r="P107" s="221">
        <f>O107*H107</f>
        <v>0</v>
      </c>
      <c r="Q107" s="221">
        <v>0</v>
      </c>
      <c r="R107" s="221">
        <f>Q107*H107</f>
        <v>0</v>
      </c>
      <c r="S107" s="221">
        <v>1.82</v>
      </c>
      <c r="T107" s="221">
        <f>S107*H107</f>
        <v>11.356800000000002</v>
      </c>
      <c r="U107" s="222" t="s">
        <v>19</v>
      </c>
      <c r="AR107" s="223" t="s">
        <v>127</v>
      </c>
      <c r="AT107" s="223" t="s">
        <v>175</v>
      </c>
      <c r="AU107" s="223" t="s">
        <v>86</v>
      </c>
      <c r="AY107" s="18" t="s">
        <v>173</v>
      </c>
      <c r="BE107" s="224">
        <f>IF(N107="základní",J107,0)</f>
        <v>0</v>
      </c>
      <c r="BF107" s="224">
        <f>IF(N107="snížená",J107,0)</f>
        <v>0</v>
      </c>
      <c r="BG107" s="224">
        <f>IF(N107="zákl. přenesená",J107,0)</f>
        <v>0</v>
      </c>
      <c r="BH107" s="224">
        <f>IF(N107="sníž. přenesená",J107,0)</f>
        <v>0</v>
      </c>
      <c r="BI107" s="224">
        <f>IF(N107="nulová",J107,0)</f>
        <v>0</v>
      </c>
      <c r="BJ107" s="18" t="s">
        <v>84</v>
      </c>
      <c r="BK107" s="224">
        <f>ROUND(I107*H107,2)</f>
        <v>0</v>
      </c>
      <c r="BL107" s="18" t="s">
        <v>127</v>
      </c>
      <c r="BM107" s="223" t="s">
        <v>215</v>
      </c>
    </row>
    <row r="108" spans="2:47" s="1" customFormat="1" ht="12">
      <c r="B108" s="39"/>
      <c r="C108" s="40"/>
      <c r="D108" s="225" t="s">
        <v>181</v>
      </c>
      <c r="E108" s="40"/>
      <c r="F108" s="226" t="s">
        <v>216</v>
      </c>
      <c r="G108" s="40"/>
      <c r="H108" s="40"/>
      <c r="I108" s="137"/>
      <c r="J108" s="40"/>
      <c r="K108" s="40"/>
      <c r="L108" s="44"/>
      <c r="M108" s="227"/>
      <c r="N108" s="84"/>
      <c r="O108" s="84"/>
      <c r="P108" s="84"/>
      <c r="Q108" s="84"/>
      <c r="R108" s="84"/>
      <c r="S108" s="84"/>
      <c r="T108" s="84"/>
      <c r="U108" s="85"/>
      <c r="AT108" s="18" t="s">
        <v>181</v>
      </c>
      <c r="AU108" s="18" t="s">
        <v>86</v>
      </c>
    </row>
    <row r="109" spans="2:47" s="1" customFormat="1" ht="12">
      <c r="B109" s="39"/>
      <c r="C109" s="40"/>
      <c r="D109" s="225" t="s">
        <v>183</v>
      </c>
      <c r="E109" s="40"/>
      <c r="F109" s="228" t="s">
        <v>217</v>
      </c>
      <c r="G109" s="40"/>
      <c r="H109" s="40"/>
      <c r="I109" s="137"/>
      <c r="J109" s="40"/>
      <c r="K109" s="40"/>
      <c r="L109" s="44"/>
      <c r="M109" s="227"/>
      <c r="N109" s="84"/>
      <c r="O109" s="84"/>
      <c r="P109" s="84"/>
      <c r="Q109" s="84"/>
      <c r="R109" s="84"/>
      <c r="S109" s="84"/>
      <c r="T109" s="84"/>
      <c r="U109" s="85"/>
      <c r="AT109" s="18" t="s">
        <v>183</v>
      </c>
      <c r="AU109" s="18" t="s">
        <v>86</v>
      </c>
    </row>
    <row r="110" spans="2:51" s="12" customFormat="1" ht="12">
      <c r="B110" s="229"/>
      <c r="C110" s="230"/>
      <c r="D110" s="225" t="s">
        <v>185</v>
      </c>
      <c r="E110" s="231" t="s">
        <v>19</v>
      </c>
      <c r="F110" s="232" t="s">
        <v>835</v>
      </c>
      <c r="G110" s="230"/>
      <c r="H110" s="233">
        <v>6.24</v>
      </c>
      <c r="I110" s="234"/>
      <c r="J110" s="230"/>
      <c r="K110" s="230"/>
      <c r="L110" s="235"/>
      <c r="M110" s="236"/>
      <c r="N110" s="237"/>
      <c r="O110" s="237"/>
      <c r="P110" s="237"/>
      <c r="Q110" s="237"/>
      <c r="R110" s="237"/>
      <c r="S110" s="237"/>
      <c r="T110" s="237"/>
      <c r="U110" s="238"/>
      <c r="AT110" s="239" t="s">
        <v>185</v>
      </c>
      <c r="AU110" s="239" t="s">
        <v>86</v>
      </c>
      <c r="AV110" s="12" t="s">
        <v>86</v>
      </c>
      <c r="AW110" s="12" t="s">
        <v>37</v>
      </c>
      <c r="AX110" s="12" t="s">
        <v>76</v>
      </c>
      <c r="AY110" s="239" t="s">
        <v>173</v>
      </c>
    </row>
    <row r="111" spans="2:51" s="13" customFormat="1" ht="12">
      <c r="B111" s="240"/>
      <c r="C111" s="241"/>
      <c r="D111" s="225" t="s">
        <v>185</v>
      </c>
      <c r="E111" s="242" t="s">
        <v>136</v>
      </c>
      <c r="F111" s="243" t="s">
        <v>187</v>
      </c>
      <c r="G111" s="241"/>
      <c r="H111" s="244">
        <v>6.24</v>
      </c>
      <c r="I111" s="245"/>
      <c r="J111" s="241"/>
      <c r="K111" s="241"/>
      <c r="L111" s="246"/>
      <c r="M111" s="247"/>
      <c r="N111" s="248"/>
      <c r="O111" s="248"/>
      <c r="P111" s="248"/>
      <c r="Q111" s="248"/>
      <c r="R111" s="248"/>
      <c r="S111" s="248"/>
      <c r="T111" s="248"/>
      <c r="U111" s="249"/>
      <c r="AT111" s="250" t="s">
        <v>185</v>
      </c>
      <c r="AU111" s="250" t="s">
        <v>86</v>
      </c>
      <c r="AV111" s="13" t="s">
        <v>127</v>
      </c>
      <c r="AW111" s="13" t="s">
        <v>37</v>
      </c>
      <c r="AX111" s="13" t="s">
        <v>84</v>
      </c>
      <c r="AY111" s="250" t="s">
        <v>173</v>
      </c>
    </row>
    <row r="112" spans="2:65" s="1" customFormat="1" ht="16.5" customHeight="1">
      <c r="B112" s="39"/>
      <c r="C112" s="212" t="s">
        <v>211</v>
      </c>
      <c r="D112" s="212" t="s">
        <v>175</v>
      </c>
      <c r="E112" s="213" t="s">
        <v>221</v>
      </c>
      <c r="F112" s="214" t="s">
        <v>222</v>
      </c>
      <c r="G112" s="215" t="s">
        <v>214</v>
      </c>
      <c r="H112" s="216">
        <v>6.24</v>
      </c>
      <c r="I112" s="217"/>
      <c r="J112" s="218">
        <f>ROUND(I112*H112,2)</f>
        <v>0</v>
      </c>
      <c r="K112" s="214" t="s">
        <v>179</v>
      </c>
      <c r="L112" s="44"/>
      <c r="M112" s="219" t="s">
        <v>19</v>
      </c>
      <c r="N112" s="220" t="s">
        <v>47</v>
      </c>
      <c r="O112" s="84"/>
      <c r="P112" s="221">
        <f>O112*H112</f>
        <v>0</v>
      </c>
      <c r="Q112" s="221">
        <v>0</v>
      </c>
      <c r="R112" s="221">
        <f>Q112*H112</f>
        <v>0</v>
      </c>
      <c r="S112" s="221">
        <v>0</v>
      </c>
      <c r="T112" s="221">
        <f>S112*H112</f>
        <v>0</v>
      </c>
      <c r="U112" s="222" t="s">
        <v>19</v>
      </c>
      <c r="AR112" s="223" t="s">
        <v>127</v>
      </c>
      <c r="AT112" s="223" t="s">
        <v>175</v>
      </c>
      <c r="AU112" s="223" t="s">
        <v>86</v>
      </c>
      <c r="AY112" s="18" t="s">
        <v>173</v>
      </c>
      <c r="BE112" s="224">
        <f>IF(N112="základní",J112,0)</f>
        <v>0</v>
      </c>
      <c r="BF112" s="224">
        <f>IF(N112="snížená",J112,0)</f>
        <v>0</v>
      </c>
      <c r="BG112" s="224">
        <f>IF(N112="zákl. přenesená",J112,0)</f>
        <v>0</v>
      </c>
      <c r="BH112" s="224">
        <f>IF(N112="sníž. přenesená",J112,0)</f>
        <v>0</v>
      </c>
      <c r="BI112" s="224">
        <f>IF(N112="nulová",J112,0)</f>
        <v>0</v>
      </c>
      <c r="BJ112" s="18" t="s">
        <v>84</v>
      </c>
      <c r="BK112" s="224">
        <f>ROUND(I112*H112,2)</f>
        <v>0</v>
      </c>
      <c r="BL112" s="18" t="s">
        <v>127</v>
      </c>
      <c r="BM112" s="223" t="s">
        <v>223</v>
      </c>
    </row>
    <row r="113" spans="2:47" s="1" customFormat="1" ht="12">
      <c r="B113" s="39"/>
      <c r="C113" s="40"/>
      <c r="D113" s="225" t="s">
        <v>181</v>
      </c>
      <c r="E113" s="40"/>
      <c r="F113" s="226" t="s">
        <v>224</v>
      </c>
      <c r="G113" s="40"/>
      <c r="H113" s="40"/>
      <c r="I113" s="137"/>
      <c r="J113" s="40"/>
      <c r="K113" s="40"/>
      <c r="L113" s="44"/>
      <c r="M113" s="227"/>
      <c r="N113" s="84"/>
      <c r="O113" s="84"/>
      <c r="P113" s="84"/>
      <c r="Q113" s="84"/>
      <c r="R113" s="84"/>
      <c r="S113" s="84"/>
      <c r="T113" s="84"/>
      <c r="U113" s="85"/>
      <c r="AT113" s="18" t="s">
        <v>181</v>
      </c>
      <c r="AU113" s="18" t="s">
        <v>86</v>
      </c>
    </row>
    <row r="114" spans="2:47" s="1" customFormat="1" ht="12">
      <c r="B114" s="39"/>
      <c r="C114" s="40"/>
      <c r="D114" s="225" t="s">
        <v>183</v>
      </c>
      <c r="E114" s="40"/>
      <c r="F114" s="228" t="s">
        <v>225</v>
      </c>
      <c r="G114" s="40"/>
      <c r="H114" s="40"/>
      <c r="I114" s="137"/>
      <c r="J114" s="40"/>
      <c r="K114" s="40"/>
      <c r="L114" s="44"/>
      <c r="M114" s="227"/>
      <c r="N114" s="84"/>
      <c r="O114" s="84"/>
      <c r="P114" s="84"/>
      <c r="Q114" s="84"/>
      <c r="R114" s="84"/>
      <c r="S114" s="84"/>
      <c r="T114" s="84"/>
      <c r="U114" s="85"/>
      <c r="AT114" s="18" t="s">
        <v>183</v>
      </c>
      <c r="AU114" s="18" t="s">
        <v>86</v>
      </c>
    </row>
    <row r="115" spans="2:51" s="12" customFormat="1" ht="12">
      <c r="B115" s="229"/>
      <c r="C115" s="230"/>
      <c r="D115" s="225" t="s">
        <v>185</v>
      </c>
      <c r="E115" s="231" t="s">
        <v>19</v>
      </c>
      <c r="F115" s="232" t="s">
        <v>136</v>
      </c>
      <c r="G115" s="230"/>
      <c r="H115" s="233">
        <v>6.24</v>
      </c>
      <c r="I115" s="234"/>
      <c r="J115" s="230"/>
      <c r="K115" s="230"/>
      <c r="L115" s="235"/>
      <c r="M115" s="236"/>
      <c r="N115" s="237"/>
      <c r="O115" s="237"/>
      <c r="P115" s="237"/>
      <c r="Q115" s="237"/>
      <c r="R115" s="237"/>
      <c r="S115" s="237"/>
      <c r="T115" s="237"/>
      <c r="U115" s="238"/>
      <c r="AT115" s="239" t="s">
        <v>185</v>
      </c>
      <c r="AU115" s="239" t="s">
        <v>86</v>
      </c>
      <c r="AV115" s="12" t="s">
        <v>86</v>
      </c>
      <c r="AW115" s="12" t="s">
        <v>37</v>
      </c>
      <c r="AX115" s="12" t="s">
        <v>76</v>
      </c>
      <c r="AY115" s="239" t="s">
        <v>173</v>
      </c>
    </row>
    <row r="116" spans="2:51" s="13" customFormat="1" ht="12">
      <c r="B116" s="240"/>
      <c r="C116" s="241"/>
      <c r="D116" s="225" t="s">
        <v>185</v>
      </c>
      <c r="E116" s="242" t="s">
        <v>19</v>
      </c>
      <c r="F116" s="243" t="s">
        <v>187</v>
      </c>
      <c r="G116" s="241"/>
      <c r="H116" s="244">
        <v>6.24</v>
      </c>
      <c r="I116" s="245"/>
      <c r="J116" s="241"/>
      <c r="K116" s="241"/>
      <c r="L116" s="246"/>
      <c r="M116" s="247"/>
      <c r="N116" s="248"/>
      <c r="O116" s="248"/>
      <c r="P116" s="248"/>
      <c r="Q116" s="248"/>
      <c r="R116" s="248"/>
      <c r="S116" s="248"/>
      <c r="T116" s="248"/>
      <c r="U116" s="249"/>
      <c r="AT116" s="250" t="s">
        <v>185</v>
      </c>
      <c r="AU116" s="250" t="s">
        <v>86</v>
      </c>
      <c r="AV116" s="13" t="s">
        <v>127</v>
      </c>
      <c r="AW116" s="13" t="s">
        <v>37</v>
      </c>
      <c r="AX116" s="13" t="s">
        <v>84</v>
      </c>
      <c r="AY116" s="250" t="s">
        <v>173</v>
      </c>
    </row>
    <row r="117" spans="2:65" s="1" customFormat="1" ht="16.5" customHeight="1">
      <c r="B117" s="39"/>
      <c r="C117" s="212" t="s">
        <v>220</v>
      </c>
      <c r="D117" s="212" t="s">
        <v>175</v>
      </c>
      <c r="E117" s="213" t="s">
        <v>227</v>
      </c>
      <c r="F117" s="214" t="s">
        <v>228</v>
      </c>
      <c r="G117" s="215" t="s">
        <v>214</v>
      </c>
      <c r="H117" s="216">
        <v>46.816</v>
      </c>
      <c r="I117" s="217"/>
      <c r="J117" s="218">
        <f>ROUND(I117*H117,2)</f>
        <v>0</v>
      </c>
      <c r="K117" s="214" t="s">
        <v>179</v>
      </c>
      <c r="L117" s="44"/>
      <c r="M117" s="219" t="s">
        <v>19</v>
      </c>
      <c r="N117" s="220" t="s">
        <v>47</v>
      </c>
      <c r="O117" s="84"/>
      <c r="P117" s="221">
        <f>O117*H117</f>
        <v>0</v>
      </c>
      <c r="Q117" s="221">
        <v>0</v>
      </c>
      <c r="R117" s="221">
        <f>Q117*H117</f>
        <v>0</v>
      </c>
      <c r="S117" s="221">
        <v>0</v>
      </c>
      <c r="T117" s="221">
        <f>S117*H117</f>
        <v>0</v>
      </c>
      <c r="U117" s="222" t="s">
        <v>19</v>
      </c>
      <c r="AR117" s="223" t="s">
        <v>127</v>
      </c>
      <c r="AT117" s="223" t="s">
        <v>175</v>
      </c>
      <c r="AU117" s="223" t="s">
        <v>86</v>
      </c>
      <c r="AY117" s="18" t="s">
        <v>173</v>
      </c>
      <c r="BE117" s="224">
        <f>IF(N117="základní",J117,0)</f>
        <v>0</v>
      </c>
      <c r="BF117" s="224">
        <f>IF(N117="snížená",J117,0)</f>
        <v>0</v>
      </c>
      <c r="BG117" s="224">
        <f>IF(N117="zákl. přenesená",J117,0)</f>
        <v>0</v>
      </c>
      <c r="BH117" s="224">
        <f>IF(N117="sníž. přenesená",J117,0)</f>
        <v>0</v>
      </c>
      <c r="BI117" s="224">
        <f>IF(N117="nulová",J117,0)</f>
        <v>0</v>
      </c>
      <c r="BJ117" s="18" t="s">
        <v>84</v>
      </c>
      <c r="BK117" s="224">
        <f>ROUND(I117*H117,2)</f>
        <v>0</v>
      </c>
      <c r="BL117" s="18" t="s">
        <v>127</v>
      </c>
      <c r="BM117" s="223" t="s">
        <v>229</v>
      </c>
    </row>
    <row r="118" spans="2:47" s="1" customFormat="1" ht="12">
      <c r="B118" s="39"/>
      <c r="C118" s="40"/>
      <c r="D118" s="225" t="s">
        <v>181</v>
      </c>
      <c r="E118" s="40"/>
      <c r="F118" s="226" t="s">
        <v>230</v>
      </c>
      <c r="G118" s="40"/>
      <c r="H118" s="40"/>
      <c r="I118" s="137"/>
      <c r="J118" s="40"/>
      <c r="K118" s="40"/>
      <c r="L118" s="44"/>
      <c r="M118" s="227"/>
      <c r="N118" s="84"/>
      <c r="O118" s="84"/>
      <c r="P118" s="84"/>
      <c r="Q118" s="84"/>
      <c r="R118" s="84"/>
      <c r="S118" s="84"/>
      <c r="T118" s="84"/>
      <c r="U118" s="85"/>
      <c r="AT118" s="18" t="s">
        <v>181</v>
      </c>
      <c r="AU118" s="18" t="s">
        <v>86</v>
      </c>
    </row>
    <row r="119" spans="2:47" s="1" customFormat="1" ht="12">
      <c r="B119" s="39"/>
      <c r="C119" s="40"/>
      <c r="D119" s="225" t="s">
        <v>183</v>
      </c>
      <c r="E119" s="40"/>
      <c r="F119" s="228" t="s">
        <v>231</v>
      </c>
      <c r="G119" s="40"/>
      <c r="H119" s="40"/>
      <c r="I119" s="137"/>
      <c r="J119" s="40"/>
      <c r="K119" s="40"/>
      <c r="L119" s="44"/>
      <c r="M119" s="227"/>
      <c r="N119" s="84"/>
      <c r="O119" s="84"/>
      <c r="P119" s="84"/>
      <c r="Q119" s="84"/>
      <c r="R119" s="84"/>
      <c r="S119" s="84"/>
      <c r="T119" s="84"/>
      <c r="U119" s="85"/>
      <c r="AT119" s="18" t="s">
        <v>183</v>
      </c>
      <c r="AU119" s="18" t="s">
        <v>86</v>
      </c>
    </row>
    <row r="120" spans="2:51" s="12" customFormat="1" ht="12">
      <c r="B120" s="229"/>
      <c r="C120" s="230"/>
      <c r="D120" s="225" t="s">
        <v>185</v>
      </c>
      <c r="E120" s="231" t="s">
        <v>19</v>
      </c>
      <c r="F120" s="232" t="s">
        <v>836</v>
      </c>
      <c r="G120" s="230"/>
      <c r="H120" s="233">
        <v>98</v>
      </c>
      <c r="I120" s="234"/>
      <c r="J120" s="230"/>
      <c r="K120" s="230"/>
      <c r="L120" s="235"/>
      <c r="M120" s="236"/>
      <c r="N120" s="237"/>
      <c r="O120" s="237"/>
      <c r="P120" s="237"/>
      <c r="Q120" s="237"/>
      <c r="R120" s="237"/>
      <c r="S120" s="237"/>
      <c r="T120" s="237"/>
      <c r="U120" s="238"/>
      <c r="AT120" s="239" t="s">
        <v>185</v>
      </c>
      <c r="AU120" s="239" t="s">
        <v>86</v>
      </c>
      <c r="AV120" s="12" t="s">
        <v>86</v>
      </c>
      <c r="AW120" s="12" t="s">
        <v>37</v>
      </c>
      <c r="AX120" s="12" t="s">
        <v>76</v>
      </c>
      <c r="AY120" s="239" t="s">
        <v>173</v>
      </c>
    </row>
    <row r="121" spans="2:51" s="12" customFormat="1" ht="12">
      <c r="B121" s="229"/>
      <c r="C121" s="230"/>
      <c r="D121" s="225" t="s">
        <v>185</v>
      </c>
      <c r="E121" s="231" t="s">
        <v>19</v>
      </c>
      <c r="F121" s="232" t="s">
        <v>233</v>
      </c>
      <c r="G121" s="230"/>
      <c r="H121" s="233">
        <v>-6.24</v>
      </c>
      <c r="I121" s="234"/>
      <c r="J121" s="230"/>
      <c r="K121" s="230"/>
      <c r="L121" s="235"/>
      <c r="M121" s="236"/>
      <c r="N121" s="237"/>
      <c r="O121" s="237"/>
      <c r="P121" s="237"/>
      <c r="Q121" s="237"/>
      <c r="R121" s="237"/>
      <c r="S121" s="237"/>
      <c r="T121" s="237"/>
      <c r="U121" s="238"/>
      <c r="AT121" s="239" t="s">
        <v>185</v>
      </c>
      <c r="AU121" s="239" t="s">
        <v>86</v>
      </c>
      <c r="AV121" s="12" t="s">
        <v>86</v>
      </c>
      <c r="AW121" s="12" t="s">
        <v>37</v>
      </c>
      <c r="AX121" s="12" t="s">
        <v>76</v>
      </c>
      <c r="AY121" s="239" t="s">
        <v>173</v>
      </c>
    </row>
    <row r="122" spans="2:51" s="12" customFormat="1" ht="12">
      <c r="B122" s="229"/>
      <c r="C122" s="230"/>
      <c r="D122" s="225" t="s">
        <v>185</v>
      </c>
      <c r="E122" s="231" t="s">
        <v>19</v>
      </c>
      <c r="F122" s="232" t="s">
        <v>234</v>
      </c>
      <c r="G122" s="230"/>
      <c r="H122" s="233">
        <v>1.872</v>
      </c>
      <c r="I122" s="234"/>
      <c r="J122" s="230"/>
      <c r="K122" s="230"/>
      <c r="L122" s="235"/>
      <c r="M122" s="236"/>
      <c r="N122" s="237"/>
      <c r="O122" s="237"/>
      <c r="P122" s="237"/>
      <c r="Q122" s="237"/>
      <c r="R122" s="237"/>
      <c r="S122" s="237"/>
      <c r="T122" s="237"/>
      <c r="U122" s="238"/>
      <c r="AT122" s="239" t="s">
        <v>185</v>
      </c>
      <c r="AU122" s="239" t="s">
        <v>86</v>
      </c>
      <c r="AV122" s="12" t="s">
        <v>86</v>
      </c>
      <c r="AW122" s="12" t="s">
        <v>37</v>
      </c>
      <c r="AX122" s="12" t="s">
        <v>76</v>
      </c>
      <c r="AY122" s="239" t="s">
        <v>173</v>
      </c>
    </row>
    <row r="123" spans="2:51" s="13" customFormat="1" ht="12">
      <c r="B123" s="240"/>
      <c r="C123" s="241"/>
      <c r="D123" s="225" t="s">
        <v>185</v>
      </c>
      <c r="E123" s="242" t="s">
        <v>144</v>
      </c>
      <c r="F123" s="243" t="s">
        <v>187</v>
      </c>
      <c r="G123" s="241"/>
      <c r="H123" s="244">
        <v>93.632</v>
      </c>
      <c r="I123" s="245"/>
      <c r="J123" s="241"/>
      <c r="K123" s="241"/>
      <c r="L123" s="246"/>
      <c r="M123" s="247"/>
      <c r="N123" s="248"/>
      <c r="O123" s="248"/>
      <c r="P123" s="248"/>
      <c r="Q123" s="248"/>
      <c r="R123" s="248"/>
      <c r="S123" s="248"/>
      <c r="T123" s="248"/>
      <c r="U123" s="249"/>
      <c r="AT123" s="250" t="s">
        <v>185</v>
      </c>
      <c r="AU123" s="250" t="s">
        <v>86</v>
      </c>
      <c r="AV123" s="13" t="s">
        <v>127</v>
      </c>
      <c r="AW123" s="13" t="s">
        <v>37</v>
      </c>
      <c r="AX123" s="13" t="s">
        <v>76</v>
      </c>
      <c r="AY123" s="250" t="s">
        <v>173</v>
      </c>
    </row>
    <row r="124" spans="2:51" s="12" customFormat="1" ht="12">
      <c r="B124" s="229"/>
      <c r="C124" s="230"/>
      <c r="D124" s="225" t="s">
        <v>185</v>
      </c>
      <c r="E124" s="231" t="s">
        <v>19</v>
      </c>
      <c r="F124" s="232" t="s">
        <v>235</v>
      </c>
      <c r="G124" s="230"/>
      <c r="H124" s="233">
        <v>46.816</v>
      </c>
      <c r="I124" s="234"/>
      <c r="J124" s="230"/>
      <c r="K124" s="230"/>
      <c r="L124" s="235"/>
      <c r="M124" s="236"/>
      <c r="N124" s="237"/>
      <c r="O124" s="237"/>
      <c r="P124" s="237"/>
      <c r="Q124" s="237"/>
      <c r="R124" s="237"/>
      <c r="S124" s="237"/>
      <c r="T124" s="237"/>
      <c r="U124" s="238"/>
      <c r="AT124" s="239" t="s">
        <v>185</v>
      </c>
      <c r="AU124" s="239" t="s">
        <v>86</v>
      </c>
      <c r="AV124" s="12" t="s">
        <v>86</v>
      </c>
      <c r="AW124" s="12" t="s">
        <v>37</v>
      </c>
      <c r="AX124" s="12" t="s">
        <v>76</v>
      </c>
      <c r="AY124" s="239" t="s">
        <v>173</v>
      </c>
    </row>
    <row r="125" spans="2:51" s="13" customFormat="1" ht="12">
      <c r="B125" s="240"/>
      <c r="C125" s="241"/>
      <c r="D125" s="225" t="s">
        <v>185</v>
      </c>
      <c r="E125" s="242" t="s">
        <v>19</v>
      </c>
      <c r="F125" s="243" t="s">
        <v>187</v>
      </c>
      <c r="G125" s="241"/>
      <c r="H125" s="244">
        <v>46.816</v>
      </c>
      <c r="I125" s="245"/>
      <c r="J125" s="241"/>
      <c r="K125" s="241"/>
      <c r="L125" s="246"/>
      <c r="M125" s="247"/>
      <c r="N125" s="248"/>
      <c r="O125" s="248"/>
      <c r="P125" s="248"/>
      <c r="Q125" s="248"/>
      <c r="R125" s="248"/>
      <c r="S125" s="248"/>
      <c r="T125" s="248"/>
      <c r="U125" s="249"/>
      <c r="AT125" s="250" t="s">
        <v>185</v>
      </c>
      <c r="AU125" s="250" t="s">
        <v>86</v>
      </c>
      <c r="AV125" s="13" t="s">
        <v>127</v>
      </c>
      <c r="AW125" s="13" t="s">
        <v>37</v>
      </c>
      <c r="AX125" s="13" t="s">
        <v>84</v>
      </c>
      <c r="AY125" s="250" t="s">
        <v>173</v>
      </c>
    </row>
    <row r="126" spans="2:65" s="1" customFormat="1" ht="16.5" customHeight="1">
      <c r="B126" s="39"/>
      <c r="C126" s="212" t="s">
        <v>226</v>
      </c>
      <c r="D126" s="212" t="s">
        <v>175</v>
      </c>
      <c r="E126" s="213" t="s">
        <v>237</v>
      </c>
      <c r="F126" s="214" t="s">
        <v>238</v>
      </c>
      <c r="G126" s="215" t="s">
        <v>214</v>
      </c>
      <c r="H126" s="216">
        <v>14.045</v>
      </c>
      <c r="I126" s="217"/>
      <c r="J126" s="218">
        <f>ROUND(I126*H126,2)</f>
        <v>0</v>
      </c>
      <c r="K126" s="214" t="s">
        <v>179</v>
      </c>
      <c r="L126" s="44"/>
      <c r="M126" s="219" t="s">
        <v>19</v>
      </c>
      <c r="N126" s="220" t="s">
        <v>47</v>
      </c>
      <c r="O126" s="84"/>
      <c r="P126" s="221">
        <f>O126*H126</f>
        <v>0</v>
      </c>
      <c r="Q126" s="221">
        <v>0</v>
      </c>
      <c r="R126" s="221">
        <f>Q126*H126</f>
        <v>0</v>
      </c>
      <c r="S126" s="221">
        <v>0</v>
      </c>
      <c r="T126" s="221">
        <f>S126*H126</f>
        <v>0</v>
      </c>
      <c r="U126" s="222" t="s">
        <v>19</v>
      </c>
      <c r="AR126" s="223" t="s">
        <v>127</v>
      </c>
      <c r="AT126" s="223" t="s">
        <v>175</v>
      </c>
      <c r="AU126" s="223" t="s">
        <v>86</v>
      </c>
      <c r="AY126" s="18" t="s">
        <v>173</v>
      </c>
      <c r="BE126" s="224">
        <f>IF(N126="základní",J126,0)</f>
        <v>0</v>
      </c>
      <c r="BF126" s="224">
        <f>IF(N126="snížená",J126,0)</f>
        <v>0</v>
      </c>
      <c r="BG126" s="224">
        <f>IF(N126="zákl. přenesená",J126,0)</f>
        <v>0</v>
      </c>
      <c r="BH126" s="224">
        <f>IF(N126="sníž. přenesená",J126,0)</f>
        <v>0</v>
      </c>
      <c r="BI126" s="224">
        <f>IF(N126="nulová",J126,0)</f>
        <v>0</v>
      </c>
      <c r="BJ126" s="18" t="s">
        <v>84</v>
      </c>
      <c r="BK126" s="224">
        <f>ROUND(I126*H126,2)</f>
        <v>0</v>
      </c>
      <c r="BL126" s="18" t="s">
        <v>127</v>
      </c>
      <c r="BM126" s="223" t="s">
        <v>239</v>
      </c>
    </row>
    <row r="127" spans="2:47" s="1" customFormat="1" ht="12">
      <c r="B127" s="39"/>
      <c r="C127" s="40"/>
      <c r="D127" s="225" t="s">
        <v>181</v>
      </c>
      <c r="E127" s="40"/>
      <c r="F127" s="226" t="s">
        <v>240</v>
      </c>
      <c r="G127" s="40"/>
      <c r="H127" s="40"/>
      <c r="I127" s="137"/>
      <c r="J127" s="40"/>
      <c r="K127" s="40"/>
      <c r="L127" s="44"/>
      <c r="M127" s="227"/>
      <c r="N127" s="84"/>
      <c r="O127" s="84"/>
      <c r="P127" s="84"/>
      <c r="Q127" s="84"/>
      <c r="R127" s="84"/>
      <c r="S127" s="84"/>
      <c r="T127" s="84"/>
      <c r="U127" s="85"/>
      <c r="AT127" s="18" t="s">
        <v>181</v>
      </c>
      <c r="AU127" s="18" t="s">
        <v>86</v>
      </c>
    </row>
    <row r="128" spans="2:47" s="1" customFormat="1" ht="12">
      <c r="B128" s="39"/>
      <c r="C128" s="40"/>
      <c r="D128" s="225" t="s">
        <v>183</v>
      </c>
      <c r="E128" s="40"/>
      <c r="F128" s="228" t="s">
        <v>231</v>
      </c>
      <c r="G128" s="40"/>
      <c r="H128" s="40"/>
      <c r="I128" s="137"/>
      <c r="J128" s="40"/>
      <c r="K128" s="40"/>
      <c r="L128" s="44"/>
      <c r="M128" s="227"/>
      <c r="N128" s="84"/>
      <c r="O128" s="84"/>
      <c r="P128" s="84"/>
      <c r="Q128" s="84"/>
      <c r="R128" s="84"/>
      <c r="S128" s="84"/>
      <c r="T128" s="84"/>
      <c r="U128" s="85"/>
      <c r="AT128" s="18" t="s">
        <v>183</v>
      </c>
      <c r="AU128" s="18" t="s">
        <v>86</v>
      </c>
    </row>
    <row r="129" spans="2:51" s="12" customFormat="1" ht="12">
      <c r="B129" s="229"/>
      <c r="C129" s="230"/>
      <c r="D129" s="225" t="s">
        <v>185</v>
      </c>
      <c r="E129" s="231" t="s">
        <v>19</v>
      </c>
      <c r="F129" s="232" t="s">
        <v>241</v>
      </c>
      <c r="G129" s="230"/>
      <c r="H129" s="233">
        <v>14.045</v>
      </c>
      <c r="I129" s="234"/>
      <c r="J129" s="230"/>
      <c r="K129" s="230"/>
      <c r="L129" s="235"/>
      <c r="M129" s="236"/>
      <c r="N129" s="237"/>
      <c r="O129" s="237"/>
      <c r="P129" s="237"/>
      <c r="Q129" s="237"/>
      <c r="R129" s="237"/>
      <c r="S129" s="237"/>
      <c r="T129" s="237"/>
      <c r="U129" s="238"/>
      <c r="AT129" s="239" t="s">
        <v>185</v>
      </c>
      <c r="AU129" s="239" t="s">
        <v>86</v>
      </c>
      <c r="AV129" s="12" t="s">
        <v>86</v>
      </c>
      <c r="AW129" s="12" t="s">
        <v>37</v>
      </c>
      <c r="AX129" s="12" t="s">
        <v>76</v>
      </c>
      <c r="AY129" s="239" t="s">
        <v>173</v>
      </c>
    </row>
    <row r="130" spans="2:51" s="13" customFormat="1" ht="12">
      <c r="B130" s="240"/>
      <c r="C130" s="241"/>
      <c r="D130" s="225" t="s">
        <v>185</v>
      </c>
      <c r="E130" s="242" t="s">
        <v>19</v>
      </c>
      <c r="F130" s="243" t="s">
        <v>187</v>
      </c>
      <c r="G130" s="241"/>
      <c r="H130" s="244">
        <v>14.045</v>
      </c>
      <c r="I130" s="245"/>
      <c r="J130" s="241"/>
      <c r="K130" s="241"/>
      <c r="L130" s="246"/>
      <c r="M130" s="247"/>
      <c r="N130" s="248"/>
      <c r="O130" s="248"/>
      <c r="P130" s="248"/>
      <c r="Q130" s="248"/>
      <c r="R130" s="248"/>
      <c r="S130" s="248"/>
      <c r="T130" s="248"/>
      <c r="U130" s="249"/>
      <c r="AT130" s="250" t="s">
        <v>185</v>
      </c>
      <c r="AU130" s="250" t="s">
        <v>86</v>
      </c>
      <c r="AV130" s="13" t="s">
        <v>127</v>
      </c>
      <c r="AW130" s="13" t="s">
        <v>37</v>
      </c>
      <c r="AX130" s="13" t="s">
        <v>84</v>
      </c>
      <c r="AY130" s="250" t="s">
        <v>173</v>
      </c>
    </row>
    <row r="131" spans="2:65" s="1" customFormat="1" ht="16.5" customHeight="1">
      <c r="B131" s="39"/>
      <c r="C131" s="212" t="s">
        <v>236</v>
      </c>
      <c r="D131" s="212" t="s">
        <v>175</v>
      </c>
      <c r="E131" s="213" t="s">
        <v>243</v>
      </c>
      <c r="F131" s="214" t="s">
        <v>244</v>
      </c>
      <c r="G131" s="215" t="s">
        <v>214</v>
      </c>
      <c r="H131" s="216">
        <v>9.363</v>
      </c>
      <c r="I131" s="217"/>
      <c r="J131" s="218">
        <f>ROUND(I131*H131,2)</f>
        <v>0</v>
      </c>
      <c r="K131" s="214" t="s">
        <v>179</v>
      </c>
      <c r="L131" s="44"/>
      <c r="M131" s="219" t="s">
        <v>19</v>
      </c>
      <c r="N131" s="220" t="s">
        <v>47</v>
      </c>
      <c r="O131" s="84"/>
      <c r="P131" s="221">
        <f>O131*H131</f>
        <v>0</v>
      </c>
      <c r="Q131" s="221">
        <v>0</v>
      </c>
      <c r="R131" s="221">
        <f>Q131*H131</f>
        <v>0</v>
      </c>
      <c r="S131" s="221">
        <v>0</v>
      </c>
      <c r="T131" s="221">
        <f>S131*H131</f>
        <v>0</v>
      </c>
      <c r="U131" s="222" t="s">
        <v>19</v>
      </c>
      <c r="AR131" s="223" t="s">
        <v>127</v>
      </c>
      <c r="AT131" s="223" t="s">
        <v>175</v>
      </c>
      <c r="AU131" s="223" t="s">
        <v>86</v>
      </c>
      <c r="AY131" s="18" t="s">
        <v>173</v>
      </c>
      <c r="BE131" s="224">
        <f>IF(N131="základní",J131,0)</f>
        <v>0</v>
      </c>
      <c r="BF131" s="224">
        <f>IF(N131="snížená",J131,0)</f>
        <v>0</v>
      </c>
      <c r="BG131" s="224">
        <f>IF(N131="zákl. přenesená",J131,0)</f>
        <v>0</v>
      </c>
      <c r="BH131" s="224">
        <f>IF(N131="sníž. přenesená",J131,0)</f>
        <v>0</v>
      </c>
      <c r="BI131" s="224">
        <f>IF(N131="nulová",J131,0)</f>
        <v>0</v>
      </c>
      <c r="BJ131" s="18" t="s">
        <v>84</v>
      </c>
      <c r="BK131" s="224">
        <f>ROUND(I131*H131,2)</f>
        <v>0</v>
      </c>
      <c r="BL131" s="18" t="s">
        <v>127</v>
      </c>
      <c r="BM131" s="223" t="s">
        <v>245</v>
      </c>
    </row>
    <row r="132" spans="2:47" s="1" customFormat="1" ht="12">
      <c r="B132" s="39"/>
      <c r="C132" s="40"/>
      <c r="D132" s="225" t="s">
        <v>181</v>
      </c>
      <c r="E132" s="40"/>
      <c r="F132" s="226" t="s">
        <v>246</v>
      </c>
      <c r="G132" s="40"/>
      <c r="H132" s="40"/>
      <c r="I132" s="137"/>
      <c r="J132" s="40"/>
      <c r="K132" s="40"/>
      <c r="L132" s="44"/>
      <c r="M132" s="227"/>
      <c r="N132" s="84"/>
      <c r="O132" s="84"/>
      <c r="P132" s="84"/>
      <c r="Q132" s="84"/>
      <c r="R132" s="84"/>
      <c r="S132" s="84"/>
      <c r="T132" s="84"/>
      <c r="U132" s="85"/>
      <c r="AT132" s="18" t="s">
        <v>181</v>
      </c>
      <c r="AU132" s="18" t="s">
        <v>86</v>
      </c>
    </row>
    <row r="133" spans="2:47" s="1" customFormat="1" ht="12">
      <c r="B133" s="39"/>
      <c r="C133" s="40"/>
      <c r="D133" s="225" t="s">
        <v>183</v>
      </c>
      <c r="E133" s="40"/>
      <c r="F133" s="228" t="s">
        <v>231</v>
      </c>
      <c r="G133" s="40"/>
      <c r="H133" s="40"/>
      <c r="I133" s="137"/>
      <c r="J133" s="40"/>
      <c r="K133" s="40"/>
      <c r="L133" s="44"/>
      <c r="M133" s="227"/>
      <c r="N133" s="84"/>
      <c r="O133" s="84"/>
      <c r="P133" s="84"/>
      <c r="Q133" s="84"/>
      <c r="R133" s="84"/>
      <c r="S133" s="84"/>
      <c r="T133" s="84"/>
      <c r="U133" s="85"/>
      <c r="AT133" s="18" t="s">
        <v>183</v>
      </c>
      <c r="AU133" s="18" t="s">
        <v>86</v>
      </c>
    </row>
    <row r="134" spans="2:51" s="12" customFormat="1" ht="12">
      <c r="B134" s="229"/>
      <c r="C134" s="230"/>
      <c r="D134" s="225" t="s">
        <v>185</v>
      </c>
      <c r="E134" s="231" t="s">
        <v>19</v>
      </c>
      <c r="F134" s="232" t="s">
        <v>837</v>
      </c>
      <c r="G134" s="230"/>
      <c r="H134" s="233">
        <v>9.363</v>
      </c>
      <c r="I134" s="234"/>
      <c r="J134" s="230"/>
      <c r="K134" s="230"/>
      <c r="L134" s="235"/>
      <c r="M134" s="236"/>
      <c r="N134" s="237"/>
      <c r="O134" s="237"/>
      <c r="P134" s="237"/>
      <c r="Q134" s="237"/>
      <c r="R134" s="237"/>
      <c r="S134" s="237"/>
      <c r="T134" s="237"/>
      <c r="U134" s="238"/>
      <c r="AT134" s="239" t="s">
        <v>185</v>
      </c>
      <c r="AU134" s="239" t="s">
        <v>86</v>
      </c>
      <c r="AV134" s="12" t="s">
        <v>86</v>
      </c>
      <c r="AW134" s="12" t="s">
        <v>37</v>
      </c>
      <c r="AX134" s="12" t="s">
        <v>76</v>
      </c>
      <c r="AY134" s="239" t="s">
        <v>173</v>
      </c>
    </row>
    <row r="135" spans="2:51" s="13" customFormat="1" ht="12">
      <c r="B135" s="240"/>
      <c r="C135" s="241"/>
      <c r="D135" s="225" t="s">
        <v>185</v>
      </c>
      <c r="E135" s="242" t="s">
        <v>19</v>
      </c>
      <c r="F135" s="243" t="s">
        <v>187</v>
      </c>
      <c r="G135" s="241"/>
      <c r="H135" s="244">
        <v>9.363</v>
      </c>
      <c r="I135" s="245"/>
      <c r="J135" s="241"/>
      <c r="K135" s="241"/>
      <c r="L135" s="246"/>
      <c r="M135" s="247"/>
      <c r="N135" s="248"/>
      <c r="O135" s="248"/>
      <c r="P135" s="248"/>
      <c r="Q135" s="248"/>
      <c r="R135" s="248"/>
      <c r="S135" s="248"/>
      <c r="T135" s="248"/>
      <c r="U135" s="249"/>
      <c r="AT135" s="250" t="s">
        <v>185</v>
      </c>
      <c r="AU135" s="250" t="s">
        <v>86</v>
      </c>
      <c r="AV135" s="13" t="s">
        <v>127</v>
      </c>
      <c r="AW135" s="13" t="s">
        <v>37</v>
      </c>
      <c r="AX135" s="13" t="s">
        <v>84</v>
      </c>
      <c r="AY135" s="250" t="s">
        <v>173</v>
      </c>
    </row>
    <row r="136" spans="2:65" s="1" customFormat="1" ht="16.5" customHeight="1">
      <c r="B136" s="39"/>
      <c r="C136" s="212" t="s">
        <v>242</v>
      </c>
      <c r="D136" s="212" t="s">
        <v>175</v>
      </c>
      <c r="E136" s="213" t="s">
        <v>249</v>
      </c>
      <c r="F136" s="214" t="s">
        <v>250</v>
      </c>
      <c r="G136" s="215" t="s">
        <v>214</v>
      </c>
      <c r="H136" s="216">
        <v>42.134</v>
      </c>
      <c r="I136" s="217"/>
      <c r="J136" s="218">
        <f>ROUND(I136*H136,2)</f>
        <v>0</v>
      </c>
      <c r="K136" s="214" t="s">
        <v>179</v>
      </c>
      <c r="L136" s="44"/>
      <c r="M136" s="219" t="s">
        <v>19</v>
      </c>
      <c r="N136" s="220" t="s">
        <v>47</v>
      </c>
      <c r="O136" s="84"/>
      <c r="P136" s="221">
        <f>O136*H136</f>
        <v>0</v>
      </c>
      <c r="Q136" s="221">
        <v>0</v>
      </c>
      <c r="R136" s="221">
        <f>Q136*H136</f>
        <v>0</v>
      </c>
      <c r="S136" s="221">
        <v>0</v>
      </c>
      <c r="T136" s="221">
        <f>S136*H136</f>
        <v>0</v>
      </c>
      <c r="U136" s="222" t="s">
        <v>19</v>
      </c>
      <c r="AR136" s="223" t="s">
        <v>127</v>
      </c>
      <c r="AT136" s="223" t="s">
        <v>175</v>
      </c>
      <c r="AU136" s="223" t="s">
        <v>86</v>
      </c>
      <c r="AY136" s="18" t="s">
        <v>173</v>
      </c>
      <c r="BE136" s="224">
        <f>IF(N136="základní",J136,0)</f>
        <v>0</v>
      </c>
      <c r="BF136" s="224">
        <f>IF(N136="snížená",J136,0)</f>
        <v>0</v>
      </c>
      <c r="BG136" s="224">
        <f>IF(N136="zákl. přenesená",J136,0)</f>
        <v>0</v>
      </c>
      <c r="BH136" s="224">
        <f>IF(N136="sníž. přenesená",J136,0)</f>
        <v>0</v>
      </c>
      <c r="BI136" s="224">
        <f>IF(N136="nulová",J136,0)</f>
        <v>0</v>
      </c>
      <c r="BJ136" s="18" t="s">
        <v>84</v>
      </c>
      <c r="BK136" s="224">
        <f>ROUND(I136*H136,2)</f>
        <v>0</v>
      </c>
      <c r="BL136" s="18" t="s">
        <v>127</v>
      </c>
      <c r="BM136" s="223" t="s">
        <v>251</v>
      </c>
    </row>
    <row r="137" spans="2:47" s="1" customFormat="1" ht="12">
      <c r="B137" s="39"/>
      <c r="C137" s="40"/>
      <c r="D137" s="225" t="s">
        <v>181</v>
      </c>
      <c r="E137" s="40"/>
      <c r="F137" s="226" t="s">
        <v>252</v>
      </c>
      <c r="G137" s="40"/>
      <c r="H137" s="40"/>
      <c r="I137" s="137"/>
      <c r="J137" s="40"/>
      <c r="K137" s="40"/>
      <c r="L137" s="44"/>
      <c r="M137" s="227"/>
      <c r="N137" s="84"/>
      <c r="O137" s="84"/>
      <c r="P137" s="84"/>
      <c r="Q137" s="84"/>
      <c r="R137" s="84"/>
      <c r="S137" s="84"/>
      <c r="T137" s="84"/>
      <c r="U137" s="85"/>
      <c r="AT137" s="18" t="s">
        <v>181</v>
      </c>
      <c r="AU137" s="18" t="s">
        <v>86</v>
      </c>
    </row>
    <row r="138" spans="2:47" s="1" customFormat="1" ht="12">
      <c r="B138" s="39"/>
      <c r="C138" s="40"/>
      <c r="D138" s="225" t="s">
        <v>183</v>
      </c>
      <c r="E138" s="40"/>
      <c r="F138" s="228" t="s">
        <v>231</v>
      </c>
      <c r="G138" s="40"/>
      <c r="H138" s="40"/>
      <c r="I138" s="137"/>
      <c r="J138" s="40"/>
      <c r="K138" s="40"/>
      <c r="L138" s="44"/>
      <c r="M138" s="227"/>
      <c r="N138" s="84"/>
      <c r="O138" s="84"/>
      <c r="P138" s="84"/>
      <c r="Q138" s="84"/>
      <c r="R138" s="84"/>
      <c r="S138" s="84"/>
      <c r="T138" s="84"/>
      <c r="U138" s="85"/>
      <c r="AT138" s="18" t="s">
        <v>183</v>
      </c>
      <c r="AU138" s="18" t="s">
        <v>86</v>
      </c>
    </row>
    <row r="139" spans="2:51" s="12" customFormat="1" ht="12">
      <c r="B139" s="229"/>
      <c r="C139" s="230"/>
      <c r="D139" s="225" t="s">
        <v>185</v>
      </c>
      <c r="E139" s="231" t="s">
        <v>19</v>
      </c>
      <c r="F139" s="232" t="s">
        <v>838</v>
      </c>
      <c r="G139" s="230"/>
      <c r="H139" s="233">
        <v>42.134</v>
      </c>
      <c r="I139" s="234"/>
      <c r="J139" s="230"/>
      <c r="K139" s="230"/>
      <c r="L139" s="235"/>
      <c r="M139" s="236"/>
      <c r="N139" s="237"/>
      <c r="O139" s="237"/>
      <c r="P139" s="237"/>
      <c r="Q139" s="237"/>
      <c r="R139" s="237"/>
      <c r="S139" s="237"/>
      <c r="T139" s="237"/>
      <c r="U139" s="238"/>
      <c r="AT139" s="239" t="s">
        <v>185</v>
      </c>
      <c r="AU139" s="239" t="s">
        <v>86</v>
      </c>
      <c r="AV139" s="12" t="s">
        <v>86</v>
      </c>
      <c r="AW139" s="12" t="s">
        <v>37</v>
      </c>
      <c r="AX139" s="12" t="s">
        <v>76</v>
      </c>
      <c r="AY139" s="239" t="s">
        <v>173</v>
      </c>
    </row>
    <row r="140" spans="2:51" s="13" customFormat="1" ht="12">
      <c r="B140" s="240"/>
      <c r="C140" s="241"/>
      <c r="D140" s="225" t="s">
        <v>185</v>
      </c>
      <c r="E140" s="242" t="s">
        <v>19</v>
      </c>
      <c r="F140" s="243" t="s">
        <v>187</v>
      </c>
      <c r="G140" s="241"/>
      <c r="H140" s="244">
        <v>42.134</v>
      </c>
      <c r="I140" s="245"/>
      <c r="J140" s="241"/>
      <c r="K140" s="241"/>
      <c r="L140" s="246"/>
      <c r="M140" s="247"/>
      <c r="N140" s="248"/>
      <c r="O140" s="248"/>
      <c r="P140" s="248"/>
      <c r="Q140" s="248"/>
      <c r="R140" s="248"/>
      <c r="S140" s="248"/>
      <c r="T140" s="248"/>
      <c r="U140" s="249"/>
      <c r="AT140" s="250" t="s">
        <v>185</v>
      </c>
      <c r="AU140" s="250" t="s">
        <v>86</v>
      </c>
      <c r="AV140" s="13" t="s">
        <v>127</v>
      </c>
      <c r="AW140" s="13" t="s">
        <v>37</v>
      </c>
      <c r="AX140" s="13" t="s">
        <v>84</v>
      </c>
      <c r="AY140" s="250" t="s">
        <v>173</v>
      </c>
    </row>
    <row r="141" spans="2:65" s="1" customFormat="1" ht="16.5" customHeight="1">
      <c r="B141" s="39"/>
      <c r="C141" s="212" t="s">
        <v>248</v>
      </c>
      <c r="D141" s="212" t="s">
        <v>175</v>
      </c>
      <c r="E141" s="213" t="s">
        <v>255</v>
      </c>
      <c r="F141" s="214" t="s">
        <v>256</v>
      </c>
      <c r="G141" s="215" t="s">
        <v>214</v>
      </c>
      <c r="H141" s="216">
        <v>12.64</v>
      </c>
      <c r="I141" s="217"/>
      <c r="J141" s="218">
        <f>ROUND(I141*H141,2)</f>
        <v>0</v>
      </c>
      <c r="K141" s="214" t="s">
        <v>179</v>
      </c>
      <c r="L141" s="44"/>
      <c r="M141" s="219" t="s">
        <v>19</v>
      </c>
      <c r="N141" s="220" t="s">
        <v>47</v>
      </c>
      <c r="O141" s="84"/>
      <c r="P141" s="221">
        <f>O141*H141</f>
        <v>0</v>
      </c>
      <c r="Q141" s="221">
        <v>0</v>
      </c>
      <c r="R141" s="221">
        <f>Q141*H141</f>
        <v>0</v>
      </c>
      <c r="S141" s="221">
        <v>0</v>
      </c>
      <c r="T141" s="221">
        <f>S141*H141</f>
        <v>0</v>
      </c>
      <c r="U141" s="222" t="s">
        <v>19</v>
      </c>
      <c r="AR141" s="223" t="s">
        <v>127</v>
      </c>
      <c r="AT141" s="223" t="s">
        <v>175</v>
      </c>
      <c r="AU141" s="223" t="s">
        <v>86</v>
      </c>
      <c r="AY141" s="18" t="s">
        <v>173</v>
      </c>
      <c r="BE141" s="224">
        <f>IF(N141="základní",J141,0)</f>
        <v>0</v>
      </c>
      <c r="BF141" s="224">
        <f>IF(N141="snížená",J141,0)</f>
        <v>0</v>
      </c>
      <c r="BG141" s="224">
        <f>IF(N141="zákl. přenesená",J141,0)</f>
        <v>0</v>
      </c>
      <c r="BH141" s="224">
        <f>IF(N141="sníž. přenesená",J141,0)</f>
        <v>0</v>
      </c>
      <c r="BI141" s="224">
        <f>IF(N141="nulová",J141,0)</f>
        <v>0</v>
      </c>
      <c r="BJ141" s="18" t="s">
        <v>84</v>
      </c>
      <c r="BK141" s="224">
        <f>ROUND(I141*H141,2)</f>
        <v>0</v>
      </c>
      <c r="BL141" s="18" t="s">
        <v>127</v>
      </c>
      <c r="BM141" s="223" t="s">
        <v>257</v>
      </c>
    </row>
    <row r="142" spans="2:47" s="1" customFormat="1" ht="12">
      <c r="B142" s="39"/>
      <c r="C142" s="40"/>
      <c r="D142" s="225" t="s">
        <v>181</v>
      </c>
      <c r="E142" s="40"/>
      <c r="F142" s="226" t="s">
        <v>258</v>
      </c>
      <c r="G142" s="40"/>
      <c r="H142" s="40"/>
      <c r="I142" s="137"/>
      <c r="J142" s="40"/>
      <c r="K142" s="40"/>
      <c r="L142" s="44"/>
      <c r="M142" s="227"/>
      <c r="N142" s="84"/>
      <c r="O142" s="84"/>
      <c r="P142" s="84"/>
      <c r="Q142" s="84"/>
      <c r="R142" s="84"/>
      <c r="S142" s="84"/>
      <c r="T142" s="84"/>
      <c r="U142" s="85"/>
      <c r="AT142" s="18" t="s">
        <v>181</v>
      </c>
      <c r="AU142" s="18" t="s">
        <v>86</v>
      </c>
    </row>
    <row r="143" spans="2:47" s="1" customFormat="1" ht="12">
      <c r="B143" s="39"/>
      <c r="C143" s="40"/>
      <c r="D143" s="225" t="s">
        <v>183</v>
      </c>
      <c r="E143" s="40"/>
      <c r="F143" s="228" t="s">
        <v>231</v>
      </c>
      <c r="G143" s="40"/>
      <c r="H143" s="40"/>
      <c r="I143" s="137"/>
      <c r="J143" s="40"/>
      <c r="K143" s="40"/>
      <c r="L143" s="44"/>
      <c r="M143" s="227"/>
      <c r="N143" s="84"/>
      <c r="O143" s="84"/>
      <c r="P143" s="84"/>
      <c r="Q143" s="84"/>
      <c r="R143" s="84"/>
      <c r="S143" s="84"/>
      <c r="T143" s="84"/>
      <c r="U143" s="85"/>
      <c r="AT143" s="18" t="s">
        <v>183</v>
      </c>
      <c r="AU143" s="18" t="s">
        <v>86</v>
      </c>
    </row>
    <row r="144" spans="2:51" s="12" customFormat="1" ht="12">
      <c r="B144" s="229"/>
      <c r="C144" s="230"/>
      <c r="D144" s="225" t="s">
        <v>185</v>
      </c>
      <c r="E144" s="231" t="s">
        <v>19</v>
      </c>
      <c r="F144" s="232" t="s">
        <v>839</v>
      </c>
      <c r="G144" s="230"/>
      <c r="H144" s="233">
        <v>12.64</v>
      </c>
      <c r="I144" s="234"/>
      <c r="J144" s="230"/>
      <c r="K144" s="230"/>
      <c r="L144" s="235"/>
      <c r="M144" s="236"/>
      <c r="N144" s="237"/>
      <c r="O144" s="237"/>
      <c r="P144" s="237"/>
      <c r="Q144" s="237"/>
      <c r="R144" s="237"/>
      <c r="S144" s="237"/>
      <c r="T144" s="237"/>
      <c r="U144" s="238"/>
      <c r="AT144" s="239" t="s">
        <v>185</v>
      </c>
      <c r="AU144" s="239" t="s">
        <v>86</v>
      </c>
      <c r="AV144" s="12" t="s">
        <v>86</v>
      </c>
      <c r="AW144" s="12" t="s">
        <v>37</v>
      </c>
      <c r="AX144" s="12" t="s">
        <v>76</v>
      </c>
      <c r="AY144" s="239" t="s">
        <v>173</v>
      </c>
    </row>
    <row r="145" spans="2:51" s="13" customFormat="1" ht="12">
      <c r="B145" s="240"/>
      <c r="C145" s="241"/>
      <c r="D145" s="225" t="s">
        <v>185</v>
      </c>
      <c r="E145" s="242" t="s">
        <v>19</v>
      </c>
      <c r="F145" s="243" t="s">
        <v>187</v>
      </c>
      <c r="G145" s="241"/>
      <c r="H145" s="244">
        <v>12.64</v>
      </c>
      <c r="I145" s="245"/>
      <c r="J145" s="241"/>
      <c r="K145" s="241"/>
      <c r="L145" s="246"/>
      <c r="M145" s="247"/>
      <c r="N145" s="248"/>
      <c r="O145" s="248"/>
      <c r="P145" s="248"/>
      <c r="Q145" s="248"/>
      <c r="R145" s="248"/>
      <c r="S145" s="248"/>
      <c r="T145" s="248"/>
      <c r="U145" s="249"/>
      <c r="AT145" s="250" t="s">
        <v>185</v>
      </c>
      <c r="AU145" s="250" t="s">
        <v>86</v>
      </c>
      <c r="AV145" s="13" t="s">
        <v>127</v>
      </c>
      <c r="AW145" s="13" t="s">
        <v>37</v>
      </c>
      <c r="AX145" s="13" t="s">
        <v>84</v>
      </c>
      <c r="AY145" s="250" t="s">
        <v>173</v>
      </c>
    </row>
    <row r="146" spans="2:65" s="1" customFormat="1" ht="16.5" customHeight="1">
      <c r="B146" s="39"/>
      <c r="C146" s="212" t="s">
        <v>254</v>
      </c>
      <c r="D146" s="212" t="s">
        <v>175</v>
      </c>
      <c r="E146" s="213" t="s">
        <v>260</v>
      </c>
      <c r="F146" s="214" t="s">
        <v>261</v>
      </c>
      <c r="G146" s="215" t="s">
        <v>214</v>
      </c>
      <c r="H146" s="216">
        <v>8.427</v>
      </c>
      <c r="I146" s="217"/>
      <c r="J146" s="218">
        <f>ROUND(I146*H146,2)</f>
        <v>0</v>
      </c>
      <c r="K146" s="214" t="s">
        <v>179</v>
      </c>
      <c r="L146" s="44"/>
      <c r="M146" s="219" t="s">
        <v>19</v>
      </c>
      <c r="N146" s="220" t="s">
        <v>47</v>
      </c>
      <c r="O146" s="84"/>
      <c r="P146" s="221">
        <f>O146*H146</f>
        <v>0</v>
      </c>
      <c r="Q146" s="221">
        <v>0</v>
      </c>
      <c r="R146" s="221">
        <f>Q146*H146</f>
        <v>0</v>
      </c>
      <c r="S146" s="221">
        <v>0</v>
      </c>
      <c r="T146" s="221">
        <f>S146*H146</f>
        <v>0</v>
      </c>
      <c r="U146" s="222" t="s">
        <v>19</v>
      </c>
      <c r="AR146" s="223" t="s">
        <v>127</v>
      </c>
      <c r="AT146" s="223" t="s">
        <v>175</v>
      </c>
      <c r="AU146" s="223" t="s">
        <v>86</v>
      </c>
      <c r="AY146" s="18" t="s">
        <v>173</v>
      </c>
      <c r="BE146" s="224">
        <f>IF(N146="základní",J146,0)</f>
        <v>0</v>
      </c>
      <c r="BF146" s="224">
        <f>IF(N146="snížená",J146,0)</f>
        <v>0</v>
      </c>
      <c r="BG146" s="224">
        <f>IF(N146="zákl. přenesená",J146,0)</f>
        <v>0</v>
      </c>
      <c r="BH146" s="224">
        <f>IF(N146="sníž. přenesená",J146,0)</f>
        <v>0</v>
      </c>
      <c r="BI146" s="224">
        <f>IF(N146="nulová",J146,0)</f>
        <v>0</v>
      </c>
      <c r="BJ146" s="18" t="s">
        <v>84</v>
      </c>
      <c r="BK146" s="224">
        <f>ROUND(I146*H146,2)</f>
        <v>0</v>
      </c>
      <c r="BL146" s="18" t="s">
        <v>127</v>
      </c>
      <c r="BM146" s="223" t="s">
        <v>262</v>
      </c>
    </row>
    <row r="147" spans="2:47" s="1" customFormat="1" ht="12">
      <c r="B147" s="39"/>
      <c r="C147" s="40"/>
      <c r="D147" s="225" t="s">
        <v>181</v>
      </c>
      <c r="E147" s="40"/>
      <c r="F147" s="226" t="s">
        <v>263</v>
      </c>
      <c r="G147" s="40"/>
      <c r="H147" s="40"/>
      <c r="I147" s="137"/>
      <c r="J147" s="40"/>
      <c r="K147" s="40"/>
      <c r="L147" s="44"/>
      <c r="M147" s="227"/>
      <c r="N147" s="84"/>
      <c r="O147" s="84"/>
      <c r="P147" s="84"/>
      <c r="Q147" s="84"/>
      <c r="R147" s="84"/>
      <c r="S147" s="84"/>
      <c r="T147" s="84"/>
      <c r="U147" s="85"/>
      <c r="AT147" s="18" t="s">
        <v>181</v>
      </c>
      <c r="AU147" s="18" t="s">
        <v>86</v>
      </c>
    </row>
    <row r="148" spans="2:47" s="1" customFormat="1" ht="12">
      <c r="B148" s="39"/>
      <c r="C148" s="40"/>
      <c r="D148" s="225" t="s">
        <v>183</v>
      </c>
      <c r="E148" s="40"/>
      <c r="F148" s="228" t="s">
        <v>231</v>
      </c>
      <c r="G148" s="40"/>
      <c r="H148" s="40"/>
      <c r="I148" s="137"/>
      <c r="J148" s="40"/>
      <c r="K148" s="40"/>
      <c r="L148" s="44"/>
      <c r="M148" s="227"/>
      <c r="N148" s="84"/>
      <c r="O148" s="84"/>
      <c r="P148" s="84"/>
      <c r="Q148" s="84"/>
      <c r="R148" s="84"/>
      <c r="S148" s="84"/>
      <c r="T148" s="84"/>
      <c r="U148" s="85"/>
      <c r="AT148" s="18" t="s">
        <v>183</v>
      </c>
      <c r="AU148" s="18" t="s">
        <v>86</v>
      </c>
    </row>
    <row r="149" spans="2:51" s="12" customFormat="1" ht="12">
      <c r="B149" s="229"/>
      <c r="C149" s="230"/>
      <c r="D149" s="225" t="s">
        <v>185</v>
      </c>
      <c r="E149" s="231" t="s">
        <v>19</v>
      </c>
      <c r="F149" s="232" t="s">
        <v>840</v>
      </c>
      <c r="G149" s="230"/>
      <c r="H149" s="233">
        <v>8.427</v>
      </c>
      <c r="I149" s="234"/>
      <c r="J149" s="230"/>
      <c r="K149" s="230"/>
      <c r="L149" s="235"/>
      <c r="M149" s="236"/>
      <c r="N149" s="237"/>
      <c r="O149" s="237"/>
      <c r="P149" s="237"/>
      <c r="Q149" s="237"/>
      <c r="R149" s="237"/>
      <c r="S149" s="237"/>
      <c r="T149" s="237"/>
      <c r="U149" s="238"/>
      <c r="AT149" s="239" t="s">
        <v>185</v>
      </c>
      <c r="AU149" s="239" t="s">
        <v>86</v>
      </c>
      <c r="AV149" s="12" t="s">
        <v>86</v>
      </c>
      <c r="AW149" s="12" t="s">
        <v>37</v>
      </c>
      <c r="AX149" s="12" t="s">
        <v>76</v>
      </c>
      <c r="AY149" s="239" t="s">
        <v>173</v>
      </c>
    </row>
    <row r="150" spans="2:51" s="13" customFormat="1" ht="12">
      <c r="B150" s="240"/>
      <c r="C150" s="241"/>
      <c r="D150" s="225" t="s">
        <v>185</v>
      </c>
      <c r="E150" s="242" t="s">
        <v>19</v>
      </c>
      <c r="F150" s="243" t="s">
        <v>187</v>
      </c>
      <c r="G150" s="241"/>
      <c r="H150" s="244">
        <v>8.427</v>
      </c>
      <c r="I150" s="245"/>
      <c r="J150" s="241"/>
      <c r="K150" s="241"/>
      <c r="L150" s="246"/>
      <c r="M150" s="247"/>
      <c r="N150" s="248"/>
      <c r="O150" s="248"/>
      <c r="P150" s="248"/>
      <c r="Q150" s="248"/>
      <c r="R150" s="248"/>
      <c r="S150" s="248"/>
      <c r="T150" s="248"/>
      <c r="U150" s="249"/>
      <c r="AT150" s="250" t="s">
        <v>185</v>
      </c>
      <c r="AU150" s="250" t="s">
        <v>86</v>
      </c>
      <c r="AV150" s="13" t="s">
        <v>127</v>
      </c>
      <c r="AW150" s="13" t="s">
        <v>37</v>
      </c>
      <c r="AX150" s="13" t="s">
        <v>84</v>
      </c>
      <c r="AY150" s="250" t="s">
        <v>173</v>
      </c>
    </row>
    <row r="151" spans="2:65" s="1" customFormat="1" ht="16.5" customHeight="1">
      <c r="B151" s="39"/>
      <c r="C151" s="212" t="s">
        <v>259</v>
      </c>
      <c r="D151" s="212" t="s">
        <v>175</v>
      </c>
      <c r="E151" s="213" t="s">
        <v>265</v>
      </c>
      <c r="F151" s="214" t="s">
        <v>266</v>
      </c>
      <c r="G151" s="215" t="s">
        <v>214</v>
      </c>
      <c r="H151" s="216">
        <v>3.81</v>
      </c>
      <c r="I151" s="217"/>
      <c r="J151" s="218">
        <f>ROUND(I151*H151,2)</f>
        <v>0</v>
      </c>
      <c r="K151" s="214" t="s">
        <v>179</v>
      </c>
      <c r="L151" s="44"/>
      <c r="M151" s="219" t="s">
        <v>19</v>
      </c>
      <c r="N151" s="220" t="s">
        <v>47</v>
      </c>
      <c r="O151" s="84"/>
      <c r="P151" s="221">
        <f>O151*H151</f>
        <v>0</v>
      </c>
      <c r="Q151" s="221">
        <v>0</v>
      </c>
      <c r="R151" s="221">
        <f>Q151*H151</f>
        <v>0</v>
      </c>
      <c r="S151" s="221">
        <v>0</v>
      </c>
      <c r="T151" s="221">
        <f>S151*H151</f>
        <v>0</v>
      </c>
      <c r="U151" s="222" t="s">
        <v>19</v>
      </c>
      <c r="AR151" s="223" t="s">
        <v>127</v>
      </c>
      <c r="AT151" s="223" t="s">
        <v>175</v>
      </c>
      <c r="AU151" s="223" t="s">
        <v>86</v>
      </c>
      <c r="AY151" s="18" t="s">
        <v>173</v>
      </c>
      <c r="BE151" s="224">
        <f>IF(N151="základní",J151,0)</f>
        <v>0</v>
      </c>
      <c r="BF151" s="224">
        <f>IF(N151="snížená",J151,0)</f>
        <v>0</v>
      </c>
      <c r="BG151" s="224">
        <f>IF(N151="zákl. přenesená",J151,0)</f>
        <v>0</v>
      </c>
      <c r="BH151" s="224">
        <f>IF(N151="sníž. přenesená",J151,0)</f>
        <v>0</v>
      </c>
      <c r="BI151" s="224">
        <f>IF(N151="nulová",J151,0)</f>
        <v>0</v>
      </c>
      <c r="BJ151" s="18" t="s">
        <v>84</v>
      </c>
      <c r="BK151" s="224">
        <f>ROUND(I151*H151,2)</f>
        <v>0</v>
      </c>
      <c r="BL151" s="18" t="s">
        <v>127</v>
      </c>
      <c r="BM151" s="223" t="s">
        <v>267</v>
      </c>
    </row>
    <row r="152" spans="2:47" s="1" customFormat="1" ht="12">
      <c r="B152" s="39"/>
      <c r="C152" s="40"/>
      <c r="D152" s="225" t="s">
        <v>181</v>
      </c>
      <c r="E152" s="40"/>
      <c r="F152" s="226" t="s">
        <v>268</v>
      </c>
      <c r="G152" s="40"/>
      <c r="H152" s="40"/>
      <c r="I152" s="137"/>
      <c r="J152" s="40"/>
      <c r="K152" s="40"/>
      <c r="L152" s="44"/>
      <c r="M152" s="227"/>
      <c r="N152" s="84"/>
      <c r="O152" s="84"/>
      <c r="P152" s="84"/>
      <c r="Q152" s="84"/>
      <c r="R152" s="84"/>
      <c r="S152" s="84"/>
      <c r="T152" s="84"/>
      <c r="U152" s="85"/>
      <c r="AT152" s="18" t="s">
        <v>181</v>
      </c>
      <c r="AU152" s="18" t="s">
        <v>86</v>
      </c>
    </row>
    <row r="153" spans="2:47" s="1" customFormat="1" ht="12">
      <c r="B153" s="39"/>
      <c r="C153" s="40"/>
      <c r="D153" s="225" t="s">
        <v>183</v>
      </c>
      <c r="E153" s="40"/>
      <c r="F153" s="228" t="s">
        <v>269</v>
      </c>
      <c r="G153" s="40"/>
      <c r="H153" s="40"/>
      <c r="I153" s="137"/>
      <c r="J153" s="40"/>
      <c r="K153" s="40"/>
      <c r="L153" s="44"/>
      <c r="M153" s="227"/>
      <c r="N153" s="84"/>
      <c r="O153" s="84"/>
      <c r="P153" s="84"/>
      <c r="Q153" s="84"/>
      <c r="R153" s="84"/>
      <c r="S153" s="84"/>
      <c r="T153" s="84"/>
      <c r="U153" s="85"/>
      <c r="AT153" s="18" t="s">
        <v>183</v>
      </c>
      <c r="AU153" s="18" t="s">
        <v>86</v>
      </c>
    </row>
    <row r="154" spans="2:51" s="14" customFormat="1" ht="12">
      <c r="B154" s="251"/>
      <c r="C154" s="252"/>
      <c r="D154" s="225" t="s">
        <v>185</v>
      </c>
      <c r="E154" s="253" t="s">
        <v>19</v>
      </c>
      <c r="F154" s="254" t="s">
        <v>270</v>
      </c>
      <c r="G154" s="252"/>
      <c r="H154" s="253" t="s">
        <v>19</v>
      </c>
      <c r="I154" s="255"/>
      <c r="J154" s="252"/>
      <c r="K154" s="252"/>
      <c r="L154" s="256"/>
      <c r="M154" s="257"/>
      <c r="N154" s="258"/>
      <c r="O154" s="258"/>
      <c r="P154" s="258"/>
      <c r="Q154" s="258"/>
      <c r="R154" s="258"/>
      <c r="S154" s="258"/>
      <c r="T154" s="258"/>
      <c r="U154" s="259"/>
      <c r="AT154" s="260" t="s">
        <v>185</v>
      </c>
      <c r="AU154" s="260" t="s">
        <v>86</v>
      </c>
      <c r="AV154" s="14" t="s">
        <v>84</v>
      </c>
      <c r="AW154" s="14" t="s">
        <v>37</v>
      </c>
      <c r="AX154" s="14" t="s">
        <v>76</v>
      </c>
      <c r="AY154" s="260" t="s">
        <v>173</v>
      </c>
    </row>
    <row r="155" spans="2:51" s="14" customFormat="1" ht="12">
      <c r="B155" s="251"/>
      <c r="C155" s="252"/>
      <c r="D155" s="225" t="s">
        <v>185</v>
      </c>
      <c r="E155" s="253" t="s">
        <v>19</v>
      </c>
      <c r="F155" s="254" t="s">
        <v>271</v>
      </c>
      <c r="G155" s="252"/>
      <c r="H155" s="253" t="s">
        <v>19</v>
      </c>
      <c r="I155" s="255"/>
      <c r="J155" s="252"/>
      <c r="K155" s="252"/>
      <c r="L155" s="256"/>
      <c r="M155" s="257"/>
      <c r="N155" s="258"/>
      <c r="O155" s="258"/>
      <c r="P155" s="258"/>
      <c r="Q155" s="258"/>
      <c r="R155" s="258"/>
      <c r="S155" s="258"/>
      <c r="T155" s="258"/>
      <c r="U155" s="259"/>
      <c r="AT155" s="260" t="s">
        <v>185</v>
      </c>
      <c r="AU155" s="260" t="s">
        <v>86</v>
      </c>
      <c r="AV155" s="14" t="s">
        <v>84</v>
      </c>
      <c r="AW155" s="14" t="s">
        <v>37</v>
      </c>
      <c r="AX155" s="14" t="s">
        <v>76</v>
      </c>
      <c r="AY155" s="260" t="s">
        <v>173</v>
      </c>
    </row>
    <row r="156" spans="2:51" s="12" customFormat="1" ht="12">
      <c r="B156" s="229"/>
      <c r="C156" s="230"/>
      <c r="D156" s="225" t="s">
        <v>185</v>
      </c>
      <c r="E156" s="231" t="s">
        <v>19</v>
      </c>
      <c r="F156" s="232" t="s">
        <v>841</v>
      </c>
      <c r="G156" s="230"/>
      <c r="H156" s="233">
        <v>2.28</v>
      </c>
      <c r="I156" s="234"/>
      <c r="J156" s="230"/>
      <c r="K156" s="230"/>
      <c r="L156" s="235"/>
      <c r="M156" s="236"/>
      <c r="N156" s="237"/>
      <c r="O156" s="237"/>
      <c r="P156" s="237"/>
      <c r="Q156" s="237"/>
      <c r="R156" s="237"/>
      <c r="S156" s="237"/>
      <c r="T156" s="237"/>
      <c r="U156" s="238"/>
      <c r="AT156" s="239" t="s">
        <v>185</v>
      </c>
      <c r="AU156" s="239" t="s">
        <v>86</v>
      </c>
      <c r="AV156" s="12" t="s">
        <v>86</v>
      </c>
      <c r="AW156" s="12" t="s">
        <v>37</v>
      </c>
      <c r="AX156" s="12" t="s">
        <v>76</v>
      </c>
      <c r="AY156" s="239" t="s">
        <v>173</v>
      </c>
    </row>
    <row r="157" spans="2:51" s="12" customFormat="1" ht="12">
      <c r="B157" s="229"/>
      <c r="C157" s="230"/>
      <c r="D157" s="225" t="s">
        <v>185</v>
      </c>
      <c r="E157" s="231" t="s">
        <v>19</v>
      </c>
      <c r="F157" s="232" t="s">
        <v>842</v>
      </c>
      <c r="G157" s="230"/>
      <c r="H157" s="233">
        <v>1.56</v>
      </c>
      <c r="I157" s="234"/>
      <c r="J157" s="230"/>
      <c r="K157" s="230"/>
      <c r="L157" s="235"/>
      <c r="M157" s="236"/>
      <c r="N157" s="237"/>
      <c r="O157" s="237"/>
      <c r="P157" s="237"/>
      <c r="Q157" s="237"/>
      <c r="R157" s="237"/>
      <c r="S157" s="237"/>
      <c r="T157" s="237"/>
      <c r="U157" s="238"/>
      <c r="AT157" s="239" t="s">
        <v>185</v>
      </c>
      <c r="AU157" s="239" t="s">
        <v>86</v>
      </c>
      <c r="AV157" s="12" t="s">
        <v>86</v>
      </c>
      <c r="AW157" s="12" t="s">
        <v>37</v>
      </c>
      <c r="AX157" s="12" t="s">
        <v>76</v>
      </c>
      <c r="AY157" s="239" t="s">
        <v>173</v>
      </c>
    </row>
    <row r="158" spans="2:51" s="15" customFormat="1" ht="12">
      <c r="B158" s="261"/>
      <c r="C158" s="262"/>
      <c r="D158" s="225" t="s">
        <v>185</v>
      </c>
      <c r="E158" s="263" t="s">
        <v>134</v>
      </c>
      <c r="F158" s="264" t="s">
        <v>276</v>
      </c>
      <c r="G158" s="262"/>
      <c r="H158" s="265">
        <v>3.84</v>
      </c>
      <c r="I158" s="266"/>
      <c r="J158" s="262"/>
      <c r="K158" s="262"/>
      <c r="L158" s="267"/>
      <c r="M158" s="268"/>
      <c r="N158" s="269"/>
      <c r="O158" s="269"/>
      <c r="P158" s="269"/>
      <c r="Q158" s="269"/>
      <c r="R158" s="269"/>
      <c r="S158" s="269"/>
      <c r="T158" s="269"/>
      <c r="U158" s="270"/>
      <c r="AT158" s="271" t="s">
        <v>185</v>
      </c>
      <c r="AU158" s="271" t="s">
        <v>86</v>
      </c>
      <c r="AV158" s="15" t="s">
        <v>195</v>
      </c>
      <c r="AW158" s="15" t="s">
        <v>37</v>
      </c>
      <c r="AX158" s="15" t="s">
        <v>76</v>
      </c>
      <c r="AY158" s="271" t="s">
        <v>173</v>
      </c>
    </row>
    <row r="159" spans="2:51" s="14" customFormat="1" ht="12">
      <c r="B159" s="251"/>
      <c r="C159" s="252"/>
      <c r="D159" s="225" t="s">
        <v>185</v>
      </c>
      <c r="E159" s="253" t="s">
        <v>19</v>
      </c>
      <c r="F159" s="254" t="s">
        <v>277</v>
      </c>
      <c r="G159" s="252"/>
      <c r="H159" s="253" t="s">
        <v>19</v>
      </c>
      <c r="I159" s="255"/>
      <c r="J159" s="252"/>
      <c r="K159" s="252"/>
      <c r="L159" s="256"/>
      <c r="M159" s="257"/>
      <c r="N159" s="258"/>
      <c r="O159" s="258"/>
      <c r="P159" s="258"/>
      <c r="Q159" s="258"/>
      <c r="R159" s="258"/>
      <c r="S159" s="258"/>
      <c r="T159" s="258"/>
      <c r="U159" s="259"/>
      <c r="AT159" s="260" t="s">
        <v>185</v>
      </c>
      <c r="AU159" s="260" t="s">
        <v>86</v>
      </c>
      <c r="AV159" s="14" t="s">
        <v>84</v>
      </c>
      <c r="AW159" s="14" t="s">
        <v>37</v>
      </c>
      <c r="AX159" s="14" t="s">
        <v>76</v>
      </c>
      <c r="AY159" s="260" t="s">
        <v>173</v>
      </c>
    </row>
    <row r="160" spans="2:51" s="12" customFormat="1" ht="12">
      <c r="B160" s="229"/>
      <c r="C160" s="230"/>
      <c r="D160" s="225" t="s">
        <v>185</v>
      </c>
      <c r="E160" s="231" t="s">
        <v>19</v>
      </c>
      <c r="F160" s="232" t="s">
        <v>843</v>
      </c>
      <c r="G160" s="230"/>
      <c r="H160" s="233">
        <v>1.89</v>
      </c>
      <c r="I160" s="234"/>
      <c r="J160" s="230"/>
      <c r="K160" s="230"/>
      <c r="L160" s="235"/>
      <c r="M160" s="236"/>
      <c r="N160" s="237"/>
      <c r="O160" s="237"/>
      <c r="P160" s="237"/>
      <c r="Q160" s="237"/>
      <c r="R160" s="237"/>
      <c r="S160" s="237"/>
      <c r="T160" s="237"/>
      <c r="U160" s="238"/>
      <c r="AT160" s="239" t="s">
        <v>185</v>
      </c>
      <c r="AU160" s="239" t="s">
        <v>86</v>
      </c>
      <c r="AV160" s="12" t="s">
        <v>86</v>
      </c>
      <c r="AW160" s="12" t="s">
        <v>37</v>
      </c>
      <c r="AX160" s="12" t="s">
        <v>76</v>
      </c>
      <c r="AY160" s="239" t="s">
        <v>173</v>
      </c>
    </row>
    <row r="161" spans="2:51" s="12" customFormat="1" ht="12">
      <c r="B161" s="229"/>
      <c r="C161" s="230"/>
      <c r="D161" s="225" t="s">
        <v>185</v>
      </c>
      <c r="E161" s="231" t="s">
        <v>19</v>
      </c>
      <c r="F161" s="232" t="s">
        <v>844</v>
      </c>
      <c r="G161" s="230"/>
      <c r="H161" s="233">
        <v>1.89</v>
      </c>
      <c r="I161" s="234"/>
      <c r="J161" s="230"/>
      <c r="K161" s="230"/>
      <c r="L161" s="235"/>
      <c r="M161" s="236"/>
      <c r="N161" s="237"/>
      <c r="O161" s="237"/>
      <c r="P161" s="237"/>
      <c r="Q161" s="237"/>
      <c r="R161" s="237"/>
      <c r="S161" s="237"/>
      <c r="T161" s="237"/>
      <c r="U161" s="238"/>
      <c r="AT161" s="239" t="s">
        <v>185</v>
      </c>
      <c r="AU161" s="239" t="s">
        <v>86</v>
      </c>
      <c r="AV161" s="12" t="s">
        <v>86</v>
      </c>
      <c r="AW161" s="12" t="s">
        <v>37</v>
      </c>
      <c r="AX161" s="12" t="s">
        <v>76</v>
      </c>
      <c r="AY161" s="239" t="s">
        <v>173</v>
      </c>
    </row>
    <row r="162" spans="2:51" s="15" customFormat="1" ht="12">
      <c r="B162" s="261"/>
      <c r="C162" s="262"/>
      <c r="D162" s="225" t="s">
        <v>185</v>
      </c>
      <c r="E162" s="263" t="s">
        <v>282</v>
      </c>
      <c r="F162" s="264" t="s">
        <v>276</v>
      </c>
      <c r="G162" s="262"/>
      <c r="H162" s="265">
        <v>3.78</v>
      </c>
      <c r="I162" s="266"/>
      <c r="J162" s="262"/>
      <c r="K162" s="262"/>
      <c r="L162" s="267"/>
      <c r="M162" s="268"/>
      <c r="N162" s="269"/>
      <c r="O162" s="269"/>
      <c r="P162" s="269"/>
      <c r="Q162" s="269"/>
      <c r="R162" s="269"/>
      <c r="S162" s="269"/>
      <c r="T162" s="269"/>
      <c r="U162" s="270"/>
      <c r="AT162" s="271" t="s">
        <v>185</v>
      </c>
      <c r="AU162" s="271" t="s">
        <v>86</v>
      </c>
      <c r="AV162" s="15" t="s">
        <v>195</v>
      </c>
      <c r="AW162" s="15" t="s">
        <v>37</v>
      </c>
      <c r="AX162" s="15" t="s">
        <v>76</v>
      </c>
      <c r="AY162" s="271" t="s">
        <v>173</v>
      </c>
    </row>
    <row r="163" spans="2:51" s="13" customFormat="1" ht="12">
      <c r="B163" s="240"/>
      <c r="C163" s="241"/>
      <c r="D163" s="225" t="s">
        <v>185</v>
      </c>
      <c r="E163" s="242" t="s">
        <v>131</v>
      </c>
      <c r="F163" s="243" t="s">
        <v>187</v>
      </c>
      <c r="G163" s="241"/>
      <c r="H163" s="244">
        <v>7.62</v>
      </c>
      <c r="I163" s="245"/>
      <c r="J163" s="241"/>
      <c r="K163" s="241"/>
      <c r="L163" s="246"/>
      <c r="M163" s="247"/>
      <c r="N163" s="248"/>
      <c r="O163" s="248"/>
      <c r="P163" s="248"/>
      <c r="Q163" s="248"/>
      <c r="R163" s="248"/>
      <c r="S163" s="248"/>
      <c r="T163" s="248"/>
      <c r="U163" s="249"/>
      <c r="AT163" s="250" t="s">
        <v>185</v>
      </c>
      <c r="AU163" s="250" t="s">
        <v>86</v>
      </c>
      <c r="AV163" s="13" t="s">
        <v>127</v>
      </c>
      <c r="AW163" s="13" t="s">
        <v>37</v>
      </c>
      <c r="AX163" s="13" t="s">
        <v>76</v>
      </c>
      <c r="AY163" s="250" t="s">
        <v>173</v>
      </c>
    </row>
    <row r="164" spans="2:51" s="12" customFormat="1" ht="12">
      <c r="B164" s="229"/>
      <c r="C164" s="230"/>
      <c r="D164" s="225" t="s">
        <v>185</v>
      </c>
      <c r="E164" s="231" t="s">
        <v>19</v>
      </c>
      <c r="F164" s="232" t="s">
        <v>283</v>
      </c>
      <c r="G164" s="230"/>
      <c r="H164" s="233">
        <v>3.81</v>
      </c>
      <c r="I164" s="234"/>
      <c r="J164" s="230"/>
      <c r="K164" s="230"/>
      <c r="L164" s="235"/>
      <c r="M164" s="236"/>
      <c r="N164" s="237"/>
      <c r="O164" s="237"/>
      <c r="P164" s="237"/>
      <c r="Q164" s="237"/>
      <c r="R164" s="237"/>
      <c r="S164" s="237"/>
      <c r="T164" s="237"/>
      <c r="U164" s="238"/>
      <c r="AT164" s="239" t="s">
        <v>185</v>
      </c>
      <c r="AU164" s="239" t="s">
        <v>86</v>
      </c>
      <c r="AV164" s="12" t="s">
        <v>86</v>
      </c>
      <c r="AW164" s="12" t="s">
        <v>37</v>
      </c>
      <c r="AX164" s="12" t="s">
        <v>76</v>
      </c>
      <c r="AY164" s="239" t="s">
        <v>173</v>
      </c>
    </row>
    <row r="165" spans="2:51" s="13" customFormat="1" ht="12">
      <c r="B165" s="240"/>
      <c r="C165" s="241"/>
      <c r="D165" s="225" t="s">
        <v>185</v>
      </c>
      <c r="E165" s="242" t="s">
        <v>19</v>
      </c>
      <c r="F165" s="243" t="s">
        <v>187</v>
      </c>
      <c r="G165" s="241"/>
      <c r="H165" s="244">
        <v>3.81</v>
      </c>
      <c r="I165" s="245"/>
      <c r="J165" s="241"/>
      <c r="K165" s="241"/>
      <c r="L165" s="246"/>
      <c r="M165" s="247"/>
      <c r="N165" s="248"/>
      <c r="O165" s="248"/>
      <c r="P165" s="248"/>
      <c r="Q165" s="248"/>
      <c r="R165" s="248"/>
      <c r="S165" s="248"/>
      <c r="T165" s="248"/>
      <c r="U165" s="249"/>
      <c r="AT165" s="250" t="s">
        <v>185</v>
      </c>
      <c r="AU165" s="250" t="s">
        <v>86</v>
      </c>
      <c r="AV165" s="13" t="s">
        <v>127</v>
      </c>
      <c r="AW165" s="13" t="s">
        <v>37</v>
      </c>
      <c r="AX165" s="13" t="s">
        <v>84</v>
      </c>
      <c r="AY165" s="250" t="s">
        <v>173</v>
      </c>
    </row>
    <row r="166" spans="2:65" s="1" customFormat="1" ht="16.5" customHeight="1">
      <c r="B166" s="39"/>
      <c r="C166" s="212" t="s">
        <v>264</v>
      </c>
      <c r="D166" s="212" t="s">
        <v>175</v>
      </c>
      <c r="E166" s="213" t="s">
        <v>284</v>
      </c>
      <c r="F166" s="214" t="s">
        <v>285</v>
      </c>
      <c r="G166" s="215" t="s">
        <v>214</v>
      </c>
      <c r="H166" s="216">
        <v>1.143</v>
      </c>
      <c r="I166" s="217"/>
      <c r="J166" s="218">
        <f>ROUND(I166*H166,2)</f>
        <v>0</v>
      </c>
      <c r="K166" s="214" t="s">
        <v>179</v>
      </c>
      <c r="L166" s="44"/>
      <c r="M166" s="219" t="s">
        <v>19</v>
      </c>
      <c r="N166" s="220" t="s">
        <v>47</v>
      </c>
      <c r="O166" s="84"/>
      <c r="P166" s="221">
        <f>O166*H166</f>
        <v>0</v>
      </c>
      <c r="Q166" s="221">
        <v>0</v>
      </c>
      <c r="R166" s="221">
        <f>Q166*H166</f>
        <v>0</v>
      </c>
      <c r="S166" s="221">
        <v>0</v>
      </c>
      <c r="T166" s="221">
        <f>S166*H166</f>
        <v>0</v>
      </c>
      <c r="U166" s="222" t="s">
        <v>19</v>
      </c>
      <c r="AR166" s="223" t="s">
        <v>127</v>
      </c>
      <c r="AT166" s="223" t="s">
        <v>175</v>
      </c>
      <c r="AU166" s="223" t="s">
        <v>86</v>
      </c>
      <c r="AY166" s="18" t="s">
        <v>173</v>
      </c>
      <c r="BE166" s="224">
        <f>IF(N166="základní",J166,0)</f>
        <v>0</v>
      </c>
      <c r="BF166" s="224">
        <f>IF(N166="snížená",J166,0)</f>
        <v>0</v>
      </c>
      <c r="BG166" s="224">
        <f>IF(N166="zákl. přenesená",J166,0)</f>
        <v>0</v>
      </c>
      <c r="BH166" s="224">
        <f>IF(N166="sníž. přenesená",J166,0)</f>
        <v>0</v>
      </c>
      <c r="BI166" s="224">
        <f>IF(N166="nulová",J166,0)</f>
        <v>0</v>
      </c>
      <c r="BJ166" s="18" t="s">
        <v>84</v>
      </c>
      <c r="BK166" s="224">
        <f>ROUND(I166*H166,2)</f>
        <v>0</v>
      </c>
      <c r="BL166" s="18" t="s">
        <v>127</v>
      </c>
      <c r="BM166" s="223" t="s">
        <v>286</v>
      </c>
    </row>
    <row r="167" spans="2:47" s="1" customFormat="1" ht="12">
      <c r="B167" s="39"/>
      <c r="C167" s="40"/>
      <c r="D167" s="225" t="s">
        <v>181</v>
      </c>
      <c r="E167" s="40"/>
      <c r="F167" s="226" t="s">
        <v>287</v>
      </c>
      <c r="G167" s="40"/>
      <c r="H167" s="40"/>
      <c r="I167" s="137"/>
      <c r="J167" s="40"/>
      <c r="K167" s="40"/>
      <c r="L167" s="44"/>
      <c r="M167" s="227"/>
      <c r="N167" s="84"/>
      <c r="O167" s="84"/>
      <c r="P167" s="84"/>
      <c r="Q167" s="84"/>
      <c r="R167" s="84"/>
      <c r="S167" s="84"/>
      <c r="T167" s="84"/>
      <c r="U167" s="85"/>
      <c r="AT167" s="18" t="s">
        <v>181</v>
      </c>
      <c r="AU167" s="18" t="s">
        <v>86</v>
      </c>
    </row>
    <row r="168" spans="2:47" s="1" customFormat="1" ht="12">
      <c r="B168" s="39"/>
      <c r="C168" s="40"/>
      <c r="D168" s="225" t="s">
        <v>183</v>
      </c>
      <c r="E168" s="40"/>
      <c r="F168" s="228" t="s">
        <v>269</v>
      </c>
      <c r="G168" s="40"/>
      <c r="H168" s="40"/>
      <c r="I168" s="137"/>
      <c r="J168" s="40"/>
      <c r="K168" s="40"/>
      <c r="L168" s="44"/>
      <c r="M168" s="227"/>
      <c r="N168" s="84"/>
      <c r="O168" s="84"/>
      <c r="P168" s="84"/>
      <c r="Q168" s="84"/>
      <c r="R168" s="84"/>
      <c r="S168" s="84"/>
      <c r="T168" s="84"/>
      <c r="U168" s="85"/>
      <c r="AT168" s="18" t="s">
        <v>183</v>
      </c>
      <c r="AU168" s="18" t="s">
        <v>86</v>
      </c>
    </row>
    <row r="169" spans="2:51" s="12" customFormat="1" ht="12">
      <c r="B169" s="229"/>
      <c r="C169" s="230"/>
      <c r="D169" s="225" t="s">
        <v>185</v>
      </c>
      <c r="E169" s="231" t="s">
        <v>19</v>
      </c>
      <c r="F169" s="232" t="s">
        <v>288</v>
      </c>
      <c r="G169" s="230"/>
      <c r="H169" s="233">
        <v>1.143</v>
      </c>
      <c r="I169" s="234"/>
      <c r="J169" s="230"/>
      <c r="K169" s="230"/>
      <c r="L169" s="235"/>
      <c r="M169" s="236"/>
      <c r="N169" s="237"/>
      <c r="O169" s="237"/>
      <c r="P169" s="237"/>
      <c r="Q169" s="237"/>
      <c r="R169" s="237"/>
      <c r="S169" s="237"/>
      <c r="T169" s="237"/>
      <c r="U169" s="238"/>
      <c r="AT169" s="239" t="s">
        <v>185</v>
      </c>
      <c r="AU169" s="239" t="s">
        <v>86</v>
      </c>
      <c r="AV169" s="12" t="s">
        <v>86</v>
      </c>
      <c r="AW169" s="12" t="s">
        <v>37</v>
      </c>
      <c r="AX169" s="12" t="s">
        <v>76</v>
      </c>
      <c r="AY169" s="239" t="s">
        <v>173</v>
      </c>
    </row>
    <row r="170" spans="2:51" s="13" customFormat="1" ht="12">
      <c r="B170" s="240"/>
      <c r="C170" s="241"/>
      <c r="D170" s="225" t="s">
        <v>185</v>
      </c>
      <c r="E170" s="242" t="s">
        <v>19</v>
      </c>
      <c r="F170" s="243" t="s">
        <v>187</v>
      </c>
      <c r="G170" s="241"/>
      <c r="H170" s="244">
        <v>1.143</v>
      </c>
      <c r="I170" s="245"/>
      <c r="J170" s="241"/>
      <c r="K170" s="241"/>
      <c r="L170" s="246"/>
      <c r="M170" s="247"/>
      <c r="N170" s="248"/>
      <c r="O170" s="248"/>
      <c r="P170" s="248"/>
      <c r="Q170" s="248"/>
      <c r="R170" s="248"/>
      <c r="S170" s="248"/>
      <c r="T170" s="248"/>
      <c r="U170" s="249"/>
      <c r="AT170" s="250" t="s">
        <v>185</v>
      </c>
      <c r="AU170" s="250" t="s">
        <v>86</v>
      </c>
      <c r="AV170" s="13" t="s">
        <v>127</v>
      </c>
      <c r="AW170" s="13" t="s">
        <v>37</v>
      </c>
      <c r="AX170" s="13" t="s">
        <v>84</v>
      </c>
      <c r="AY170" s="250" t="s">
        <v>173</v>
      </c>
    </row>
    <row r="171" spans="2:65" s="1" customFormat="1" ht="16.5" customHeight="1">
      <c r="B171" s="39"/>
      <c r="C171" s="212" t="s">
        <v>8</v>
      </c>
      <c r="D171" s="212" t="s">
        <v>175</v>
      </c>
      <c r="E171" s="213" t="s">
        <v>290</v>
      </c>
      <c r="F171" s="214" t="s">
        <v>291</v>
      </c>
      <c r="G171" s="215" t="s">
        <v>214</v>
      </c>
      <c r="H171" s="216">
        <v>1.92</v>
      </c>
      <c r="I171" s="217"/>
      <c r="J171" s="218">
        <f>ROUND(I171*H171,2)</f>
        <v>0</v>
      </c>
      <c r="K171" s="214" t="s">
        <v>179</v>
      </c>
      <c r="L171" s="44"/>
      <c r="M171" s="219" t="s">
        <v>19</v>
      </c>
      <c r="N171" s="220" t="s">
        <v>47</v>
      </c>
      <c r="O171" s="84"/>
      <c r="P171" s="221">
        <f>O171*H171</f>
        <v>0</v>
      </c>
      <c r="Q171" s="221">
        <v>0</v>
      </c>
      <c r="R171" s="221">
        <f>Q171*H171</f>
        <v>0</v>
      </c>
      <c r="S171" s="221">
        <v>0</v>
      </c>
      <c r="T171" s="221">
        <f>S171*H171</f>
        <v>0</v>
      </c>
      <c r="U171" s="222" t="s">
        <v>19</v>
      </c>
      <c r="AR171" s="223" t="s">
        <v>127</v>
      </c>
      <c r="AT171" s="223" t="s">
        <v>175</v>
      </c>
      <c r="AU171" s="223" t="s">
        <v>86</v>
      </c>
      <c r="AY171" s="18" t="s">
        <v>173</v>
      </c>
      <c r="BE171" s="224">
        <f>IF(N171="základní",J171,0)</f>
        <v>0</v>
      </c>
      <c r="BF171" s="224">
        <f>IF(N171="snížená",J171,0)</f>
        <v>0</v>
      </c>
      <c r="BG171" s="224">
        <f>IF(N171="zákl. přenesená",J171,0)</f>
        <v>0</v>
      </c>
      <c r="BH171" s="224">
        <f>IF(N171="sníž. přenesená",J171,0)</f>
        <v>0</v>
      </c>
      <c r="BI171" s="224">
        <f>IF(N171="nulová",J171,0)</f>
        <v>0</v>
      </c>
      <c r="BJ171" s="18" t="s">
        <v>84</v>
      </c>
      <c r="BK171" s="224">
        <f>ROUND(I171*H171,2)</f>
        <v>0</v>
      </c>
      <c r="BL171" s="18" t="s">
        <v>127</v>
      </c>
      <c r="BM171" s="223" t="s">
        <v>292</v>
      </c>
    </row>
    <row r="172" spans="2:47" s="1" customFormat="1" ht="12">
      <c r="B172" s="39"/>
      <c r="C172" s="40"/>
      <c r="D172" s="225" t="s">
        <v>181</v>
      </c>
      <c r="E172" s="40"/>
      <c r="F172" s="226" t="s">
        <v>293</v>
      </c>
      <c r="G172" s="40"/>
      <c r="H172" s="40"/>
      <c r="I172" s="137"/>
      <c r="J172" s="40"/>
      <c r="K172" s="40"/>
      <c r="L172" s="44"/>
      <c r="M172" s="227"/>
      <c r="N172" s="84"/>
      <c r="O172" s="84"/>
      <c r="P172" s="84"/>
      <c r="Q172" s="84"/>
      <c r="R172" s="84"/>
      <c r="S172" s="84"/>
      <c r="T172" s="84"/>
      <c r="U172" s="85"/>
      <c r="AT172" s="18" t="s">
        <v>181</v>
      </c>
      <c r="AU172" s="18" t="s">
        <v>86</v>
      </c>
    </row>
    <row r="173" spans="2:47" s="1" customFormat="1" ht="12">
      <c r="B173" s="39"/>
      <c r="C173" s="40"/>
      <c r="D173" s="225" t="s">
        <v>183</v>
      </c>
      <c r="E173" s="40"/>
      <c r="F173" s="228" t="s">
        <v>269</v>
      </c>
      <c r="G173" s="40"/>
      <c r="H173" s="40"/>
      <c r="I173" s="137"/>
      <c r="J173" s="40"/>
      <c r="K173" s="40"/>
      <c r="L173" s="44"/>
      <c r="M173" s="227"/>
      <c r="N173" s="84"/>
      <c r="O173" s="84"/>
      <c r="P173" s="84"/>
      <c r="Q173" s="84"/>
      <c r="R173" s="84"/>
      <c r="S173" s="84"/>
      <c r="T173" s="84"/>
      <c r="U173" s="85"/>
      <c r="AT173" s="18" t="s">
        <v>183</v>
      </c>
      <c r="AU173" s="18" t="s">
        <v>86</v>
      </c>
    </row>
    <row r="174" spans="2:51" s="12" customFormat="1" ht="12">
      <c r="B174" s="229"/>
      <c r="C174" s="230"/>
      <c r="D174" s="225" t="s">
        <v>185</v>
      </c>
      <c r="E174" s="231" t="s">
        <v>19</v>
      </c>
      <c r="F174" s="232" t="s">
        <v>294</v>
      </c>
      <c r="G174" s="230"/>
      <c r="H174" s="233">
        <v>1.92</v>
      </c>
      <c r="I174" s="234"/>
      <c r="J174" s="230"/>
      <c r="K174" s="230"/>
      <c r="L174" s="235"/>
      <c r="M174" s="236"/>
      <c r="N174" s="237"/>
      <c r="O174" s="237"/>
      <c r="P174" s="237"/>
      <c r="Q174" s="237"/>
      <c r="R174" s="237"/>
      <c r="S174" s="237"/>
      <c r="T174" s="237"/>
      <c r="U174" s="238"/>
      <c r="AT174" s="239" t="s">
        <v>185</v>
      </c>
      <c r="AU174" s="239" t="s">
        <v>86</v>
      </c>
      <c r="AV174" s="12" t="s">
        <v>86</v>
      </c>
      <c r="AW174" s="12" t="s">
        <v>37</v>
      </c>
      <c r="AX174" s="12" t="s">
        <v>76</v>
      </c>
      <c r="AY174" s="239" t="s">
        <v>173</v>
      </c>
    </row>
    <row r="175" spans="2:51" s="13" customFormat="1" ht="12">
      <c r="B175" s="240"/>
      <c r="C175" s="241"/>
      <c r="D175" s="225" t="s">
        <v>185</v>
      </c>
      <c r="E175" s="242" t="s">
        <v>19</v>
      </c>
      <c r="F175" s="243" t="s">
        <v>187</v>
      </c>
      <c r="G175" s="241"/>
      <c r="H175" s="244">
        <v>1.92</v>
      </c>
      <c r="I175" s="245"/>
      <c r="J175" s="241"/>
      <c r="K175" s="241"/>
      <c r="L175" s="246"/>
      <c r="M175" s="247"/>
      <c r="N175" s="248"/>
      <c r="O175" s="248"/>
      <c r="P175" s="248"/>
      <c r="Q175" s="248"/>
      <c r="R175" s="248"/>
      <c r="S175" s="248"/>
      <c r="T175" s="248"/>
      <c r="U175" s="249"/>
      <c r="AT175" s="250" t="s">
        <v>185</v>
      </c>
      <c r="AU175" s="250" t="s">
        <v>86</v>
      </c>
      <c r="AV175" s="13" t="s">
        <v>127</v>
      </c>
      <c r="AW175" s="13" t="s">
        <v>37</v>
      </c>
      <c r="AX175" s="13" t="s">
        <v>84</v>
      </c>
      <c r="AY175" s="250" t="s">
        <v>173</v>
      </c>
    </row>
    <row r="176" spans="2:65" s="1" customFormat="1" ht="16.5" customHeight="1">
      <c r="B176" s="39"/>
      <c r="C176" s="212" t="s">
        <v>289</v>
      </c>
      <c r="D176" s="212" t="s">
        <v>175</v>
      </c>
      <c r="E176" s="213" t="s">
        <v>296</v>
      </c>
      <c r="F176" s="214" t="s">
        <v>297</v>
      </c>
      <c r="G176" s="215" t="s">
        <v>214</v>
      </c>
      <c r="H176" s="216">
        <v>3.81</v>
      </c>
      <c r="I176" s="217"/>
      <c r="J176" s="218">
        <f>ROUND(I176*H176,2)</f>
        <v>0</v>
      </c>
      <c r="K176" s="214" t="s">
        <v>179</v>
      </c>
      <c r="L176" s="44"/>
      <c r="M176" s="219" t="s">
        <v>19</v>
      </c>
      <c r="N176" s="220" t="s">
        <v>47</v>
      </c>
      <c r="O176" s="84"/>
      <c r="P176" s="221">
        <f>O176*H176</f>
        <v>0</v>
      </c>
      <c r="Q176" s="221">
        <v>0</v>
      </c>
      <c r="R176" s="221">
        <f>Q176*H176</f>
        <v>0</v>
      </c>
      <c r="S176" s="221">
        <v>0</v>
      </c>
      <c r="T176" s="221">
        <f>S176*H176</f>
        <v>0</v>
      </c>
      <c r="U176" s="222" t="s">
        <v>19</v>
      </c>
      <c r="AR176" s="223" t="s">
        <v>127</v>
      </c>
      <c r="AT176" s="223" t="s">
        <v>175</v>
      </c>
      <c r="AU176" s="223" t="s">
        <v>86</v>
      </c>
      <c r="AY176" s="18" t="s">
        <v>173</v>
      </c>
      <c r="BE176" s="224">
        <f>IF(N176="základní",J176,0)</f>
        <v>0</v>
      </c>
      <c r="BF176" s="224">
        <f>IF(N176="snížená",J176,0)</f>
        <v>0</v>
      </c>
      <c r="BG176" s="224">
        <f>IF(N176="zákl. přenesená",J176,0)</f>
        <v>0</v>
      </c>
      <c r="BH176" s="224">
        <f>IF(N176="sníž. přenesená",J176,0)</f>
        <v>0</v>
      </c>
      <c r="BI176" s="224">
        <f>IF(N176="nulová",J176,0)</f>
        <v>0</v>
      </c>
      <c r="BJ176" s="18" t="s">
        <v>84</v>
      </c>
      <c r="BK176" s="224">
        <f>ROUND(I176*H176,2)</f>
        <v>0</v>
      </c>
      <c r="BL176" s="18" t="s">
        <v>127</v>
      </c>
      <c r="BM176" s="223" t="s">
        <v>298</v>
      </c>
    </row>
    <row r="177" spans="2:47" s="1" customFormat="1" ht="12">
      <c r="B177" s="39"/>
      <c r="C177" s="40"/>
      <c r="D177" s="225" t="s">
        <v>181</v>
      </c>
      <c r="E177" s="40"/>
      <c r="F177" s="226" t="s">
        <v>299</v>
      </c>
      <c r="G177" s="40"/>
      <c r="H177" s="40"/>
      <c r="I177" s="137"/>
      <c r="J177" s="40"/>
      <c r="K177" s="40"/>
      <c r="L177" s="44"/>
      <c r="M177" s="227"/>
      <c r="N177" s="84"/>
      <c r="O177" s="84"/>
      <c r="P177" s="84"/>
      <c r="Q177" s="84"/>
      <c r="R177" s="84"/>
      <c r="S177" s="84"/>
      <c r="T177" s="84"/>
      <c r="U177" s="85"/>
      <c r="AT177" s="18" t="s">
        <v>181</v>
      </c>
      <c r="AU177" s="18" t="s">
        <v>86</v>
      </c>
    </row>
    <row r="178" spans="2:47" s="1" customFormat="1" ht="12">
      <c r="B178" s="39"/>
      <c r="C178" s="40"/>
      <c r="D178" s="225" t="s">
        <v>183</v>
      </c>
      <c r="E178" s="40"/>
      <c r="F178" s="228" t="s">
        <v>269</v>
      </c>
      <c r="G178" s="40"/>
      <c r="H178" s="40"/>
      <c r="I178" s="137"/>
      <c r="J178" s="40"/>
      <c r="K178" s="40"/>
      <c r="L178" s="44"/>
      <c r="M178" s="227"/>
      <c r="N178" s="84"/>
      <c r="O178" s="84"/>
      <c r="P178" s="84"/>
      <c r="Q178" s="84"/>
      <c r="R178" s="84"/>
      <c r="S178" s="84"/>
      <c r="T178" s="84"/>
      <c r="U178" s="85"/>
      <c r="AT178" s="18" t="s">
        <v>183</v>
      </c>
      <c r="AU178" s="18" t="s">
        <v>86</v>
      </c>
    </row>
    <row r="179" spans="2:51" s="12" customFormat="1" ht="12">
      <c r="B179" s="229"/>
      <c r="C179" s="230"/>
      <c r="D179" s="225" t="s">
        <v>185</v>
      </c>
      <c r="E179" s="231" t="s">
        <v>19</v>
      </c>
      <c r="F179" s="232" t="s">
        <v>300</v>
      </c>
      <c r="G179" s="230"/>
      <c r="H179" s="233">
        <v>3.81</v>
      </c>
      <c r="I179" s="234"/>
      <c r="J179" s="230"/>
      <c r="K179" s="230"/>
      <c r="L179" s="235"/>
      <c r="M179" s="236"/>
      <c r="N179" s="237"/>
      <c r="O179" s="237"/>
      <c r="P179" s="237"/>
      <c r="Q179" s="237"/>
      <c r="R179" s="237"/>
      <c r="S179" s="237"/>
      <c r="T179" s="237"/>
      <c r="U179" s="238"/>
      <c r="AT179" s="239" t="s">
        <v>185</v>
      </c>
      <c r="AU179" s="239" t="s">
        <v>86</v>
      </c>
      <c r="AV179" s="12" t="s">
        <v>86</v>
      </c>
      <c r="AW179" s="12" t="s">
        <v>37</v>
      </c>
      <c r="AX179" s="12" t="s">
        <v>76</v>
      </c>
      <c r="AY179" s="239" t="s">
        <v>173</v>
      </c>
    </row>
    <row r="180" spans="2:51" s="13" customFormat="1" ht="12">
      <c r="B180" s="240"/>
      <c r="C180" s="241"/>
      <c r="D180" s="225" t="s">
        <v>185</v>
      </c>
      <c r="E180" s="242" t="s">
        <v>19</v>
      </c>
      <c r="F180" s="243" t="s">
        <v>187</v>
      </c>
      <c r="G180" s="241"/>
      <c r="H180" s="244">
        <v>3.81</v>
      </c>
      <c r="I180" s="245"/>
      <c r="J180" s="241"/>
      <c r="K180" s="241"/>
      <c r="L180" s="246"/>
      <c r="M180" s="247"/>
      <c r="N180" s="248"/>
      <c r="O180" s="248"/>
      <c r="P180" s="248"/>
      <c r="Q180" s="248"/>
      <c r="R180" s="248"/>
      <c r="S180" s="248"/>
      <c r="T180" s="248"/>
      <c r="U180" s="249"/>
      <c r="AT180" s="250" t="s">
        <v>185</v>
      </c>
      <c r="AU180" s="250" t="s">
        <v>86</v>
      </c>
      <c r="AV180" s="13" t="s">
        <v>127</v>
      </c>
      <c r="AW180" s="13" t="s">
        <v>37</v>
      </c>
      <c r="AX180" s="13" t="s">
        <v>84</v>
      </c>
      <c r="AY180" s="250" t="s">
        <v>173</v>
      </c>
    </row>
    <row r="181" spans="2:65" s="1" customFormat="1" ht="16.5" customHeight="1">
      <c r="B181" s="39"/>
      <c r="C181" s="212" t="s">
        <v>295</v>
      </c>
      <c r="D181" s="212" t="s">
        <v>175</v>
      </c>
      <c r="E181" s="213" t="s">
        <v>302</v>
      </c>
      <c r="F181" s="214" t="s">
        <v>303</v>
      </c>
      <c r="G181" s="215" t="s">
        <v>214</v>
      </c>
      <c r="H181" s="216">
        <v>1.143</v>
      </c>
      <c r="I181" s="217"/>
      <c r="J181" s="218">
        <f>ROUND(I181*H181,2)</f>
        <v>0</v>
      </c>
      <c r="K181" s="214" t="s">
        <v>179</v>
      </c>
      <c r="L181" s="44"/>
      <c r="M181" s="219" t="s">
        <v>19</v>
      </c>
      <c r="N181" s="220" t="s">
        <v>47</v>
      </c>
      <c r="O181" s="84"/>
      <c r="P181" s="221">
        <f>O181*H181</f>
        <v>0</v>
      </c>
      <c r="Q181" s="221">
        <v>0</v>
      </c>
      <c r="R181" s="221">
        <f>Q181*H181</f>
        <v>0</v>
      </c>
      <c r="S181" s="221">
        <v>0</v>
      </c>
      <c r="T181" s="221">
        <f>S181*H181</f>
        <v>0</v>
      </c>
      <c r="U181" s="222" t="s">
        <v>19</v>
      </c>
      <c r="AR181" s="223" t="s">
        <v>127</v>
      </c>
      <c r="AT181" s="223" t="s">
        <v>175</v>
      </c>
      <c r="AU181" s="223" t="s">
        <v>86</v>
      </c>
      <c r="AY181" s="18" t="s">
        <v>173</v>
      </c>
      <c r="BE181" s="224">
        <f>IF(N181="základní",J181,0)</f>
        <v>0</v>
      </c>
      <c r="BF181" s="224">
        <f>IF(N181="snížená",J181,0)</f>
        <v>0</v>
      </c>
      <c r="BG181" s="224">
        <f>IF(N181="zákl. přenesená",J181,0)</f>
        <v>0</v>
      </c>
      <c r="BH181" s="224">
        <f>IF(N181="sníž. přenesená",J181,0)</f>
        <v>0</v>
      </c>
      <c r="BI181" s="224">
        <f>IF(N181="nulová",J181,0)</f>
        <v>0</v>
      </c>
      <c r="BJ181" s="18" t="s">
        <v>84</v>
      </c>
      <c r="BK181" s="224">
        <f>ROUND(I181*H181,2)</f>
        <v>0</v>
      </c>
      <c r="BL181" s="18" t="s">
        <v>127</v>
      </c>
      <c r="BM181" s="223" t="s">
        <v>304</v>
      </c>
    </row>
    <row r="182" spans="2:47" s="1" customFormat="1" ht="12">
      <c r="B182" s="39"/>
      <c r="C182" s="40"/>
      <c r="D182" s="225" t="s">
        <v>181</v>
      </c>
      <c r="E182" s="40"/>
      <c r="F182" s="226" t="s">
        <v>305</v>
      </c>
      <c r="G182" s="40"/>
      <c r="H182" s="40"/>
      <c r="I182" s="137"/>
      <c r="J182" s="40"/>
      <c r="K182" s="40"/>
      <c r="L182" s="44"/>
      <c r="M182" s="227"/>
      <c r="N182" s="84"/>
      <c r="O182" s="84"/>
      <c r="P182" s="84"/>
      <c r="Q182" s="84"/>
      <c r="R182" s="84"/>
      <c r="S182" s="84"/>
      <c r="T182" s="84"/>
      <c r="U182" s="85"/>
      <c r="AT182" s="18" t="s">
        <v>181</v>
      </c>
      <c r="AU182" s="18" t="s">
        <v>86</v>
      </c>
    </row>
    <row r="183" spans="2:47" s="1" customFormat="1" ht="12">
      <c r="B183" s="39"/>
      <c r="C183" s="40"/>
      <c r="D183" s="225" t="s">
        <v>183</v>
      </c>
      <c r="E183" s="40"/>
      <c r="F183" s="228" t="s">
        <v>269</v>
      </c>
      <c r="G183" s="40"/>
      <c r="H183" s="40"/>
      <c r="I183" s="137"/>
      <c r="J183" s="40"/>
      <c r="K183" s="40"/>
      <c r="L183" s="44"/>
      <c r="M183" s="227"/>
      <c r="N183" s="84"/>
      <c r="O183" s="84"/>
      <c r="P183" s="84"/>
      <c r="Q183" s="84"/>
      <c r="R183" s="84"/>
      <c r="S183" s="84"/>
      <c r="T183" s="84"/>
      <c r="U183" s="85"/>
      <c r="AT183" s="18" t="s">
        <v>183</v>
      </c>
      <c r="AU183" s="18" t="s">
        <v>86</v>
      </c>
    </row>
    <row r="184" spans="2:51" s="12" customFormat="1" ht="12">
      <c r="B184" s="229"/>
      <c r="C184" s="230"/>
      <c r="D184" s="225" t="s">
        <v>185</v>
      </c>
      <c r="E184" s="231" t="s">
        <v>19</v>
      </c>
      <c r="F184" s="232" t="s">
        <v>288</v>
      </c>
      <c r="G184" s="230"/>
      <c r="H184" s="233">
        <v>1.143</v>
      </c>
      <c r="I184" s="234"/>
      <c r="J184" s="230"/>
      <c r="K184" s="230"/>
      <c r="L184" s="235"/>
      <c r="M184" s="236"/>
      <c r="N184" s="237"/>
      <c r="O184" s="237"/>
      <c r="P184" s="237"/>
      <c r="Q184" s="237"/>
      <c r="R184" s="237"/>
      <c r="S184" s="237"/>
      <c r="T184" s="237"/>
      <c r="U184" s="238"/>
      <c r="AT184" s="239" t="s">
        <v>185</v>
      </c>
      <c r="AU184" s="239" t="s">
        <v>86</v>
      </c>
      <c r="AV184" s="12" t="s">
        <v>86</v>
      </c>
      <c r="AW184" s="12" t="s">
        <v>37</v>
      </c>
      <c r="AX184" s="12" t="s">
        <v>76</v>
      </c>
      <c r="AY184" s="239" t="s">
        <v>173</v>
      </c>
    </row>
    <row r="185" spans="2:51" s="13" customFormat="1" ht="12">
      <c r="B185" s="240"/>
      <c r="C185" s="241"/>
      <c r="D185" s="225" t="s">
        <v>185</v>
      </c>
      <c r="E185" s="242" t="s">
        <v>19</v>
      </c>
      <c r="F185" s="243" t="s">
        <v>187</v>
      </c>
      <c r="G185" s="241"/>
      <c r="H185" s="244">
        <v>1.143</v>
      </c>
      <c r="I185" s="245"/>
      <c r="J185" s="241"/>
      <c r="K185" s="241"/>
      <c r="L185" s="246"/>
      <c r="M185" s="247"/>
      <c r="N185" s="248"/>
      <c r="O185" s="248"/>
      <c r="P185" s="248"/>
      <c r="Q185" s="248"/>
      <c r="R185" s="248"/>
      <c r="S185" s="248"/>
      <c r="T185" s="248"/>
      <c r="U185" s="249"/>
      <c r="AT185" s="250" t="s">
        <v>185</v>
      </c>
      <c r="AU185" s="250" t="s">
        <v>86</v>
      </c>
      <c r="AV185" s="13" t="s">
        <v>127</v>
      </c>
      <c r="AW185" s="13" t="s">
        <v>37</v>
      </c>
      <c r="AX185" s="13" t="s">
        <v>84</v>
      </c>
      <c r="AY185" s="250" t="s">
        <v>173</v>
      </c>
    </row>
    <row r="186" spans="2:65" s="1" customFormat="1" ht="16.5" customHeight="1">
      <c r="B186" s="39"/>
      <c r="C186" s="212" t="s">
        <v>301</v>
      </c>
      <c r="D186" s="212" t="s">
        <v>175</v>
      </c>
      <c r="E186" s="213" t="s">
        <v>306</v>
      </c>
      <c r="F186" s="214" t="s">
        <v>307</v>
      </c>
      <c r="G186" s="215" t="s">
        <v>214</v>
      </c>
      <c r="H186" s="216">
        <v>1.92</v>
      </c>
      <c r="I186" s="217"/>
      <c r="J186" s="218">
        <f>ROUND(I186*H186,2)</f>
        <v>0</v>
      </c>
      <c r="K186" s="214" t="s">
        <v>179</v>
      </c>
      <c r="L186" s="44"/>
      <c r="M186" s="219" t="s">
        <v>19</v>
      </c>
      <c r="N186" s="220" t="s">
        <v>47</v>
      </c>
      <c r="O186" s="84"/>
      <c r="P186" s="221">
        <f>O186*H186</f>
        <v>0</v>
      </c>
      <c r="Q186" s="221">
        <v>0</v>
      </c>
      <c r="R186" s="221">
        <f>Q186*H186</f>
        <v>0</v>
      </c>
      <c r="S186" s="221">
        <v>0</v>
      </c>
      <c r="T186" s="221">
        <f>S186*H186</f>
        <v>0</v>
      </c>
      <c r="U186" s="222" t="s">
        <v>19</v>
      </c>
      <c r="AR186" s="223" t="s">
        <v>127</v>
      </c>
      <c r="AT186" s="223" t="s">
        <v>175</v>
      </c>
      <c r="AU186" s="223" t="s">
        <v>86</v>
      </c>
      <c r="AY186" s="18" t="s">
        <v>173</v>
      </c>
      <c r="BE186" s="224">
        <f>IF(N186="základní",J186,0)</f>
        <v>0</v>
      </c>
      <c r="BF186" s="224">
        <f>IF(N186="snížená",J186,0)</f>
        <v>0</v>
      </c>
      <c r="BG186" s="224">
        <f>IF(N186="zákl. přenesená",J186,0)</f>
        <v>0</v>
      </c>
      <c r="BH186" s="224">
        <f>IF(N186="sníž. přenesená",J186,0)</f>
        <v>0</v>
      </c>
      <c r="BI186" s="224">
        <f>IF(N186="nulová",J186,0)</f>
        <v>0</v>
      </c>
      <c r="BJ186" s="18" t="s">
        <v>84</v>
      </c>
      <c r="BK186" s="224">
        <f>ROUND(I186*H186,2)</f>
        <v>0</v>
      </c>
      <c r="BL186" s="18" t="s">
        <v>127</v>
      </c>
      <c r="BM186" s="223" t="s">
        <v>308</v>
      </c>
    </row>
    <row r="187" spans="2:47" s="1" customFormat="1" ht="12">
      <c r="B187" s="39"/>
      <c r="C187" s="40"/>
      <c r="D187" s="225" t="s">
        <v>181</v>
      </c>
      <c r="E187" s="40"/>
      <c r="F187" s="226" t="s">
        <v>309</v>
      </c>
      <c r="G187" s="40"/>
      <c r="H187" s="40"/>
      <c r="I187" s="137"/>
      <c r="J187" s="40"/>
      <c r="K187" s="40"/>
      <c r="L187" s="44"/>
      <c r="M187" s="227"/>
      <c r="N187" s="84"/>
      <c r="O187" s="84"/>
      <c r="P187" s="84"/>
      <c r="Q187" s="84"/>
      <c r="R187" s="84"/>
      <c r="S187" s="84"/>
      <c r="T187" s="84"/>
      <c r="U187" s="85"/>
      <c r="AT187" s="18" t="s">
        <v>181</v>
      </c>
      <c r="AU187" s="18" t="s">
        <v>86</v>
      </c>
    </row>
    <row r="188" spans="2:47" s="1" customFormat="1" ht="12">
      <c r="B188" s="39"/>
      <c r="C188" s="40"/>
      <c r="D188" s="225" t="s">
        <v>183</v>
      </c>
      <c r="E188" s="40"/>
      <c r="F188" s="228" t="s">
        <v>269</v>
      </c>
      <c r="G188" s="40"/>
      <c r="H188" s="40"/>
      <c r="I188" s="137"/>
      <c r="J188" s="40"/>
      <c r="K188" s="40"/>
      <c r="L188" s="44"/>
      <c r="M188" s="227"/>
      <c r="N188" s="84"/>
      <c r="O188" s="84"/>
      <c r="P188" s="84"/>
      <c r="Q188" s="84"/>
      <c r="R188" s="84"/>
      <c r="S188" s="84"/>
      <c r="T188" s="84"/>
      <c r="U188" s="85"/>
      <c r="AT188" s="18" t="s">
        <v>183</v>
      </c>
      <c r="AU188" s="18" t="s">
        <v>86</v>
      </c>
    </row>
    <row r="189" spans="2:51" s="12" customFormat="1" ht="12">
      <c r="B189" s="229"/>
      <c r="C189" s="230"/>
      <c r="D189" s="225" t="s">
        <v>185</v>
      </c>
      <c r="E189" s="231" t="s">
        <v>19</v>
      </c>
      <c r="F189" s="232" t="s">
        <v>294</v>
      </c>
      <c r="G189" s="230"/>
      <c r="H189" s="233">
        <v>1.92</v>
      </c>
      <c r="I189" s="234"/>
      <c r="J189" s="230"/>
      <c r="K189" s="230"/>
      <c r="L189" s="235"/>
      <c r="M189" s="236"/>
      <c r="N189" s="237"/>
      <c r="O189" s="237"/>
      <c r="P189" s="237"/>
      <c r="Q189" s="237"/>
      <c r="R189" s="237"/>
      <c r="S189" s="237"/>
      <c r="T189" s="237"/>
      <c r="U189" s="238"/>
      <c r="AT189" s="239" t="s">
        <v>185</v>
      </c>
      <c r="AU189" s="239" t="s">
        <v>86</v>
      </c>
      <c r="AV189" s="12" t="s">
        <v>86</v>
      </c>
      <c r="AW189" s="12" t="s">
        <v>37</v>
      </c>
      <c r="AX189" s="12" t="s">
        <v>76</v>
      </c>
      <c r="AY189" s="239" t="s">
        <v>173</v>
      </c>
    </row>
    <row r="190" spans="2:51" s="13" customFormat="1" ht="12">
      <c r="B190" s="240"/>
      <c r="C190" s="241"/>
      <c r="D190" s="225" t="s">
        <v>185</v>
      </c>
      <c r="E190" s="242" t="s">
        <v>19</v>
      </c>
      <c r="F190" s="243" t="s">
        <v>187</v>
      </c>
      <c r="G190" s="241"/>
      <c r="H190" s="244">
        <v>1.92</v>
      </c>
      <c r="I190" s="245"/>
      <c r="J190" s="241"/>
      <c r="K190" s="241"/>
      <c r="L190" s="246"/>
      <c r="M190" s="247"/>
      <c r="N190" s="248"/>
      <c r="O190" s="248"/>
      <c r="P190" s="248"/>
      <c r="Q190" s="248"/>
      <c r="R190" s="248"/>
      <c r="S190" s="248"/>
      <c r="T190" s="248"/>
      <c r="U190" s="249"/>
      <c r="AT190" s="250" t="s">
        <v>185</v>
      </c>
      <c r="AU190" s="250" t="s">
        <v>86</v>
      </c>
      <c r="AV190" s="13" t="s">
        <v>127</v>
      </c>
      <c r="AW190" s="13" t="s">
        <v>37</v>
      </c>
      <c r="AX190" s="13" t="s">
        <v>84</v>
      </c>
      <c r="AY190" s="250" t="s">
        <v>173</v>
      </c>
    </row>
    <row r="191" spans="2:65" s="1" customFormat="1" ht="16.5" customHeight="1">
      <c r="B191" s="39"/>
      <c r="C191" s="212" t="s">
        <v>123</v>
      </c>
      <c r="D191" s="212" t="s">
        <v>175</v>
      </c>
      <c r="E191" s="213" t="s">
        <v>845</v>
      </c>
      <c r="F191" s="214" t="s">
        <v>846</v>
      </c>
      <c r="G191" s="215" t="s">
        <v>214</v>
      </c>
      <c r="H191" s="216">
        <v>4.682</v>
      </c>
      <c r="I191" s="217"/>
      <c r="J191" s="218">
        <f>ROUND(I191*H191,2)</f>
        <v>0</v>
      </c>
      <c r="K191" s="214" t="s">
        <v>179</v>
      </c>
      <c r="L191" s="44"/>
      <c r="M191" s="219" t="s">
        <v>19</v>
      </c>
      <c r="N191" s="220" t="s">
        <v>47</v>
      </c>
      <c r="O191" s="84"/>
      <c r="P191" s="221">
        <f>O191*H191</f>
        <v>0</v>
      </c>
      <c r="Q191" s="221">
        <v>0</v>
      </c>
      <c r="R191" s="221">
        <f>Q191*H191</f>
        <v>0</v>
      </c>
      <c r="S191" s="221">
        <v>0</v>
      </c>
      <c r="T191" s="221">
        <f>S191*H191</f>
        <v>0</v>
      </c>
      <c r="U191" s="222" t="s">
        <v>19</v>
      </c>
      <c r="AR191" s="223" t="s">
        <v>127</v>
      </c>
      <c r="AT191" s="223" t="s">
        <v>175</v>
      </c>
      <c r="AU191" s="223" t="s">
        <v>86</v>
      </c>
      <c r="AY191" s="18" t="s">
        <v>173</v>
      </c>
      <c r="BE191" s="224">
        <f>IF(N191="základní",J191,0)</f>
        <v>0</v>
      </c>
      <c r="BF191" s="224">
        <f>IF(N191="snížená",J191,0)</f>
        <v>0</v>
      </c>
      <c r="BG191" s="224">
        <f>IF(N191="zákl. přenesená",J191,0)</f>
        <v>0</v>
      </c>
      <c r="BH191" s="224">
        <f>IF(N191="sníž. přenesená",J191,0)</f>
        <v>0</v>
      </c>
      <c r="BI191" s="224">
        <f>IF(N191="nulová",J191,0)</f>
        <v>0</v>
      </c>
      <c r="BJ191" s="18" t="s">
        <v>84</v>
      </c>
      <c r="BK191" s="224">
        <f>ROUND(I191*H191,2)</f>
        <v>0</v>
      </c>
      <c r="BL191" s="18" t="s">
        <v>127</v>
      </c>
      <c r="BM191" s="223" t="s">
        <v>847</v>
      </c>
    </row>
    <row r="192" spans="2:47" s="1" customFormat="1" ht="12">
      <c r="B192" s="39"/>
      <c r="C192" s="40"/>
      <c r="D192" s="225" t="s">
        <v>181</v>
      </c>
      <c r="E192" s="40"/>
      <c r="F192" s="226" t="s">
        <v>848</v>
      </c>
      <c r="G192" s="40"/>
      <c r="H192" s="40"/>
      <c r="I192" s="137"/>
      <c r="J192" s="40"/>
      <c r="K192" s="40"/>
      <c r="L192" s="44"/>
      <c r="M192" s="227"/>
      <c r="N192" s="84"/>
      <c r="O192" s="84"/>
      <c r="P192" s="84"/>
      <c r="Q192" s="84"/>
      <c r="R192" s="84"/>
      <c r="S192" s="84"/>
      <c r="T192" s="84"/>
      <c r="U192" s="85"/>
      <c r="AT192" s="18" t="s">
        <v>181</v>
      </c>
      <c r="AU192" s="18" t="s">
        <v>86</v>
      </c>
    </row>
    <row r="193" spans="2:47" s="1" customFormat="1" ht="12">
      <c r="B193" s="39"/>
      <c r="C193" s="40"/>
      <c r="D193" s="225" t="s">
        <v>183</v>
      </c>
      <c r="E193" s="40"/>
      <c r="F193" s="228" t="s">
        <v>849</v>
      </c>
      <c r="G193" s="40"/>
      <c r="H193" s="40"/>
      <c r="I193" s="137"/>
      <c r="J193" s="40"/>
      <c r="K193" s="40"/>
      <c r="L193" s="44"/>
      <c r="M193" s="227"/>
      <c r="N193" s="84"/>
      <c r="O193" s="84"/>
      <c r="P193" s="84"/>
      <c r="Q193" s="84"/>
      <c r="R193" s="84"/>
      <c r="S193" s="84"/>
      <c r="T193" s="84"/>
      <c r="U193" s="85"/>
      <c r="AT193" s="18" t="s">
        <v>183</v>
      </c>
      <c r="AU193" s="18" t="s">
        <v>86</v>
      </c>
    </row>
    <row r="194" spans="2:51" s="12" customFormat="1" ht="12">
      <c r="B194" s="229"/>
      <c r="C194" s="230"/>
      <c r="D194" s="225" t="s">
        <v>185</v>
      </c>
      <c r="E194" s="231" t="s">
        <v>19</v>
      </c>
      <c r="F194" s="232" t="s">
        <v>850</v>
      </c>
      <c r="G194" s="230"/>
      <c r="H194" s="233">
        <v>4.682</v>
      </c>
      <c r="I194" s="234"/>
      <c r="J194" s="230"/>
      <c r="K194" s="230"/>
      <c r="L194" s="235"/>
      <c r="M194" s="236"/>
      <c r="N194" s="237"/>
      <c r="O194" s="237"/>
      <c r="P194" s="237"/>
      <c r="Q194" s="237"/>
      <c r="R194" s="237"/>
      <c r="S194" s="237"/>
      <c r="T194" s="237"/>
      <c r="U194" s="238"/>
      <c r="AT194" s="239" t="s">
        <v>185</v>
      </c>
      <c r="AU194" s="239" t="s">
        <v>86</v>
      </c>
      <c r="AV194" s="12" t="s">
        <v>86</v>
      </c>
      <c r="AW194" s="12" t="s">
        <v>37</v>
      </c>
      <c r="AX194" s="12" t="s">
        <v>76</v>
      </c>
      <c r="AY194" s="239" t="s">
        <v>173</v>
      </c>
    </row>
    <row r="195" spans="2:51" s="13" customFormat="1" ht="12">
      <c r="B195" s="240"/>
      <c r="C195" s="241"/>
      <c r="D195" s="225" t="s">
        <v>185</v>
      </c>
      <c r="E195" s="242" t="s">
        <v>19</v>
      </c>
      <c r="F195" s="243" t="s">
        <v>187</v>
      </c>
      <c r="G195" s="241"/>
      <c r="H195" s="244">
        <v>4.682</v>
      </c>
      <c r="I195" s="245"/>
      <c r="J195" s="241"/>
      <c r="K195" s="241"/>
      <c r="L195" s="246"/>
      <c r="M195" s="247"/>
      <c r="N195" s="248"/>
      <c r="O195" s="248"/>
      <c r="P195" s="248"/>
      <c r="Q195" s="248"/>
      <c r="R195" s="248"/>
      <c r="S195" s="248"/>
      <c r="T195" s="248"/>
      <c r="U195" s="249"/>
      <c r="AT195" s="250" t="s">
        <v>185</v>
      </c>
      <c r="AU195" s="250" t="s">
        <v>86</v>
      </c>
      <c r="AV195" s="13" t="s">
        <v>127</v>
      </c>
      <c r="AW195" s="13" t="s">
        <v>37</v>
      </c>
      <c r="AX195" s="13" t="s">
        <v>84</v>
      </c>
      <c r="AY195" s="250" t="s">
        <v>173</v>
      </c>
    </row>
    <row r="196" spans="2:65" s="1" customFormat="1" ht="16.5" customHeight="1">
      <c r="B196" s="39"/>
      <c r="C196" s="212" t="s">
        <v>310</v>
      </c>
      <c r="D196" s="212" t="s">
        <v>175</v>
      </c>
      <c r="E196" s="213" t="s">
        <v>851</v>
      </c>
      <c r="F196" s="214" t="s">
        <v>852</v>
      </c>
      <c r="G196" s="215" t="s">
        <v>214</v>
      </c>
      <c r="H196" s="216">
        <v>10.7</v>
      </c>
      <c r="I196" s="217"/>
      <c r="J196" s="218">
        <f>ROUND(I196*H196,2)</f>
        <v>0</v>
      </c>
      <c r="K196" s="214" t="s">
        <v>179</v>
      </c>
      <c r="L196" s="44"/>
      <c r="M196" s="219" t="s">
        <v>19</v>
      </c>
      <c r="N196" s="220" t="s">
        <v>47</v>
      </c>
      <c r="O196" s="84"/>
      <c r="P196" s="221">
        <f>O196*H196</f>
        <v>0</v>
      </c>
      <c r="Q196" s="221">
        <v>0</v>
      </c>
      <c r="R196" s="221">
        <f>Q196*H196</f>
        <v>0</v>
      </c>
      <c r="S196" s="221">
        <v>0</v>
      </c>
      <c r="T196" s="221">
        <f>S196*H196</f>
        <v>0</v>
      </c>
      <c r="U196" s="222" t="s">
        <v>19</v>
      </c>
      <c r="AR196" s="223" t="s">
        <v>127</v>
      </c>
      <c r="AT196" s="223" t="s">
        <v>175</v>
      </c>
      <c r="AU196" s="223" t="s">
        <v>86</v>
      </c>
      <c r="AY196" s="18" t="s">
        <v>173</v>
      </c>
      <c r="BE196" s="224">
        <f>IF(N196="základní",J196,0)</f>
        <v>0</v>
      </c>
      <c r="BF196" s="224">
        <f>IF(N196="snížená",J196,0)</f>
        <v>0</v>
      </c>
      <c r="BG196" s="224">
        <f>IF(N196="zákl. přenesená",J196,0)</f>
        <v>0</v>
      </c>
      <c r="BH196" s="224">
        <f>IF(N196="sníž. přenesená",J196,0)</f>
        <v>0</v>
      </c>
      <c r="BI196" s="224">
        <f>IF(N196="nulová",J196,0)</f>
        <v>0</v>
      </c>
      <c r="BJ196" s="18" t="s">
        <v>84</v>
      </c>
      <c r="BK196" s="224">
        <f>ROUND(I196*H196,2)</f>
        <v>0</v>
      </c>
      <c r="BL196" s="18" t="s">
        <v>127</v>
      </c>
      <c r="BM196" s="223" t="s">
        <v>853</v>
      </c>
    </row>
    <row r="197" spans="2:47" s="1" customFormat="1" ht="12">
      <c r="B197" s="39"/>
      <c r="C197" s="40"/>
      <c r="D197" s="225" t="s">
        <v>181</v>
      </c>
      <c r="E197" s="40"/>
      <c r="F197" s="226" t="s">
        <v>854</v>
      </c>
      <c r="G197" s="40"/>
      <c r="H197" s="40"/>
      <c r="I197" s="137"/>
      <c r="J197" s="40"/>
      <c r="K197" s="40"/>
      <c r="L197" s="44"/>
      <c r="M197" s="227"/>
      <c r="N197" s="84"/>
      <c r="O197" s="84"/>
      <c r="P197" s="84"/>
      <c r="Q197" s="84"/>
      <c r="R197" s="84"/>
      <c r="S197" s="84"/>
      <c r="T197" s="84"/>
      <c r="U197" s="85"/>
      <c r="AT197" s="18" t="s">
        <v>181</v>
      </c>
      <c r="AU197" s="18" t="s">
        <v>86</v>
      </c>
    </row>
    <row r="198" spans="2:47" s="1" customFormat="1" ht="12">
      <c r="B198" s="39"/>
      <c r="C198" s="40"/>
      <c r="D198" s="225" t="s">
        <v>183</v>
      </c>
      <c r="E198" s="40"/>
      <c r="F198" s="228" t="s">
        <v>315</v>
      </c>
      <c r="G198" s="40"/>
      <c r="H198" s="40"/>
      <c r="I198" s="137"/>
      <c r="J198" s="40"/>
      <c r="K198" s="40"/>
      <c r="L198" s="44"/>
      <c r="M198" s="227"/>
      <c r="N198" s="84"/>
      <c r="O198" s="84"/>
      <c r="P198" s="84"/>
      <c r="Q198" s="84"/>
      <c r="R198" s="84"/>
      <c r="S198" s="84"/>
      <c r="T198" s="84"/>
      <c r="U198" s="85"/>
      <c r="AT198" s="18" t="s">
        <v>183</v>
      </c>
      <c r="AU198" s="18" t="s">
        <v>86</v>
      </c>
    </row>
    <row r="199" spans="2:51" s="12" customFormat="1" ht="12">
      <c r="B199" s="229"/>
      <c r="C199" s="230"/>
      <c r="D199" s="225" t="s">
        <v>185</v>
      </c>
      <c r="E199" s="231" t="s">
        <v>19</v>
      </c>
      <c r="F199" s="232" t="s">
        <v>855</v>
      </c>
      <c r="G199" s="230"/>
      <c r="H199" s="233">
        <v>10.7</v>
      </c>
      <c r="I199" s="234"/>
      <c r="J199" s="230"/>
      <c r="K199" s="230"/>
      <c r="L199" s="235"/>
      <c r="M199" s="236"/>
      <c r="N199" s="237"/>
      <c r="O199" s="237"/>
      <c r="P199" s="237"/>
      <c r="Q199" s="237"/>
      <c r="R199" s="237"/>
      <c r="S199" s="237"/>
      <c r="T199" s="237"/>
      <c r="U199" s="238"/>
      <c r="AT199" s="239" t="s">
        <v>185</v>
      </c>
      <c r="AU199" s="239" t="s">
        <v>86</v>
      </c>
      <c r="AV199" s="12" t="s">
        <v>86</v>
      </c>
      <c r="AW199" s="12" t="s">
        <v>37</v>
      </c>
      <c r="AX199" s="12" t="s">
        <v>76</v>
      </c>
      <c r="AY199" s="239" t="s">
        <v>173</v>
      </c>
    </row>
    <row r="200" spans="2:51" s="13" customFormat="1" ht="12">
      <c r="B200" s="240"/>
      <c r="C200" s="241"/>
      <c r="D200" s="225" t="s">
        <v>185</v>
      </c>
      <c r="E200" s="242" t="s">
        <v>820</v>
      </c>
      <c r="F200" s="243" t="s">
        <v>187</v>
      </c>
      <c r="G200" s="241"/>
      <c r="H200" s="244">
        <v>10.7</v>
      </c>
      <c r="I200" s="245"/>
      <c r="J200" s="241"/>
      <c r="K200" s="241"/>
      <c r="L200" s="246"/>
      <c r="M200" s="247"/>
      <c r="N200" s="248"/>
      <c r="O200" s="248"/>
      <c r="P200" s="248"/>
      <c r="Q200" s="248"/>
      <c r="R200" s="248"/>
      <c r="S200" s="248"/>
      <c r="T200" s="248"/>
      <c r="U200" s="249"/>
      <c r="AT200" s="250" t="s">
        <v>185</v>
      </c>
      <c r="AU200" s="250" t="s">
        <v>86</v>
      </c>
      <c r="AV200" s="13" t="s">
        <v>127</v>
      </c>
      <c r="AW200" s="13" t="s">
        <v>37</v>
      </c>
      <c r="AX200" s="13" t="s">
        <v>84</v>
      </c>
      <c r="AY200" s="250" t="s">
        <v>173</v>
      </c>
    </row>
    <row r="201" spans="2:65" s="1" customFormat="1" ht="16.5" customHeight="1">
      <c r="B201" s="39"/>
      <c r="C201" s="212" t="s">
        <v>7</v>
      </c>
      <c r="D201" s="212" t="s">
        <v>175</v>
      </c>
      <c r="E201" s="213" t="s">
        <v>856</v>
      </c>
      <c r="F201" s="214" t="s">
        <v>857</v>
      </c>
      <c r="G201" s="215" t="s">
        <v>214</v>
      </c>
      <c r="H201" s="216">
        <v>9.05</v>
      </c>
      <c r="I201" s="217"/>
      <c r="J201" s="218">
        <f>ROUND(I201*H201,2)</f>
        <v>0</v>
      </c>
      <c r="K201" s="214" t="s">
        <v>179</v>
      </c>
      <c r="L201" s="44"/>
      <c r="M201" s="219" t="s">
        <v>19</v>
      </c>
      <c r="N201" s="220" t="s">
        <v>47</v>
      </c>
      <c r="O201" s="84"/>
      <c r="P201" s="221">
        <f>O201*H201</f>
        <v>0</v>
      </c>
      <c r="Q201" s="221">
        <v>0</v>
      </c>
      <c r="R201" s="221">
        <f>Q201*H201</f>
        <v>0</v>
      </c>
      <c r="S201" s="221">
        <v>0</v>
      </c>
      <c r="T201" s="221">
        <f>S201*H201</f>
        <v>0</v>
      </c>
      <c r="U201" s="222" t="s">
        <v>19</v>
      </c>
      <c r="AR201" s="223" t="s">
        <v>127</v>
      </c>
      <c r="AT201" s="223" t="s">
        <v>175</v>
      </c>
      <c r="AU201" s="223" t="s">
        <v>86</v>
      </c>
      <c r="AY201" s="18" t="s">
        <v>173</v>
      </c>
      <c r="BE201" s="224">
        <f>IF(N201="základní",J201,0)</f>
        <v>0</v>
      </c>
      <c r="BF201" s="224">
        <f>IF(N201="snížená",J201,0)</f>
        <v>0</v>
      </c>
      <c r="BG201" s="224">
        <f>IF(N201="zákl. přenesená",J201,0)</f>
        <v>0</v>
      </c>
      <c r="BH201" s="224">
        <f>IF(N201="sníž. přenesená",J201,0)</f>
        <v>0</v>
      </c>
      <c r="BI201" s="224">
        <f>IF(N201="nulová",J201,0)</f>
        <v>0</v>
      </c>
      <c r="BJ201" s="18" t="s">
        <v>84</v>
      </c>
      <c r="BK201" s="224">
        <f>ROUND(I201*H201,2)</f>
        <v>0</v>
      </c>
      <c r="BL201" s="18" t="s">
        <v>127</v>
      </c>
      <c r="BM201" s="223" t="s">
        <v>858</v>
      </c>
    </row>
    <row r="202" spans="2:47" s="1" customFormat="1" ht="12">
      <c r="B202" s="39"/>
      <c r="C202" s="40"/>
      <c r="D202" s="225" t="s">
        <v>181</v>
      </c>
      <c r="E202" s="40"/>
      <c r="F202" s="226" t="s">
        <v>859</v>
      </c>
      <c r="G202" s="40"/>
      <c r="H202" s="40"/>
      <c r="I202" s="137"/>
      <c r="J202" s="40"/>
      <c r="K202" s="40"/>
      <c r="L202" s="44"/>
      <c r="M202" s="227"/>
      <c r="N202" s="84"/>
      <c r="O202" s="84"/>
      <c r="P202" s="84"/>
      <c r="Q202" s="84"/>
      <c r="R202" s="84"/>
      <c r="S202" s="84"/>
      <c r="T202" s="84"/>
      <c r="U202" s="85"/>
      <c r="AT202" s="18" t="s">
        <v>181</v>
      </c>
      <c r="AU202" s="18" t="s">
        <v>86</v>
      </c>
    </row>
    <row r="203" spans="2:47" s="1" customFormat="1" ht="12">
      <c r="B203" s="39"/>
      <c r="C203" s="40"/>
      <c r="D203" s="225" t="s">
        <v>183</v>
      </c>
      <c r="E203" s="40"/>
      <c r="F203" s="228" t="s">
        <v>315</v>
      </c>
      <c r="G203" s="40"/>
      <c r="H203" s="40"/>
      <c r="I203" s="137"/>
      <c r="J203" s="40"/>
      <c r="K203" s="40"/>
      <c r="L203" s="44"/>
      <c r="M203" s="227"/>
      <c r="N203" s="84"/>
      <c r="O203" s="84"/>
      <c r="P203" s="84"/>
      <c r="Q203" s="84"/>
      <c r="R203" s="84"/>
      <c r="S203" s="84"/>
      <c r="T203" s="84"/>
      <c r="U203" s="85"/>
      <c r="AT203" s="18" t="s">
        <v>183</v>
      </c>
      <c r="AU203" s="18" t="s">
        <v>86</v>
      </c>
    </row>
    <row r="204" spans="2:51" s="12" customFormat="1" ht="12">
      <c r="B204" s="229"/>
      <c r="C204" s="230"/>
      <c r="D204" s="225" t="s">
        <v>185</v>
      </c>
      <c r="E204" s="231" t="s">
        <v>19</v>
      </c>
      <c r="F204" s="232" t="s">
        <v>860</v>
      </c>
      <c r="G204" s="230"/>
      <c r="H204" s="233">
        <v>4.368</v>
      </c>
      <c r="I204" s="234"/>
      <c r="J204" s="230"/>
      <c r="K204" s="230"/>
      <c r="L204" s="235"/>
      <c r="M204" s="236"/>
      <c r="N204" s="237"/>
      <c r="O204" s="237"/>
      <c r="P204" s="237"/>
      <c r="Q204" s="237"/>
      <c r="R204" s="237"/>
      <c r="S204" s="237"/>
      <c r="T204" s="237"/>
      <c r="U204" s="238"/>
      <c r="AT204" s="239" t="s">
        <v>185</v>
      </c>
      <c r="AU204" s="239" t="s">
        <v>86</v>
      </c>
      <c r="AV204" s="12" t="s">
        <v>86</v>
      </c>
      <c r="AW204" s="12" t="s">
        <v>37</v>
      </c>
      <c r="AX204" s="12" t="s">
        <v>76</v>
      </c>
      <c r="AY204" s="239" t="s">
        <v>173</v>
      </c>
    </row>
    <row r="205" spans="2:51" s="12" customFormat="1" ht="12">
      <c r="B205" s="229"/>
      <c r="C205" s="230"/>
      <c r="D205" s="225" t="s">
        <v>185</v>
      </c>
      <c r="E205" s="231" t="s">
        <v>19</v>
      </c>
      <c r="F205" s="232" t="s">
        <v>861</v>
      </c>
      <c r="G205" s="230"/>
      <c r="H205" s="233">
        <v>4.682</v>
      </c>
      <c r="I205" s="234"/>
      <c r="J205" s="230"/>
      <c r="K205" s="230"/>
      <c r="L205" s="235"/>
      <c r="M205" s="236"/>
      <c r="N205" s="237"/>
      <c r="O205" s="237"/>
      <c r="P205" s="237"/>
      <c r="Q205" s="237"/>
      <c r="R205" s="237"/>
      <c r="S205" s="237"/>
      <c r="T205" s="237"/>
      <c r="U205" s="238"/>
      <c r="AT205" s="239" t="s">
        <v>185</v>
      </c>
      <c r="AU205" s="239" t="s">
        <v>86</v>
      </c>
      <c r="AV205" s="12" t="s">
        <v>86</v>
      </c>
      <c r="AW205" s="12" t="s">
        <v>37</v>
      </c>
      <c r="AX205" s="12" t="s">
        <v>76</v>
      </c>
      <c r="AY205" s="239" t="s">
        <v>173</v>
      </c>
    </row>
    <row r="206" spans="2:51" s="13" customFormat="1" ht="12">
      <c r="B206" s="240"/>
      <c r="C206" s="241"/>
      <c r="D206" s="225" t="s">
        <v>185</v>
      </c>
      <c r="E206" s="242" t="s">
        <v>19</v>
      </c>
      <c r="F206" s="243" t="s">
        <v>187</v>
      </c>
      <c r="G206" s="241"/>
      <c r="H206" s="244">
        <v>9.05</v>
      </c>
      <c r="I206" s="245"/>
      <c r="J206" s="241"/>
      <c r="K206" s="241"/>
      <c r="L206" s="246"/>
      <c r="M206" s="247"/>
      <c r="N206" s="248"/>
      <c r="O206" s="248"/>
      <c r="P206" s="248"/>
      <c r="Q206" s="248"/>
      <c r="R206" s="248"/>
      <c r="S206" s="248"/>
      <c r="T206" s="248"/>
      <c r="U206" s="249"/>
      <c r="AT206" s="250" t="s">
        <v>185</v>
      </c>
      <c r="AU206" s="250" t="s">
        <v>86</v>
      </c>
      <c r="AV206" s="13" t="s">
        <v>127</v>
      </c>
      <c r="AW206" s="13" t="s">
        <v>37</v>
      </c>
      <c r="AX206" s="13" t="s">
        <v>84</v>
      </c>
      <c r="AY206" s="250" t="s">
        <v>173</v>
      </c>
    </row>
    <row r="207" spans="2:65" s="1" customFormat="1" ht="16.5" customHeight="1">
      <c r="B207" s="39"/>
      <c r="C207" s="212" t="s">
        <v>321</v>
      </c>
      <c r="D207" s="212" t="s">
        <v>175</v>
      </c>
      <c r="E207" s="213" t="s">
        <v>328</v>
      </c>
      <c r="F207" s="214" t="s">
        <v>329</v>
      </c>
      <c r="G207" s="215" t="s">
        <v>190</v>
      </c>
      <c r="H207" s="216">
        <v>7</v>
      </c>
      <c r="I207" s="217"/>
      <c r="J207" s="218">
        <f>ROUND(I207*H207,2)</f>
        <v>0</v>
      </c>
      <c r="K207" s="214" t="s">
        <v>179</v>
      </c>
      <c r="L207" s="44"/>
      <c r="M207" s="219" t="s">
        <v>19</v>
      </c>
      <c r="N207" s="220" t="s">
        <v>47</v>
      </c>
      <c r="O207" s="84"/>
      <c r="P207" s="221">
        <f>O207*H207</f>
        <v>0</v>
      </c>
      <c r="Q207" s="221">
        <v>0</v>
      </c>
      <c r="R207" s="221">
        <f>Q207*H207</f>
        <v>0</v>
      </c>
      <c r="S207" s="221">
        <v>0</v>
      </c>
      <c r="T207" s="221">
        <f>S207*H207</f>
        <v>0</v>
      </c>
      <c r="U207" s="222" t="s">
        <v>19</v>
      </c>
      <c r="AR207" s="223" t="s">
        <v>127</v>
      </c>
      <c r="AT207" s="223" t="s">
        <v>175</v>
      </c>
      <c r="AU207" s="223" t="s">
        <v>86</v>
      </c>
      <c r="AY207" s="18" t="s">
        <v>173</v>
      </c>
      <c r="BE207" s="224">
        <f>IF(N207="základní",J207,0)</f>
        <v>0</v>
      </c>
      <c r="BF207" s="224">
        <f>IF(N207="snížená",J207,0)</f>
        <v>0</v>
      </c>
      <c r="BG207" s="224">
        <f>IF(N207="zákl. přenesená",J207,0)</f>
        <v>0</v>
      </c>
      <c r="BH207" s="224">
        <f>IF(N207="sníž. přenesená",J207,0)</f>
        <v>0</v>
      </c>
      <c r="BI207" s="224">
        <f>IF(N207="nulová",J207,0)</f>
        <v>0</v>
      </c>
      <c r="BJ207" s="18" t="s">
        <v>84</v>
      </c>
      <c r="BK207" s="224">
        <f>ROUND(I207*H207,2)</f>
        <v>0</v>
      </c>
      <c r="BL207" s="18" t="s">
        <v>127</v>
      </c>
      <c r="BM207" s="223" t="s">
        <v>330</v>
      </c>
    </row>
    <row r="208" spans="2:47" s="1" customFormat="1" ht="12">
      <c r="B208" s="39"/>
      <c r="C208" s="40"/>
      <c r="D208" s="225" t="s">
        <v>181</v>
      </c>
      <c r="E208" s="40"/>
      <c r="F208" s="226" t="s">
        <v>331</v>
      </c>
      <c r="G208" s="40"/>
      <c r="H208" s="40"/>
      <c r="I208" s="137"/>
      <c r="J208" s="40"/>
      <c r="K208" s="40"/>
      <c r="L208" s="44"/>
      <c r="M208" s="227"/>
      <c r="N208" s="84"/>
      <c r="O208" s="84"/>
      <c r="P208" s="84"/>
      <c r="Q208" s="84"/>
      <c r="R208" s="84"/>
      <c r="S208" s="84"/>
      <c r="T208" s="84"/>
      <c r="U208" s="85"/>
      <c r="AT208" s="18" t="s">
        <v>181</v>
      </c>
      <c r="AU208" s="18" t="s">
        <v>86</v>
      </c>
    </row>
    <row r="209" spans="2:47" s="1" customFormat="1" ht="12">
      <c r="B209" s="39"/>
      <c r="C209" s="40"/>
      <c r="D209" s="225" t="s">
        <v>183</v>
      </c>
      <c r="E209" s="40"/>
      <c r="F209" s="228" t="s">
        <v>332</v>
      </c>
      <c r="G209" s="40"/>
      <c r="H209" s="40"/>
      <c r="I209" s="137"/>
      <c r="J209" s="40"/>
      <c r="K209" s="40"/>
      <c r="L209" s="44"/>
      <c r="M209" s="227"/>
      <c r="N209" s="84"/>
      <c r="O209" s="84"/>
      <c r="P209" s="84"/>
      <c r="Q209" s="84"/>
      <c r="R209" s="84"/>
      <c r="S209" s="84"/>
      <c r="T209" s="84"/>
      <c r="U209" s="85"/>
      <c r="AT209" s="18" t="s">
        <v>183</v>
      </c>
      <c r="AU209" s="18" t="s">
        <v>86</v>
      </c>
    </row>
    <row r="210" spans="2:51" s="12" customFormat="1" ht="12">
      <c r="B210" s="229"/>
      <c r="C210" s="230"/>
      <c r="D210" s="225" t="s">
        <v>185</v>
      </c>
      <c r="E210" s="231" t="s">
        <v>19</v>
      </c>
      <c r="F210" s="232" t="s">
        <v>119</v>
      </c>
      <c r="G210" s="230"/>
      <c r="H210" s="233">
        <v>7</v>
      </c>
      <c r="I210" s="234"/>
      <c r="J210" s="230"/>
      <c r="K210" s="230"/>
      <c r="L210" s="235"/>
      <c r="M210" s="236"/>
      <c r="N210" s="237"/>
      <c r="O210" s="237"/>
      <c r="P210" s="237"/>
      <c r="Q210" s="237"/>
      <c r="R210" s="237"/>
      <c r="S210" s="237"/>
      <c r="T210" s="237"/>
      <c r="U210" s="238"/>
      <c r="AT210" s="239" t="s">
        <v>185</v>
      </c>
      <c r="AU210" s="239" t="s">
        <v>86</v>
      </c>
      <c r="AV210" s="12" t="s">
        <v>86</v>
      </c>
      <c r="AW210" s="12" t="s">
        <v>37</v>
      </c>
      <c r="AX210" s="12" t="s">
        <v>76</v>
      </c>
      <c r="AY210" s="239" t="s">
        <v>173</v>
      </c>
    </row>
    <row r="211" spans="2:51" s="13" customFormat="1" ht="12">
      <c r="B211" s="240"/>
      <c r="C211" s="241"/>
      <c r="D211" s="225" t="s">
        <v>185</v>
      </c>
      <c r="E211" s="242" t="s">
        <v>19</v>
      </c>
      <c r="F211" s="243" t="s">
        <v>187</v>
      </c>
      <c r="G211" s="241"/>
      <c r="H211" s="244">
        <v>7</v>
      </c>
      <c r="I211" s="245"/>
      <c r="J211" s="241"/>
      <c r="K211" s="241"/>
      <c r="L211" s="246"/>
      <c r="M211" s="247"/>
      <c r="N211" s="248"/>
      <c r="O211" s="248"/>
      <c r="P211" s="248"/>
      <c r="Q211" s="248"/>
      <c r="R211" s="248"/>
      <c r="S211" s="248"/>
      <c r="T211" s="248"/>
      <c r="U211" s="249"/>
      <c r="AT211" s="250" t="s">
        <v>185</v>
      </c>
      <c r="AU211" s="250" t="s">
        <v>86</v>
      </c>
      <c r="AV211" s="13" t="s">
        <v>127</v>
      </c>
      <c r="AW211" s="13" t="s">
        <v>37</v>
      </c>
      <c r="AX211" s="13" t="s">
        <v>84</v>
      </c>
      <c r="AY211" s="250" t="s">
        <v>173</v>
      </c>
    </row>
    <row r="212" spans="2:65" s="1" customFormat="1" ht="16.5" customHeight="1">
      <c r="B212" s="39"/>
      <c r="C212" s="212" t="s">
        <v>327</v>
      </c>
      <c r="D212" s="212" t="s">
        <v>175</v>
      </c>
      <c r="E212" s="213" t="s">
        <v>334</v>
      </c>
      <c r="F212" s="214" t="s">
        <v>335</v>
      </c>
      <c r="G212" s="215" t="s">
        <v>190</v>
      </c>
      <c r="H212" s="216">
        <v>9</v>
      </c>
      <c r="I212" s="217"/>
      <c r="J212" s="218">
        <f>ROUND(I212*H212,2)</f>
        <v>0</v>
      </c>
      <c r="K212" s="214" t="s">
        <v>179</v>
      </c>
      <c r="L212" s="44"/>
      <c r="M212" s="219" t="s">
        <v>19</v>
      </c>
      <c r="N212" s="220" t="s">
        <v>47</v>
      </c>
      <c r="O212" s="84"/>
      <c r="P212" s="221">
        <f>O212*H212</f>
        <v>0</v>
      </c>
      <c r="Q212" s="221">
        <v>0</v>
      </c>
      <c r="R212" s="221">
        <f>Q212*H212</f>
        <v>0</v>
      </c>
      <c r="S212" s="221">
        <v>0</v>
      </c>
      <c r="T212" s="221">
        <f>S212*H212</f>
        <v>0</v>
      </c>
      <c r="U212" s="222" t="s">
        <v>19</v>
      </c>
      <c r="AR212" s="223" t="s">
        <v>127</v>
      </c>
      <c r="AT212" s="223" t="s">
        <v>175</v>
      </c>
      <c r="AU212" s="223" t="s">
        <v>86</v>
      </c>
      <c r="AY212" s="18" t="s">
        <v>173</v>
      </c>
      <c r="BE212" s="224">
        <f>IF(N212="základní",J212,0)</f>
        <v>0</v>
      </c>
      <c r="BF212" s="224">
        <f>IF(N212="snížená",J212,0)</f>
        <v>0</v>
      </c>
      <c r="BG212" s="224">
        <f>IF(N212="zákl. přenesená",J212,0)</f>
        <v>0</v>
      </c>
      <c r="BH212" s="224">
        <f>IF(N212="sníž. přenesená",J212,0)</f>
        <v>0</v>
      </c>
      <c r="BI212" s="224">
        <f>IF(N212="nulová",J212,0)</f>
        <v>0</v>
      </c>
      <c r="BJ212" s="18" t="s">
        <v>84</v>
      </c>
      <c r="BK212" s="224">
        <f>ROUND(I212*H212,2)</f>
        <v>0</v>
      </c>
      <c r="BL212" s="18" t="s">
        <v>127</v>
      </c>
      <c r="BM212" s="223" t="s">
        <v>336</v>
      </c>
    </row>
    <row r="213" spans="2:47" s="1" customFormat="1" ht="12">
      <c r="B213" s="39"/>
      <c r="C213" s="40"/>
      <c r="D213" s="225" t="s">
        <v>181</v>
      </c>
      <c r="E213" s="40"/>
      <c r="F213" s="226" t="s">
        <v>337</v>
      </c>
      <c r="G213" s="40"/>
      <c r="H213" s="40"/>
      <c r="I213" s="137"/>
      <c r="J213" s="40"/>
      <c r="K213" s="40"/>
      <c r="L213" s="44"/>
      <c r="M213" s="227"/>
      <c r="N213" s="84"/>
      <c r="O213" s="84"/>
      <c r="P213" s="84"/>
      <c r="Q213" s="84"/>
      <c r="R213" s="84"/>
      <c r="S213" s="84"/>
      <c r="T213" s="84"/>
      <c r="U213" s="85"/>
      <c r="AT213" s="18" t="s">
        <v>181</v>
      </c>
      <c r="AU213" s="18" t="s">
        <v>86</v>
      </c>
    </row>
    <row r="214" spans="2:47" s="1" customFormat="1" ht="12">
      <c r="B214" s="39"/>
      <c r="C214" s="40"/>
      <c r="D214" s="225" t="s">
        <v>183</v>
      </c>
      <c r="E214" s="40"/>
      <c r="F214" s="228" t="s">
        <v>332</v>
      </c>
      <c r="G214" s="40"/>
      <c r="H214" s="40"/>
      <c r="I214" s="137"/>
      <c r="J214" s="40"/>
      <c r="K214" s="40"/>
      <c r="L214" s="44"/>
      <c r="M214" s="227"/>
      <c r="N214" s="84"/>
      <c r="O214" s="84"/>
      <c r="P214" s="84"/>
      <c r="Q214" s="84"/>
      <c r="R214" s="84"/>
      <c r="S214" s="84"/>
      <c r="T214" s="84"/>
      <c r="U214" s="85"/>
      <c r="AT214" s="18" t="s">
        <v>183</v>
      </c>
      <c r="AU214" s="18" t="s">
        <v>86</v>
      </c>
    </row>
    <row r="215" spans="2:51" s="12" customFormat="1" ht="12">
      <c r="B215" s="229"/>
      <c r="C215" s="230"/>
      <c r="D215" s="225" t="s">
        <v>185</v>
      </c>
      <c r="E215" s="231" t="s">
        <v>19</v>
      </c>
      <c r="F215" s="232" t="s">
        <v>122</v>
      </c>
      <c r="G215" s="230"/>
      <c r="H215" s="233">
        <v>9</v>
      </c>
      <c r="I215" s="234"/>
      <c r="J215" s="230"/>
      <c r="K215" s="230"/>
      <c r="L215" s="235"/>
      <c r="M215" s="236"/>
      <c r="N215" s="237"/>
      <c r="O215" s="237"/>
      <c r="P215" s="237"/>
      <c r="Q215" s="237"/>
      <c r="R215" s="237"/>
      <c r="S215" s="237"/>
      <c r="T215" s="237"/>
      <c r="U215" s="238"/>
      <c r="AT215" s="239" t="s">
        <v>185</v>
      </c>
      <c r="AU215" s="239" t="s">
        <v>86</v>
      </c>
      <c r="AV215" s="12" t="s">
        <v>86</v>
      </c>
      <c r="AW215" s="12" t="s">
        <v>37</v>
      </c>
      <c r="AX215" s="12" t="s">
        <v>76</v>
      </c>
      <c r="AY215" s="239" t="s">
        <v>173</v>
      </c>
    </row>
    <row r="216" spans="2:51" s="13" customFormat="1" ht="12">
      <c r="B216" s="240"/>
      <c r="C216" s="241"/>
      <c r="D216" s="225" t="s">
        <v>185</v>
      </c>
      <c r="E216" s="242" t="s">
        <v>19</v>
      </c>
      <c r="F216" s="243" t="s">
        <v>187</v>
      </c>
      <c r="G216" s="241"/>
      <c r="H216" s="244">
        <v>9</v>
      </c>
      <c r="I216" s="245"/>
      <c r="J216" s="241"/>
      <c r="K216" s="241"/>
      <c r="L216" s="246"/>
      <c r="M216" s="247"/>
      <c r="N216" s="248"/>
      <c r="O216" s="248"/>
      <c r="P216" s="248"/>
      <c r="Q216" s="248"/>
      <c r="R216" s="248"/>
      <c r="S216" s="248"/>
      <c r="T216" s="248"/>
      <c r="U216" s="249"/>
      <c r="AT216" s="250" t="s">
        <v>185</v>
      </c>
      <c r="AU216" s="250" t="s">
        <v>86</v>
      </c>
      <c r="AV216" s="13" t="s">
        <v>127</v>
      </c>
      <c r="AW216" s="13" t="s">
        <v>37</v>
      </c>
      <c r="AX216" s="13" t="s">
        <v>84</v>
      </c>
      <c r="AY216" s="250" t="s">
        <v>173</v>
      </c>
    </row>
    <row r="217" spans="2:65" s="1" customFormat="1" ht="16.5" customHeight="1">
      <c r="B217" s="39"/>
      <c r="C217" s="212" t="s">
        <v>333</v>
      </c>
      <c r="D217" s="212" t="s">
        <v>175</v>
      </c>
      <c r="E217" s="213" t="s">
        <v>339</v>
      </c>
      <c r="F217" s="214" t="s">
        <v>340</v>
      </c>
      <c r="G217" s="215" t="s">
        <v>190</v>
      </c>
      <c r="H217" s="216">
        <v>2</v>
      </c>
      <c r="I217" s="217"/>
      <c r="J217" s="218">
        <f>ROUND(I217*H217,2)</f>
        <v>0</v>
      </c>
      <c r="K217" s="214" t="s">
        <v>179</v>
      </c>
      <c r="L217" s="44"/>
      <c r="M217" s="219" t="s">
        <v>19</v>
      </c>
      <c r="N217" s="220" t="s">
        <v>47</v>
      </c>
      <c r="O217" s="84"/>
      <c r="P217" s="221">
        <f>O217*H217</f>
        <v>0</v>
      </c>
      <c r="Q217" s="221">
        <v>0</v>
      </c>
      <c r="R217" s="221">
        <f>Q217*H217</f>
        <v>0</v>
      </c>
      <c r="S217" s="221">
        <v>0</v>
      </c>
      <c r="T217" s="221">
        <f>S217*H217</f>
        <v>0</v>
      </c>
      <c r="U217" s="222" t="s">
        <v>19</v>
      </c>
      <c r="AR217" s="223" t="s">
        <v>127</v>
      </c>
      <c r="AT217" s="223" t="s">
        <v>175</v>
      </c>
      <c r="AU217" s="223" t="s">
        <v>86</v>
      </c>
      <c r="AY217" s="18" t="s">
        <v>173</v>
      </c>
      <c r="BE217" s="224">
        <f>IF(N217="základní",J217,0)</f>
        <v>0</v>
      </c>
      <c r="BF217" s="224">
        <f>IF(N217="snížená",J217,0)</f>
        <v>0</v>
      </c>
      <c r="BG217" s="224">
        <f>IF(N217="zákl. přenesená",J217,0)</f>
        <v>0</v>
      </c>
      <c r="BH217" s="224">
        <f>IF(N217="sníž. přenesená",J217,0)</f>
        <v>0</v>
      </c>
      <c r="BI217" s="224">
        <f>IF(N217="nulová",J217,0)</f>
        <v>0</v>
      </c>
      <c r="BJ217" s="18" t="s">
        <v>84</v>
      </c>
      <c r="BK217" s="224">
        <f>ROUND(I217*H217,2)</f>
        <v>0</v>
      </c>
      <c r="BL217" s="18" t="s">
        <v>127</v>
      </c>
      <c r="BM217" s="223" t="s">
        <v>341</v>
      </c>
    </row>
    <row r="218" spans="2:47" s="1" customFormat="1" ht="12">
      <c r="B218" s="39"/>
      <c r="C218" s="40"/>
      <c r="D218" s="225" t="s">
        <v>181</v>
      </c>
      <c r="E218" s="40"/>
      <c r="F218" s="226" t="s">
        <v>342</v>
      </c>
      <c r="G218" s="40"/>
      <c r="H218" s="40"/>
      <c r="I218" s="137"/>
      <c r="J218" s="40"/>
      <c r="K218" s="40"/>
      <c r="L218" s="44"/>
      <c r="M218" s="227"/>
      <c r="N218" s="84"/>
      <c r="O218" s="84"/>
      <c r="P218" s="84"/>
      <c r="Q218" s="84"/>
      <c r="R218" s="84"/>
      <c r="S218" s="84"/>
      <c r="T218" s="84"/>
      <c r="U218" s="85"/>
      <c r="AT218" s="18" t="s">
        <v>181</v>
      </c>
      <c r="AU218" s="18" t="s">
        <v>86</v>
      </c>
    </row>
    <row r="219" spans="2:47" s="1" customFormat="1" ht="12">
      <c r="B219" s="39"/>
      <c r="C219" s="40"/>
      <c r="D219" s="225" t="s">
        <v>183</v>
      </c>
      <c r="E219" s="40"/>
      <c r="F219" s="228" t="s">
        <v>332</v>
      </c>
      <c r="G219" s="40"/>
      <c r="H219" s="40"/>
      <c r="I219" s="137"/>
      <c r="J219" s="40"/>
      <c r="K219" s="40"/>
      <c r="L219" s="44"/>
      <c r="M219" s="227"/>
      <c r="N219" s="84"/>
      <c r="O219" s="84"/>
      <c r="P219" s="84"/>
      <c r="Q219" s="84"/>
      <c r="R219" s="84"/>
      <c r="S219" s="84"/>
      <c r="T219" s="84"/>
      <c r="U219" s="85"/>
      <c r="AT219" s="18" t="s">
        <v>183</v>
      </c>
      <c r="AU219" s="18" t="s">
        <v>86</v>
      </c>
    </row>
    <row r="220" spans="2:51" s="12" customFormat="1" ht="12">
      <c r="B220" s="229"/>
      <c r="C220" s="230"/>
      <c r="D220" s="225" t="s">
        <v>185</v>
      </c>
      <c r="E220" s="231" t="s">
        <v>19</v>
      </c>
      <c r="F220" s="232" t="s">
        <v>124</v>
      </c>
      <c r="G220" s="230"/>
      <c r="H220" s="233">
        <v>2</v>
      </c>
      <c r="I220" s="234"/>
      <c r="J220" s="230"/>
      <c r="K220" s="230"/>
      <c r="L220" s="235"/>
      <c r="M220" s="236"/>
      <c r="N220" s="237"/>
      <c r="O220" s="237"/>
      <c r="P220" s="237"/>
      <c r="Q220" s="237"/>
      <c r="R220" s="237"/>
      <c r="S220" s="237"/>
      <c r="T220" s="237"/>
      <c r="U220" s="238"/>
      <c r="AT220" s="239" t="s">
        <v>185</v>
      </c>
      <c r="AU220" s="239" t="s">
        <v>86</v>
      </c>
      <c r="AV220" s="12" t="s">
        <v>86</v>
      </c>
      <c r="AW220" s="12" t="s">
        <v>37</v>
      </c>
      <c r="AX220" s="12" t="s">
        <v>76</v>
      </c>
      <c r="AY220" s="239" t="s">
        <v>173</v>
      </c>
    </row>
    <row r="221" spans="2:51" s="13" customFormat="1" ht="12">
      <c r="B221" s="240"/>
      <c r="C221" s="241"/>
      <c r="D221" s="225" t="s">
        <v>185</v>
      </c>
      <c r="E221" s="242" t="s">
        <v>19</v>
      </c>
      <c r="F221" s="243" t="s">
        <v>187</v>
      </c>
      <c r="G221" s="241"/>
      <c r="H221" s="244">
        <v>2</v>
      </c>
      <c r="I221" s="245"/>
      <c r="J221" s="241"/>
      <c r="K221" s="241"/>
      <c r="L221" s="246"/>
      <c r="M221" s="247"/>
      <c r="N221" s="248"/>
      <c r="O221" s="248"/>
      <c r="P221" s="248"/>
      <c r="Q221" s="248"/>
      <c r="R221" s="248"/>
      <c r="S221" s="248"/>
      <c r="T221" s="248"/>
      <c r="U221" s="249"/>
      <c r="AT221" s="250" t="s">
        <v>185</v>
      </c>
      <c r="AU221" s="250" t="s">
        <v>86</v>
      </c>
      <c r="AV221" s="13" t="s">
        <v>127</v>
      </c>
      <c r="AW221" s="13" t="s">
        <v>37</v>
      </c>
      <c r="AX221" s="13" t="s">
        <v>84</v>
      </c>
      <c r="AY221" s="250" t="s">
        <v>173</v>
      </c>
    </row>
    <row r="222" spans="2:65" s="1" customFormat="1" ht="16.5" customHeight="1">
      <c r="B222" s="39"/>
      <c r="C222" s="212" t="s">
        <v>338</v>
      </c>
      <c r="D222" s="212" t="s">
        <v>175</v>
      </c>
      <c r="E222" s="213" t="s">
        <v>862</v>
      </c>
      <c r="F222" s="214" t="s">
        <v>863</v>
      </c>
      <c r="G222" s="215" t="s">
        <v>214</v>
      </c>
      <c r="H222" s="216">
        <v>4.682</v>
      </c>
      <c r="I222" s="217"/>
      <c r="J222" s="218">
        <f>ROUND(I222*H222,2)</f>
        <v>0</v>
      </c>
      <c r="K222" s="214" t="s">
        <v>179</v>
      </c>
      <c r="L222" s="44"/>
      <c r="M222" s="219" t="s">
        <v>19</v>
      </c>
      <c r="N222" s="220" t="s">
        <v>47</v>
      </c>
      <c r="O222" s="84"/>
      <c r="P222" s="221">
        <f>O222*H222</f>
        <v>0</v>
      </c>
      <c r="Q222" s="221">
        <v>0</v>
      </c>
      <c r="R222" s="221">
        <f>Q222*H222</f>
        <v>0</v>
      </c>
      <c r="S222" s="221">
        <v>0</v>
      </c>
      <c r="T222" s="221">
        <f>S222*H222</f>
        <v>0</v>
      </c>
      <c r="U222" s="222" t="s">
        <v>19</v>
      </c>
      <c r="AR222" s="223" t="s">
        <v>127</v>
      </c>
      <c r="AT222" s="223" t="s">
        <v>175</v>
      </c>
      <c r="AU222" s="223" t="s">
        <v>86</v>
      </c>
      <c r="AY222" s="18" t="s">
        <v>173</v>
      </c>
      <c r="BE222" s="224">
        <f>IF(N222="základní",J222,0)</f>
        <v>0</v>
      </c>
      <c r="BF222" s="224">
        <f>IF(N222="snížená",J222,0)</f>
        <v>0</v>
      </c>
      <c r="BG222" s="224">
        <f>IF(N222="zákl. přenesená",J222,0)</f>
        <v>0</v>
      </c>
      <c r="BH222" s="224">
        <f>IF(N222="sníž. přenesená",J222,0)</f>
        <v>0</v>
      </c>
      <c r="BI222" s="224">
        <f>IF(N222="nulová",J222,0)</f>
        <v>0</v>
      </c>
      <c r="BJ222" s="18" t="s">
        <v>84</v>
      </c>
      <c r="BK222" s="224">
        <f>ROUND(I222*H222,2)</f>
        <v>0</v>
      </c>
      <c r="BL222" s="18" t="s">
        <v>127</v>
      </c>
      <c r="BM222" s="223" t="s">
        <v>864</v>
      </c>
    </row>
    <row r="223" spans="2:47" s="1" customFormat="1" ht="12">
      <c r="B223" s="39"/>
      <c r="C223" s="40"/>
      <c r="D223" s="225" t="s">
        <v>181</v>
      </c>
      <c r="E223" s="40"/>
      <c r="F223" s="226" t="s">
        <v>865</v>
      </c>
      <c r="G223" s="40"/>
      <c r="H223" s="40"/>
      <c r="I223" s="137"/>
      <c r="J223" s="40"/>
      <c r="K223" s="40"/>
      <c r="L223" s="44"/>
      <c r="M223" s="227"/>
      <c r="N223" s="84"/>
      <c r="O223" s="84"/>
      <c r="P223" s="84"/>
      <c r="Q223" s="84"/>
      <c r="R223" s="84"/>
      <c r="S223" s="84"/>
      <c r="T223" s="84"/>
      <c r="U223" s="85"/>
      <c r="AT223" s="18" t="s">
        <v>181</v>
      </c>
      <c r="AU223" s="18" t="s">
        <v>86</v>
      </c>
    </row>
    <row r="224" spans="2:47" s="1" customFormat="1" ht="12">
      <c r="B224" s="39"/>
      <c r="C224" s="40"/>
      <c r="D224" s="225" t="s">
        <v>183</v>
      </c>
      <c r="E224" s="40"/>
      <c r="F224" s="228" t="s">
        <v>866</v>
      </c>
      <c r="G224" s="40"/>
      <c r="H224" s="40"/>
      <c r="I224" s="137"/>
      <c r="J224" s="40"/>
      <c r="K224" s="40"/>
      <c r="L224" s="44"/>
      <c r="M224" s="227"/>
      <c r="N224" s="84"/>
      <c r="O224" s="84"/>
      <c r="P224" s="84"/>
      <c r="Q224" s="84"/>
      <c r="R224" s="84"/>
      <c r="S224" s="84"/>
      <c r="T224" s="84"/>
      <c r="U224" s="85"/>
      <c r="AT224" s="18" t="s">
        <v>183</v>
      </c>
      <c r="AU224" s="18" t="s">
        <v>86</v>
      </c>
    </row>
    <row r="225" spans="2:51" s="12" customFormat="1" ht="12">
      <c r="B225" s="229"/>
      <c r="C225" s="230"/>
      <c r="D225" s="225" t="s">
        <v>185</v>
      </c>
      <c r="E225" s="231" t="s">
        <v>19</v>
      </c>
      <c r="F225" s="232" t="s">
        <v>850</v>
      </c>
      <c r="G225" s="230"/>
      <c r="H225" s="233">
        <v>4.682</v>
      </c>
      <c r="I225" s="234"/>
      <c r="J225" s="230"/>
      <c r="K225" s="230"/>
      <c r="L225" s="235"/>
      <c r="M225" s="236"/>
      <c r="N225" s="237"/>
      <c r="O225" s="237"/>
      <c r="P225" s="237"/>
      <c r="Q225" s="237"/>
      <c r="R225" s="237"/>
      <c r="S225" s="237"/>
      <c r="T225" s="237"/>
      <c r="U225" s="238"/>
      <c r="AT225" s="239" t="s">
        <v>185</v>
      </c>
      <c r="AU225" s="239" t="s">
        <v>86</v>
      </c>
      <c r="AV225" s="12" t="s">
        <v>86</v>
      </c>
      <c r="AW225" s="12" t="s">
        <v>37</v>
      </c>
      <c r="AX225" s="12" t="s">
        <v>76</v>
      </c>
      <c r="AY225" s="239" t="s">
        <v>173</v>
      </c>
    </row>
    <row r="226" spans="2:51" s="13" customFormat="1" ht="12">
      <c r="B226" s="240"/>
      <c r="C226" s="241"/>
      <c r="D226" s="225" t="s">
        <v>185</v>
      </c>
      <c r="E226" s="242" t="s">
        <v>19</v>
      </c>
      <c r="F226" s="243" t="s">
        <v>187</v>
      </c>
      <c r="G226" s="241"/>
      <c r="H226" s="244">
        <v>4.682</v>
      </c>
      <c r="I226" s="245"/>
      <c r="J226" s="241"/>
      <c r="K226" s="241"/>
      <c r="L226" s="246"/>
      <c r="M226" s="247"/>
      <c r="N226" s="248"/>
      <c r="O226" s="248"/>
      <c r="P226" s="248"/>
      <c r="Q226" s="248"/>
      <c r="R226" s="248"/>
      <c r="S226" s="248"/>
      <c r="T226" s="248"/>
      <c r="U226" s="249"/>
      <c r="AT226" s="250" t="s">
        <v>185</v>
      </c>
      <c r="AU226" s="250" t="s">
        <v>86</v>
      </c>
      <c r="AV226" s="13" t="s">
        <v>127</v>
      </c>
      <c r="AW226" s="13" t="s">
        <v>37</v>
      </c>
      <c r="AX226" s="13" t="s">
        <v>84</v>
      </c>
      <c r="AY226" s="250" t="s">
        <v>173</v>
      </c>
    </row>
    <row r="227" spans="2:65" s="1" customFormat="1" ht="16.5" customHeight="1">
      <c r="B227" s="39"/>
      <c r="C227" s="212" t="s">
        <v>343</v>
      </c>
      <c r="D227" s="212" t="s">
        <v>175</v>
      </c>
      <c r="E227" s="213" t="s">
        <v>867</v>
      </c>
      <c r="F227" s="214" t="s">
        <v>868</v>
      </c>
      <c r="G227" s="215" t="s">
        <v>406</v>
      </c>
      <c r="H227" s="216">
        <v>128.718</v>
      </c>
      <c r="I227" s="217"/>
      <c r="J227" s="218">
        <f>ROUND(I227*H227,2)</f>
        <v>0</v>
      </c>
      <c r="K227" s="214" t="s">
        <v>179</v>
      </c>
      <c r="L227" s="44"/>
      <c r="M227" s="219" t="s">
        <v>19</v>
      </c>
      <c r="N227" s="220" t="s">
        <v>47</v>
      </c>
      <c r="O227" s="84"/>
      <c r="P227" s="221">
        <f>O227*H227</f>
        <v>0</v>
      </c>
      <c r="Q227" s="221">
        <v>0</v>
      </c>
      <c r="R227" s="221">
        <f>Q227*H227</f>
        <v>0</v>
      </c>
      <c r="S227" s="221">
        <v>0</v>
      </c>
      <c r="T227" s="221">
        <f>S227*H227</f>
        <v>0</v>
      </c>
      <c r="U227" s="222" t="s">
        <v>19</v>
      </c>
      <c r="AR227" s="223" t="s">
        <v>127</v>
      </c>
      <c r="AT227" s="223" t="s">
        <v>175</v>
      </c>
      <c r="AU227" s="223" t="s">
        <v>86</v>
      </c>
      <c r="AY227" s="18" t="s">
        <v>173</v>
      </c>
      <c r="BE227" s="224">
        <f>IF(N227="základní",J227,0)</f>
        <v>0</v>
      </c>
      <c r="BF227" s="224">
        <f>IF(N227="snížená",J227,0)</f>
        <v>0</v>
      </c>
      <c r="BG227" s="224">
        <f>IF(N227="zákl. přenesená",J227,0)</f>
        <v>0</v>
      </c>
      <c r="BH227" s="224">
        <f>IF(N227="sníž. přenesená",J227,0)</f>
        <v>0</v>
      </c>
      <c r="BI227" s="224">
        <f>IF(N227="nulová",J227,0)</f>
        <v>0</v>
      </c>
      <c r="BJ227" s="18" t="s">
        <v>84</v>
      </c>
      <c r="BK227" s="224">
        <f>ROUND(I227*H227,2)</f>
        <v>0</v>
      </c>
      <c r="BL227" s="18" t="s">
        <v>127</v>
      </c>
      <c r="BM227" s="223" t="s">
        <v>869</v>
      </c>
    </row>
    <row r="228" spans="2:47" s="1" customFormat="1" ht="12">
      <c r="B228" s="39"/>
      <c r="C228" s="40"/>
      <c r="D228" s="225" t="s">
        <v>181</v>
      </c>
      <c r="E228" s="40"/>
      <c r="F228" s="226" t="s">
        <v>870</v>
      </c>
      <c r="G228" s="40"/>
      <c r="H228" s="40"/>
      <c r="I228" s="137"/>
      <c r="J228" s="40"/>
      <c r="K228" s="40"/>
      <c r="L228" s="44"/>
      <c r="M228" s="227"/>
      <c r="N228" s="84"/>
      <c r="O228" s="84"/>
      <c r="P228" s="84"/>
      <c r="Q228" s="84"/>
      <c r="R228" s="84"/>
      <c r="S228" s="84"/>
      <c r="T228" s="84"/>
      <c r="U228" s="85"/>
      <c r="AT228" s="18" t="s">
        <v>181</v>
      </c>
      <c r="AU228" s="18" t="s">
        <v>86</v>
      </c>
    </row>
    <row r="229" spans="2:47" s="1" customFormat="1" ht="12">
      <c r="B229" s="39"/>
      <c r="C229" s="40"/>
      <c r="D229" s="225" t="s">
        <v>183</v>
      </c>
      <c r="E229" s="40"/>
      <c r="F229" s="228" t="s">
        <v>871</v>
      </c>
      <c r="G229" s="40"/>
      <c r="H229" s="40"/>
      <c r="I229" s="137"/>
      <c r="J229" s="40"/>
      <c r="K229" s="40"/>
      <c r="L229" s="44"/>
      <c r="M229" s="227"/>
      <c r="N229" s="84"/>
      <c r="O229" s="84"/>
      <c r="P229" s="84"/>
      <c r="Q229" s="84"/>
      <c r="R229" s="84"/>
      <c r="S229" s="84"/>
      <c r="T229" s="84"/>
      <c r="U229" s="85"/>
      <c r="AT229" s="18" t="s">
        <v>183</v>
      </c>
      <c r="AU229" s="18" t="s">
        <v>86</v>
      </c>
    </row>
    <row r="230" spans="2:47" s="1" customFormat="1" ht="12">
      <c r="B230" s="39"/>
      <c r="C230" s="40"/>
      <c r="D230" s="225" t="s">
        <v>409</v>
      </c>
      <c r="E230" s="40"/>
      <c r="F230" s="228" t="s">
        <v>872</v>
      </c>
      <c r="G230" s="40"/>
      <c r="H230" s="40"/>
      <c r="I230" s="137"/>
      <c r="J230" s="40"/>
      <c r="K230" s="40"/>
      <c r="L230" s="44"/>
      <c r="M230" s="227"/>
      <c r="N230" s="84"/>
      <c r="O230" s="84"/>
      <c r="P230" s="84"/>
      <c r="Q230" s="84"/>
      <c r="R230" s="84"/>
      <c r="S230" s="84"/>
      <c r="T230" s="84"/>
      <c r="U230" s="85"/>
      <c r="AT230" s="18" t="s">
        <v>409</v>
      </c>
      <c r="AU230" s="18" t="s">
        <v>86</v>
      </c>
    </row>
    <row r="231" spans="2:51" s="12" customFormat="1" ht="12">
      <c r="B231" s="229"/>
      <c r="C231" s="230"/>
      <c r="D231" s="225" t="s">
        <v>185</v>
      </c>
      <c r="E231" s="231" t="s">
        <v>19</v>
      </c>
      <c r="F231" s="232" t="s">
        <v>873</v>
      </c>
      <c r="G231" s="230"/>
      <c r="H231" s="233">
        <v>128.718</v>
      </c>
      <c r="I231" s="234"/>
      <c r="J231" s="230"/>
      <c r="K231" s="230"/>
      <c r="L231" s="235"/>
      <c r="M231" s="236"/>
      <c r="N231" s="237"/>
      <c r="O231" s="237"/>
      <c r="P231" s="237"/>
      <c r="Q231" s="237"/>
      <c r="R231" s="237"/>
      <c r="S231" s="237"/>
      <c r="T231" s="237"/>
      <c r="U231" s="238"/>
      <c r="AT231" s="239" t="s">
        <v>185</v>
      </c>
      <c r="AU231" s="239" t="s">
        <v>86</v>
      </c>
      <c r="AV231" s="12" t="s">
        <v>86</v>
      </c>
      <c r="AW231" s="12" t="s">
        <v>37</v>
      </c>
      <c r="AX231" s="12" t="s">
        <v>76</v>
      </c>
      <c r="AY231" s="239" t="s">
        <v>173</v>
      </c>
    </row>
    <row r="232" spans="2:51" s="13" customFormat="1" ht="12">
      <c r="B232" s="240"/>
      <c r="C232" s="241"/>
      <c r="D232" s="225" t="s">
        <v>185</v>
      </c>
      <c r="E232" s="242" t="s">
        <v>19</v>
      </c>
      <c r="F232" s="243" t="s">
        <v>187</v>
      </c>
      <c r="G232" s="241"/>
      <c r="H232" s="244">
        <v>128.718</v>
      </c>
      <c r="I232" s="245"/>
      <c r="J232" s="241"/>
      <c r="K232" s="241"/>
      <c r="L232" s="246"/>
      <c r="M232" s="247"/>
      <c r="N232" s="248"/>
      <c r="O232" s="248"/>
      <c r="P232" s="248"/>
      <c r="Q232" s="248"/>
      <c r="R232" s="248"/>
      <c r="S232" s="248"/>
      <c r="T232" s="248"/>
      <c r="U232" s="249"/>
      <c r="AT232" s="250" t="s">
        <v>185</v>
      </c>
      <c r="AU232" s="250" t="s">
        <v>86</v>
      </c>
      <c r="AV232" s="13" t="s">
        <v>127</v>
      </c>
      <c r="AW232" s="13" t="s">
        <v>37</v>
      </c>
      <c r="AX232" s="13" t="s">
        <v>84</v>
      </c>
      <c r="AY232" s="250" t="s">
        <v>173</v>
      </c>
    </row>
    <row r="233" spans="2:65" s="1" customFormat="1" ht="16.5" customHeight="1">
      <c r="B233" s="39"/>
      <c r="C233" s="212" t="s">
        <v>348</v>
      </c>
      <c r="D233" s="212" t="s">
        <v>175</v>
      </c>
      <c r="E233" s="213" t="s">
        <v>349</v>
      </c>
      <c r="F233" s="214" t="s">
        <v>350</v>
      </c>
      <c r="G233" s="215" t="s">
        <v>178</v>
      </c>
      <c r="H233" s="216">
        <v>0.015</v>
      </c>
      <c r="I233" s="217"/>
      <c r="J233" s="218">
        <f>ROUND(I233*H233,2)</f>
        <v>0</v>
      </c>
      <c r="K233" s="214" t="s">
        <v>179</v>
      </c>
      <c r="L233" s="44"/>
      <c r="M233" s="219" t="s">
        <v>19</v>
      </c>
      <c r="N233" s="220" t="s">
        <v>47</v>
      </c>
      <c r="O233" s="84"/>
      <c r="P233" s="221">
        <f>O233*H233</f>
        <v>0</v>
      </c>
      <c r="Q233" s="221">
        <v>0</v>
      </c>
      <c r="R233" s="221">
        <f>Q233*H233</f>
        <v>0</v>
      </c>
      <c r="S233" s="221">
        <v>0</v>
      </c>
      <c r="T233" s="221">
        <f>S233*H233</f>
        <v>0</v>
      </c>
      <c r="U233" s="222" t="s">
        <v>19</v>
      </c>
      <c r="AR233" s="223" t="s">
        <v>127</v>
      </c>
      <c r="AT233" s="223" t="s">
        <v>175</v>
      </c>
      <c r="AU233" s="223" t="s">
        <v>86</v>
      </c>
      <c r="AY233" s="18" t="s">
        <v>173</v>
      </c>
      <c r="BE233" s="224">
        <f>IF(N233="základní",J233,0)</f>
        <v>0</v>
      </c>
      <c r="BF233" s="224">
        <f>IF(N233="snížená",J233,0)</f>
        <v>0</v>
      </c>
      <c r="BG233" s="224">
        <f>IF(N233="zákl. přenesená",J233,0)</f>
        <v>0</v>
      </c>
      <c r="BH233" s="224">
        <f>IF(N233="sníž. přenesená",J233,0)</f>
        <v>0</v>
      </c>
      <c r="BI233" s="224">
        <f>IF(N233="nulová",J233,0)</f>
        <v>0</v>
      </c>
      <c r="BJ233" s="18" t="s">
        <v>84</v>
      </c>
      <c r="BK233" s="224">
        <f>ROUND(I233*H233,2)</f>
        <v>0</v>
      </c>
      <c r="BL233" s="18" t="s">
        <v>127</v>
      </c>
      <c r="BM233" s="223" t="s">
        <v>874</v>
      </c>
    </row>
    <row r="234" spans="2:47" s="1" customFormat="1" ht="12">
      <c r="B234" s="39"/>
      <c r="C234" s="40"/>
      <c r="D234" s="225" t="s">
        <v>181</v>
      </c>
      <c r="E234" s="40"/>
      <c r="F234" s="226" t="s">
        <v>352</v>
      </c>
      <c r="G234" s="40"/>
      <c r="H234" s="40"/>
      <c r="I234" s="137"/>
      <c r="J234" s="40"/>
      <c r="K234" s="40"/>
      <c r="L234" s="44"/>
      <c r="M234" s="227"/>
      <c r="N234" s="84"/>
      <c r="O234" s="84"/>
      <c r="P234" s="84"/>
      <c r="Q234" s="84"/>
      <c r="R234" s="84"/>
      <c r="S234" s="84"/>
      <c r="T234" s="84"/>
      <c r="U234" s="85"/>
      <c r="AT234" s="18" t="s">
        <v>181</v>
      </c>
      <c r="AU234" s="18" t="s">
        <v>86</v>
      </c>
    </row>
    <row r="235" spans="2:47" s="1" customFormat="1" ht="12">
      <c r="B235" s="39"/>
      <c r="C235" s="40"/>
      <c r="D235" s="225" t="s">
        <v>183</v>
      </c>
      <c r="E235" s="40"/>
      <c r="F235" s="228" t="s">
        <v>353</v>
      </c>
      <c r="G235" s="40"/>
      <c r="H235" s="40"/>
      <c r="I235" s="137"/>
      <c r="J235" s="40"/>
      <c r="K235" s="40"/>
      <c r="L235" s="44"/>
      <c r="M235" s="227"/>
      <c r="N235" s="84"/>
      <c r="O235" s="84"/>
      <c r="P235" s="84"/>
      <c r="Q235" s="84"/>
      <c r="R235" s="84"/>
      <c r="S235" s="84"/>
      <c r="T235" s="84"/>
      <c r="U235" s="85"/>
      <c r="AT235" s="18" t="s">
        <v>183</v>
      </c>
      <c r="AU235" s="18" t="s">
        <v>86</v>
      </c>
    </row>
    <row r="236" spans="2:51" s="12" customFormat="1" ht="12">
      <c r="B236" s="229"/>
      <c r="C236" s="230"/>
      <c r="D236" s="225" t="s">
        <v>185</v>
      </c>
      <c r="E236" s="231" t="s">
        <v>19</v>
      </c>
      <c r="F236" s="232" t="s">
        <v>140</v>
      </c>
      <c r="G236" s="230"/>
      <c r="H236" s="233">
        <v>0.015</v>
      </c>
      <c r="I236" s="234"/>
      <c r="J236" s="230"/>
      <c r="K236" s="230"/>
      <c r="L236" s="235"/>
      <c r="M236" s="236"/>
      <c r="N236" s="237"/>
      <c r="O236" s="237"/>
      <c r="P236" s="237"/>
      <c r="Q236" s="237"/>
      <c r="R236" s="237"/>
      <c r="S236" s="237"/>
      <c r="T236" s="237"/>
      <c r="U236" s="238"/>
      <c r="AT236" s="239" t="s">
        <v>185</v>
      </c>
      <c r="AU236" s="239" t="s">
        <v>86</v>
      </c>
      <c r="AV236" s="12" t="s">
        <v>86</v>
      </c>
      <c r="AW236" s="12" t="s">
        <v>37</v>
      </c>
      <c r="AX236" s="12" t="s">
        <v>76</v>
      </c>
      <c r="AY236" s="239" t="s">
        <v>173</v>
      </c>
    </row>
    <row r="237" spans="2:51" s="13" customFormat="1" ht="12">
      <c r="B237" s="240"/>
      <c r="C237" s="241"/>
      <c r="D237" s="225" t="s">
        <v>185</v>
      </c>
      <c r="E237" s="242" t="s">
        <v>19</v>
      </c>
      <c r="F237" s="243" t="s">
        <v>187</v>
      </c>
      <c r="G237" s="241"/>
      <c r="H237" s="244">
        <v>0.015</v>
      </c>
      <c r="I237" s="245"/>
      <c r="J237" s="241"/>
      <c r="K237" s="241"/>
      <c r="L237" s="246"/>
      <c r="M237" s="247"/>
      <c r="N237" s="248"/>
      <c r="O237" s="248"/>
      <c r="P237" s="248"/>
      <c r="Q237" s="248"/>
      <c r="R237" s="248"/>
      <c r="S237" s="248"/>
      <c r="T237" s="248"/>
      <c r="U237" s="249"/>
      <c r="AT237" s="250" t="s">
        <v>185</v>
      </c>
      <c r="AU237" s="250" t="s">
        <v>86</v>
      </c>
      <c r="AV237" s="13" t="s">
        <v>127</v>
      </c>
      <c r="AW237" s="13" t="s">
        <v>37</v>
      </c>
      <c r="AX237" s="13" t="s">
        <v>84</v>
      </c>
      <c r="AY237" s="250" t="s">
        <v>173</v>
      </c>
    </row>
    <row r="238" spans="2:65" s="1" customFormat="1" ht="16.5" customHeight="1">
      <c r="B238" s="39"/>
      <c r="C238" s="212" t="s">
        <v>354</v>
      </c>
      <c r="D238" s="212" t="s">
        <v>175</v>
      </c>
      <c r="E238" s="213" t="s">
        <v>355</v>
      </c>
      <c r="F238" s="214" t="s">
        <v>356</v>
      </c>
      <c r="G238" s="215" t="s">
        <v>357</v>
      </c>
      <c r="H238" s="216">
        <v>48.75</v>
      </c>
      <c r="I238" s="217"/>
      <c r="J238" s="218">
        <f>ROUND(I238*H238,2)</f>
        <v>0</v>
      </c>
      <c r="K238" s="214" t="s">
        <v>179</v>
      </c>
      <c r="L238" s="44"/>
      <c r="M238" s="219" t="s">
        <v>19</v>
      </c>
      <c r="N238" s="220" t="s">
        <v>47</v>
      </c>
      <c r="O238" s="84"/>
      <c r="P238" s="221">
        <f>O238*H238</f>
        <v>0</v>
      </c>
      <c r="Q238" s="221">
        <v>0</v>
      </c>
      <c r="R238" s="221">
        <f>Q238*H238</f>
        <v>0</v>
      </c>
      <c r="S238" s="221">
        <v>0</v>
      </c>
      <c r="T238" s="221">
        <f>S238*H238</f>
        <v>0</v>
      </c>
      <c r="U238" s="222" t="s">
        <v>19</v>
      </c>
      <c r="AR238" s="223" t="s">
        <v>127</v>
      </c>
      <c r="AT238" s="223" t="s">
        <v>175</v>
      </c>
      <c r="AU238" s="223" t="s">
        <v>86</v>
      </c>
      <c r="AY238" s="18" t="s">
        <v>173</v>
      </c>
      <c r="BE238" s="224">
        <f>IF(N238="základní",J238,0)</f>
        <v>0</v>
      </c>
      <c r="BF238" s="224">
        <f>IF(N238="snížená",J238,0)</f>
        <v>0</v>
      </c>
      <c r="BG238" s="224">
        <f>IF(N238="zákl. přenesená",J238,0)</f>
        <v>0</v>
      </c>
      <c r="BH238" s="224">
        <f>IF(N238="sníž. přenesená",J238,0)</f>
        <v>0</v>
      </c>
      <c r="BI238" s="224">
        <f>IF(N238="nulová",J238,0)</f>
        <v>0</v>
      </c>
      <c r="BJ238" s="18" t="s">
        <v>84</v>
      </c>
      <c r="BK238" s="224">
        <f>ROUND(I238*H238,2)</f>
        <v>0</v>
      </c>
      <c r="BL238" s="18" t="s">
        <v>127</v>
      </c>
      <c r="BM238" s="223" t="s">
        <v>358</v>
      </c>
    </row>
    <row r="239" spans="2:47" s="1" customFormat="1" ht="12">
      <c r="B239" s="39"/>
      <c r="C239" s="40"/>
      <c r="D239" s="225" t="s">
        <v>181</v>
      </c>
      <c r="E239" s="40"/>
      <c r="F239" s="226" t="s">
        <v>359</v>
      </c>
      <c r="G239" s="40"/>
      <c r="H239" s="40"/>
      <c r="I239" s="137"/>
      <c r="J239" s="40"/>
      <c r="K239" s="40"/>
      <c r="L239" s="44"/>
      <c r="M239" s="227"/>
      <c r="N239" s="84"/>
      <c r="O239" s="84"/>
      <c r="P239" s="84"/>
      <c r="Q239" s="84"/>
      <c r="R239" s="84"/>
      <c r="S239" s="84"/>
      <c r="T239" s="84"/>
      <c r="U239" s="85"/>
      <c r="AT239" s="18" t="s">
        <v>181</v>
      </c>
      <c r="AU239" s="18" t="s">
        <v>86</v>
      </c>
    </row>
    <row r="240" spans="2:47" s="1" customFormat="1" ht="12">
      <c r="B240" s="39"/>
      <c r="C240" s="40"/>
      <c r="D240" s="225" t="s">
        <v>183</v>
      </c>
      <c r="E240" s="40"/>
      <c r="F240" s="228" t="s">
        <v>360</v>
      </c>
      <c r="G240" s="40"/>
      <c r="H240" s="40"/>
      <c r="I240" s="137"/>
      <c r="J240" s="40"/>
      <c r="K240" s="40"/>
      <c r="L240" s="44"/>
      <c r="M240" s="227"/>
      <c r="N240" s="84"/>
      <c r="O240" s="84"/>
      <c r="P240" s="84"/>
      <c r="Q240" s="84"/>
      <c r="R240" s="84"/>
      <c r="S240" s="84"/>
      <c r="T240" s="84"/>
      <c r="U240" s="85"/>
      <c r="AT240" s="18" t="s">
        <v>183</v>
      </c>
      <c r="AU240" s="18" t="s">
        <v>86</v>
      </c>
    </row>
    <row r="241" spans="2:51" s="12" customFormat="1" ht="12">
      <c r="B241" s="229"/>
      <c r="C241" s="230"/>
      <c r="D241" s="225" t="s">
        <v>185</v>
      </c>
      <c r="E241" s="231" t="s">
        <v>19</v>
      </c>
      <c r="F241" s="232" t="s">
        <v>142</v>
      </c>
      <c r="G241" s="230"/>
      <c r="H241" s="233">
        <v>48.75</v>
      </c>
      <c r="I241" s="234"/>
      <c r="J241" s="230"/>
      <c r="K241" s="230"/>
      <c r="L241" s="235"/>
      <c r="M241" s="236"/>
      <c r="N241" s="237"/>
      <c r="O241" s="237"/>
      <c r="P241" s="237"/>
      <c r="Q241" s="237"/>
      <c r="R241" s="237"/>
      <c r="S241" s="237"/>
      <c r="T241" s="237"/>
      <c r="U241" s="238"/>
      <c r="AT241" s="239" t="s">
        <v>185</v>
      </c>
      <c r="AU241" s="239" t="s">
        <v>86</v>
      </c>
      <c r="AV241" s="12" t="s">
        <v>86</v>
      </c>
      <c r="AW241" s="12" t="s">
        <v>37</v>
      </c>
      <c r="AX241" s="12" t="s">
        <v>76</v>
      </c>
      <c r="AY241" s="239" t="s">
        <v>173</v>
      </c>
    </row>
    <row r="242" spans="2:51" s="13" customFormat="1" ht="12">
      <c r="B242" s="240"/>
      <c r="C242" s="241"/>
      <c r="D242" s="225" t="s">
        <v>185</v>
      </c>
      <c r="E242" s="242" t="s">
        <v>19</v>
      </c>
      <c r="F242" s="243" t="s">
        <v>187</v>
      </c>
      <c r="G242" s="241"/>
      <c r="H242" s="244">
        <v>48.75</v>
      </c>
      <c r="I242" s="245"/>
      <c r="J242" s="241"/>
      <c r="K242" s="241"/>
      <c r="L242" s="246"/>
      <c r="M242" s="247"/>
      <c r="N242" s="248"/>
      <c r="O242" s="248"/>
      <c r="P242" s="248"/>
      <c r="Q242" s="248"/>
      <c r="R242" s="248"/>
      <c r="S242" s="248"/>
      <c r="T242" s="248"/>
      <c r="U242" s="249"/>
      <c r="AT242" s="250" t="s">
        <v>185</v>
      </c>
      <c r="AU242" s="250" t="s">
        <v>86</v>
      </c>
      <c r="AV242" s="13" t="s">
        <v>127</v>
      </c>
      <c r="AW242" s="13" t="s">
        <v>37</v>
      </c>
      <c r="AX242" s="13" t="s">
        <v>84</v>
      </c>
      <c r="AY242" s="250" t="s">
        <v>173</v>
      </c>
    </row>
    <row r="243" spans="2:65" s="1" customFormat="1" ht="16.5" customHeight="1">
      <c r="B243" s="39"/>
      <c r="C243" s="272" t="s">
        <v>361</v>
      </c>
      <c r="D243" s="272" t="s">
        <v>362</v>
      </c>
      <c r="E243" s="273" t="s">
        <v>363</v>
      </c>
      <c r="F243" s="274" t="s">
        <v>364</v>
      </c>
      <c r="G243" s="275" t="s">
        <v>365</v>
      </c>
      <c r="H243" s="276">
        <v>0.731</v>
      </c>
      <c r="I243" s="277"/>
      <c r="J243" s="278">
        <f>ROUND(I243*H243,2)</f>
        <v>0</v>
      </c>
      <c r="K243" s="274" t="s">
        <v>179</v>
      </c>
      <c r="L243" s="279"/>
      <c r="M243" s="280" t="s">
        <v>19</v>
      </c>
      <c r="N243" s="281" t="s">
        <v>47</v>
      </c>
      <c r="O243" s="84"/>
      <c r="P243" s="221">
        <f>O243*H243</f>
        <v>0</v>
      </c>
      <c r="Q243" s="221">
        <v>0.001</v>
      </c>
      <c r="R243" s="221">
        <f>Q243*H243</f>
        <v>0.000731</v>
      </c>
      <c r="S243" s="221">
        <v>0</v>
      </c>
      <c r="T243" s="221">
        <f>S243*H243</f>
        <v>0</v>
      </c>
      <c r="U243" s="222" t="s">
        <v>19</v>
      </c>
      <c r="AR243" s="223" t="s">
        <v>226</v>
      </c>
      <c r="AT243" s="223" t="s">
        <v>362</v>
      </c>
      <c r="AU243" s="223" t="s">
        <v>86</v>
      </c>
      <c r="AY243" s="18" t="s">
        <v>173</v>
      </c>
      <c r="BE243" s="224">
        <f>IF(N243="základní",J243,0)</f>
        <v>0</v>
      </c>
      <c r="BF243" s="224">
        <f>IF(N243="snížená",J243,0)</f>
        <v>0</v>
      </c>
      <c r="BG243" s="224">
        <f>IF(N243="zákl. přenesená",J243,0)</f>
        <v>0</v>
      </c>
      <c r="BH243" s="224">
        <f>IF(N243="sníž. přenesená",J243,0)</f>
        <v>0</v>
      </c>
      <c r="BI243" s="224">
        <f>IF(N243="nulová",J243,0)</f>
        <v>0</v>
      </c>
      <c r="BJ243" s="18" t="s">
        <v>84</v>
      </c>
      <c r="BK243" s="224">
        <f>ROUND(I243*H243,2)</f>
        <v>0</v>
      </c>
      <c r="BL243" s="18" t="s">
        <v>127</v>
      </c>
      <c r="BM243" s="223" t="s">
        <v>366</v>
      </c>
    </row>
    <row r="244" spans="2:47" s="1" customFormat="1" ht="12">
      <c r="B244" s="39"/>
      <c r="C244" s="40"/>
      <c r="D244" s="225" t="s">
        <v>181</v>
      </c>
      <c r="E244" s="40"/>
      <c r="F244" s="226" t="s">
        <v>364</v>
      </c>
      <c r="G244" s="40"/>
      <c r="H244" s="40"/>
      <c r="I244" s="137"/>
      <c r="J244" s="40"/>
      <c r="K244" s="40"/>
      <c r="L244" s="44"/>
      <c r="M244" s="227"/>
      <c r="N244" s="84"/>
      <c r="O244" s="84"/>
      <c r="P244" s="84"/>
      <c r="Q244" s="84"/>
      <c r="R244" s="84"/>
      <c r="S244" s="84"/>
      <c r="T244" s="84"/>
      <c r="U244" s="85"/>
      <c r="AT244" s="18" t="s">
        <v>181</v>
      </c>
      <c r="AU244" s="18" t="s">
        <v>86</v>
      </c>
    </row>
    <row r="245" spans="2:51" s="12" customFormat="1" ht="12">
      <c r="B245" s="229"/>
      <c r="C245" s="230"/>
      <c r="D245" s="225" t="s">
        <v>185</v>
      </c>
      <c r="E245" s="230"/>
      <c r="F245" s="232" t="s">
        <v>875</v>
      </c>
      <c r="G245" s="230"/>
      <c r="H245" s="233">
        <v>0.731</v>
      </c>
      <c r="I245" s="234"/>
      <c r="J245" s="230"/>
      <c r="K245" s="230"/>
      <c r="L245" s="235"/>
      <c r="M245" s="236"/>
      <c r="N245" s="237"/>
      <c r="O245" s="237"/>
      <c r="P245" s="237"/>
      <c r="Q245" s="237"/>
      <c r="R245" s="237"/>
      <c r="S245" s="237"/>
      <c r="T245" s="237"/>
      <c r="U245" s="238"/>
      <c r="AT245" s="239" t="s">
        <v>185</v>
      </c>
      <c r="AU245" s="239" t="s">
        <v>86</v>
      </c>
      <c r="AV245" s="12" t="s">
        <v>86</v>
      </c>
      <c r="AW245" s="12" t="s">
        <v>4</v>
      </c>
      <c r="AX245" s="12" t="s">
        <v>84</v>
      </c>
      <c r="AY245" s="239" t="s">
        <v>173</v>
      </c>
    </row>
    <row r="246" spans="2:65" s="1" customFormat="1" ht="16.5" customHeight="1">
      <c r="B246" s="39"/>
      <c r="C246" s="212" t="s">
        <v>368</v>
      </c>
      <c r="D246" s="212" t="s">
        <v>175</v>
      </c>
      <c r="E246" s="213" t="s">
        <v>369</v>
      </c>
      <c r="F246" s="214" t="s">
        <v>370</v>
      </c>
      <c r="G246" s="215" t="s">
        <v>357</v>
      </c>
      <c r="H246" s="216">
        <v>36</v>
      </c>
      <c r="I246" s="217"/>
      <c r="J246" s="218">
        <f>ROUND(I246*H246,2)</f>
        <v>0</v>
      </c>
      <c r="K246" s="214" t="s">
        <v>179</v>
      </c>
      <c r="L246" s="44"/>
      <c r="M246" s="219" t="s">
        <v>19</v>
      </c>
      <c r="N246" s="220" t="s">
        <v>47</v>
      </c>
      <c r="O246" s="84"/>
      <c r="P246" s="221">
        <f>O246*H246</f>
        <v>0</v>
      </c>
      <c r="Q246" s="221">
        <v>0</v>
      </c>
      <c r="R246" s="221">
        <f>Q246*H246</f>
        <v>0</v>
      </c>
      <c r="S246" s="221">
        <v>0</v>
      </c>
      <c r="T246" s="221">
        <f>S246*H246</f>
        <v>0</v>
      </c>
      <c r="U246" s="222" t="s">
        <v>19</v>
      </c>
      <c r="AR246" s="223" t="s">
        <v>127</v>
      </c>
      <c r="AT246" s="223" t="s">
        <v>175</v>
      </c>
      <c r="AU246" s="223" t="s">
        <v>86</v>
      </c>
      <c r="AY246" s="18" t="s">
        <v>173</v>
      </c>
      <c r="BE246" s="224">
        <f>IF(N246="základní",J246,0)</f>
        <v>0</v>
      </c>
      <c r="BF246" s="224">
        <f>IF(N246="snížená",J246,0)</f>
        <v>0</v>
      </c>
      <c r="BG246" s="224">
        <f>IF(N246="zákl. přenesená",J246,0)</f>
        <v>0</v>
      </c>
      <c r="BH246" s="224">
        <f>IF(N246="sníž. přenesená",J246,0)</f>
        <v>0</v>
      </c>
      <c r="BI246" s="224">
        <f>IF(N246="nulová",J246,0)</f>
        <v>0</v>
      </c>
      <c r="BJ246" s="18" t="s">
        <v>84</v>
      </c>
      <c r="BK246" s="224">
        <f>ROUND(I246*H246,2)</f>
        <v>0</v>
      </c>
      <c r="BL246" s="18" t="s">
        <v>127</v>
      </c>
      <c r="BM246" s="223" t="s">
        <v>371</v>
      </c>
    </row>
    <row r="247" spans="2:47" s="1" customFormat="1" ht="12">
      <c r="B247" s="39"/>
      <c r="C247" s="40"/>
      <c r="D247" s="225" t="s">
        <v>181</v>
      </c>
      <c r="E247" s="40"/>
      <c r="F247" s="226" t="s">
        <v>372</v>
      </c>
      <c r="G247" s="40"/>
      <c r="H247" s="40"/>
      <c r="I247" s="137"/>
      <c r="J247" s="40"/>
      <c r="K247" s="40"/>
      <c r="L247" s="44"/>
      <c r="M247" s="227"/>
      <c r="N247" s="84"/>
      <c r="O247" s="84"/>
      <c r="P247" s="84"/>
      <c r="Q247" s="84"/>
      <c r="R247" s="84"/>
      <c r="S247" s="84"/>
      <c r="T247" s="84"/>
      <c r="U247" s="85"/>
      <c r="AT247" s="18" t="s">
        <v>181</v>
      </c>
      <c r="AU247" s="18" t="s">
        <v>86</v>
      </c>
    </row>
    <row r="248" spans="2:47" s="1" customFormat="1" ht="12">
      <c r="B248" s="39"/>
      <c r="C248" s="40"/>
      <c r="D248" s="225" t="s">
        <v>183</v>
      </c>
      <c r="E248" s="40"/>
      <c r="F248" s="228" t="s">
        <v>360</v>
      </c>
      <c r="G248" s="40"/>
      <c r="H248" s="40"/>
      <c r="I248" s="137"/>
      <c r="J248" s="40"/>
      <c r="K248" s="40"/>
      <c r="L248" s="44"/>
      <c r="M248" s="227"/>
      <c r="N248" s="84"/>
      <c r="O248" s="84"/>
      <c r="P248" s="84"/>
      <c r="Q248" s="84"/>
      <c r="R248" s="84"/>
      <c r="S248" s="84"/>
      <c r="T248" s="84"/>
      <c r="U248" s="85"/>
      <c r="AT248" s="18" t="s">
        <v>183</v>
      </c>
      <c r="AU248" s="18" t="s">
        <v>86</v>
      </c>
    </row>
    <row r="249" spans="2:51" s="12" customFormat="1" ht="12">
      <c r="B249" s="229"/>
      <c r="C249" s="230"/>
      <c r="D249" s="225" t="s">
        <v>185</v>
      </c>
      <c r="E249" s="231" t="s">
        <v>19</v>
      </c>
      <c r="F249" s="232" t="s">
        <v>876</v>
      </c>
      <c r="G249" s="230"/>
      <c r="H249" s="233">
        <v>36</v>
      </c>
      <c r="I249" s="234"/>
      <c r="J249" s="230"/>
      <c r="K249" s="230"/>
      <c r="L249" s="235"/>
      <c r="M249" s="236"/>
      <c r="N249" s="237"/>
      <c r="O249" s="237"/>
      <c r="P249" s="237"/>
      <c r="Q249" s="237"/>
      <c r="R249" s="237"/>
      <c r="S249" s="237"/>
      <c r="T249" s="237"/>
      <c r="U249" s="238"/>
      <c r="AT249" s="239" t="s">
        <v>185</v>
      </c>
      <c r="AU249" s="239" t="s">
        <v>86</v>
      </c>
      <c r="AV249" s="12" t="s">
        <v>86</v>
      </c>
      <c r="AW249" s="12" t="s">
        <v>37</v>
      </c>
      <c r="AX249" s="12" t="s">
        <v>76</v>
      </c>
      <c r="AY249" s="239" t="s">
        <v>173</v>
      </c>
    </row>
    <row r="250" spans="2:51" s="13" customFormat="1" ht="12">
      <c r="B250" s="240"/>
      <c r="C250" s="241"/>
      <c r="D250" s="225" t="s">
        <v>185</v>
      </c>
      <c r="E250" s="242" t="s">
        <v>19</v>
      </c>
      <c r="F250" s="243" t="s">
        <v>187</v>
      </c>
      <c r="G250" s="241"/>
      <c r="H250" s="244">
        <v>36</v>
      </c>
      <c r="I250" s="245"/>
      <c r="J250" s="241"/>
      <c r="K250" s="241"/>
      <c r="L250" s="246"/>
      <c r="M250" s="247"/>
      <c r="N250" s="248"/>
      <c r="O250" s="248"/>
      <c r="P250" s="248"/>
      <c r="Q250" s="248"/>
      <c r="R250" s="248"/>
      <c r="S250" s="248"/>
      <c r="T250" s="248"/>
      <c r="U250" s="249"/>
      <c r="AT250" s="250" t="s">
        <v>185</v>
      </c>
      <c r="AU250" s="250" t="s">
        <v>86</v>
      </c>
      <c r="AV250" s="13" t="s">
        <v>127</v>
      </c>
      <c r="AW250" s="13" t="s">
        <v>37</v>
      </c>
      <c r="AX250" s="13" t="s">
        <v>84</v>
      </c>
      <c r="AY250" s="250" t="s">
        <v>173</v>
      </c>
    </row>
    <row r="251" spans="2:65" s="1" customFormat="1" ht="16.5" customHeight="1">
      <c r="B251" s="39"/>
      <c r="C251" s="272" t="s">
        <v>374</v>
      </c>
      <c r="D251" s="272" t="s">
        <v>362</v>
      </c>
      <c r="E251" s="273" t="s">
        <v>375</v>
      </c>
      <c r="F251" s="274" t="s">
        <v>376</v>
      </c>
      <c r="G251" s="275" t="s">
        <v>365</v>
      </c>
      <c r="H251" s="276">
        <v>0.54</v>
      </c>
      <c r="I251" s="277"/>
      <c r="J251" s="278">
        <f>ROUND(I251*H251,2)</f>
        <v>0</v>
      </c>
      <c r="K251" s="274" t="s">
        <v>179</v>
      </c>
      <c r="L251" s="279"/>
      <c r="M251" s="280" t="s">
        <v>19</v>
      </c>
      <c r="N251" s="281" t="s">
        <v>47</v>
      </c>
      <c r="O251" s="84"/>
      <c r="P251" s="221">
        <f>O251*H251</f>
        <v>0</v>
      </c>
      <c r="Q251" s="221">
        <v>0.001</v>
      </c>
      <c r="R251" s="221">
        <f>Q251*H251</f>
        <v>0.00054</v>
      </c>
      <c r="S251" s="221">
        <v>0</v>
      </c>
      <c r="T251" s="221">
        <f>S251*H251</f>
        <v>0</v>
      </c>
      <c r="U251" s="222" t="s">
        <v>19</v>
      </c>
      <c r="AR251" s="223" t="s">
        <v>226</v>
      </c>
      <c r="AT251" s="223" t="s">
        <v>362</v>
      </c>
      <c r="AU251" s="223" t="s">
        <v>86</v>
      </c>
      <c r="AY251" s="18" t="s">
        <v>173</v>
      </c>
      <c r="BE251" s="224">
        <f>IF(N251="základní",J251,0)</f>
        <v>0</v>
      </c>
      <c r="BF251" s="224">
        <f>IF(N251="snížená",J251,0)</f>
        <v>0</v>
      </c>
      <c r="BG251" s="224">
        <f>IF(N251="zákl. přenesená",J251,0)</f>
        <v>0</v>
      </c>
      <c r="BH251" s="224">
        <f>IF(N251="sníž. přenesená",J251,0)</f>
        <v>0</v>
      </c>
      <c r="BI251" s="224">
        <f>IF(N251="nulová",J251,0)</f>
        <v>0</v>
      </c>
      <c r="BJ251" s="18" t="s">
        <v>84</v>
      </c>
      <c r="BK251" s="224">
        <f>ROUND(I251*H251,2)</f>
        <v>0</v>
      </c>
      <c r="BL251" s="18" t="s">
        <v>127</v>
      </c>
      <c r="BM251" s="223" t="s">
        <v>377</v>
      </c>
    </row>
    <row r="252" spans="2:47" s="1" customFormat="1" ht="12">
      <c r="B252" s="39"/>
      <c r="C252" s="40"/>
      <c r="D252" s="225" t="s">
        <v>181</v>
      </c>
      <c r="E252" s="40"/>
      <c r="F252" s="226" t="s">
        <v>376</v>
      </c>
      <c r="G252" s="40"/>
      <c r="H252" s="40"/>
      <c r="I252" s="137"/>
      <c r="J252" s="40"/>
      <c r="K252" s="40"/>
      <c r="L252" s="44"/>
      <c r="M252" s="227"/>
      <c r="N252" s="84"/>
      <c r="O252" s="84"/>
      <c r="P252" s="84"/>
      <c r="Q252" s="84"/>
      <c r="R252" s="84"/>
      <c r="S252" s="84"/>
      <c r="T252" s="84"/>
      <c r="U252" s="85"/>
      <c r="AT252" s="18" t="s">
        <v>181</v>
      </c>
      <c r="AU252" s="18" t="s">
        <v>86</v>
      </c>
    </row>
    <row r="253" spans="2:51" s="12" customFormat="1" ht="12">
      <c r="B253" s="229"/>
      <c r="C253" s="230"/>
      <c r="D253" s="225" t="s">
        <v>185</v>
      </c>
      <c r="E253" s="230"/>
      <c r="F253" s="232" t="s">
        <v>877</v>
      </c>
      <c r="G253" s="230"/>
      <c r="H253" s="233">
        <v>0.54</v>
      </c>
      <c r="I253" s="234"/>
      <c r="J253" s="230"/>
      <c r="K253" s="230"/>
      <c r="L253" s="235"/>
      <c r="M253" s="236"/>
      <c r="N253" s="237"/>
      <c r="O253" s="237"/>
      <c r="P253" s="237"/>
      <c r="Q253" s="237"/>
      <c r="R253" s="237"/>
      <c r="S253" s="237"/>
      <c r="T253" s="237"/>
      <c r="U253" s="238"/>
      <c r="AT253" s="239" t="s">
        <v>185</v>
      </c>
      <c r="AU253" s="239" t="s">
        <v>86</v>
      </c>
      <c r="AV253" s="12" t="s">
        <v>86</v>
      </c>
      <c r="AW253" s="12" t="s">
        <v>4</v>
      </c>
      <c r="AX253" s="12" t="s">
        <v>84</v>
      </c>
      <c r="AY253" s="239" t="s">
        <v>173</v>
      </c>
    </row>
    <row r="254" spans="2:65" s="1" customFormat="1" ht="16.5" customHeight="1">
      <c r="B254" s="39"/>
      <c r="C254" s="212" t="s">
        <v>379</v>
      </c>
      <c r="D254" s="212" t="s">
        <v>175</v>
      </c>
      <c r="E254" s="213" t="s">
        <v>380</v>
      </c>
      <c r="F254" s="214" t="s">
        <v>381</v>
      </c>
      <c r="G254" s="215" t="s">
        <v>190</v>
      </c>
      <c r="H254" s="216">
        <v>28</v>
      </c>
      <c r="I254" s="217"/>
      <c r="J254" s="218">
        <f>ROUND(I254*H254,2)</f>
        <v>0</v>
      </c>
      <c r="K254" s="214" t="s">
        <v>179</v>
      </c>
      <c r="L254" s="44"/>
      <c r="M254" s="219" t="s">
        <v>19</v>
      </c>
      <c r="N254" s="220" t="s">
        <v>47</v>
      </c>
      <c r="O254" s="84"/>
      <c r="P254" s="221">
        <f>O254*H254</f>
        <v>0</v>
      </c>
      <c r="Q254" s="221">
        <v>0</v>
      </c>
      <c r="R254" s="221">
        <f>Q254*H254</f>
        <v>0</v>
      </c>
      <c r="S254" s="221">
        <v>0</v>
      </c>
      <c r="T254" s="221">
        <f>S254*H254</f>
        <v>0</v>
      </c>
      <c r="U254" s="222" t="s">
        <v>19</v>
      </c>
      <c r="AR254" s="223" t="s">
        <v>127</v>
      </c>
      <c r="AT254" s="223" t="s">
        <v>175</v>
      </c>
      <c r="AU254" s="223" t="s">
        <v>86</v>
      </c>
      <c r="AY254" s="18" t="s">
        <v>173</v>
      </c>
      <c r="BE254" s="224">
        <f>IF(N254="základní",J254,0)</f>
        <v>0</v>
      </c>
      <c r="BF254" s="224">
        <f>IF(N254="snížená",J254,0)</f>
        <v>0</v>
      </c>
      <c r="BG254" s="224">
        <f>IF(N254="zákl. přenesená",J254,0)</f>
        <v>0</v>
      </c>
      <c r="BH254" s="224">
        <f>IF(N254="sníž. přenesená",J254,0)</f>
        <v>0</v>
      </c>
      <c r="BI254" s="224">
        <f>IF(N254="nulová",J254,0)</f>
        <v>0</v>
      </c>
      <c r="BJ254" s="18" t="s">
        <v>84</v>
      </c>
      <c r="BK254" s="224">
        <f>ROUND(I254*H254,2)</f>
        <v>0</v>
      </c>
      <c r="BL254" s="18" t="s">
        <v>127</v>
      </c>
      <c r="BM254" s="223" t="s">
        <v>382</v>
      </c>
    </row>
    <row r="255" spans="2:47" s="1" customFormat="1" ht="12">
      <c r="B255" s="39"/>
      <c r="C255" s="40"/>
      <c r="D255" s="225" t="s">
        <v>181</v>
      </c>
      <c r="E255" s="40"/>
      <c r="F255" s="226" t="s">
        <v>383</v>
      </c>
      <c r="G255" s="40"/>
      <c r="H255" s="40"/>
      <c r="I255" s="137"/>
      <c r="J255" s="40"/>
      <c r="K255" s="40"/>
      <c r="L255" s="44"/>
      <c r="M255" s="227"/>
      <c r="N255" s="84"/>
      <c r="O255" s="84"/>
      <c r="P255" s="84"/>
      <c r="Q255" s="84"/>
      <c r="R255" s="84"/>
      <c r="S255" s="84"/>
      <c r="T255" s="84"/>
      <c r="U255" s="85"/>
      <c r="AT255" s="18" t="s">
        <v>181</v>
      </c>
      <c r="AU255" s="18" t="s">
        <v>86</v>
      </c>
    </row>
    <row r="256" spans="2:47" s="1" customFormat="1" ht="12">
      <c r="B256" s="39"/>
      <c r="C256" s="40"/>
      <c r="D256" s="225" t="s">
        <v>183</v>
      </c>
      <c r="E256" s="40"/>
      <c r="F256" s="228" t="s">
        <v>332</v>
      </c>
      <c r="G256" s="40"/>
      <c r="H256" s="40"/>
      <c r="I256" s="137"/>
      <c r="J256" s="40"/>
      <c r="K256" s="40"/>
      <c r="L256" s="44"/>
      <c r="M256" s="227"/>
      <c r="N256" s="84"/>
      <c r="O256" s="84"/>
      <c r="P256" s="84"/>
      <c r="Q256" s="84"/>
      <c r="R256" s="84"/>
      <c r="S256" s="84"/>
      <c r="T256" s="84"/>
      <c r="U256" s="85"/>
      <c r="AT256" s="18" t="s">
        <v>183</v>
      </c>
      <c r="AU256" s="18" t="s">
        <v>86</v>
      </c>
    </row>
    <row r="257" spans="2:51" s="12" customFormat="1" ht="12">
      <c r="B257" s="229"/>
      <c r="C257" s="230"/>
      <c r="D257" s="225" t="s">
        <v>185</v>
      </c>
      <c r="E257" s="231" t="s">
        <v>19</v>
      </c>
      <c r="F257" s="232" t="s">
        <v>384</v>
      </c>
      <c r="G257" s="230"/>
      <c r="H257" s="233">
        <v>28</v>
      </c>
      <c r="I257" s="234"/>
      <c r="J257" s="230"/>
      <c r="K257" s="230"/>
      <c r="L257" s="235"/>
      <c r="M257" s="236"/>
      <c r="N257" s="237"/>
      <c r="O257" s="237"/>
      <c r="P257" s="237"/>
      <c r="Q257" s="237"/>
      <c r="R257" s="237"/>
      <c r="S257" s="237"/>
      <c r="T257" s="237"/>
      <c r="U257" s="238"/>
      <c r="AT257" s="239" t="s">
        <v>185</v>
      </c>
      <c r="AU257" s="239" t="s">
        <v>86</v>
      </c>
      <c r="AV257" s="12" t="s">
        <v>86</v>
      </c>
      <c r="AW257" s="12" t="s">
        <v>37</v>
      </c>
      <c r="AX257" s="12" t="s">
        <v>76</v>
      </c>
      <c r="AY257" s="239" t="s">
        <v>173</v>
      </c>
    </row>
    <row r="258" spans="2:51" s="13" customFormat="1" ht="12">
      <c r="B258" s="240"/>
      <c r="C258" s="241"/>
      <c r="D258" s="225" t="s">
        <v>185</v>
      </c>
      <c r="E258" s="242" t="s">
        <v>19</v>
      </c>
      <c r="F258" s="243" t="s">
        <v>187</v>
      </c>
      <c r="G258" s="241"/>
      <c r="H258" s="244">
        <v>28</v>
      </c>
      <c r="I258" s="245"/>
      <c r="J258" s="241"/>
      <c r="K258" s="241"/>
      <c r="L258" s="246"/>
      <c r="M258" s="247"/>
      <c r="N258" s="248"/>
      <c r="O258" s="248"/>
      <c r="P258" s="248"/>
      <c r="Q258" s="248"/>
      <c r="R258" s="248"/>
      <c r="S258" s="248"/>
      <c r="T258" s="248"/>
      <c r="U258" s="249"/>
      <c r="AT258" s="250" t="s">
        <v>185</v>
      </c>
      <c r="AU258" s="250" t="s">
        <v>86</v>
      </c>
      <c r="AV258" s="13" t="s">
        <v>127</v>
      </c>
      <c r="AW258" s="13" t="s">
        <v>37</v>
      </c>
      <c r="AX258" s="13" t="s">
        <v>84</v>
      </c>
      <c r="AY258" s="250" t="s">
        <v>173</v>
      </c>
    </row>
    <row r="259" spans="2:65" s="1" customFormat="1" ht="16.5" customHeight="1">
      <c r="B259" s="39"/>
      <c r="C259" s="212" t="s">
        <v>385</v>
      </c>
      <c r="D259" s="212" t="s">
        <v>175</v>
      </c>
      <c r="E259" s="213" t="s">
        <v>386</v>
      </c>
      <c r="F259" s="214" t="s">
        <v>387</v>
      </c>
      <c r="G259" s="215" t="s">
        <v>190</v>
      </c>
      <c r="H259" s="216">
        <v>36</v>
      </c>
      <c r="I259" s="217"/>
      <c r="J259" s="218">
        <f>ROUND(I259*H259,2)</f>
        <v>0</v>
      </c>
      <c r="K259" s="214" t="s">
        <v>179</v>
      </c>
      <c r="L259" s="44"/>
      <c r="M259" s="219" t="s">
        <v>19</v>
      </c>
      <c r="N259" s="220" t="s">
        <v>47</v>
      </c>
      <c r="O259" s="84"/>
      <c r="P259" s="221">
        <f>O259*H259</f>
        <v>0</v>
      </c>
      <c r="Q259" s="221">
        <v>0</v>
      </c>
      <c r="R259" s="221">
        <f>Q259*H259</f>
        <v>0</v>
      </c>
      <c r="S259" s="221">
        <v>0</v>
      </c>
      <c r="T259" s="221">
        <f>S259*H259</f>
        <v>0</v>
      </c>
      <c r="U259" s="222" t="s">
        <v>19</v>
      </c>
      <c r="AR259" s="223" t="s">
        <v>127</v>
      </c>
      <c r="AT259" s="223" t="s">
        <v>175</v>
      </c>
      <c r="AU259" s="223" t="s">
        <v>86</v>
      </c>
      <c r="AY259" s="18" t="s">
        <v>173</v>
      </c>
      <c r="BE259" s="224">
        <f>IF(N259="základní",J259,0)</f>
        <v>0</v>
      </c>
      <c r="BF259" s="224">
        <f>IF(N259="snížená",J259,0)</f>
        <v>0</v>
      </c>
      <c r="BG259" s="224">
        <f>IF(N259="zákl. přenesená",J259,0)</f>
        <v>0</v>
      </c>
      <c r="BH259" s="224">
        <f>IF(N259="sníž. přenesená",J259,0)</f>
        <v>0</v>
      </c>
      <c r="BI259" s="224">
        <f>IF(N259="nulová",J259,0)</f>
        <v>0</v>
      </c>
      <c r="BJ259" s="18" t="s">
        <v>84</v>
      </c>
      <c r="BK259" s="224">
        <f>ROUND(I259*H259,2)</f>
        <v>0</v>
      </c>
      <c r="BL259" s="18" t="s">
        <v>127</v>
      </c>
      <c r="BM259" s="223" t="s">
        <v>388</v>
      </c>
    </row>
    <row r="260" spans="2:47" s="1" customFormat="1" ht="12">
      <c r="B260" s="39"/>
      <c r="C260" s="40"/>
      <c r="D260" s="225" t="s">
        <v>181</v>
      </c>
      <c r="E260" s="40"/>
      <c r="F260" s="226" t="s">
        <v>389</v>
      </c>
      <c r="G260" s="40"/>
      <c r="H260" s="40"/>
      <c r="I260" s="137"/>
      <c r="J260" s="40"/>
      <c r="K260" s="40"/>
      <c r="L260" s="44"/>
      <c r="M260" s="227"/>
      <c r="N260" s="84"/>
      <c r="O260" s="84"/>
      <c r="P260" s="84"/>
      <c r="Q260" s="84"/>
      <c r="R260" s="84"/>
      <c r="S260" s="84"/>
      <c r="T260" s="84"/>
      <c r="U260" s="85"/>
      <c r="AT260" s="18" t="s">
        <v>181</v>
      </c>
      <c r="AU260" s="18" t="s">
        <v>86</v>
      </c>
    </row>
    <row r="261" spans="2:47" s="1" customFormat="1" ht="12">
      <c r="B261" s="39"/>
      <c r="C261" s="40"/>
      <c r="D261" s="225" t="s">
        <v>183</v>
      </c>
      <c r="E261" s="40"/>
      <c r="F261" s="228" t="s">
        <v>332</v>
      </c>
      <c r="G261" s="40"/>
      <c r="H261" s="40"/>
      <c r="I261" s="137"/>
      <c r="J261" s="40"/>
      <c r="K261" s="40"/>
      <c r="L261" s="44"/>
      <c r="M261" s="227"/>
      <c r="N261" s="84"/>
      <c r="O261" s="84"/>
      <c r="P261" s="84"/>
      <c r="Q261" s="84"/>
      <c r="R261" s="84"/>
      <c r="S261" s="84"/>
      <c r="T261" s="84"/>
      <c r="U261" s="85"/>
      <c r="AT261" s="18" t="s">
        <v>183</v>
      </c>
      <c r="AU261" s="18" t="s">
        <v>86</v>
      </c>
    </row>
    <row r="262" spans="2:51" s="12" customFormat="1" ht="12">
      <c r="B262" s="229"/>
      <c r="C262" s="230"/>
      <c r="D262" s="225" t="s">
        <v>185</v>
      </c>
      <c r="E262" s="231" t="s">
        <v>19</v>
      </c>
      <c r="F262" s="232" t="s">
        <v>390</v>
      </c>
      <c r="G262" s="230"/>
      <c r="H262" s="233">
        <v>36</v>
      </c>
      <c r="I262" s="234"/>
      <c r="J262" s="230"/>
      <c r="K262" s="230"/>
      <c r="L262" s="235"/>
      <c r="M262" s="236"/>
      <c r="N262" s="237"/>
      <c r="O262" s="237"/>
      <c r="P262" s="237"/>
      <c r="Q262" s="237"/>
      <c r="R262" s="237"/>
      <c r="S262" s="237"/>
      <c r="T262" s="237"/>
      <c r="U262" s="238"/>
      <c r="AT262" s="239" t="s">
        <v>185</v>
      </c>
      <c r="AU262" s="239" t="s">
        <v>86</v>
      </c>
      <c r="AV262" s="12" t="s">
        <v>86</v>
      </c>
      <c r="AW262" s="12" t="s">
        <v>37</v>
      </c>
      <c r="AX262" s="12" t="s">
        <v>76</v>
      </c>
      <c r="AY262" s="239" t="s">
        <v>173</v>
      </c>
    </row>
    <row r="263" spans="2:51" s="13" customFormat="1" ht="12">
      <c r="B263" s="240"/>
      <c r="C263" s="241"/>
      <c r="D263" s="225" t="s">
        <v>185</v>
      </c>
      <c r="E263" s="242" t="s">
        <v>19</v>
      </c>
      <c r="F263" s="243" t="s">
        <v>187</v>
      </c>
      <c r="G263" s="241"/>
      <c r="H263" s="244">
        <v>36</v>
      </c>
      <c r="I263" s="245"/>
      <c r="J263" s="241"/>
      <c r="K263" s="241"/>
      <c r="L263" s="246"/>
      <c r="M263" s="247"/>
      <c r="N263" s="248"/>
      <c r="O263" s="248"/>
      <c r="P263" s="248"/>
      <c r="Q263" s="248"/>
      <c r="R263" s="248"/>
      <c r="S263" s="248"/>
      <c r="T263" s="248"/>
      <c r="U263" s="249"/>
      <c r="AT263" s="250" t="s">
        <v>185</v>
      </c>
      <c r="AU263" s="250" t="s">
        <v>86</v>
      </c>
      <c r="AV263" s="13" t="s">
        <v>127</v>
      </c>
      <c r="AW263" s="13" t="s">
        <v>37</v>
      </c>
      <c r="AX263" s="13" t="s">
        <v>84</v>
      </c>
      <c r="AY263" s="250" t="s">
        <v>173</v>
      </c>
    </row>
    <row r="264" spans="2:65" s="1" customFormat="1" ht="16.5" customHeight="1">
      <c r="B264" s="39"/>
      <c r="C264" s="212" t="s">
        <v>391</v>
      </c>
      <c r="D264" s="212" t="s">
        <v>175</v>
      </c>
      <c r="E264" s="213" t="s">
        <v>392</v>
      </c>
      <c r="F264" s="214" t="s">
        <v>393</v>
      </c>
      <c r="G264" s="215" t="s">
        <v>190</v>
      </c>
      <c r="H264" s="216">
        <v>8</v>
      </c>
      <c r="I264" s="217"/>
      <c r="J264" s="218">
        <f>ROUND(I264*H264,2)</f>
        <v>0</v>
      </c>
      <c r="K264" s="214" t="s">
        <v>179</v>
      </c>
      <c r="L264" s="44"/>
      <c r="M264" s="219" t="s">
        <v>19</v>
      </c>
      <c r="N264" s="220" t="s">
        <v>47</v>
      </c>
      <c r="O264" s="84"/>
      <c r="P264" s="221">
        <f>O264*H264</f>
        <v>0</v>
      </c>
      <c r="Q264" s="221">
        <v>0</v>
      </c>
      <c r="R264" s="221">
        <f>Q264*H264</f>
        <v>0</v>
      </c>
      <c r="S264" s="221">
        <v>0</v>
      </c>
      <c r="T264" s="221">
        <f>S264*H264</f>
        <v>0</v>
      </c>
      <c r="U264" s="222" t="s">
        <v>19</v>
      </c>
      <c r="AR264" s="223" t="s">
        <v>127</v>
      </c>
      <c r="AT264" s="223" t="s">
        <v>175</v>
      </c>
      <c r="AU264" s="223" t="s">
        <v>86</v>
      </c>
      <c r="AY264" s="18" t="s">
        <v>173</v>
      </c>
      <c r="BE264" s="224">
        <f>IF(N264="základní",J264,0)</f>
        <v>0</v>
      </c>
      <c r="BF264" s="224">
        <f>IF(N264="snížená",J264,0)</f>
        <v>0</v>
      </c>
      <c r="BG264" s="224">
        <f>IF(N264="zákl. přenesená",J264,0)</f>
        <v>0</v>
      </c>
      <c r="BH264" s="224">
        <f>IF(N264="sníž. přenesená",J264,0)</f>
        <v>0</v>
      </c>
      <c r="BI264" s="224">
        <f>IF(N264="nulová",J264,0)</f>
        <v>0</v>
      </c>
      <c r="BJ264" s="18" t="s">
        <v>84</v>
      </c>
      <c r="BK264" s="224">
        <f>ROUND(I264*H264,2)</f>
        <v>0</v>
      </c>
      <c r="BL264" s="18" t="s">
        <v>127</v>
      </c>
      <c r="BM264" s="223" t="s">
        <v>394</v>
      </c>
    </row>
    <row r="265" spans="2:47" s="1" customFormat="1" ht="12">
      <c r="B265" s="39"/>
      <c r="C265" s="40"/>
      <c r="D265" s="225" t="s">
        <v>181</v>
      </c>
      <c r="E265" s="40"/>
      <c r="F265" s="226" t="s">
        <v>395</v>
      </c>
      <c r="G265" s="40"/>
      <c r="H265" s="40"/>
      <c r="I265" s="137"/>
      <c r="J265" s="40"/>
      <c r="K265" s="40"/>
      <c r="L265" s="44"/>
      <c r="M265" s="227"/>
      <c r="N265" s="84"/>
      <c r="O265" s="84"/>
      <c r="P265" s="84"/>
      <c r="Q265" s="84"/>
      <c r="R265" s="84"/>
      <c r="S265" s="84"/>
      <c r="T265" s="84"/>
      <c r="U265" s="85"/>
      <c r="AT265" s="18" t="s">
        <v>181</v>
      </c>
      <c r="AU265" s="18" t="s">
        <v>86</v>
      </c>
    </row>
    <row r="266" spans="2:47" s="1" customFormat="1" ht="12">
      <c r="B266" s="39"/>
      <c r="C266" s="40"/>
      <c r="D266" s="225" t="s">
        <v>183</v>
      </c>
      <c r="E266" s="40"/>
      <c r="F266" s="228" t="s">
        <v>332</v>
      </c>
      <c r="G266" s="40"/>
      <c r="H266" s="40"/>
      <c r="I266" s="137"/>
      <c r="J266" s="40"/>
      <c r="K266" s="40"/>
      <c r="L266" s="44"/>
      <c r="M266" s="227"/>
      <c r="N266" s="84"/>
      <c r="O266" s="84"/>
      <c r="P266" s="84"/>
      <c r="Q266" s="84"/>
      <c r="R266" s="84"/>
      <c r="S266" s="84"/>
      <c r="T266" s="84"/>
      <c r="U266" s="85"/>
      <c r="AT266" s="18" t="s">
        <v>183</v>
      </c>
      <c r="AU266" s="18" t="s">
        <v>86</v>
      </c>
    </row>
    <row r="267" spans="2:51" s="12" customFormat="1" ht="12">
      <c r="B267" s="229"/>
      <c r="C267" s="230"/>
      <c r="D267" s="225" t="s">
        <v>185</v>
      </c>
      <c r="E267" s="231" t="s">
        <v>19</v>
      </c>
      <c r="F267" s="232" t="s">
        <v>396</v>
      </c>
      <c r="G267" s="230"/>
      <c r="H267" s="233">
        <v>8</v>
      </c>
      <c r="I267" s="234"/>
      <c r="J267" s="230"/>
      <c r="K267" s="230"/>
      <c r="L267" s="235"/>
      <c r="M267" s="236"/>
      <c r="N267" s="237"/>
      <c r="O267" s="237"/>
      <c r="P267" s="237"/>
      <c r="Q267" s="237"/>
      <c r="R267" s="237"/>
      <c r="S267" s="237"/>
      <c r="T267" s="237"/>
      <c r="U267" s="238"/>
      <c r="AT267" s="239" t="s">
        <v>185</v>
      </c>
      <c r="AU267" s="239" t="s">
        <v>86</v>
      </c>
      <c r="AV267" s="12" t="s">
        <v>86</v>
      </c>
      <c r="AW267" s="12" t="s">
        <v>37</v>
      </c>
      <c r="AX267" s="12" t="s">
        <v>76</v>
      </c>
      <c r="AY267" s="239" t="s">
        <v>173</v>
      </c>
    </row>
    <row r="268" spans="2:51" s="13" customFormat="1" ht="12">
      <c r="B268" s="240"/>
      <c r="C268" s="241"/>
      <c r="D268" s="225" t="s">
        <v>185</v>
      </c>
      <c r="E268" s="242" t="s">
        <v>19</v>
      </c>
      <c r="F268" s="243" t="s">
        <v>187</v>
      </c>
      <c r="G268" s="241"/>
      <c r="H268" s="244">
        <v>8</v>
      </c>
      <c r="I268" s="245"/>
      <c r="J268" s="241"/>
      <c r="K268" s="241"/>
      <c r="L268" s="246"/>
      <c r="M268" s="247"/>
      <c r="N268" s="248"/>
      <c r="O268" s="248"/>
      <c r="P268" s="248"/>
      <c r="Q268" s="248"/>
      <c r="R268" s="248"/>
      <c r="S268" s="248"/>
      <c r="T268" s="248"/>
      <c r="U268" s="249"/>
      <c r="AT268" s="250" t="s">
        <v>185</v>
      </c>
      <c r="AU268" s="250" t="s">
        <v>86</v>
      </c>
      <c r="AV268" s="13" t="s">
        <v>127</v>
      </c>
      <c r="AW268" s="13" t="s">
        <v>37</v>
      </c>
      <c r="AX268" s="13" t="s">
        <v>84</v>
      </c>
      <c r="AY268" s="250" t="s">
        <v>173</v>
      </c>
    </row>
    <row r="269" spans="2:65" s="1" customFormat="1" ht="24" customHeight="1">
      <c r="B269" s="39"/>
      <c r="C269" s="212" t="s">
        <v>397</v>
      </c>
      <c r="D269" s="212" t="s">
        <v>175</v>
      </c>
      <c r="E269" s="213" t="s">
        <v>404</v>
      </c>
      <c r="F269" s="214" t="s">
        <v>405</v>
      </c>
      <c r="G269" s="215" t="s">
        <v>406</v>
      </c>
      <c r="H269" s="216">
        <v>2.808</v>
      </c>
      <c r="I269" s="217"/>
      <c r="J269" s="218">
        <f>ROUND(I269*H269,2)</f>
        <v>0</v>
      </c>
      <c r="K269" s="214" t="s">
        <v>19</v>
      </c>
      <c r="L269" s="44"/>
      <c r="M269" s="219" t="s">
        <v>19</v>
      </c>
      <c r="N269" s="220" t="s">
        <v>47</v>
      </c>
      <c r="O269" s="84"/>
      <c r="P269" s="221">
        <f>O269*H269</f>
        <v>0</v>
      </c>
      <c r="Q269" s="221">
        <v>0</v>
      </c>
      <c r="R269" s="221">
        <f>Q269*H269</f>
        <v>0</v>
      </c>
      <c r="S269" s="221">
        <v>0</v>
      </c>
      <c r="T269" s="221">
        <f>S269*H269</f>
        <v>0</v>
      </c>
      <c r="U269" s="222" t="s">
        <v>19</v>
      </c>
      <c r="AR269" s="223" t="s">
        <v>127</v>
      </c>
      <c r="AT269" s="223" t="s">
        <v>175</v>
      </c>
      <c r="AU269" s="223" t="s">
        <v>86</v>
      </c>
      <c r="AY269" s="18" t="s">
        <v>173</v>
      </c>
      <c r="BE269" s="224">
        <f>IF(N269="základní",J269,0)</f>
        <v>0</v>
      </c>
      <c r="BF269" s="224">
        <f>IF(N269="snížená",J269,0)</f>
        <v>0</v>
      </c>
      <c r="BG269" s="224">
        <f>IF(N269="zákl. přenesená",J269,0)</f>
        <v>0</v>
      </c>
      <c r="BH269" s="224">
        <f>IF(N269="sníž. přenesená",J269,0)</f>
        <v>0</v>
      </c>
      <c r="BI269" s="224">
        <f>IF(N269="nulová",J269,0)</f>
        <v>0</v>
      </c>
      <c r="BJ269" s="18" t="s">
        <v>84</v>
      </c>
      <c r="BK269" s="224">
        <f>ROUND(I269*H269,2)</f>
        <v>0</v>
      </c>
      <c r="BL269" s="18" t="s">
        <v>127</v>
      </c>
      <c r="BM269" s="223" t="s">
        <v>407</v>
      </c>
    </row>
    <row r="270" spans="2:47" s="1" customFormat="1" ht="12">
      <c r="B270" s="39"/>
      <c r="C270" s="40"/>
      <c r="D270" s="225" t="s">
        <v>181</v>
      </c>
      <c r="E270" s="40"/>
      <c r="F270" s="226" t="s">
        <v>408</v>
      </c>
      <c r="G270" s="40"/>
      <c r="H270" s="40"/>
      <c r="I270" s="137"/>
      <c r="J270" s="40"/>
      <c r="K270" s="40"/>
      <c r="L270" s="44"/>
      <c r="M270" s="227"/>
      <c r="N270" s="84"/>
      <c r="O270" s="84"/>
      <c r="P270" s="84"/>
      <c r="Q270" s="84"/>
      <c r="R270" s="84"/>
      <c r="S270" s="84"/>
      <c r="T270" s="84"/>
      <c r="U270" s="85"/>
      <c r="AT270" s="18" t="s">
        <v>181</v>
      </c>
      <c r="AU270" s="18" t="s">
        <v>86</v>
      </c>
    </row>
    <row r="271" spans="2:47" s="1" customFormat="1" ht="12">
      <c r="B271" s="39"/>
      <c r="C271" s="40"/>
      <c r="D271" s="225" t="s">
        <v>409</v>
      </c>
      <c r="E271" s="40"/>
      <c r="F271" s="228" t="s">
        <v>410</v>
      </c>
      <c r="G271" s="40"/>
      <c r="H271" s="40"/>
      <c r="I271" s="137"/>
      <c r="J271" s="40"/>
      <c r="K271" s="40"/>
      <c r="L271" s="44"/>
      <c r="M271" s="227"/>
      <c r="N271" s="84"/>
      <c r="O271" s="84"/>
      <c r="P271" s="84"/>
      <c r="Q271" s="84"/>
      <c r="R271" s="84"/>
      <c r="S271" s="84"/>
      <c r="T271" s="84"/>
      <c r="U271" s="85"/>
      <c r="AT271" s="18" t="s">
        <v>409</v>
      </c>
      <c r="AU271" s="18" t="s">
        <v>86</v>
      </c>
    </row>
    <row r="272" spans="2:51" s="14" customFormat="1" ht="12">
      <c r="B272" s="251"/>
      <c r="C272" s="252"/>
      <c r="D272" s="225" t="s">
        <v>185</v>
      </c>
      <c r="E272" s="253" t="s">
        <v>19</v>
      </c>
      <c r="F272" s="254" t="s">
        <v>411</v>
      </c>
      <c r="G272" s="252"/>
      <c r="H272" s="253" t="s">
        <v>19</v>
      </c>
      <c r="I272" s="255"/>
      <c r="J272" s="252"/>
      <c r="K272" s="252"/>
      <c r="L272" s="256"/>
      <c r="M272" s="257"/>
      <c r="N272" s="258"/>
      <c r="O272" s="258"/>
      <c r="P272" s="258"/>
      <c r="Q272" s="258"/>
      <c r="R272" s="258"/>
      <c r="S272" s="258"/>
      <c r="T272" s="258"/>
      <c r="U272" s="259"/>
      <c r="AT272" s="260" t="s">
        <v>185</v>
      </c>
      <c r="AU272" s="260" t="s">
        <v>86</v>
      </c>
      <c r="AV272" s="14" t="s">
        <v>84</v>
      </c>
      <c r="AW272" s="14" t="s">
        <v>37</v>
      </c>
      <c r="AX272" s="14" t="s">
        <v>76</v>
      </c>
      <c r="AY272" s="260" t="s">
        <v>173</v>
      </c>
    </row>
    <row r="273" spans="2:51" s="12" customFormat="1" ht="12">
      <c r="B273" s="229"/>
      <c r="C273" s="230"/>
      <c r="D273" s="225" t="s">
        <v>185</v>
      </c>
      <c r="E273" s="231" t="s">
        <v>19</v>
      </c>
      <c r="F273" s="232" t="s">
        <v>412</v>
      </c>
      <c r="G273" s="230"/>
      <c r="H273" s="233">
        <v>0.236</v>
      </c>
      <c r="I273" s="234"/>
      <c r="J273" s="230"/>
      <c r="K273" s="230"/>
      <c r="L273" s="235"/>
      <c r="M273" s="236"/>
      <c r="N273" s="237"/>
      <c r="O273" s="237"/>
      <c r="P273" s="237"/>
      <c r="Q273" s="237"/>
      <c r="R273" s="237"/>
      <c r="S273" s="237"/>
      <c r="T273" s="237"/>
      <c r="U273" s="238"/>
      <c r="AT273" s="239" t="s">
        <v>185</v>
      </c>
      <c r="AU273" s="239" t="s">
        <v>86</v>
      </c>
      <c r="AV273" s="12" t="s">
        <v>86</v>
      </c>
      <c r="AW273" s="12" t="s">
        <v>37</v>
      </c>
      <c r="AX273" s="12" t="s">
        <v>76</v>
      </c>
      <c r="AY273" s="239" t="s">
        <v>173</v>
      </c>
    </row>
    <row r="274" spans="2:51" s="12" customFormat="1" ht="12">
      <c r="B274" s="229"/>
      <c r="C274" s="230"/>
      <c r="D274" s="225" t="s">
        <v>185</v>
      </c>
      <c r="E274" s="231" t="s">
        <v>19</v>
      </c>
      <c r="F274" s="232" t="s">
        <v>413</v>
      </c>
      <c r="G274" s="230"/>
      <c r="H274" s="233">
        <v>1.513</v>
      </c>
      <c r="I274" s="234"/>
      <c r="J274" s="230"/>
      <c r="K274" s="230"/>
      <c r="L274" s="235"/>
      <c r="M274" s="236"/>
      <c r="N274" s="237"/>
      <c r="O274" s="237"/>
      <c r="P274" s="237"/>
      <c r="Q274" s="237"/>
      <c r="R274" s="237"/>
      <c r="S274" s="237"/>
      <c r="T274" s="237"/>
      <c r="U274" s="238"/>
      <c r="AT274" s="239" t="s">
        <v>185</v>
      </c>
      <c r="AU274" s="239" t="s">
        <v>86</v>
      </c>
      <c r="AV274" s="12" t="s">
        <v>86</v>
      </c>
      <c r="AW274" s="12" t="s">
        <v>37</v>
      </c>
      <c r="AX274" s="12" t="s">
        <v>76</v>
      </c>
      <c r="AY274" s="239" t="s">
        <v>173</v>
      </c>
    </row>
    <row r="275" spans="2:51" s="12" customFormat="1" ht="12">
      <c r="B275" s="229"/>
      <c r="C275" s="230"/>
      <c r="D275" s="225" t="s">
        <v>185</v>
      </c>
      <c r="E275" s="231" t="s">
        <v>19</v>
      </c>
      <c r="F275" s="232" t="s">
        <v>414</v>
      </c>
      <c r="G275" s="230"/>
      <c r="H275" s="233">
        <v>1.059</v>
      </c>
      <c r="I275" s="234"/>
      <c r="J275" s="230"/>
      <c r="K275" s="230"/>
      <c r="L275" s="235"/>
      <c r="M275" s="236"/>
      <c r="N275" s="237"/>
      <c r="O275" s="237"/>
      <c r="P275" s="237"/>
      <c r="Q275" s="237"/>
      <c r="R275" s="237"/>
      <c r="S275" s="237"/>
      <c r="T275" s="237"/>
      <c r="U275" s="238"/>
      <c r="AT275" s="239" t="s">
        <v>185</v>
      </c>
      <c r="AU275" s="239" t="s">
        <v>86</v>
      </c>
      <c r="AV275" s="12" t="s">
        <v>86</v>
      </c>
      <c r="AW275" s="12" t="s">
        <v>37</v>
      </c>
      <c r="AX275" s="12" t="s">
        <v>76</v>
      </c>
      <c r="AY275" s="239" t="s">
        <v>173</v>
      </c>
    </row>
    <row r="276" spans="2:51" s="13" customFormat="1" ht="12">
      <c r="B276" s="240"/>
      <c r="C276" s="241"/>
      <c r="D276" s="225" t="s">
        <v>185</v>
      </c>
      <c r="E276" s="242" t="s">
        <v>19</v>
      </c>
      <c r="F276" s="243" t="s">
        <v>187</v>
      </c>
      <c r="G276" s="241"/>
      <c r="H276" s="244">
        <v>2.808</v>
      </c>
      <c r="I276" s="245"/>
      <c r="J276" s="241"/>
      <c r="K276" s="241"/>
      <c r="L276" s="246"/>
      <c r="M276" s="247"/>
      <c r="N276" s="248"/>
      <c r="O276" s="248"/>
      <c r="P276" s="248"/>
      <c r="Q276" s="248"/>
      <c r="R276" s="248"/>
      <c r="S276" s="248"/>
      <c r="T276" s="248"/>
      <c r="U276" s="249"/>
      <c r="AT276" s="250" t="s">
        <v>185</v>
      </c>
      <c r="AU276" s="250" t="s">
        <v>86</v>
      </c>
      <c r="AV276" s="13" t="s">
        <v>127</v>
      </c>
      <c r="AW276" s="13" t="s">
        <v>37</v>
      </c>
      <c r="AX276" s="13" t="s">
        <v>84</v>
      </c>
      <c r="AY276" s="250" t="s">
        <v>173</v>
      </c>
    </row>
    <row r="277" spans="2:65" s="1" customFormat="1" ht="16.5" customHeight="1">
      <c r="B277" s="39"/>
      <c r="C277" s="212" t="s">
        <v>403</v>
      </c>
      <c r="D277" s="212" t="s">
        <v>175</v>
      </c>
      <c r="E277" s="213" t="s">
        <v>878</v>
      </c>
      <c r="F277" s="214" t="s">
        <v>879</v>
      </c>
      <c r="G277" s="215" t="s">
        <v>214</v>
      </c>
      <c r="H277" s="216">
        <v>71.51</v>
      </c>
      <c r="I277" s="217"/>
      <c r="J277" s="218">
        <f>ROUND(I277*H277,2)</f>
        <v>0</v>
      </c>
      <c r="K277" s="214" t="s">
        <v>179</v>
      </c>
      <c r="L277" s="44"/>
      <c r="M277" s="219" t="s">
        <v>19</v>
      </c>
      <c r="N277" s="220" t="s">
        <v>47</v>
      </c>
      <c r="O277" s="84"/>
      <c r="P277" s="221">
        <f>O277*H277</f>
        <v>0</v>
      </c>
      <c r="Q277" s="221">
        <v>0</v>
      </c>
      <c r="R277" s="221">
        <f>Q277*H277</f>
        <v>0</v>
      </c>
      <c r="S277" s="221">
        <v>0</v>
      </c>
      <c r="T277" s="221">
        <f>S277*H277</f>
        <v>0</v>
      </c>
      <c r="U277" s="222" t="s">
        <v>19</v>
      </c>
      <c r="AR277" s="223" t="s">
        <v>127</v>
      </c>
      <c r="AT277" s="223" t="s">
        <v>175</v>
      </c>
      <c r="AU277" s="223" t="s">
        <v>86</v>
      </c>
      <c r="AY277" s="18" t="s">
        <v>173</v>
      </c>
      <c r="BE277" s="224">
        <f>IF(N277="základní",J277,0)</f>
        <v>0</v>
      </c>
      <c r="BF277" s="224">
        <f>IF(N277="snížená",J277,0)</f>
        <v>0</v>
      </c>
      <c r="BG277" s="224">
        <f>IF(N277="zákl. přenesená",J277,0)</f>
        <v>0</v>
      </c>
      <c r="BH277" s="224">
        <f>IF(N277="sníž. přenesená",J277,0)</f>
        <v>0</v>
      </c>
      <c r="BI277" s="224">
        <f>IF(N277="nulová",J277,0)</f>
        <v>0</v>
      </c>
      <c r="BJ277" s="18" t="s">
        <v>84</v>
      </c>
      <c r="BK277" s="224">
        <f>ROUND(I277*H277,2)</f>
        <v>0</v>
      </c>
      <c r="BL277" s="18" t="s">
        <v>127</v>
      </c>
      <c r="BM277" s="223" t="s">
        <v>880</v>
      </c>
    </row>
    <row r="278" spans="2:47" s="1" customFormat="1" ht="12">
      <c r="B278" s="39"/>
      <c r="C278" s="40"/>
      <c r="D278" s="225" t="s">
        <v>181</v>
      </c>
      <c r="E278" s="40"/>
      <c r="F278" s="226" t="s">
        <v>881</v>
      </c>
      <c r="G278" s="40"/>
      <c r="H278" s="40"/>
      <c r="I278" s="137"/>
      <c r="J278" s="40"/>
      <c r="K278" s="40"/>
      <c r="L278" s="44"/>
      <c r="M278" s="227"/>
      <c r="N278" s="84"/>
      <c r="O278" s="84"/>
      <c r="P278" s="84"/>
      <c r="Q278" s="84"/>
      <c r="R278" s="84"/>
      <c r="S278" s="84"/>
      <c r="T278" s="84"/>
      <c r="U278" s="85"/>
      <c r="AT278" s="18" t="s">
        <v>181</v>
      </c>
      <c r="AU278" s="18" t="s">
        <v>86</v>
      </c>
    </row>
    <row r="279" spans="2:47" s="1" customFormat="1" ht="12">
      <c r="B279" s="39"/>
      <c r="C279" s="40"/>
      <c r="D279" s="225" t="s">
        <v>183</v>
      </c>
      <c r="E279" s="40"/>
      <c r="F279" s="228" t="s">
        <v>315</v>
      </c>
      <c r="G279" s="40"/>
      <c r="H279" s="40"/>
      <c r="I279" s="137"/>
      <c r="J279" s="40"/>
      <c r="K279" s="40"/>
      <c r="L279" s="44"/>
      <c r="M279" s="227"/>
      <c r="N279" s="84"/>
      <c r="O279" s="84"/>
      <c r="P279" s="84"/>
      <c r="Q279" s="84"/>
      <c r="R279" s="84"/>
      <c r="S279" s="84"/>
      <c r="T279" s="84"/>
      <c r="U279" s="85"/>
      <c r="AT279" s="18" t="s">
        <v>183</v>
      </c>
      <c r="AU279" s="18" t="s">
        <v>86</v>
      </c>
    </row>
    <row r="280" spans="2:47" s="1" customFormat="1" ht="12">
      <c r="B280" s="39"/>
      <c r="C280" s="40"/>
      <c r="D280" s="225" t="s">
        <v>409</v>
      </c>
      <c r="E280" s="40"/>
      <c r="F280" s="228" t="s">
        <v>872</v>
      </c>
      <c r="G280" s="40"/>
      <c r="H280" s="40"/>
      <c r="I280" s="137"/>
      <c r="J280" s="40"/>
      <c r="K280" s="40"/>
      <c r="L280" s="44"/>
      <c r="M280" s="227"/>
      <c r="N280" s="84"/>
      <c r="O280" s="84"/>
      <c r="P280" s="84"/>
      <c r="Q280" s="84"/>
      <c r="R280" s="84"/>
      <c r="S280" s="84"/>
      <c r="T280" s="84"/>
      <c r="U280" s="85"/>
      <c r="AT280" s="18" t="s">
        <v>409</v>
      </c>
      <c r="AU280" s="18" t="s">
        <v>86</v>
      </c>
    </row>
    <row r="281" spans="2:51" s="12" customFormat="1" ht="12">
      <c r="B281" s="229"/>
      <c r="C281" s="230"/>
      <c r="D281" s="225" t="s">
        <v>185</v>
      </c>
      <c r="E281" s="231" t="s">
        <v>19</v>
      </c>
      <c r="F281" s="232" t="s">
        <v>882</v>
      </c>
      <c r="G281" s="230"/>
      <c r="H281" s="233">
        <v>96.57</v>
      </c>
      <c r="I281" s="234"/>
      <c r="J281" s="230"/>
      <c r="K281" s="230"/>
      <c r="L281" s="235"/>
      <c r="M281" s="236"/>
      <c r="N281" s="237"/>
      <c r="O281" s="237"/>
      <c r="P281" s="237"/>
      <c r="Q281" s="237"/>
      <c r="R281" s="237"/>
      <c r="S281" s="237"/>
      <c r="T281" s="237"/>
      <c r="U281" s="238"/>
      <c r="AT281" s="239" t="s">
        <v>185</v>
      </c>
      <c r="AU281" s="239" t="s">
        <v>86</v>
      </c>
      <c r="AV281" s="12" t="s">
        <v>86</v>
      </c>
      <c r="AW281" s="12" t="s">
        <v>37</v>
      </c>
      <c r="AX281" s="12" t="s">
        <v>76</v>
      </c>
      <c r="AY281" s="239" t="s">
        <v>173</v>
      </c>
    </row>
    <row r="282" spans="2:51" s="12" customFormat="1" ht="12">
      <c r="B282" s="229"/>
      <c r="C282" s="230"/>
      <c r="D282" s="225" t="s">
        <v>185</v>
      </c>
      <c r="E282" s="231" t="s">
        <v>19</v>
      </c>
      <c r="F282" s="232" t="s">
        <v>883</v>
      </c>
      <c r="G282" s="230"/>
      <c r="H282" s="233">
        <v>-14.36</v>
      </c>
      <c r="I282" s="234"/>
      <c r="J282" s="230"/>
      <c r="K282" s="230"/>
      <c r="L282" s="235"/>
      <c r="M282" s="236"/>
      <c r="N282" s="237"/>
      <c r="O282" s="237"/>
      <c r="P282" s="237"/>
      <c r="Q282" s="237"/>
      <c r="R282" s="237"/>
      <c r="S282" s="237"/>
      <c r="T282" s="237"/>
      <c r="U282" s="238"/>
      <c r="AT282" s="239" t="s">
        <v>185</v>
      </c>
      <c r="AU282" s="239" t="s">
        <v>86</v>
      </c>
      <c r="AV282" s="12" t="s">
        <v>86</v>
      </c>
      <c r="AW282" s="12" t="s">
        <v>37</v>
      </c>
      <c r="AX282" s="12" t="s">
        <v>76</v>
      </c>
      <c r="AY282" s="239" t="s">
        <v>173</v>
      </c>
    </row>
    <row r="283" spans="2:51" s="12" customFormat="1" ht="12">
      <c r="B283" s="229"/>
      <c r="C283" s="230"/>
      <c r="D283" s="225" t="s">
        <v>185</v>
      </c>
      <c r="E283" s="231" t="s">
        <v>19</v>
      </c>
      <c r="F283" s="232" t="s">
        <v>884</v>
      </c>
      <c r="G283" s="230"/>
      <c r="H283" s="233">
        <v>-10.7</v>
      </c>
      <c r="I283" s="234"/>
      <c r="J283" s="230"/>
      <c r="K283" s="230"/>
      <c r="L283" s="235"/>
      <c r="M283" s="236"/>
      <c r="N283" s="237"/>
      <c r="O283" s="237"/>
      <c r="P283" s="237"/>
      <c r="Q283" s="237"/>
      <c r="R283" s="237"/>
      <c r="S283" s="237"/>
      <c r="T283" s="237"/>
      <c r="U283" s="238"/>
      <c r="AT283" s="239" t="s">
        <v>185</v>
      </c>
      <c r="AU283" s="239" t="s">
        <v>86</v>
      </c>
      <c r="AV283" s="12" t="s">
        <v>86</v>
      </c>
      <c r="AW283" s="12" t="s">
        <v>37</v>
      </c>
      <c r="AX283" s="12" t="s">
        <v>76</v>
      </c>
      <c r="AY283" s="239" t="s">
        <v>173</v>
      </c>
    </row>
    <row r="284" spans="2:51" s="13" customFormat="1" ht="12">
      <c r="B284" s="240"/>
      <c r="C284" s="241"/>
      <c r="D284" s="225" t="s">
        <v>185</v>
      </c>
      <c r="E284" s="242" t="s">
        <v>816</v>
      </c>
      <c r="F284" s="243" t="s">
        <v>187</v>
      </c>
      <c r="G284" s="241"/>
      <c r="H284" s="244">
        <v>71.51</v>
      </c>
      <c r="I284" s="245"/>
      <c r="J284" s="241"/>
      <c r="K284" s="241"/>
      <c r="L284" s="246"/>
      <c r="M284" s="247"/>
      <c r="N284" s="248"/>
      <c r="O284" s="248"/>
      <c r="P284" s="248"/>
      <c r="Q284" s="248"/>
      <c r="R284" s="248"/>
      <c r="S284" s="248"/>
      <c r="T284" s="248"/>
      <c r="U284" s="249"/>
      <c r="AT284" s="250" t="s">
        <v>185</v>
      </c>
      <c r="AU284" s="250" t="s">
        <v>86</v>
      </c>
      <c r="AV284" s="13" t="s">
        <v>127</v>
      </c>
      <c r="AW284" s="13" t="s">
        <v>37</v>
      </c>
      <c r="AX284" s="13" t="s">
        <v>84</v>
      </c>
      <c r="AY284" s="250" t="s">
        <v>173</v>
      </c>
    </row>
    <row r="285" spans="2:65" s="1" customFormat="1" ht="16.5" customHeight="1">
      <c r="B285" s="39"/>
      <c r="C285" s="212" t="s">
        <v>416</v>
      </c>
      <c r="D285" s="212" t="s">
        <v>175</v>
      </c>
      <c r="E285" s="213" t="s">
        <v>885</v>
      </c>
      <c r="F285" s="214" t="s">
        <v>886</v>
      </c>
      <c r="G285" s="215" t="s">
        <v>214</v>
      </c>
      <c r="H285" s="216">
        <v>4.682</v>
      </c>
      <c r="I285" s="217"/>
      <c r="J285" s="218">
        <f>ROUND(I285*H285,2)</f>
        <v>0</v>
      </c>
      <c r="K285" s="214" t="s">
        <v>179</v>
      </c>
      <c r="L285" s="44"/>
      <c r="M285" s="219" t="s">
        <v>19</v>
      </c>
      <c r="N285" s="220" t="s">
        <v>47</v>
      </c>
      <c r="O285" s="84"/>
      <c r="P285" s="221">
        <f>O285*H285</f>
        <v>0</v>
      </c>
      <c r="Q285" s="221">
        <v>0</v>
      </c>
      <c r="R285" s="221">
        <f>Q285*H285</f>
        <v>0</v>
      </c>
      <c r="S285" s="221">
        <v>0</v>
      </c>
      <c r="T285" s="221">
        <f>S285*H285</f>
        <v>0</v>
      </c>
      <c r="U285" s="222" t="s">
        <v>19</v>
      </c>
      <c r="AR285" s="223" t="s">
        <v>127</v>
      </c>
      <c r="AT285" s="223" t="s">
        <v>175</v>
      </c>
      <c r="AU285" s="223" t="s">
        <v>86</v>
      </c>
      <c r="AY285" s="18" t="s">
        <v>173</v>
      </c>
      <c r="BE285" s="224">
        <f>IF(N285="základní",J285,0)</f>
        <v>0</v>
      </c>
      <c r="BF285" s="224">
        <f>IF(N285="snížená",J285,0)</f>
        <v>0</v>
      </c>
      <c r="BG285" s="224">
        <f>IF(N285="zákl. přenesená",J285,0)</f>
        <v>0</v>
      </c>
      <c r="BH285" s="224">
        <f>IF(N285="sníž. přenesená",J285,0)</f>
        <v>0</v>
      </c>
      <c r="BI285" s="224">
        <f>IF(N285="nulová",J285,0)</f>
        <v>0</v>
      </c>
      <c r="BJ285" s="18" t="s">
        <v>84</v>
      </c>
      <c r="BK285" s="224">
        <f>ROUND(I285*H285,2)</f>
        <v>0</v>
      </c>
      <c r="BL285" s="18" t="s">
        <v>127</v>
      </c>
      <c r="BM285" s="223" t="s">
        <v>887</v>
      </c>
    </row>
    <row r="286" spans="2:47" s="1" customFormat="1" ht="12">
      <c r="B286" s="39"/>
      <c r="C286" s="40"/>
      <c r="D286" s="225" t="s">
        <v>181</v>
      </c>
      <c r="E286" s="40"/>
      <c r="F286" s="226" t="s">
        <v>888</v>
      </c>
      <c r="G286" s="40"/>
      <c r="H286" s="40"/>
      <c r="I286" s="137"/>
      <c r="J286" s="40"/>
      <c r="K286" s="40"/>
      <c r="L286" s="44"/>
      <c r="M286" s="227"/>
      <c r="N286" s="84"/>
      <c r="O286" s="84"/>
      <c r="P286" s="84"/>
      <c r="Q286" s="84"/>
      <c r="R286" s="84"/>
      <c r="S286" s="84"/>
      <c r="T286" s="84"/>
      <c r="U286" s="85"/>
      <c r="AT286" s="18" t="s">
        <v>181</v>
      </c>
      <c r="AU286" s="18" t="s">
        <v>86</v>
      </c>
    </row>
    <row r="287" spans="2:47" s="1" customFormat="1" ht="12">
      <c r="B287" s="39"/>
      <c r="C287" s="40"/>
      <c r="D287" s="225" t="s">
        <v>183</v>
      </c>
      <c r="E287" s="40"/>
      <c r="F287" s="228" t="s">
        <v>315</v>
      </c>
      <c r="G287" s="40"/>
      <c r="H287" s="40"/>
      <c r="I287" s="137"/>
      <c r="J287" s="40"/>
      <c r="K287" s="40"/>
      <c r="L287" s="44"/>
      <c r="M287" s="227"/>
      <c r="N287" s="84"/>
      <c r="O287" s="84"/>
      <c r="P287" s="84"/>
      <c r="Q287" s="84"/>
      <c r="R287" s="84"/>
      <c r="S287" s="84"/>
      <c r="T287" s="84"/>
      <c r="U287" s="85"/>
      <c r="AT287" s="18" t="s">
        <v>183</v>
      </c>
      <c r="AU287" s="18" t="s">
        <v>86</v>
      </c>
    </row>
    <row r="288" spans="2:51" s="12" customFormat="1" ht="12">
      <c r="B288" s="229"/>
      <c r="C288" s="230"/>
      <c r="D288" s="225" t="s">
        <v>185</v>
      </c>
      <c r="E288" s="231" t="s">
        <v>19</v>
      </c>
      <c r="F288" s="232" t="s">
        <v>861</v>
      </c>
      <c r="G288" s="230"/>
      <c r="H288" s="233">
        <v>4.682</v>
      </c>
      <c r="I288" s="234"/>
      <c r="J288" s="230"/>
      <c r="K288" s="230"/>
      <c r="L288" s="235"/>
      <c r="M288" s="236"/>
      <c r="N288" s="237"/>
      <c r="O288" s="237"/>
      <c r="P288" s="237"/>
      <c r="Q288" s="237"/>
      <c r="R288" s="237"/>
      <c r="S288" s="237"/>
      <c r="T288" s="237"/>
      <c r="U288" s="238"/>
      <c r="AT288" s="239" t="s">
        <v>185</v>
      </c>
      <c r="AU288" s="239" t="s">
        <v>86</v>
      </c>
      <c r="AV288" s="12" t="s">
        <v>86</v>
      </c>
      <c r="AW288" s="12" t="s">
        <v>37</v>
      </c>
      <c r="AX288" s="12" t="s">
        <v>76</v>
      </c>
      <c r="AY288" s="239" t="s">
        <v>173</v>
      </c>
    </row>
    <row r="289" spans="2:51" s="13" customFormat="1" ht="12">
      <c r="B289" s="240"/>
      <c r="C289" s="241"/>
      <c r="D289" s="225" t="s">
        <v>185</v>
      </c>
      <c r="E289" s="242" t="s">
        <v>19</v>
      </c>
      <c r="F289" s="243" t="s">
        <v>187</v>
      </c>
      <c r="G289" s="241"/>
      <c r="H289" s="244">
        <v>4.682</v>
      </c>
      <c r="I289" s="245"/>
      <c r="J289" s="241"/>
      <c r="K289" s="241"/>
      <c r="L289" s="246"/>
      <c r="M289" s="247"/>
      <c r="N289" s="248"/>
      <c r="O289" s="248"/>
      <c r="P289" s="248"/>
      <c r="Q289" s="248"/>
      <c r="R289" s="248"/>
      <c r="S289" s="248"/>
      <c r="T289" s="248"/>
      <c r="U289" s="249"/>
      <c r="AT289" s="250" t="s">
        <v>185</v>
      </c>
      <c r="AU289" s="250" t="s">
        <v>86</v>
      </c>
      <c r="AV289" s="13" t="s">
        <v>127</v>
      </c>
      <c r="AW289" s="13" t="s">
        <v>37</v>
      </c>
      <c r="AX289" s="13" t="s">
        <v>84</v>
      </c>
      <c r="AY289" s="250" t="s">
        <v>173</v>
      </c>
    </row>
    <row r="290" spans="2:65" s="1" customFormat="1" ht="16.5" customHeight="1">
      <c r="B290" s="39"/>
      <c r="C290" s="212" t="s">
        <v>423</v>
      </c>
      <c r="D290" s="212" t="s">
        <v>175</v>
      </c>
      <c r="E290" s="213" t="s">
        <v>889</v>
      </c>
      <c r="F290" s="214" t="s">
        <v>890</v>
      </c>
      <c r="G290" s="215" t="s">
        <v>214</v>
      </c>
      <c r="H290" s="216">
        <v>1287.18</v>
      </c>
      <c r="I290" s="217"/>
      <c r="J290" s="218">
        <f>ROUND(I290*H290,2)</f>
        <v>0</v>
      </c>
      <c r="K290" s="214" t="s">
        <v>179</v>
      </c>
      <c r="L290" s="44"/>
      <c r="M290" s="219" t="s">
        <v>19</v>
      </c>
      <c r="N290" s="220" t="s">
        <v>47</v>
      </c>
      <c r="O290" s="84"/>
      <c r="P290" s="221">
        <f>O290*H290</f>
        <v>0</v>
      </c>
      <c r="Q290" s="221">
        <v>0</v>
      </c>
      <c r="R290" s="221">
        <f>Q290*H290</f>
        <v>0</v>
      </c>
      <c r="S290" s="221">
        <v>0</v>
      </c>
      <c r="T290" s="221">
        <f>S290*H290</f>
        <v>0</v>
      </c>
      <c r="U290" s="222" t="s">
        <v>19</v>
      </c>
      <c r="AR290" s="223" t="s">
        <v>127</v>
      </c>
      <c r="AT290" s="223" t="s">
        <v>175</v>
      </c>
      <c r="AU290" s="223" t="s">
        <v>86</v>
      </c>
      <c r="AY290" s="18" t="s">
        <v>173</v>
      </c>
      <c r="BE290" s="224">
        <f>IF(N290="základní",J290,0)</f>
        <v>0</v>
      </c>
      <c r="BF290" s="224">
        <f>IF(N290="snížená",J290,0)</f>
        <v>0</v>
      </c>
      <c r="BG290" s="224">
        <f>IF(N290="zákl. přenesená",J290,0)</f>
        <v>0</v>
      </c>
      <c r="BH290" s="224">
        <f>IF(N290="sníž. přenesená",J290,0)</f>
        <v>0</v>
      </c>
      <c r="BI290" s="224">
        <f>IF(N290="nulová",J290,0)</f>
        <v>0</v>
      </c>
      <c r="BJ290" s="18" t="s">
        <v>84</v>
      </c>
      <c r="BK290" s="224">
        <f>ROUND(I290*H290,2)</f>
        <v>0</v>
      </c>
      <c r="BL290" s="18" t="s">
        <v>127</v>
      </c>
      <c r="BM290" s="223" t="s">
        <v>891</v>
      </c>
    </row>
    <row r="291" spans="2:47" s="1" customFormat="1" ht="12">
      <c r="B291" s="39"/>
      <c r="C291" s="40"/>
      <c r="D291" s="225" t="s">
        <v>181</v>
      </c>
      <c r="E291" s="40"/>
      <c r="F291" s="226" t="s">
        <v>892</v>
      </c>
      <c r="G291" s="40"/>
      <c r="H291" s="40"/>
      <c r="I291" s="137"/>
      <c r="J291" s="40"/>
      <c r="K291" s="40"/>
      <c r="L291" s="44"/>
      <c r="M291" s="227"/>
      <c r="N291" s="84"/>
      <c r="O291" s="84"/>
      <c r="P291" s="84"/>
      <c r="Q291" s="84"/>
      <c r="R291" s="84"/>
      <c r="S291" s="84"/>
      <c r="T291" s="84"/>
      <c r="U291" s="85"/>
      <c r="AT291" s="18" t="s">
        <v>181</v>
      </c>
      <c r="AU291" s="18" t="s">
        <v>86</v>
      </c>
    </row>
    <row r="292" spans="2:47" s="1" customFormat="1" ht="12">
      <c r="B292" s="39"/>
      <c r="C292" s="40"/>
      <c r="D292" s="225" t="s">
        <v>183</v>
      </c>
      <c r="E292" s="40"/>
      <c r="F292" s="228" t="s">
        <v>315</v>
      </c>
      <c r="G292" s="40"/>
      <c r="H292" s="40"/>
      <c r="I292" s="137"/>
      <c r="J292" s="40"/>
      <c r="K292" s="40"/>
      <c r="L292" s="44"/>
      <c r="M292" s="227"/>
      <c r="N292" s="84"/>
      <c r="O292" s="84"/>
      <c r="P292" s="84"/>
      <c r="Q292" s="84"/>
      <c r="R292" s="84"/>
      <c r="S292" s="84"/>
      <c r="T292" s="84"/>
      <c r="U292" s="85"/>
      <c r="AT292" s="18" t="s">
        <v>183</v>
      </c>
      <c r="AU292" s="18" t="s">
        <v>86</v>
      </c>
    </row>
    <row r="293" spans="2:47" s="1" customFormat="1" ht="12">
      <c r="B293" s="39"/>
      <c r="C293" s="40"/>
      <c r="D293" s="225" t="s">
        <v>409</v>
      </c>
      <c r="E293" s="40"/>
      <c r="F293" s="228" t="s">
        <v>872</v>
      </c>
      <c r="G293" s="40"/>
      <c r="H293" s="40"/>
      <c r="I293" s="137"/>
      <c r="J293" s="40"/>
      <c r="K293" s="40"/>
      <c r="L293" s="44"/>
      <c r="M293" s="227"/>
      <c r="N293" s="84"/>
      <c r="O293" s="84"/>
      <c r="P293" s="84"/>
      <c r="Q293" s="84"/>
      <c r="R293" s="84"/>
      <c r="S293" s="84"/>
      <c r="T293" s="84"/>
      <c r="U293" s="85"/>
      <c r="AT293" s="18" t="s">
        <v>409</v>
      </c>
      <c r="AU293" s="18" t="s">
        <v>86</v>
      </c>
    </row>
    <row r="294" spans="2:51" s="12" customFormat="1" ht="12">
      <c r="B294" s="229"/>
      <c r="C294" s="230"/>
      <c r="D294" s="225" t="s">
        <v>185</v>
      </c>
      <c r="E294" s="231" t="s">
        <v>19</v>
      </c>
      <c r="F294" s="232" t="s">
        <v>893</v>
      </c>
      <c r="G294" s="230"/>
      <c r="H294" s="233">
        <v>1287.18</v>
      </c>
      <c r="I294" s="234"/>
      <c r="J294" s="230"/>
      <c r="K294" s="230"/>
      <c r="L294" s="235"/>
      <c r="M294" s="236"/>
      <c r="N294" s="237"/>
      <c r="O294" s="237"/>
      <c r="P294" s="237"/>
      <c r="Q294" s="237"/>
      <c r="R294" s="237"/>
      <c r="S294" s="237"/>
      <c r="T294" s="237"/>
      <c r="U294" s="238"/>
      <c r="AT294" s="239" t="s">
        <v>185</v>
      </c>
      <c r="AU294" s="239" t="s">
        <v>86</v>
      </c>
      <c r="AV294" s="12" t="s">
        <v>86</v>
      </c>
      <c r="AW294" s="12" t="s">
        <v>37</v>
      </c>
      <c r="AX294" s="12" t="s">
        <v>76</v>
      </c>
      <c r="AY294" s="239" t="s">
        <v>173</v>
      </c>
    </row>
    <row r="295" spans="2:51" s="13" customFormat="1" ht="12">
      <c r="B295" s="240"/>
      <c r="C295" s="241"/>
      <c r="D295" s="225" t="s">
        <v>185</v>
      </c>
      <c r="E295" s="242" t="s">
        <v>19</v>
      </c>
      <c r="F295" s="243" t="s">
        <v>187</v>
      </c>
      <c r="G295" s="241"/>
      <c r="H295" s="244">
        <v>1287.18</v>
      </c>
      <c r="I295" s="245"/>
      <c r="J295" s="241"/>
      <c r="K295" s="241"/>
      <c r="L295" s="246"/>
      <c r="M295" s="247"/>
      <c r="N295" s="248"/>
      <c r="O295" s="248"/>
      <c r="P295" s="248"/>
      <c r="Q295" s="248"/>
      <c r="R295" s="248"/>
      <c r="S295" s="248"/>
      <c r="T295" s="248"/>
      <c r="U295" s="249"/>
      <c r="AT295" s="250" t="s">
        <v>185</v>
      </c>
      <c r="AU295" s="250" t="s">
        <v>86</v>
      </c>
      <c r="AV295" s="13" t="s">
        <v>127</v>
      </c>
      <c r="AW295" s="13" t="s">
        <v>37</v>
      </c>
      <c r="AX295" s="13" t="s">
        <v>84</v>
      </c>
      <c r="AY295" s="250" t="s">
        <v>173</v>
      </c>
    </row>
    <row r="296" spans="2:65" s="1" customFormat="1" ht="16.5" customHeight="1">
      <c r="B296" s="39"/>
      <c r="C296" s="212" t="s">
        <v>428</v>
      </c>
      <c r="D296" s="212" t="s">
        <v>175</v>
      </c>
      <c r="E296" s="213" t="s">
        <v>417</v>
      </c>
      <c r="F296" s="214" t="s">
        <v>418</v>
      </c>
      <c r="G296" s="215" t="s">
        <v>214</v>
      </c>
      <c r="H296" s="216">
        <v>0.7</v>
      </c>
      <c r="I296" s="217"/>
      <c r="J296" s="218">
        <f>ROUND(I296*H296,2)</f>
        <v>0</v>
      </c>
      <c r="K296" s="214" t="s">
        <v>179</v>
      </c>
      <c r="L296" s="44"/>
      <c r="M296" s="219" t="s">
        <v>19</v>
      </c>
      <c r="N296" s="220" t="s">
        <v>47</v>
      </c>
      <c r="O296" s="84"/>
      <c r="P296" s="221">
        <f>O296*H296</f>
        <v>0</v>
      </c>
      <c r="Q296" s="221">
        <v>0</v>
      </c>
      <c r="R296" s="221">
        <f>Q296*H296</f>
        <v>0</v>
      </c>
      <c r="S296" s="221">
        <v>0</v>
      </c>
      <c r="T296" s="221">
        <f>S296*H296</f>
        <v>0</v>
      </c>
      <c r="U296" s="222" t="s">
        <v>19</v>
      </c>
      <c r="AR296" s="223" t="s">
        <v>127</v>
      </c>
      <c r="AT296" s="223" t="s">
        <v>175</v>
      </c>
      <c r="AU296" s="223" t="s">
        <v>86</v>
      </c>
      <c r="AY296" s="18" t="s">
        <v>173</v>
      </c>
      <c r="BE296" s="224">
        <f>IF(N296="základní",J296,0)</f>
        <v>0</v>
      </c>
      <c r="BF296" s="224">
        <f>IF(N296="snížená",J296,0)</f>
        <v>0</v>
      </c>
      <c r="BG296" s="224">
        <f>IF(N296="zákl. přenesená",J296,0)</f>
        <v>0</v>
      </c>
      <c r="BH296" s="224">
        <f>IF(N296="sníž. přenesená",J296,0)</f>
        <v>0</v>
      </c>
      <c r="BI296" s="224">
        <f>IF(N296="nulová",J296,0)</f>
        <v>0</v>
      </c>
      <c r="BJ296" s="18" t="s">
        <v>84</v>
      </c>
      <c r="BK296" s="224">
        <f>ROUND(I296*H296,2)</f>
        <v>0</v>
      </c>
      <c r="BL296" s="18" t="s">
        <v>127</v>
      </c>
      <c r="BM296" s="223" t="s">
        <v>419</v>
      </c>
    </row>
    <row r="297" spans="2:47" s="1" customFormat="1" ht="12">
      <c r="B297" s="39"/>
      <c r="C297" s="40"/>
      <c r="D297" s="225" t="s">
        <v>181</v>
      </c>
      <c r="E297" s="40"/>
      <c r="F297" s="226" t="s">
        <v>420</v>
      </c>
      <c r="G297" s="40"/>
      <c r="H297" s="40"/>
      <c r="I297" s="137"/>
      <c r="J297" s="40"/>
      <c r="K297" s="40"/>
      <c r="L297" s="44"/>
      <c r="M297" s="227"/>
      <c r="N297" s="84"/>
      <c r="O297" s="84"/>
      <c r="P297" s="84"/>
      <c r="Q297" s="84"/>
      <c r="R297" s="84"/>
      <c r="S297" s="84"/>
      <c r="T297" s="84"/>
      <c r="U297" s="85"/>
      <c r="AT297" s="18" t="s">
        <v>181</v>
      </c>
      <c r="AU297" s="18" t="s">
        <v>86</v>
      </c>
    </row>
    <row r="298" spans="2:47" s="1" customFormat="1" ht="12">
      <c r="B298" s="39"/>
      <c r="C298" s="40"/>
      <c r="D298" s="225" t="s">
        <v>183</v>
      </c>
      <c r="E298" s="40"/>
      <c r="F298" s="228" t="s">
        <v>421</v>
      </c>
      <c r="G298" s="40"/>
      <c r="H298" s="40"/>
      <c r="I298" s="137"/>
      <c r="J298" s="40"/>
      <c r="K298" s="40"/>
      <c r="L298" s="44"/>
      <c r="M298" s="227"/>
      <c r="N298" s="84"/>
      <c r="O298" s="84"/>
      <c r="P298" s="84"/>
      <c r="Q298" s="84"/>
      <c r="R298" s="84"/>
      <c r="S298" s="84"/>
      <c r="T298" s="84"/>
      <c r="U298" s="85"/>
      <c r="AT298" s="18" t="s">
        <v>183</v>
      </c>
      <c r="AU298" s="18" t="s">
        <v>86</v>
      </c>
    </row>
    <row r="299" spans="2:51" s="12" customFormat="1" ht="12">
      <c r="B299" s="229"/>
      <c r="C299" s="230"/>
      <c r="D299" s="225" t="s">
        <v>185</v>
      </c>
      <c r="E299" s="231" t="s">
        <v>19</v>
      </c>
      <c r="F299" s="232" t="s">
        <v>894</v>
      </c>
      <c r="G299" s="230"/>
      <c r="H299" s="233">
        <v>0.7</v>
      </c>
      <c r="I299" s="234"/>
      <c r="J299" s="230"/>
      <c r="K299" s="230"/>
      <c r="L299" s="235"/>
      <c r="M299" s="236"/>
      <c r="N299" s="237"/>
      <c r="O299" s="237"/>
      <c r="P299" s="237"/>
      <c r="Q299" s="237"/>
      <c r="R299" s="237"/>
      <c r="S299" s="237"/>
      <c r="T299" s="237"/>
      <c r="U299" s="238"/>
      <c r="AT299" s="239" t="s">
        <v>185</v>
      </c>
      <c r="AU299" s="239" t="s">
        <v>86</v>
      </c>
      <c r="AV299" s="12" t="s">
        <v>86</v>
      </c>
      <c r="AW299" s="12" t="s">
        <v>37</v>
      </c>
      <c r="AX299" s="12" t="s">
        <v>76</v>
      </c>
      <c r="AY299" s="239" t="s">
        <v>173</v>
      </c>
    </row>
    <row r="300" spans="2:51" s="13" customFormat="1" ht="12">
      <c r="B300" s="240"/>
      <c r="C300" s="241"/>
      <c r="D300" s="225" t="s">
        <v>185</v>
      </c>
      <c r="E300" s="242" t="s">
        <v>117</v>
      </c>
      <c r="F300" s="243" t="s">
        <v>187</v>
      </c>
      <c r="G300" s="241"/>
      <c r="H300" s="244">
        <v>0.7</v>
      </c>
      <c r="I300" s="245"/>
      <c r="J300" s="241"/>
      <c r="K300" s="241"/>
      <c r="L300" s="246"/>
      <c r="M300" s="247"/>
      <c r="N300" s="248"/>
      <c r="O300" s="248"/>
      <c r="P300" s="248"/>
      <c r="Q300" s="248"/>
      <c r="R300" s="248"/>
      <c r="S300" s="248"/>
      <c r="T300" s="248"/>
      <c r="U300" s="249"/>
      <c r="AT300" s="250" t="s">
        <v>185</v>
      </c>
      <c r="AU300" s="250" t="s">
        <v>86</v>
      </c>
      <c r="AV300" s="13" t="s">
        <v>127</v>
      </c>
      <c r="AW300" s="13" t="s">
        <v>37</v>
      </c>
      <c r="AX300" s="13" t="s">
        <v>84</v>
      </c>
      <c r="AY300" s="250" t="s">
        <v>173</v>
      </c>
    </row>
    <row r="301" spans="2:65" s="1" customFormat="1" ht="16.5" customHeight="1">
      <c r="B301" s="39"/>
      <c r="C301" s="212" t="s">
        <v>437</v>
      </c>
      <c r="D301" s="212" t="s">
        <v>175</v>
      </c>
      <c r="E301" s="213" t="s">
        <v>424</v>
      </c>
      <c r="F301" s="214" t="s">
        <v>425</v>
      </c>
      <c r="G301" s="215" t="s">
        <v>357</v>
      </c>
      <c r="H301" s="216">
        <v>10.6</v>
      </c>
      <c r="I301" s="217"/>
      <c r="J301" s="218">
        <f>ROUND(I301*H301,2)</f>
        <v>0</v>
      </c>
      <c r="K301" s="214" t="s">
        <v>179</v>
      </c>
      <c r="L301" s="44"/>
      <c r="M301" s="219" t="s">
        <v>19</v>
      </c>
      <c r="N301" s="220" t="s">
        <v>47</v>
      </c>
      <c r="O301" s="84"/>
      <c r="P301" s="221">
        <f>O301*H301</f>
        <v>0</v>
      </c>
      <c r="Q301" s="221">
        <v>0</v>
      </c>
      <c r="R301" s="221">
        <f>Q301*H301</f>
        <v>0</v>
      </c>
      <c r="S301" s="221">
        <v>0</v>
      </c>
      <c r="T301" s="221">
        <f>S301*H301</f>
        <v>0</v>
      </c>
      <c r="U301" s="222" t="s">
        <v>19</v>
      </c>
      <c r="AR301" s="223" t="s">
        <v>127</v>
      </c>
      <c r="AT301" s="223" t="s">
        <v>175</v>
      </c>
      <c r="AU301" s="223" t="s">
        <v>86</v>
      </c>
      <c r="AY301" s="18" t="s">
        <v>173</v>
      </c>
      <c r="BE301" s="224">
        <f>IF(N301="základní",J301,0)</f>
        <v>0</v>
      </c>
      <c r="BF301" s="224">
        <f>IF(N301="snížená",J301,0)</f>
        <v>0</v>
      </c>
      <c r="BG301" s="224">
        <f>IF(N301="zákl. přenesená",J301,0)</f>
        <v>0</v>
      </c>
      <c r="BH301" s="224">
        <f>IF(N301="sníž. přenesená",J301,0)</f>
        <v>0</v>
      </c>
      <c r="BI301" s="224">
        <f>IF(N301="nulová",J301,0)</f>
        <v>0</v>
      </c>
      <c r="BJ301" s="18" t="s">
        <v>84</v>
      </c>
      <c r="BK301" s="224">
        <f>ROUND(I301*H301,2)</f>
        <v>0</v>
      </c>
      <c r="BL301" s="18" t="s">
        <v>127</v>
      </c>
      <c r="BM301" s="223" t="s">
        <v>426</v>
      </c>
    </row>
    <row r="302" spans="2:47" s="1" customFormat="1" ht="12">
      <c r="B302" s="39"/>
      <c r="C302" s="40"/>
      <c r="D302" s="225" t="s">
        <v>181</v>
      </c>
      <c r="E302" s="40"/>
      <c r="F302" s="226" t="s">
        <v>427</v>
      </c>
      <c r="G302" s="40"/>
      <c r="H302" s="40"/>
      <c r="I302" s="137"/>
      <c r="J302" s="40"/>
      <c r="K302" s="40"/>
      <c r="L302" s="44"/>
      <c r="M302" s="227"/>
      <c r="N302" s="84"/>
      <c r="O302" s="84"/>
      <c r="P302" s="84"/>
      <c r="Q302" s="84"/>
      <c r="R302" s="84"/>
      <c r="S302" s="84"/>
      <c r="T302" s="84"/>
      <c r="U302" s="85"/>
      <c r="AT302" s="18" t="s">
        <v>181</v>
      </c>
      <c r="AU302" s="18" t="s">
        <v>86</v>
      </c>
    </row>
    <row r="303" spans="2:51" s="12" customFormat="1" ht="12">
      <c r="B303" s="229"/>
      <c r="C303" s="230"/>
      <c r="D303" s="225" t="s">
        <v>185</v>
      </c>
      <c r="E303" s="231" t="s">
        <v>19</v>
      </c>
      <c r="F303" s="232" t="s">
        <v>138</v>
      </c>
      <c r="G303" s="230"/>
      <c r="H303" s="233">
        <v>10.6</v>
      </c>
      <c r="I303" s="234"/>
      <c r="J303" s="230"/>
      <c r="K303" s="230"/>
      <c r="L303" s="235"/>
      <c r="M303" s="236"/>
      <c r="N303" s="237"/>
      <c r="O303" s="237"/>
      <c r="P303" s="237"/>
      <c r="Q303" s="237"/>
      <c r="R303" s="237"/>
      <c r="S303" s="237"/>
      <c r="T303" s="237"/>
      <c r="U303" s="238"/>
      <c r="AT303" s="239" t="s">
        <v>185</v>
      </c>
      <c r="AU303" s="239" t="s">
        <v>86</v>
      </c>
      <c r="AV303" s="12" t="s">
        <v>86</v>
      </c>
      <c r="AW303" s="12" t="s">
        <v>37</v>
      </c>
      <c r="AX303" s="12" t="s">
        <v>76</v>
      </c>
      <c r="AY303" s="239" t="s">
        <v>173</v>
      </c>
    </row>
    <row r="304" spans="2:51" s="13" customFormat="1" ht="12">
      <c r="B304" s="240"/>
      <c r="C304" s="241"/>
      <c r="D304" s="225" t="s">
        <v>185</v>
      </c>
      <c r="E304" s="242" t="s">
        <v>19</v>
      </c>
      <c r="F304" s="243" t="s">
        <v>187</v>
      </c>
      <c r="G304" s="241"/>
      <c r="H304" s="244">
        <v>10.6</v>
      </c>
      <c r="I304" s="245"/>
      <c r="J304" s="241"/>
      <c r="K304" s="241"/>
      <c r="L304" s="246"/>
      <c r="M304" s="247"/>
      <c r="N304" s="248"/>
      <c r="O304" s="248"/>
      <c r="P304" s="248"/>
      <c r="Q304" s="248"/>
      <c r="R304" s="248"/>
      <c r="S304" s="248"/>
      <c r="T304" s="248"/>
      <c r="U304" s="249"/>
      <c r="AT304" s="250" t="s">
        <v>185</v>
      </c>
      <c r="AU304" s="250" t="s">
        <v>86</v>
      </c>
      <c r="AV304" s="13" t="s">
        <v>127</v>
      </c>
      <c r="AW304" s="13" t="s">
        <v>37</v>
      </c>
      <c r="AX304" s="13" t="s">
        <v>84</v>
      </c>
      <c r="AY304" s="250" t="s">
        <v>173</v>
      </c>
    </row>
    <row r="305" spans="2:65" s="1" customFormat="1" ht="16.5" customHeight="1">
      <c r="B305" s="39"/>
      <c r="C305" s="212" t="s">
        <v>444</v>
      </c>
      <c r="D305" s="212" t="s">
        <v>175</v>
      </c>
      <c r="E305" s="213" t="s">
        <v>429</v>
      </c>
      <c r="F305" s="214" t="s">
        <v>430</v>
      </c>
      <c r="G305" s="215" t="s">
        <v>214</v>
      </c>
      <c r="H305" s="216">
        <v>13.66</v>
      </c>
      <c r="I305" s="217"/>
      <c r="J305" s="218">
        <f>ROUND(I305*H305,2)</f>
        <v>0</v>
      </c>
      <c r="K305" s="214" t="s">
        <v>179</v>
      </c>
      <c r="L305" s="44"/>
      <c r="M305" s="219" t="s">
        <v>19</v>
      </c>
      <c r="N305" s="220" t="s">
        <v>47</v>
      </c>
      <c r="O305" s="84"/>
      <c r="P305" s="221">
        <f>O305*H305</f>
        <v>0</v>
      </c>
      <c r="Q305" s="221">
        <v>0</v>
      </c>
      <c r="R305" s="221">
        <f>Q305*H305</f>
        <v>0</v>
      </c>
      <c r="S305" s="221">
        <v>0</v>
      </c>
      <c r="T305" s="221">
        <f>S305*H305</f>
        <v>0</v>
      </c>
      <c r="U305" s="222" t="s">
        <v>19</v>
      </c>
      <c r="AR305" s="223" t="s">
        <v>127</v>
      </c>
      <c r="AT305" s="223" t="s">
        <v>175</v>
      </c>
      <c r="AU305" s="223" t="s">
        <v>86</v>
      </c>
      <c r="AY305" s="18" t="s">
        <v>173</v>
      </c>
      <c r="BE305" s="224">
        <f>IF(N305="základní",J305,0)</f>
        <v>0</v>
      </c>
      <c r="BF305" s="224">
        <f>IF(N305="snížená",J305,0)</f>
        <v>0</v>
      </c>
      <c r="BG305" s="224">
        <f>IF(N305="zákl. přenesená",J305,0)</f>
        <v>0</v>
      </c>
      <c r="BH305" s="224">
        <f>IF(N305="sníž. přenesená",J305,0)</f>
        <v>0</v>
      </c>
      <c r="BI305" s="224">
        <f>IF(N305="nulová",J305,0)</f>
        <v>0</v>
      </c>
      <c r="BJ305" s="18" t="s">
        <v>84</v>
      </c>
      <c r="BK305" s="224">
        <f>ROUND(I305*H305,2)</f>
        <v>0</v>
      </c>
      <c r="BL305" s="18" t="s">
        <v>127</v>
      </c>
      <c r="BM305" s="223" t="s">
        <v>431</v>
      </c>
    </row>
    <row r="306" spans="2:47" s="1" customFormat="1" ht="12">
      <c r="B306" s="39"/>
      <c r="C306" s="40"/>
      <c r="D306" s="225" t="s">
        <v>181</v>
      </c>
      <c r="E306" s="40"/>
      <c r="F306" s="226" t="s">
        <v>432</v>
      </c>
      <c r="G306" s="40"/>
      <c r="H306" s="40"/>
      <c r="I306" s="137"/>
      <c r="J306" s="40"/>
      <c r="K306" s="40"/>
      <c r="L306" s="44"/>
      <c r="M306" s="227"/>
      <c r="N306" s="84"/>
      <c r="O306" s="84"/>
      <c r="P306" s="84"/>
      <c r="Q306" s="84"/>
      <c r="R306" s="84"/>
      <c r="S306" s="84"/>
      <c r="T306" s="84"/>
      <c r="U306" s="85"/>
      <c r="AT306" s="18" t="s">
        <v>181</v>
      </c>
      <c r="AU306" s="18" t="s">
        <v>86</v>
      </c>
    </row>
    <row r="307" spans="2:47" s="1" customFormat="1" ht="12">
      <c r="B307" s="39"/>
      <c r="C307" s="40"/>
      <c r="D307" s="225" t="s">
        <v>183</v>
      </c>
      <c r="E307" s="40"/>
      <c r="F307" s="228" t="s">
        <v>433</v>
      </c>
      <c r="G307" s="40"/>
      <c r="H307" s="40"/>
      <c r="I307" s="137"/>
      <c r="J307" s="40"/>
      <c r="K307" s="40"/>
      <c r="L307" s="44"/>
      <c r="M307" s="227"/>
      <c r="N307" s="84"/>
      <c r="O307" s="84"/>
      <c r="P307" s="84"/>
      <c r="Q307" s="84"/>
      <c r="R307" s="84"/>
      <c r="S307" s="84"/>
      <c r="T307" s="84"/>
      <c r="U307" s="85"/>
      <c r="AT307" s="18" t="s">
        <v>183</v>
      </c>
      <c r="AU307" s="18" t="s">
        <v>86</v>
      </c>
    </row>
    <row r="308" spans="2:51" s="14" customFormat="1" ht="12">
      <c r="B308" s="251"/>
      <c r="C308" s="252"/>
      <c r="D308" s="225" t="s">
        <v>185</v>
      </c>
      <c r="E308" s="253" t="s">
        <v>19</v>
      </c>
      <c r="F308" s="254" t="s">
        <v>434</v>
      </c>
      <c r="G308" s="252"/>
      <c r="H308" s="253" t="s">
        <v>19</v>
      </c>
      <c r="I308" s="255"/>
      <c r="J308" s="252"/>
      <c r="K308" s="252"/>
      <c r="L308" s="256"/>
      <c r="M308" s="257"/>
      <c r="N308" s="258"/>
      <c r="O308" s="258"/>
      <c r="P308" s="258"/>
      <c r="Q308" s="258"/>
      <c r="R308" s="258"/>
      <c r="S308" s="258"/>
      <c r="T308" s="258"/>
      <c r="U308" s="259"/>
      <c r="AT308" s="260" t="s">
        <v>185</v>
      </c>
      <c r="AU308" s="260" t="s">
        <v>86</v>
      </c>
      <c r="AV308" s="14" t="s">
        <v>84</v>
      </c>
      <c r="AW308" s="14" t="s">
        <v>37</v>
      </c>
      <c r="AX308" s="14" t="s">
        <v>76</v>
      </c>
      <c r="AY308" s="260" t="s">
        <v>173</v>
      </c>
    </row>
    <row r="309" spans="2:51" s="12" customFormat="1" ht="12">
      <c r="B309" s="229"/>
      <c r="C309" s="230"/>
      <c r="D309" s="225" t="s">
        <v>185</v>
      </c>
      <c r="E309" s="231" t="s">
        <v>19</v>
      </c>
      <c r="F309" s="232" t="s">
        <v>895</v>
      </c>
      <c r="G309" s="230"/>
      <c r="H309" s="233">
        <v>7.2</v>
      </c>
      <c r="I309" s="234"/>
      <c r="J309" s="230"/>
      <c r="K309" s="230"/>
      <c r="L309" s="235"/>
      <c r="M309" s="236"/>
      <c r="N309" s="237"/>
      <c r="O309" s="237"/>
      <c r="P309" s="237"/>
      <c r="Q309" s="237"/>
      <c r="R309" s="237"/>
      <c r="S309" s="237"/>
      <c r="T309" s="237"/>
      <c r="U309" s="238"/>
      <c r="AT309" s="239" t="s">
        <v>185</v>
      </c>
      <c r="AU309" s="239" t="s">
        <v>86</v>
      </c>
      <c r="AV309" s="12" t="s">
        <v>86</v>
      </c>
      <c r="AW309" s="12" t="s">
        <v>37</v>
      </c>
      <c r="AX309" s="12" t="s">
        <v>76</v>
      </c>
      <c r="AY309" s="239" t="s">
        <v>173</v>
      </c>
    </row>
    <row r="310" spans="2:51" s="12" customFormat="1" ht="12">
      <c r="B310" s="229"/>
      <c r="C310" s="230"/>
      <c r="D310" s="225" t="s">
        <v>185</v>
      </c>
      <c r="E310" s="231" t="s">
        <v>19</v>
      </c>
      <c r="F310" s="232" t="s">
        <v>896</v>
      </c>
      <c r="G310" s="230"/>
      <c r="H310" s="233">
        <v>6.46</v>
      </c>
      <c r="I310" s="234"/>
      <c r="J310" s="230"/>
      <c r="K310" s="230"/>
      <c r="L310" s="235"/>
      <c r="M310" s="236"/>
      <c r="N310" s="237"/>
      <c r="O310" s="237"/>
      <c r="P310" s="237"/>
      <c r="Q310" s="237"/>
      <c r="R310" s="237"/>
      <c r="S310" s="237"/>
      <c r="T310" s="237"/>
      <c r="U310" s="238"/>
      <c r="AT310" s="239" t="s">
        <v>185</v>
      </c>
      <c r="AU310" s="239" t="s">
        <v>86</v>
      </c>
      <c r="AV310" s="12" t="s">
        <v>86</v>
      </c>
      <c r="AW310" s="12" t="s">
        <v>37</v>
      </c>
      <c r="AX310" s="12" t="s">
        <v>76</v>
      </c>
      <c r="AY310" s="239" t="s">
        <v>173</v>
      </c>
    </row>
    <row r="311" spans="2:51" s="13" customFormat="1" ht="12">
      <c r="B311" s="240"/>
      <c r="C311" s="241"/>
      <c r="D311" s="225" t="s">
        <v>185</v>
      </c>
      <c r="E311" s="242" t="s">
        <v>146</v>
      </c>
      <c r="F311" s="243" t="s">
        <v>187</v>
      </c>
      <c r="G311" s="241"/>
      <c r="H311" s="244">
        <v>13.66</v>
      </c>
      <c r="I311" s="245"/>
      <c r="J311" s="241"/>
      <c r="K311" s="241"/>
      <c r="L311" s="246"/>
      <c r="M311" s="247"/>
      <c r="N311" s="248"/>
      <c r="O311" s="248"/>
      <c r="P311" s="248"/>
      <c r="Q311" s="248"/>
      <c r="R311" s="248"/>
      <c r="S311" s="248"/>
      <c r="T311" s="248"/>
      <c r="U311" s="249"/>
      <c r="AT311" s="250" t="s">
        <v>185</v>
      </c>
      <c r="AU311" s="250" t="s">
        <v>86</v>
      </c>
      <c r="AV311" s="13" t="s">
        <v>127</v>
      </c>
      <c r="AW311" s="13" t="s">
        <v>37</v>
      </c>
      <c r="AX311" s="13" t="s">
        <v>84</v>
      </c>
      <c r="AY311" s="250" t="s">
        <v>173</v>
      </c>
    </row>
    <row r="312" spans="2:65" s="1" customFormat="1" ht="16.5" customHeight="1">
      <c r="B312" s="39"/>
      <c r="C312" s="212" t="s">
        <v>451</v>
      </c>
      <c r="D312" s="212" t="s">
        <v>175</v>
      </c>
      <c r="E312" s="213" t="s">
        <v>438</v>
      </c>
      <c r="F312" s="214" t="s">
        <v>439</v>
      </c>
      <c r="G312" s="215" t="s">
        <v>357</v>
      </c>
      <c r="H312" s="216">
        <v>48.75</v>
      </c>
      <c r="I312" s="217"/>
      <c r="J312" s="218">
        <f>ROUND(I312*H312,2)</f>
        <v>0</v>
      </c>
      <c r="K312" s="214" t="s">
        <v>179</v>
      </c>
      <c r="L312" s="44"/>
      <c r="M312" s="219" t="s">
        <v>19</v>
      </c>
      <c r="N312" s="220" t="s">
        <v>47</v>
      </c>
      <c r="O312" s="84"/>
      <c r="P312" s="221">
        <f>O312*H312</f>
        <v>0</v>
      </c>
      <c r="Q312" s="221">
        <v>0</v>
      </c>
      <c r="R312" s="221">
        <f>Q312*H312</f>
        <v>0</v>
      </c>
      <c r="S312" s="221">
        <v>0</v>
      </c>
      <c r="T312" s="221">
        <f>S312*H312</f>
        <v>0</v>
      </c>
      <c r="U312" s="222" t="s">
        <v>19</v>
      </c>
      <c r="AR312" s="223" t="s">
        <v>127</v>
      </c>
      <c r="AT312" s="223" t="s">
        <v>175</v>
      </c>
      <c r="AU312" s="223" t="s">
        <v>86</v>
      </c>
      <c r="AY312" s="18" t="s">
        <v>173</v>
      </c>
      <c r="BE312" s="224">
        <f>IF(N312="základní",J312,0)</f>
        <v>0</v>
      </c>
      <c r="BF312" s="224">
        <f>IF(N312="snížená",J312,0)</f>
        <v>0</v>
      </c>
      <c r="BG312" s="224">
        <f>IF(N312="zákl. přenesená",J312,0)</f>
        <v>0</v>
      </c>
      <c r="BH312" s="224">
        <f>IF(N312="sníž. přenesená",J312,0)</f>
        <v>0</v>
      </c>
      <c r="BI312" s="224">
        <f>IF(N312="nulová",J312,0)</f>
        <v>0</v>
      </c>
      <c r="BJ312" s="18" t="s">
        <v>84</v>
      </c>
      <c r="BK312" s="224">
        <f>ROUND(I312*H312,2)</f>
        <v>0</v>
      </c>
      <c r="BL312" s="18" t="s">
        <v>127</v>
      </c>
      <c r="BM312" s="223" t="s">
        <v>440</v>
      </c>
    </row>
    <row r="313" spans="2:47" s="1" customFormat="1" ht="12">
      <c r="B313" s="39"/>
      <c r="C313" s="40"/>
      <c r="D313" s="225" t="s">
        <v>181</v>
      </c>
      <c r="E313" s="40"/>
      <c r="F313" s="226" t="s">
        <v>441</v>
      </c>
      <c r="G313" s="40"/>
      <c r="H313" s="40"/>
      <c r="I313" s="137"/>
      <c r="J313" s="40"/>
      <c r="K313" s="40"/>
      <c r="L313" s="44"/>
      <c r="M313" s="227"/>
      <c r="N313" s="84"/>
      <c r="O313" s="84"/>
      <c r="P313" s="84"/>
      <c r="Q313" s="84"/>
      <c r="R313" s="84"/>
      <c r="S313" s="84"/>
      <c r="T313" s="84"/>
      <c r="U313" s="85"/>
      <c r="AT313" s="18" t="s">
        <v>181</v>
      </c>
      <c r="AU313" s="18" t="s">
        <v>86</v>
      </c>
    </row>
    <row r="314" spans="2:47" s="1" customFormat="1" ht="12">
      <c r="B314" s="39"/>
      <c r="C314" s="40"/>
      <c r="D314" s="225" t="s">
        <v>183</v>
      </c>
      <c r="E314" s="40"/>
      <c r="F314" s="228" t="s">
        <v>442</v>
      </c>
      <c r="G314" s="40"/>
      <c r="H314" s="40"/>
      <c r="I314" s="137"/>
      <c r="J314" s="40"/>
      <c r="K314" s="40"/>
      <c r="L314" s="44"/>
      <c r="M314" s="227"/>
      <c r="N314" s="84"/>
      <c r="O314" s="84"/>
      <c r="P314" s="84"/>
      <c r="Q314" s="84"/>
      <c r="R314" s="84"/>
      <c r="S314" s="84"/>
      <c r="T314" s="84"/>
      <c r="U314" s="85"/>
      <c r="AT314" s="18" t="s">
        <v>183</v>
      </c>
      <c r="AU314" s="18" t="s">
        <v>86</v>
      </c>
    </row>
    <row r="315" spans="2:51" s="12" customFormat="1" ht="12">
      <c r="B315" s="229"/>
      <c r="C315" s="230"/>
      <c r="D315" s="225" t="s">
        <v>185</v>
      </c>
      <c r="E315" s="231" t="s">
        <v>19</v>
      </c>
      <c r="F315" s="232" t="s">
        <v>897</v>
      </c>
      <c r="G315" s="230"/>
      <c r="H315" s="233">
        <v>48.75</v>
      </c>
      <c r="I315" s="234"/>
      <c r="J315" s="230"/>
      <c r="K315" s="230"/>
      <c r="L315" s="235"/>
      <c r="M315" s="236"/>
      <c r="N315" s="237"/>
      <c r="O315" s="237"/>
      <c r="P315" s="237"/>
      <c r="Q315" s="237"/>
      <c r="R315" s="237"/>
      <c r="S315" s="237"/>
      <c r="T315" s="237"/>
      <c r="U315" s="238"/>
      <c r="AT315" s="239" t="s">
        <v>185</v>
      </c>
      <c r="AU315" s="239" t="s">
        <v>86</v>
      </c>
      <c r="AV315" s="12" t="s">
        <v>86</v>
      </c>
      <c r="AW315" s="12" t="s">
        <v>37</v>
      </c>
      <c r="AX315" s="12" t="s">
        <v>76</v>
      </c>
      <c r="AY315" s="239" t="s">
        <v>173</v>
      </c>
    </row>
    <row r="316" spans="2:51" s="13" customFormat="1" ht="12">
      <c r="B316" s="240"/>
      <c r="C316" s="241"/>
      <c r="D316" s="225" t="s">
        <v>185</v>
      </c>
      <c r="E316" s="242" t="s">
        <v>142</v>
      </c>
      <c r="F316" s="243" t="s">
        <v>187</v>
      </c>
      <c r="G316" s="241"/>
      <c r="H316" s="244">
        <v>48.75</v>
      </c>
      <c r="I316" s="245"/>
      <c r="J316" s="241"/>
      <c r="K316" s="241"/>
      <c r="L316" s="246"/>
      <c r="M316" s="247"/>
      <c r="N316" s="248"/>
      <c r="O316" s="248"/>
      <c r="P316" s="248"/>
      <c r="Q316" s="248"/>
      <c r="R316" s="248"/>
      <c r="S316" s="248"/>
      <c r="T316" s="248"/>
      <c r="U316" s="249"/>
      <c r="AT316" s="250" t="s">
        <v>185</v>
      </c>
      <c r="AU316" s="250" t="s">
        <v>86</v>
      </c>
      <c r="AV316" s="13" t="s">
        <v>127</v>
      </c>
      <c r="AW316" s="13" t="s">
        <v>37</v>
      </c>
      <c r="AX316" s="13" t="s">
        <v>84</v>
      </c>
      <c r="AY316" s="250" t="s">
        <v>173</v>
      </c>
    </row>
    <row r="317" spans="2:65" s="1" customFormat="1" ht="16.5" customHeight="1">
      <c r="B317" s="39"/>
      <c r="C317" s="212" t="s">
        <v>458</v>
      </c>
      <c r="D317" s="212" t="s">
        <v>175</v>
      </c>
      <c r="E317" s="213" t="s">
        <v>445</v>
      </c>
      <c r="F317" s="214" t="s">
        <v>446</v>
      </c>
      <c r="G317" s="215" t="s">
        <v>357</v>
      </c>
      <c r="H317" s="216">
        <v>201.8</v>
      </c>
      <c r="I317" s="217"/>
      <c r="J317" s="218">
        <f>ROUND(I317*H317,2)</f>
        <v>0</v>
      </c>
      <c r="K317" s="214" t="s">
        <v>179</v>
      </c>
      <c r="L317" s="44"/>
      <c r="M317" s="219" t="s">
        <v>19</v>
      </c>
      <c r="N317" s="220" t="s">
        <v>47</v>
      </c>
      <c r="O317" s="84"/>
      <c r="P317" s="221">
        <f>O317*H317</f>
        <v>0</v>
      </c>
      <c r="Q317" s="221">
        <v>0</v>
      </c>
      <c r="R317" s="221">
        <f>Q317*H317</f>
        <v>0</v>
      </c>
      <c r="S317" s="221">
        <v>0</v>
      </c>
      <c r="T317" s="221">
        <f>S317*H317</f>
        <v>0</v>
      </c>
      <c r="U317" s="222" t="s">
        <v>19</v>
      </c>
      <c r="AR317" s="223" t="s">
        <v>127</v>
      </c>
      <c r="AT317" s="223" t="s">
        <v>175</v>
      </c>
      <c r="AU317" s="223" t="s">
        <v>86</v>
      </c>
      <c r="AY317" s="18" t="s">
        <v>173</v>
      </c>
      <c r="BE317" s="224">
        <f>IF(N317="základní",J317,0)</f>
        <v>0</v>
      </c>
      <c r="BF317" s="224">
        <f>IF(N317="snížená",J317,0)</f>
        <v>0</v>
      </c>
      <c r="BG317" s="224">
        <f>IF(N317="zákl. přenesená",J317,0)</f>
        <v>0</v>
      </c>
      <c r="BH317" s="224">
        <f>IF(N317="sníž. přenesená",J317,0)</f>
        <v>0</v>
      </c>
      <c r="BI317" s="224">
        <f>IF(N317="nulová",J317,0)</f>
        <v>0</v>
      </c>
      <c r="BJ317" s="18" t="s">
        <v>84</v>
      </c>
      <c r="BK317" s="224">
        <f>ROUND(I317*H317,2)</f>
        <v>0</v>
      </c>
      <c r="BL317" s="18" t="s">
        <v>127</v>
      </c>
      <c r="BM317" s="223" t="s">
        <v>447</v>
      </c>
    </row>
    <row r="318" spans="2:47" s="1" customFormat="1" ht="12">
      <c r="B318" s="39"/>
      <c r="C318" s="40"/>
      <c r="D318" s="225" t="s">
        <v>181</v>
      </c>
      <c r="E318" s="40"/>
      <c r="F318" s="226" t="s">
        <v>448</v>
      </c>
      <c r="G318" s="40"/>
      <c r="H318" s="40"/>
      <c r="I318" s="137"/>
      <c r="J318" s="40"/>
      <c r="K318" s="40"/>
      <c r="L318" s="44"/>
      <c r="M318" s="227"/>
      <c r="N318" s="84"/>
      <c r="O318" s="84"/>
      <c r="P318" s="84"/>
      <c r="Q318" s="84"/>
      <c r="R318" s="84"/>
      <c r="S318" s="84"/>
      <c r="T318" s="84"/>
      <c r="U318" s="85"/>
      <c r="AT318" s="18" t="s">
        <v>181</v>
      </c>
      <c r="AU318" s="18" t="s">
        <v>86</v>
      </c>
    </row>
    <row r="319" spans="2:47" s="1" customFormat="1" ht="12">
      <c r="B319" s="39"/>
      <c r="C319" s="40"/>
      <c r="D319" s="225" t="s">
        <v>183</v>
      </c>
      <c r="E319" s="40"/>
      <c r="F319" s="228" t="s">
        <v>449</v>
      </c>
      <c r="G319" s="40"/>
      <c r="H319" s="40"/>
      <c r="I319" s="137"/>
      <c r="J319" s="40"/>
      <c r="K319" s="40"/>
      <c r="L319" s="44"/>
      <c r="M319" s="227"/>
      <c r="N319" s="84"/>
      <c r="O319" s="84"/>
      <c r="P319" s="84"/>
      <c r="Q319" s="84"/>
      <c r="R319" s="84"/>
      <c r="S319" s="84"/>
      <c r="T319" s="84"/>
      <c r="U319" s="85"/>
      <c r="AT319" s="18" t="s">
        <v>183</v>
      </c>
      <c r="AU319" s="18" t="s">
        <v>86</v>
      </c>
    </row>
    <row r="320" spans="2:51" s="12" customFormat="1" ht="12">
      <c r="B320" s="229"/>
      <c r="C320" s="230"/>
      <c r="D320" s="225" t="s">
        <v>185</v>
      </c>
      <c r="E320" s="231" t="s">
        <v>19</v>
      </c>
      <c r="F320" s="232" t="s">
        <v>898</v>
      </c>
      <c r="G320" s="230"/>
      <c r="H320" s="233">
        <v>201.8</v>
      </c>
      <c r="I320" s="234"/>
      <c r="J320" s="230"/>
      <c r="K320" s="230"/>
      <c r="L320" s="235"/>
      <c r="M320" s="236"/>
      <c r="N320" s="237"/>
      <c r="O320" s="237"/>
      <c r="P320" s="237"/>
      <c r="Q320" s="237"/>
      <c r="R320" s="237"/>
      <c r="S320" s="237"/>
      <c r="T320" s="237"/>
      <c r="U320" s="238"/>
      <c r="AT320" s="239" t="s">
        <v>185</v>
      </c>
      <c r="AU320" s="239" t="s">
        <v>86</v>
      </c>
      <c r="AV320" s="12" t="s">
        <v>86</v>
      </c>
      <c r="AW320" s="12" t="s">
        <v>37</v>
      </c>
      <c r="AX320" s="12" t="s">
        <v>76</v>
      </c>
      <c r="AY320" s="239" t="s">
        <v>173</v>
      </c>
    </row>
    <row r="321" spans="2:51" s="13" customFormat="1" ht="12">
      <c r="B321" s="240"/>
      <c r="C321" s="241"/>
      <c r="D321" s="225" t="s">
        <v>185</v>
      </c>
      <c r="E321" s="242" t="s">
        <v>19</v>
      </c>
      <c r="F321" s="243" t="s">
        <v>187</v>
      </c>
      <c r="G321" s="241"/>
      <c r="H321" s="244">
        <v>201.8</v>
      </c>
      <c r="I321" s="245"/>
      <c r="J321" s="241"/>
      <c r="K321" s="241"/>
      <c r="L321" s="246"/>
      <c r="M321" s="247"/>
      <c r="N321" s="248"/>
      <c r="O321" s="248"/>
      <c r="P321" s="248"/>
      <c r="Q321" s="248"/>
      <c r="R321" s="248"/>
      <c r="S321" s="248"/>
      <c r="T321" s="248"/>
      <c r="U321" s="249"/>
      <c r="AT321" s="250" t="s">
        <v>185</v>
      </c>
      <c r="AU321" s="250" t="s">
        <v>86</v>
      </c>
      <c r="AV321" s="13" t="s">
        <v>127</v>
      </c>
      <c r="AW321" s="13" t="s">
        <v>37</v>
      </c>
      <c r="AX321" s="13" t="s">
        <v>84</v>
      </c>
      <c r="AY321" s="250" t="s">
        <v>173</v>
      </c>
    </row>
    <row r="322" spans="2:65" s="1" customFormat="1" ht="16.5" customHeight="1">
      <c r="B322" s="39"/>
      <c r="C322" s="212" t="s">
        <v>487</v>
      </c>
      <c r="D322" s="212" t="s">
        <v>175</v>
      </c>
      <c r="E322" s="213" t="s">
        <v>452</v>
      </c>
      <c r="F322" s="214" t="s">
        <v>453</v>
      </c>
      <c r="G322" s="215" t="s">
        <v>357</v>
      </c>
      <c r="H322" s="216">
        <v>10.6</v>
      </c>
      <c r="I322" s="217"/>
      <c r="J322" s="218">
        <f>ROUND(I322*H322,2)</f>
        <v>0</v>
      </c>
      <c r="K322" s="214" t="s">
        <v>179</v>
      </c>
      <c r="L322" s="44"/>
      <c r="M322" s="219" t="s">
        <v>19</v>
      </c>
      <c r="N322" s="220" t="s">
        <v>47</v>
      </c>
      <c r="O322" s="84"/>
      <c r="P322" s="221">
        <f>O322*H322</f>
        <v>0</v>
      </c>
      <c r="Q322" s="221">
        <v>0</v>
      </c>
      <c r="R322" s="221">
        <f>Q322*H322</f>
        <v>0</v>
      </c>
      <c r="S322" s="221">
        <v>0</v>
      </c>
      <c r="T322" s="221">
        <f>S322*H322</f>
        <v>0</v>
      </c>
      <c r="U322" s="222" t="s">
        <v>19</v>
      </c>
      <c r="AR322" s="223" t="s">
        <v>127</v>
      </c>
      <c r="AT322" s="223" t="s">
        <v>175</v>
      </c>
      <c r="AU322" s="223" t="s">
        <v>86</v>
      </c>
      <c r="AY322" s="18" t="s">
        <v>173</v>
      </c>
      <c r="BE322" s="224">
        <f>IF(N322="základní",J322,0)</f>
        <v>0</v>
      </c>
      <c r="BF322" s="224">
        <f>IF(N322="snížená",J322,0)</f>
        <v>0</v>
      </c>
      <c r="BG322" s="224">
        <f>IF(N322="zákl. přenesená",J322,0)</f>
        <v>0</v>
      </c>
      <c r="BH322" s="224">
        <f>IF(N322="sníž. přenesená",J322,0)</f>
        <v>0</v>
      </c>
      <c r="BI322" s="224">
        <f>IF(N322="nulová",J322,0)</f>
        <v>0</v>
      </c>
      <c r="BJ322" s="18" t="s">
        <v>84</v>
      </c>
      <c r="BK322" s="224">
        <f>ROUND(I322*H322,2)</f>
        <v>0</v>
      </c>
      <c r="BL322" s="18" t="s">
        <v>127</v>
      </c>
      <c r="BM322" s="223" t="s">
        <v>454</v>
      </c>
    </row>
    <row r="323" spans="2:47" s="1" customFormat="1" ht="12">
      <c r="B323" s="39"/>
      <c r="C323" s="40"/>
      <c r="D323" s="225" t="s">
        <v>181</v>
      </c>
      <c r="E323" s="40"/>
      <c r="F323" s="226" t="s">
        <v>455</v>
      </c>
      <c r="G323" s="40"/>
      <c r="H323" s="40"/>
      <c r="I323" s="137"/>
      <c r="J323" s="40"/>
      <c r="K323" s="40"/>
      <c r="L323" s="44"/>
      <c r="M323" s="227"/>
      <c r="N323" s="84"/>
      <c r="O323" s="84"/>
      <c r="P323" s="84"/>
      <c r="Q323" s="84"/>
      <c r="R323" s="84"/>
      <c r="S323" s="84"/>
      <c r="T323" s="84"/>
      <c r="U323" s="85"/>
      <c r="AT323" s="18" t="s">
        <v>181</v>
      </c>
      <c r="AU323" s="18" t="s">
        <v>86</v>
      </c>
    </row>
    <row r="324" spans="2:47" s="1" customFormat="1" ht="12">
      <c r="B324" s="39"/>
      <c r="C324" s="40"/>
      <c r="D324" s="225" t="s">
        <v>183</v>
      </c>
      <c r="E324" s="40"/>
      <c r="F324" s="228" t="s">
        <v>449</v>
      </c>
      <c r="G324" s="40"/>
      <c r="H324" s="40"/>
      <c r="I324" s="137"/>
      <c r="J324" s="40"/>
      <c r="K324" s="40"/>
      <c r="L324" s="44"/>
      <c r="M324" s="227"/>
      <c r="N324" s="84"/>
      <c r="O324" s="84"/>
      <c r="P324" s="84"/>
      <c r="Q324" s="84"/>
      <c r="R324" s="84"/>
      <c r="S324" s="84"/>
      <c r="T324" s="84"/>
      <c r="U324" s="85"/>
      <c r="AT324" s="18" t="s">
        <v>183</v>
      </c>
      <c r="AU324" s="18" t="s">
        <v>86</v>
      </c>
    </row>
    <row r="325" spans="2:51" s="12" customFormat="1" ht="12">
      <c r="B325" s="229"/>
      <c r="C325" s="230"/>
      <c r="D325" s="225" t="s">
        <v>185</v>
      </c>
      <c r="E325" s="231" t="s">
        <v>19</v>
      </c>
      <c r="F325" s="232" t="s">
        <v>899</v>
      </c>
      <c r="G325" s="230"/>
      <c r="H325" s="233">
        <v>10.6</v>
      </c>
      <c r="I325" s="234"/>
      <c r="J325" s="230"/>
      <c r="K325" s="230"/>
      <c r="L325" s="235"/>
      <c r="M325" s="236"/>
      <c r="N325" s="237"/>
      <c r="O325" s="237"/>
      <c r="P325" s="237"/>
      <c r="Q325" s="237"/>
      <c r="R325" s="237"/>
      <c r="S325" s="237"/>
      <c r="T325" s="237"/>
      <c r="U325" s="238"/>
      <c r="AT325" s="239" t="s">
        <v>185</v>
      </c>
      <c r="AU325" s="239" t="s">
        <v>86</v>
      </c>
      <c r="AV325" s="12" t="s">
        <v>86</v>
      </c>
      <c r="AW325" s="12" t="s">
        <v>37</v>
      </c>
      <c r="AX325" s="12" t="s">
        <v>76</v>
      </c>
      <c r="AY325" s="239" t="s">
        <v>173</v>
      </c>
    </row>
    <row r="326" spans="2:51" s="13" customFormat="1" ht="12">
      <c r="B326" s="240"/>
      <c r="C326" s="241"/>
      <c r="D326" s="225" t="s">
        <v>185</v>
      </c>
      <c r="E326" s="242" t="s">
        <v>138</v>
      </c>
      <c r="F326" s="243" t="s">
        <v>187</v>
      </c>
      <c r="G326" s="241"/>
      <c r="H326" s="244">
        <v>10.6</v>
      </c>
      <c r="I326" s="245"/>
      <c r="J326" s="241"/>
      <c r="K326" s="241"/>
      <c r="L326" s="246"/>
      <c r="M326" s="247"/>
      <c r="N326" s="248"/>
      <c r="O326" s="248"/>
      <c r="P326" s="248"/>
      <c r="Q326" s="248"/>
      <c r="R326" s="248"/>
      <c r="S326" s="248"/>
      <c r="T326" s="248"/>
      <c r="U326" s="249"/>
      <c r="AT326" s="250" t="s">
        <v>185</v>
      </c>
      <c r="AU326" s="250" t="s">
        <v>86</v>
      </c>
      <c r="AV326" s="13" t="s">
        <v>127</v>
      </c>
      <c r="AW326" s="13" t="s">
        <v>37</v>
      </c>
      <c r="AX326" s="13" t="s">
        <v>84</v>
      </c>
      <c r="AY326" s="250" t="s">
        <v>173</v>
      </c>
    </row>
    <row r="327" spans="2:65" s="1" customFormat="1" ht="16.5" customHeight="1">
      <c r="B327" s="39"/>
      <c r="C327" s="212" t="s">
        <v>504</v>
      </c>
      <c r="D327" s="212" t="s">
        <v>175</v>
      </c>
      <c r="E327" s="213" t="s">
        <v>720</v>
      </c>
      <c r="F327" s="214" t="s">
        <v>721</v>
      </c>
      <c r="G327" s="215" t="s">
        <v>722</v>
      </c>
      <c r="H327" s="216">
        <v>12</v>
      </c>
      <c r="I327" s="217"/>
      <c r="J327" s="218">
        <f>ROUND(I327*H327,2)</f>
        <v>0</v>
      </c>
      <c r="K327" s="214" t="s">
        <v>19</v>
      </c>
      <c r="L327" s="44"/>
      <c r="M327" s="219" t="s">
        <v>19</v>
      </c>
      <c r="N327" s="220" t="s">
        <v>47</v>
      </c>
      <c r="O327" s="84"/>
      <c r="P327" s="221">
        <f>O327*H327</f>
        <v>0</v>
      </c>
      <c r="Q327" s="221">
        <v>0</v>
      </c>
      <c r="R327" s="221">
        <f>Q327*H327</f>
        <v>0</v>
      </c>
      <c r="S327" s="221">
        <v>0</v>
      </c>
      <c r="T327" s="221">
        <f>S327*H327</f>
        <v>0</v>
      </c>
      <c r="U327" s="222" t="s">
        <v>19</v>
      </c>
      <c r="AR327" s="223" t="s">
        <v>127</v>
      </c>
      <c r="AT327" s="223" t="s">
        <v>175</v>
      </c>
      <c r="AU327" s="223" t="s">
        <v>86</v>
      </c>
      <c r="AY327" s="18" t="s">
        <v>173</v>
      </c>
      <c r="BE327" s="224">
        <f>IF(N327="základní",J327,0)</f>
        <v>0</v>
      </c>
      <c r="BF327" s="224">
        <f>IF(N327="snížená",J327,0)</f>
        <v>0</v>
      </c>
      <c r="BG327" s="224">
        <f>IF(N327="zákl. přenesená",J327,0)</f>
        <v>0</v>
      </c>
      <c r="BH327" s="224">
        <f>IF(N327="sníž. přenesená",J327,0)</f>
        <v>0</v>
      </c>
      <c r="BI327" s="224">
        <f>IF(N327="nulová",J327,0)</f>
        <v>0</v>
      </c>
      <c r="BJ327" s="18" t="s">
        <v>84</v>
      </c>
      <c r="BK327" s="224">
        <f>ROUND(I327*H327,2)</f>
        <v>0</v>
      </c>
      <c r="BL327" s="18" t="s">
        <v>127</v>
      </c>
      <c r="BM327" s="223" t="s">
        <v>900</v>
      </c>
    </row>
    <row r="328" spans="2:47" s="1" customFormat="1" ht="12">
      <c r="B328" s="39"/>
      <c r="C328" s="40"/>
      <c r="D328" s="225" t="s">
        <v>181</v>
      </c>
      <c r="E328" s="40"/>
      <c r="F328" s="226" t="s">
        <v>724</v>
      </c>
      <c r="G328" s="40"/>
      <c r="H328" s="40"/>
      <c r="I328" s="137"/>
      <c r="J328" s="40"/>
      <c r="K328" s="40"/>
      <c r="L328" s="44"/>
      <c r="M328" s="227"/>
      <c r="N328" s="84"/>
      <c r="O328" s="84"/>
      <c r="P328" s="84"/>
      <c r="Q328" s="84"/>
      <c r="R328" s="84"/>
      <c r="S328" s="84"/>
      <c r="T328" s="84"/>
      <c r="U328" s="85"/>
      <c r="AT328" s="18" t="s">
        <v>181</v>
      </c>
      <c r="AU328" s="18" t="s">
        <v>86</v>
      </c>
    </row>
    <row r="329" spans="2:63" s="11" customFormat="1" ht="22.8" customHeight="1">
      <c r="B329" s="196"/>
      <c r="C329" s="197"/>
      <c r="D329" s="198" t="s">
        <v>75</v>
      </c>
      <c r="E329" s="210" t="s">
        <v>127</v>
      </c>
      <c r="F329" s="210" t="s">
        <v>457</v>
      </c>
      <c r="G329" s="197"/>
      <c r="H329" s="197"/>
      <c r="I329" s="200"/>
      <c r="J329" s="211">
        <f>BK329</f>
        <v>0</v>
      </c>
      <c r="K329" s="197"/>
      <c r="L329" s="202"/>
      <c r="M329" s="203"/>
      <c r="N329" s="204"/>
      <c r="O329" s="204"/>
      <c r="P329" s="205">
        <f>SUM(P330:P385)</f>
        <v>0</v>
      </c>
      <c r="Q329" s="204"/>
      <c r="R329" s="205">
        <f>SUM(R330:R385)</f>
        <v>177.72460516650003</v>
      </c>
      <c r="S329" s="204"/>
      <c r="T329" s="205">
        <f>SUM(T330:T385)</f>
        <v>0</v>
      </c>
      <c r="U329" s="206"/>
      <c r="AR329" s="207" t="s">
        <v>84</v>
      </c>
      <c r="AT329" s="208" t="s">
        <v>75</v>
      </c>
      <c r="AU329" s="208" t="s">
        <v>84</v>
      </c>
      <c r="AY329" s="207" t="s">
        <v>173</v>
      </c>
      <c r="BK329" s="209">
        <f>SUM(BK330:BK385)</f>
        <v>0</v>
      </c>
    </row>
    <row r="330" spans="2:65" s="1" customFormat="1" ht="16.5" customHeight="1">
      <c r="B330" s="39"/>
      <c r="C330" s="212" t="s">
        <v>120</v>
      </c>
      <c r="D330" s="212" t="s">
        <v>175</v>
      </c>
      <c r="E330" s="213" t="s">
        <v>459</v>
      </c>
      <c r="F330" s="214" t="s">
        <v>460</v>
      </c>
      <c r="G330" s="215" t="s">
        <v>214</v>
      </c>
      <c r="H330" s="216">
        <v>69.26</v>
      </c>
      <c r="I330" s="217"/>
      <c r="J330" s="218">
        <f>ROUND(I330*H330,2)</f>
        <v>0</v>
      </c>
      <c r="K330" s="214" t="s">
        <v>179</v>
      </c>
      <c r="L330" s="44"/>
      <c r="M330" s="219" t="s">
        <v>19</v>
      </c>
      <c r="N330" s="220" t="s">
        <v>47</v>
      </c>
      <c r="O330" s="84"/>
      <c r="P330" s="221">
        <f>O330*H330</f>
        <v>0</v>
      </c>
      <c r="Q330" s="221">
        <v>1.848</v>
      </c>
      <c r="R330" s="221">
        <f>Q330*H330</f>
        <v>127.99248000000001</v>
      </c>
      <c r="S330" s="221">
        <v>0</v>
      </c>
      <c r="T330" s="221">
        <f>S330*H330</f>
        <v>0</v>
      </c>
      <c r="U330" s="222" t="s">
        <v>19</v>
      </c>
      <c r="AR330" s="223" t="s">
        <v>127</v>
      </c>
      <c r="AT330" s="223" t="s">
        <v>175</v>
      </c>
      <c r="AU330" s="223" t="s">
        <v>86</v>
      </c>
      <c r="AY330" s="18" t="s">
        <v>173</v>
      </c>
      <c r="BE330" s="224">
        <f>IF(N330="základní",J330,0)</f>
        <v>0</v>
      </c>
      <c r="BF330" s="224">
        <f>IF(N330="snížená",J330,0)</f>
        <v>0</v>
      </c>
      <c r="BG330" s="224">
        <f>IF(N330="zákl. přenesená",J330,0)</f>
        <v>0</v>
      </c>
      <c r="BH330" s="224">
        <f>IF(N330="sníž. přenesená",J330,0)</f>
        <v>0</v>
      </c>
      <c r="BI330" s="224">
        <f>IF(N330="nulová",J330,0)</f>
        <v>0</v>
      </c>
      <c r="BJ330" s="18" t="s">
        <v>84</v>
      </c>
      <c r="BK330" s="224">
        <f>ROUND(I330*H330,2)</f>
        <v>0</v>
      </c>
      <c r="BL330" s="18" t="s">
        <v>127</v>
      </c>
      <c r="BM330" s="223" t="s">
        <v>461</v>
      </c>
    </row>
    <row r="331" spans="2:47" s="1" customFormat="1" ht="12">
      <c r="B331" s="39"/>
      <c r="C331" s="40"/>
      <c r="D331" s="225" t="s">
        <v>181</v>
      </c>
      <c r="E331" s="40"/>
      <c r="F331" s="226" t="s">
        <v>462</v>
      </c>
      <c r="G331" s="40"/>
      <c r="H331" s="40"/>
      <c r="I331" s="137"/>
      <c r="J331" s="40"/>
      <c r="K331" s="40"/>
      <c r="L331" s="44"/>
      <c r="M331" s="227"/>
      <c r="N331" s="84"/>
      <c r="O331" s="84"/>
      <c r="P331" s="84"/>
      <c r="Q331" s="84"/>
      <c r="R331" s="84"/>
      <c r="S331" s="84"/>
      <c r="T331" s="84"/>
      <c r="U331" s="85"/>
      <c r="AT331" s="18" t="s">
        <v>181</v>
      </c>
      <c r="AU331" s="18" t="s">
        <v>86</v>
      </c>
    </row>
    <row r="332" spans="2:47" s="1" customFormat="1" ht="12">
      <c r="B332" s="39"/>
      <c r="C332" s="40"/>
      <c r="D332" s="225" t="s">
        <v>183</v>
      </c>
      <c r="E332" s="40"/>
      <c r="F332" s="228" t="s">
        <v>463</v>
      </c>
      <c r="G332" s="40"/>
      <c r="H332" s="40"/>
      <c r="I332" s="137"/>
      <c r="J332" s="40"/>
      <c r="K332" s="40"/>
      <c r="L332" s="44"/>
      <c r="M332" s="227"/>
      <c r="N332" s="84"/>
      <c r="O332" s="84"/>
      <c r="P332" s="84"/>
      <c r="Q332" s="84"/>
      <c r="R332" s="84"/>
      <c r="S332" s="84"/>
      <c r="T332" s="84"/>
      <c r="U332" s="85"/>
      <c r="AT332" s="18" t="s">
        <v>183</v>
      </c>
      <c r="AU332" s="18" t="s">
        <v>86</v>
      </c>
    </row>
    <row r="333" spans="2:51" s="14" customFormat="1" ht="12">
      <c r="B333" s="251"/>
      <c r="C333" s="252"/>
      <c r="D333" s="225" t="s">
        <v>185</v>
      </c>
      <c r="E333" s="253" t="s">
        <v>19</v>
      </c>
      <c r="F333" s="254" t="s">
        <v>464</v>
      </c>
      <c r="G333" s="252"/>
      <c r="H333" s="253" t="s">
        <v>19</v>
      </c>
      <c r="I333" s="255"/>
      <c r="J333" s="252"/>
      <c r="K333" s="252"/>
      <c r="L333" s="256"/>
      <c r="M333" s="257"/>
      <c r="N333" s="258"/>
      <c r="O333" s="258"/>
      <c r="P333" s="258"/>
      <c r="Q333" s="258"/>
      <c r="R333" s="258"/>
      <c r="S333" s="258"/>
      <c r="T333" s="258"/>
      <c r="U333" s="259"/>
      <c r="AT333" s="260" t="s">
        <v>185</v>
      </c>
      <c r="AU333" s="260" t="s">
        <v>86</v>
      </c>
      <c r="AV333" s="14" t="s">
        <v>84</v>
      </c>
      <c r="AW333" s="14" t="s">
        <v>37</v>
      </c>
      <c r="AX333" s="14" t="s">
        <v>76</v>
      </c>
      <c r="AY333" s="260" t="s">
        <v>173</v>
      </c>
    </row>
    <row r="334" spans="2:51" s="12" customFormat="1" ht="12">
      <c r="B334" s="229"/>
      <c r="C334" s="230"/>
      <c r="D334" s="225" t="s">
        <v>185</v>
      </c>
      <c r="E334" s="231" t="s">
        <v>19</v>
      </c>
      <c r="F334" s="232" t="s">
        <v>901</v>
      </c>
      <c r="G334" s="230"/>
      <c r="H334" s="233">
        <v>24.5</v>
      </c>
      <c r="I334" s="234"/>
      <c r="J334" s="230"/>
      <c r="K334" s="230"/>
      <c r="L334" s="235"/>
      <c r="M334" s="236"/>
      <c r="N334" s="237"/>
      <c r="O334" s="237"/>
      <c r="P334" s="237"/>
      <c r="Q334" s="237"/>
      <c r="R334" s="237"/>
      <c r="S334" s="237"/>
      <c r="T334" s="237"/>
      <c r="U334" s="238"/>
      <c r="AT334" s="239" t="s">
        <v>185</v>
      </c>
      <c r="AU334" s="239" t="s">
        <v>86</v>
      </c>
      <c r="AV334" s="12" t="s">
        <v>86</v>
      </c>
      <c r="AW334" s="12" t="s">
        <v>37</v>
      </c>
      <c r="AX334" s="12" t="s">
        <v>76</v>
      </c>
      <c r="AY334" s="239" t="s">
        <v>173</v>
      </c>
    </row>
    <row r="335" spans="2:51" s="12" customFormat="1" ht="12">
      <c r="B335" s="229"/>
      <c r="C335" s="230"/>
      <c r="D335" s="225" t="s">
        <v>185</v>
      </c>
      <c r="E335" s="231" t="s">
        <v>19</v>
      </c>
      <c r="F335" s="232" t="s">
        <v>902</v>
      </c>
      <c r="G335" s="230"/>
      <c r="H335" s="233">
        <v>1.44</v>
      </c>
      <c r="I335" s="234"/>
      <c r="J335" s="230"/>
      <c r="K335" s="230"/>
      <c r="L335" s="235"/>
      <c r="M335" s="236"/>
      <c r="N335" s="237"/>
      <c r="O335" s="237"/>
      <c r="P335" s="237"/>
      <c r="Q335" s="237"/>
      <c r="R335" s="237"/>
      <c r="S335" s="237"/>
      <c r="T335" s="237"/>
      <c r="U335" s="238"/>
      <c r="AT335" s="239" t="s">
        <v>185</v>
      </c>
      <c r="AU335" s="239" t="s">
        <v>86</v>
      </c>
      <c r="AV335" s="12" t="s">
        <v>86</v>
      </c>
      <c r="AW335" s="12" t="s">
        <v>37</v>
      </c>
      <c r="AX335" s="12" t="s">
        <v>76</v>
      </c>
      <c r="AY335" s="239" t="s">
        <v>173</v>
      </c>
    </row>
    <row r="336" spans="2:51" s="12" customFormat="1" ht="12">
      <c r="B336" s="229"/>
      <c r="C336" s="230"/>
      <c r="D336" s="225" t="s">
        <v>185</v>
      </c>
      <c r="E336" s="231" t="s">
        <v>19</v>
      </c>
      <c r="F336" s="232" t="s">
        <v>903</v>
      </c>
      <c r="G336" s="230"/>
      <c r="H336" s="233">
        <v>19.2</v>
      </c>
      <c r="I336" s="234"/>
      <c r="J336" s="230"/>
      <c r="K336" s="230"/>
      <c r="L336" s="235"/>
      <c r="M336" s="236"/>
      <c r="N336" s="237"/>
      <c r="O336" s="237"/>
      <c r="P336" s="237"/>
      <c r="Q336" s="237"/>
      <c r="R336" s="237"/>
      <c r="S336" s="237"/>
      <c r="T336" s="237"/>
      <c r="U336" s="238"/>
      <c r="AT336" s="239" t="s">
        <v>185</v>
      </c>
      <c r="AU336" s="239" t="s">
        <v>86</v>
      </c>
      <c r="AV336" s="12" t="s">
        <v>86</v>
      </c>
      <c r="AW336" s="12" t="s">
        <v>37</v>
      </c>
      <c r="AX336" s="12" t="s">
        <v>76</v>
      </c>
      <c r="AY336" s="239" t="s">
        <v>173</v>
      </c>
    </row>
    <row r="337" spans="2:51" s="12" customFormat="1" ht="12">
      <c r="B337" s="229"/>
      <c r="C337" s="230"/>
      <c r="D337" s="225" t="s">
        <v>185</v>
      </c>
      <c r="E337" s="231" t="s">
        <v>19</v>
      </c>
      <c r="F337" s="232" t="s">
        <v>904</v>
      </c>
      <c r="G337" s="230"/>
      <c r="H337" s="233">
        <v>2.1</v>
      </c>
      <c r="I337" s="234"/>
      <c r="J337" s="230"/>
      <c r="K337" s="230"/>
      <c r="L337" s="235"/>
      <c r="M337" s="236"/>
      <c r="N337" s="237"/>
      <c r="O337" s="237"/>
      <c r="P337" s="237"/>
      <c r="Q337" s="237"/>
      <c r="R337" s="237"/>
      <c r="S337" s="237"/>
      <c r="T337" s="237"/>
      <c r="U337" s="238"/>
      <c r="AT337" s="239" t="s">
        <v>185</v>
      </c>
      <c r="AU337" s="239" t="s">
        <v>86</v>
      </c>
      <c r="AV337" s="12" t="s">
        <v>86</v>
      </c>
      <c r="AW337" s="12" t="s">
        <v>37</v>
      </c>
      <c r="AX337" s="12" t="s">
        <v>76</v>
      </c>
      <c r="AY337" s="239" t="s">
        <v>173</v>
      </c>
    </row>
    <row r="338" spans="2:51" s="12" customFormat="1" ht="12">
      <c r="B338" s="229"/>
      <c r="C338" s="230"/>
      <c r="D338" s="225" t="s">
        <v>185</v>
      </c>
      <c r="E338" s="231" t="s">
        <v>19</v>
      </c>
      <c r="F338" s="232" t="s">
        <v>905</v>
      </c>
      <c r="G338" s="230"/>
      <c r="H338" s="233">
        <v>1.242</v>
      </c>
      <c r="I338" s="234"/>
      <c r="J338" s="230"/>
      <c r="K338" s="230"/>
      <c r="L338" s="235"/>
      <c r="M338" s="236"/>
      <c r="N338" s="237"/>
      <c r="O338" s="237"/>
      <c r="P338" s="237"/>
      <c r="Q338" s="237"/>
      <c r="R338" s="237"/>
      <c r="S338" s="237"/>
      <c r="T338" s="237"/>
      <c r="U338" s="238"/>
      <c r="AT338" s="239" t="s">
        <v>185</v>
      </c>
      <c r="AU338" s="239" t="s">
        <v>86</v>
      </c>
      <c r="AV338" s="12" t="s">
        <v>86</v>
      </c>
      <c r="AW338" s="12" t="s">
        <v>37</v>
      </c>
      <c r="AX338" s="12" t="s">
        <v>76</v>
      </c>
      <c r="AY338" s="239" t="s">
        <v>173</v>
      </c>
    </row>
    <row r="339" spans="2:51" s="15" customFormat="1" ht="12">
      <c r="B339" s="261"/>
      <c r="C339" s="262"/>
      <c r="D339" s="225" t="s">
        <v>185</v>
      </c>
      <c r="E339" s="263" t="s">
        <v>19</v>
      </c>
      <c r="F339" s="264" t="s">
        <v>276</v>
      </c>
      <c r="G339" s="262"/>
      <c r="H339" s="265">
        <v>48.482</v>
      </c>
      <c r="I339" s="266"/>
      <c r="J339" s="262"/>
      <c r="K339" s="262"/>
      <c r="L339" s="267"/>
      <c r="M339" s="268"/>
      <c r="N339" s="269"/>
      <c r="O339" s="269"/>
      <c r="P339" s="269"/>
      <c r="Q339" s="269"/>
      <c r="R339" s="269"/>
      <c r="S339" s="269"/>
      <c r="T339" s="269"/>
      <c r="U339" s="270"/>
      <c r="AT339" s="271" t="s">
        <v>185</v>
      </c>
      <c r="AU339" s="271" t="s">
        <v>86</v>
      </c>
      <c r="AV339" s="15" t="s">
        <v>195</v>
      </c>
      <c r="AW339" s="15" t="s">
        <v>37</v>
      </c>
      <c r="AX339" s="15" t="s">
        <v>76</v>
      </c>
      <c r="AY339" s="271" t="s">
        <v>173</v>
      </c>
    </row>
    <row r="340" spans="2:51" s="14" customFormat="1" ht="12">
      <c r="B340" s="251"/>
      <c r="C340" s="252"/>
      <c r="D340" s="225" t="s">
        <v>185</v>
      </c>
      <c r="E340" s="253" t="s">
        <v>19</v>
      </c>
      <c r="F340" s="254" t="s">
        <v>735</v>
      </c>
      <c r="G340" s="252"/>
      <c r="H340" s="253" t="s">
        <v>19</v>
      </c>
      <c r="I340" s="255"/>
      <c r="J340" s="252"/>
      <c r="K340" s="252"/>
      <c r="L340" s="256"/>
      <c r="M340" s="257"/>
      <c r="N340" s="258"/>
      <c r="O340" s="258"/>
      <c r="P340" s="258"/>
      <c r="Q340" s="258"/>
      <c r="R340" s="258"/>
      <c r="S340" s="258"/>
      <c r="T340" s="258"/>
      <c r="U340" s="259"/>
      <c r="AT340" s="260" t="s">
        <v>185</v>
      </c>
      <c r="AU340" s="260" t="s">
        <v>86</v>
      </c>
      <c r="AV340" s="14" t="s">
        <v>84</v>
      </c>
      <c r="AW340" s="14" t="s">
        <v>37</v>
      </c>
      <c r="AX340" s="14" t="s">
        <v>76</v>
      </c>
      <c r="AY340" s="260" t="s">
        <v>173</v>
      </c>
    </row>
    <row r="341" spans="2:51" s="12" customFormat="1" ht="12">
      <c r="B341" s="229"/>
      <c r="C341" s="230"/>
      <c r="D341" s="225" t="s">
        <v>185</v>
      </c>
      <c r="E341" s="231" t="s">
        <v>19</v>
      </c>
      <c r="F341" s="232" t="s">
        <v>906</v>
      </c>
      <c r="G341" s="230"/>
      <c r="H341" s="233">
        <v>2.07</v>
      </c>
      <c r="I341" s="234"/>
      <c r="J341" s="230"/>
      <c r="K341" s="230"/>
      <c r="L341" s="235"/>
      <c r="M341" s="236"/>
      <c r="N341" s="237"/>
      <c r="O341" s="237"/>
      <c r="P341" s="237"/>
      <c r="Q341" s="237"/>
      <c r="R341" s="237"/>
      <c r="S341" s="237"/>
      <c r="T341" s="237"/>
      <c r="U341" s="238"/>
      <c r="AT341" s="239" t="s">
        <v>185</v>
      </c>
      <c r="AU341" s="239" t="s">
        <v>86</v>
      </c>
      <c r="AV341" s="12" t="s">
        <v>86</v>
      </c>
      <c r="AW341" s="12" t="s">
        <v>37</v>
      </c>
      <c r="AX341" s="12" t="s">
        <v>76</v>
      </c>
      <c r="AY341" s="239" t="s">
        <v>173</v>
      </c>
    </row>
    <row r="342" spans="2:51" s="12" customFormat="1" ht="12">
      <c r="B342" s="229"/>
      <c r="C342" s="230"/>
      <c r="D342" s="225" t="s">
        <v>185</v>
      </c>
      <c r="E342" s="231" t="s">
        <v>19</v>
      </c>
      <c r="F342" s="232" t="s">
        <v>907</v>
      </c>
      <c r="G342" s="230"/>
      <c r="H342" s="233">
        <v>10.8</v>
      </c>
      <c r="I342" s="234"/>
      <c r="J342" s="230"/>
      <c r="K342" s="230"/>
      <c r="L342" s="235"/>
      <c r="M342" s="236"/>
      <c r="N342" s="237"/>
      <c r="O342" s="237"/>
      <c r="P342" s="237"/>
      <c r="Q342" s="237"/>
      <c r="R342" s="237"/>
      <c r="S342" s="237"/>
      <c r="T342" s="237"/>
      <c r="U342" s="238"/>
      <c r="AT342" s="239" t="s">
        <v>185</v>
      </c>
      <c r="AU342" s="239" t="s">
        <v>86</v>
      </c>
      <c r="AV342" s="12" t="s">
        <v>86</v>
      </c>
      <c r="AW342" s="12" t="s">
        <v>37</v>
      </c>
      <c r="AX342" s="12" t="s">
        <v>76</v>
      </c>
      <c r="AY342" s="239" t="s">
        <v>173</v>
      </c>
    </row>
    <row r="343" spans="2:51" s="12" customFormat="1" ht="12">
      <c r="B343" s="229"/>
      <c r="C343" s="230"/>
      <c r="D343" s="225" t="s">
        <v>185</v>
      </c>
      <c r="E343" s="231" t="s">
        <v>19</v>
      </c>
      <c r="F343" s="232" t="s">
        <v>908</v>
      </c>
      <c r="G343" s="230"/>
      <c r="H343" s="233">
        <v>0.6</v>
      </c>
      <c r="I343" s="234"/>
      <c r="J343" s="230"/>
      <c r="K343" s="230"/>
      <c r="L343" s="235"/>
      <c r="M343" s="236"/>
      <c r="N343" s="237"/>
      <c r="O343" s="237"/>
      <c r="P343" s="237"/>
      <c r="Q343" s="237"/>
      <c r="R343" s="237"/>
      <c r="S343" s="237"/>
      <c r="T343" s="237"/>
      <c r="U343" s="238"/>
      <c r="AT343" s="239" t="s">
        <v>185</v>
      </c>
      <c r="AU343" s="239" t="s">
        <v>86</v>
      </c>
      <c r="AV343" s="12" t="s">
        <v>86</v>
      </c>
      <c r="AW343" s="12" t="s">
        <v>37</v>
      </c>
      <c r="AX343" s="12" t="s">
        <v>76</v>
      </c>
      <c r="AY343" s="239" t="s">
        <v>173</v>
      </c>
    </row>
    <row r="344" spans="2:51" s="15" customFormat="1" ht="12">
      <c r="B344" s="261"/>
      <c r="C344" s="262"/>
      <c r="D344" s="225" t="s">
        <v>185</v>
      </c>
      <c r="E344" s="263" t="s">
        <v>626</v>
      </c>
      <c r="F344" s="264" t="s">
        <v>276</v>
      </c>
      <c r="G344" s="262"/>
      <c r="H344" s="265">
        <v>13.47</v>
      </c>
      <c r="I344" s="266"/>
      <c r="J344" s="262"/>
      <c r="K344" s="262"/>
      <c r="L344" s="267"/>
      <c r="M344" s="268"/>
      <c r="N344" s="269"/>
      <c r="O344" s="269"/>
      <c r="P344" s="269"/>
      <c r="Q344" s="269"/>
      <c r="R344" s="269"/>
      <c r="S344" s="269"/>
      <c r="T344" s="269"/>
      <c r="U344" s="270"/>
      <c r="AT344" s="271" t="s">
        <v>185</v>
      </c>
      <c r="AU344" s="271" t="s">
        <v>86</v>
      </c>
      <c r="AV344" s="15" t="s">
        <v>195</v>
      </c>
      <c r="AW344" s="15" t="s">
        <v>37</v>
      </c>
      <c r="AX344" s="15" t="s">
        <v>76</v>
      </c>
      <c r="AY344" s="271" t="s">
        <v>173</v>
      </c>
    </row>
    <row r="345" spans="2:51" s="14" customFormat="1" ht="12">
      <c r="B345" s="251"/>
      <c r="C345" s="252"/>
      <c r="D345" s="225" t="s">
        <v>185</v>
      </c>
      <c r="E345" s="253" t="s">
        <v>19</v>
      </c>
      <c r="F345" s="254" t="s">
        <v>474</v>
      </c>
      <c r="G345" s="252"/>
      <c r="H345" s="253" t="s">
        <v>19</v>
      </c>
      <c r="I345" s="255"/>
      <c r="J345" s="252"/>
      <c r="K345" s="252"/>
      <c r="L345" s="256"/>
      <c r="M345" s="257"/>
      <c r="N345" s="258"/>
      <c r="O345" s="258"/>
      <c r="P345" s="258"/>
      <c r="Q345" s="258"/>
      <c r="R345" s="258"/>
      <c r="S345" s="258"/>
      <c r="T345" s="258"/>
      <c r="U345" s="259"/>
      <c r="AT345" s="260" t="s">
        <v>185</v>
      </c>
      <c r="AU345" s="260" t="s">
        <v>86</v>
      </c>
      <c r="AV345" s="14" t="s">
        <v>84</v>
      </c>
      <c r="AW345" s="14" t="s">
        <v>37</v>
      </c>
      <c r="AX345" s="14" t="s">
        <v>76</v>
      </c>
      <c r="AY345" s="260" t="s">
        <v>173</v>
      </c>
    </row>
    <row r="346" spans="2:51" s="12" customFormat="1" ht="12">
      <c r="B346" s="229"/>
      <c r="C346" s="230"/>
      <c r="D346" s="225" t="s">
        <v>185</v>
      </c>
      <c r="E346" s="231" t="s">
        <v>19</v>
      </c>
      <c r="F346" s="232" t="s">
        <v>909</v>
      </c>
      <c r="G346" s="230"/>
      <c r="H346" s="233">
        <v>9</v>
      </c>
      <c r="I346" s="234"/>
      <c r="J346" s="230"/>
      <c r="K346" s="230"/>
      <c r="L346" s="235"/>
      <c r="M346" s="236"/>
      <c r="N346" s="237"/>
      <c r="O346" s="237"/>
      <c r="P346" s="237"/>
      <c r="Q346" s="237"/>
      <c r="R346" s="237"/>
      <c r="S346" s="237"/>
      <c r="T346" s="237"/>
      <c r="U346" s="238"/>
      <c r="AT346" s="239" t="s">
        <v>185</v>
      </c>
      <c r="AU346" s="239" t="s">
        <v>86</v>
      </c>
      <c r="AV346" s="12" t="s">
        <v>86</v>
      </c>
      <c r="AW346" s="12" t="s">
        <v>37</v>
      </c>
      <c r="AX346" s="12" t="s">
        <v>76</v>
      </c>
      <c r="AY346" s="239" t="s">
        <v>173</v>
      </c>
    </row>
    <row r="347" spans="2:51" s="12" customFormat="1" ht="12">
      <c r="B347" s="229"/>
      <c r="C347" s="230"/>
      <c r="D347" s="225" t="s">
        <v>185</v>
      </c>
      <c r="E347" s="231" t="s">
        <v>19</v>
      </c>
      <c r="F347" s="232" t="s">
        <v>910</v>
      </c>
      <c r="G347" s="230"/>
      <c r="H347" s="233">
        <v>0.72</v>
      </c>
      <c r="I347" s="234"/>
      <c r="J347" s="230"/>
      <c r="K347" s="230"/>
      <c r="L347" s="235"/>
      <c r="M347" s="236"/>
      <c r="N347" s="237"/>
      <c r="O347" s="237"/>
      <c r="P347" s="237"/>
      <c r="Q347" s="237"/>
      <c r="R347" s="237"/>
      <c r="S347" s="237"/>
      <c r="T347" s="237"/>
      <c r="U347" s="238"/>
      <c r="AT347" s="239" t="s">
        <v>185</v>
      </c>
      <c r="AU347" s="239" t="s">
        <v>86</v>
      </c>
      <c r="AV347" s="12" t="s">
        <v>86</v>
      </c>
      <c r="AW347" s="12" t="s">
        <v>37</v>
      </c>
      <c r="AX347" s="12" t="s">
        <v>76</v>
      </c>
      <c r="AY347" s="239" t="s">
        <v>173</v>
      </c>
    </row>
    <row r="348" spans="2:51" s="12" customFormat="1" ht="12">
      <c r="B348" s="229"/>
      <c r="C348" s="230"/>
      <c r="D348" s="225" t="s">
        <v>185</v>
      </c>
      <c r="E348" s="231" t="s">
        <v>19</v>
      </c>
      <c r="F348" s="232" t="s">
        <v>911</v>
      </c>
      <c r="G348" s="230"/>
      <c r="H348" s="233">
        <v>8.64</v>
      </c>
      <c r="I348" s="234"/>
      <c r="J348" s="230"/>
      <c r="K348" s="230"/>
      <c r="L348" s="235"/>
      <c r="M348" s="236"/>
      <c r="N348" s="237"/>
      <c r="O348" s="237"/>
      <c r="P348" s="237"/>
      <c r="Q348" s="237"/>
      <c r="R348" s="237"/>
      <c r="S348" s="237"/>
      <c r="T348" s="237"/>
      <c r="U348" s="238"/>
      <c r="AT348" s="239" t="s">
        <v>185</v>
      </c>
      <c r="AU348" s="239" t="s">
        <v>86</v>
      </c>
      <c r="AV348" s="12" t="s">
        <v>86</v>
      </c>
      <c r="AW348" s="12" t="s">
        <v>37</v>
      </c>
      <c r="AX348" s="12" t="s">
        <v>76</v>
      </c>
      <c r="AY348" s="239" t="s">
        <v>173</v>
      </c>
    </row>
    <row r="349" spans="2:51" s="12" customFormat="1" ht="12">
      <c r="B349" s="229"/>
      <c r="C349" s="230"/>
      <c r="D349" s="225" t="s">
        <v>185</v>
      </c>
      <c r="E349" s="231" t="s">
        <v>19</v>
      </c>
      <c r="F349" s="232" t="s">
        <v>912</v>
      </c>
      <c r="G349" s="230"/>
      <c r="H349" s="233">
        <v>1.08</v>
      </c>
      <c r="I349" s="234"/>
      <c r="J349" s="230"/>
      <c r="K349" s="230"/>
      <c r="L349" s="235"/>
      <c r="M349" s="236"/>
      <c r="N349" s="237"/>
      <c r="O349" s="237"/>
      <c r="P349" s="237"/>
      <c r="Q349" s="237"/>
      <c r="R349" s="237"/>
      <c r="S349" s="237"/>
      <c r="T349" s="237"/>
      <c r="U349" s="238"/>
      <c r="AT349" s="239" t="s">
        <v>185</v>
      </c>
      <c r="AU349" s="239" t="s">
        <v>86</v>
      </c>
      <c r="AV349" s="12" t="s">
        <v>86</v>
      </c>
      <c r="AW349" s="12" t="s">
        <v>37</v>
      </c>
      <c r="AX349" s="12" t="s">
        <v>76</v>
      </c>
      <c r="AY349" s="239" t="s">
        <v>173</v>
      </c>
    </row>
    <row r="350" spans="2:51" s="12" customFormat="1" ht="12">
      <c r="B350" s="229"/>
      <c r="C350" s="230"/>
      <c r="D350" s="225" t="s">
        <v>185</v>
      </c>
      <c r="E350" s="231" t="s">
        <v>19</v>
      </c>
      <c r="F350" s="232" t="s">
        <v>913</v>
      </c>
      <c r="G350" s="230"/>
      <c r="H350" s="233">
        <v>0.828</v>
      </c>
      <c r="I350" s="234"/>
      <c r="J350" s="230"/>
      <c r="K350" s="230"/>
      <c r="L350" s="235"/>
      <c r="M350" s="236"/>
      <c r="N350" s="237"/>
      <c r="O350" s="237"/>
      <c r="P350" s="237"/>
      <c r="Q350" s="237"/>
      <c r="R350" s="237"/>
      <c r="S350" s="237"/>
      <c r="T350" s="237"/>
      <c r="U350" s="238"/>
      <c r="AT350" s="239" t="s">
        <v>185</v>
      </c>
      <c r="AU350" s="239" t="s">
        <v>86</v>
      </c>
      <c r="AV350" s="12" t="s">
        <v>86</v>
      </c>
      <c r="AW350" s="12" t="s">
        <v>37</v>
      </c>
      <c r="AX350" s="12" t="s">
        <v>76</v>
      </c>
      <c r="AY350" s="239" t="s">
        <v>173</v>
      </c>
    </row>
    <row r="351" spans="2:51" s="15" customFormat="1" ht="12">
      <c r="B351" s="261"/>
      <c r="C351" s="262"/>
      <c r="D351" s="225" t="s">
        <v>185</v>
      </c>
      <c r="E351" s="263" t="s">
        <v>19</v>
      </c>
      <c r="F351" s="264" t="s">
        <v>276</v>
      </c>
      <c r="G351" s="262"/>
      <c r="H351" s="265">
        <v>20.268</v>
      </c>
      <c r="I351" s="266"/>
      <c r="J351" s="262"/>
      <c r="K351" s="262"/>
      <c r="L351" s="267"/>
      <c r="M351" s="268"/>
      <c r="N351" s="269"/>
      <c r="O351" s="269"/>
      <c r="P351" s="269"/>
      <c r="Q351" s="269"/>
      <c r="R351" s="269"/>
      <c r="S351" s="269"/>
      <c r="T351" s="269"/>
      <c r="U351" s="270"/>
      <c r="AT351" s="271" t="s">
        <v>185</v>
      </c>
      <c r="AU351" s="271" t="s">
        <v>86</v>
      </c>
      <c r="AV351" s="15" t="s">
        <v>195</v>
      </c>
      <c r="AW351" s="15" t="s">
        <v>37</v>
      </c>
      <c r="AX351" s="15" t="s">
        <v>76</v>
      </c>
      <c r="AY351" s="271" t="s">
        <v>173</v>
      </c>
    </row>
    <row r="352" spans="2:51" s="14" customFormat="1" ht="12">
      <c r="B352" s="251"/>
      <c r="C352" s="252"/>
      <c r="D352" s="225" t="s">
        <v>185</v>
      </c>
      <c r="E352" s="253" t="s">
        <v>19</v>
      </c>
      <c r="F352" s="254" t="s">
        <v>748</v>
      </c>
      <c r="G352" s="252"/>
      <c r="H352" s="253" t="s">
        <v>19</v>
      </c>
      <c r="I352" s="255"/>
      <c r="J352" s="252"/>
      <c r="K352" s="252"/>
      <c r="L352" s="256"/>
      <c r="M352" s="257"/>
      <c r="N352" s="258"/>
      <c r="O352" s="258"/>
      <c r="P352" s="258"/>
      <c r="Q352" s="258"/>
      <c r="R352" s="258"/>
      <c r="S352" s="258"/>
      <c r="T352" s="258"/>
      <c r="U352" s="259"/>
      <c r="AT352" s="260" t="s">
        <v>185</v>
      </c>
      <c r="AU352" s="260" t="s">
        <v>86</v>
      </c>
      <c r="AV352" s="14" t="s">
        <v>84</v>
      </c>
      <c r="AW352" s="14" t="s">
        <v>37</v>
      </c>
      <c r="AX352" s="14" t="s">
        <v>76</v>
      </c>
      <c r="AY352" s="260" t="s">
        <v>173</v>
      </c>
    </row>
    <row r="353" spans="2:51" s="12" customFormat="1" ht="12">
      <c r="B353" s="229"/>
      <c r="C353" s="230"/>
      <c r="D353" s="225" t="s">
        <v>185</v>
      </c>
      <c r="E353" s="231" t="s">
        <v>19</v>
      </c>
      <c r="F353" s="232" t="s">
        <v>914</v>
      </c>
      <c r="G353" s="230"/>
      <c r="H353" s="233">
        <v>1.08</v>
      </c>
      <c r="I353" s="234"/>
      <c r="J353" s="230"/>
      <c r="K353" s="230"/>
      <c r="L353" s="235"/>
      <c r="M353" s="236"/>
      <c r="N353" s="237"/>
      <c r="O353" s="237"/>
      <c r="P353" s="237"/>
      <c r="Q353" s="237"/>
      <c r="R353" s="237"/>
      <c r="S353" s="237"/>
      <c r="T353" s="237"/>
      <c r="U353" s="238"/>
      <c r="AT353" s="239" t="s">
        <v>185</v>
      </c>
      <c r="AU353" s="239" t="s">
        <v>86</v>
      </c>
      <c r="AV353" s="12" t="s">
        <v>86</v>
      </c>
      <c r="AW353" s="12" t="s">
        <v>37</v>
      </c>
      <c r="AX353" s="12" t="s">
        <v>76</v>
      </c>
      <c r="AY353" s="239" t="s">
        <v>173</v>
      </c>
    </row>
    <row r="354" spans="2:51" s="12" customFormat="1" ht="12">
      <c r="B354" s="229"/>
      <c r="C354" s="230"/>
      <c r="D354" s="225" t="s">
        <v>185</v>
      </c>
      <c r="E354" s="231" t="s">
        <v>19</v>
      </c>
      <c r="F354" s="232" t="s">
        <v>915</v>
      </c>
      <c r="G354" s="230"/>
      <c r="H354" s="233">
        <v>2.88</v>
      </c>
      <c r="I354" s="234"/>
      <c r="J354" s="230"/>
      <c r="K354" s="230"/>
      <c r="L354" s="235"/>
      <c r="M354" s="236"/>
      <c r="N354" s="237"/>
      <c r="O354" s="237"/>
      <c r="P354" s="237"/>
      <c r="Q354" s="237"/>
      <c r="R354" s="237"/>
      <c r="S354" s="237"/>
      <c r="T354" s="237"/>
      <c r="U354" s="238"/>
      <c r="AT354" s="239" t="s">
        <v>185</v>
      </c>
      <c r="AU354" s="239" t="s">
        <v>86</v>
      </c>
      <c r="AV354" s="12" t="s">
        <v>86</v>
      </c>
      <c r="AW354" s="12" t="s">
        <v>37</v>
      </c>
      <c r="AX354" s="12" t="s">
        <v>76</v>
      </c>
      <c r="AY354" s="239" t="s">
        <v>173</v>
      </c>
    </row>
    <row r="355" spans="2:51" s="12" customFormat="1" ht="12">
      <c r="B355" s="229"/>
      <c r="C355" s="230"/>
      <c r="D355" s="225" t="s">
        <v>185</v>
      </c>
      <c r="E355" s="231" t="s">
        <v>19</v>
      </c>
      <c r="F355" s="232" t="s">
        <v>916</v>
      </c>
      <c r="G355" s="230"/>
      <c r="H355" s="233">
        <v>0.36</v>
      </c>
      <c r="I355" s="234"/>
      <c r="J355" s="230"/>
      <c r="K355" s="230"/>
      <c r="L355" s="235"/>
      <c r="M355" s="236"/>
      <c r="N355" s="237"/>
      <c r="O355" s="237"/>
      <c r="P355" s="237"/>
      <c r="Q355" s="237"/>
      <c r="R355" s="237"/>
      <c r="S355" s="237"/>
      <c r="T355" s="237"/>
      <c r="U355" s="238"/>
      <c r="AT355" s="239" t="s">
        <v>185</v>
      </c>
      <c r="AU355" s="239" t="s">
        <v>86</v>
      </c>
      <c r="AV355" s="12" t="s">
        <v>86</v>
      </c>
      <c r="AW355" s="12" t="s">
        <v>37</v>
      </c>
      <c r="AX355" s="12" t="s">
        <v>76</v>
      </c>
      <c r="AY355" s="239" t="s">
        <v>173</v>
      </c>
    </row>
    <row r="356" spans="2:51" s="15" customFormat="1" ht="12">
      <c r="B356" s="261"/>
      <c r="C356" s="262"/>
      <c r="D356" s="225" t="s">
        <v>185</v>
      </c>
      <c r="E356" s="263" t="s">
        <v>628</v>
      </c>
      <c r="F356" s="264" t="s">
        <v>276</v>
      </c>
      <c r="G356" s="262"/>
      <c r="H356" s="265">
        <v>4.32</v>
      </c>
      <c r="I356" s="266"/>
      <c r="J356" s="262"/>
      <c r="K356" s="262"/>
      <c r="L356" s="267"/>
      <c r="M356" s="268"/>
      <c r="N356" s="269"/>
      <c r="O356" s="269"/>
      <c r="P356" s="269"/>
      <c r="Q356" s="269"/>
      <c r="R356" s="269"/>
      <c r="S356" s="269"/>
      <c r="T356" s="269"/>
      <c r="U356" s="270"/>
      <c r="AT356" s="271" t="s">
        <v>185</v>
      </c>
      <c r="AU356" s="271" t="s">
        <v>86</v>
      </c>
      <c r="AV356" s="15" t="s">
        <v>195</v>
      </c>
      <c r="AW356" s="15" t="s">
        <v>37</v>
      </c>
      <c r="AX356" s="15" t="s">
        <v>76</v>
      </c>
      <c r="AY356" s="271" t="s">
        <v>173</v>
      </c>
    </row>
    <row r="357" spans="2:51" s="14" customFormat="1" ht="12">
      <c r="B357" s="251"/>
      <c r="C357" s="252"/>
      <c r="D357" s="225" t="s">
        <v>185</v>
      </c>
      <c r="E357" s="253" t="s">
        <v>19</v>
      </c>
      <c r="F357" s="254" t="s">
        <v>484</v>
      </c>
      <c r="G357" s="252"/>
      <c r="H357" s="253" t="s">
        <v>19</v>
      </c>
      <c r="I357" s="255"/>
      <c r="J357" s="252"/>
      <c r="K357" s="252"/>
      <c r="L357" s="256"/>
      <c r="M357" s="257"/>
      <c r="N357" s="258"/>
      <c r="O357" s="258"/>
      <c r="P357" s="258"/>
      <c r="Q357" s="258"/>
      <c r="R357" s="258"/>
      <c r="S357" s="258"/>
      <c r="T357" s="258"/>
      <c r="U357" s="259"/>
      <c r="AT357" s="260" t="s">
        <v>185</v>
      </c>
      <c r="AU357" s="260" t="s">
        <v>86</v>
      </c>
      <c r="AV357" s="14" t="s">
        <v>84</v>
      </c>
      <c r="AW357" s="14" t="s">
        <v>37</v>
      </c>
      <c r="AX357" s="14" t="s">
        <v>76</v>
      </c>
      <c r="AY357" s="260" t="s">
        <v>173</v>
      </c>
    </row>
    <row r="358" spans="2:51" s="12" customFormat="1" ht="12">
      <c r="B358" s="229"/>
      <c r="C358" s="230"/>
      <c r="D358" s="225" t="s">
        <v>185</v>
      </c>
      <c r="E358" s="231" t="s">
        <v>19</v>
      </c>
      <c r="F358" s="232" t="s">
        <v>917</v>
      </c>
      <c r="G358" s="230"/>
      <c r="H358" s="233">
        <v>-2.16</v>
      </c>
      <c r="I358" s="234"/>
      <c r="J358" s="230"/>
      <c r="K358" s="230"/>
      <c r="L358" s="235"/>
      <c r="M358" s="236"/>
      <c r="N358" s="237"/>
      <c r="O358" s="237"/>
      <c r="P358" s="237"/>
      <c r="Q358" s="237"/>
      <c r="R358" s="237"/>
      <c r="S358" s="237"/>
      <c r="T358" s="237"/>
      <c r="U358" s="238"/>
      <c r="AT358" s="239" t="s">
        <v>185</v>
      </c>
      <c r="AU358" s="239" t="s">
        <v>86</v>
      </c>
      <c r="AV358" s="12" t="s">
        <v>86</v>
      </c>
      <c r="AW358" s="12" t="s">
        <v>37</v>
      </c>
      <c r="AX358" s="12" t="s">
        <v>76</v>
      </c>
      <c r="AY358" s="239" t="s">
        <v>173</v>
      </c>
    </row>
    <row r="359" spans="2:51" s="12" customFormat="1" ht="12">
      <c r="B359" s="229"/>
      <c r="C359" s="230"/>
      <c r="D359" s="225" t="s">
        <v>185</v>
      </c>
      <c r="E359" s="231" t="s">
        <v>19</v>
      </c>
      <c r="F359" s="232" t="s">
        <v>486</v>
      </c>
      <c r="G359" s="230"/>
      <c r="H359" s="233">
        <v>-15.12</v>
      </c>
      <c r="I359" s="234"/>
      <c r="J359" s="230"/>
      <c r="K359" s="230"/>
      <c r="L359" s="235"/>
      <c r="M359" s="236"/>
      <c r="N359" s="237"/>
      <c r="O359" s="237"/>
      <c r="P359" s="237"/>
      <c r="Q359" s="237"/>
      <c r="R359" s="237"/>
      <c r="S359" s="237"/>
      <c r="T359" s="237"/>
      <c r="U359" s="238"/>
      <c r="AT359" s="239" t="s">
        <v>185</v>
      </c>
      <c r="AU359" s="239" t="s">
        <v>86</v>
      </c>
      <c r="AV359" s="12" t="s">
        <v>86</v>
      </c>
      <c r="AW359" s="12" t="s">
        <v>37</v>
      </c>
      <c r="AX359" s="12" t="s">
        <v>76</v>
      </c>
      <c r="AY359" s="239" t="s">
        <v>173</v>
      </c>
    </row>
    <row r="360" spans="2:51" s="13" customFormat="1" ht="12">
      <c r="B360" s="240"/>
      <c r="C360" s="241"/>
      <c r="D360" s="225" t="s">
        <v>185</v>
      </c>
      <c r="E360" s="242" t="s">
        <v>19</v>
      </c>
      <c r="F360" s="243" t="s">
        <v>187</v>
      </c>
      <c r="G360" s="241"/>
      <c r="H360" s="244">
        <v>69.26</v>
      </c>
      <c r="I360" s="245"/>
      <c r="J360" s="241"/>
      <c r="K360" s="241"/>
      <c r="L360" s="246"/>
      <c r="M360" s="247"/>
      <c r="N360" s="248"/>
      <c r="O360" s="248"/>
      <c r="P360" s="248"/>
      <c r="Q360" s="248"/>
      <c r="R360" s="248"/>
      <c r="S360" s="248"/>
      <c r="T360" s="248"/>
      <c r="U360" s="249"/>
      <c r="AT360" s="250" t="s">
        <v>185</v>
      </c>
      <c r="AU360" s="250" t="s">
        <v>86</v>
      </c>
      <c r="AV360" s="13" t="s">
        <v>127</v>
      </c>
      <c r="AW360" s="13" t="s">
        <v>37</v>
      </c>
      <c r="AX360" s="13" t="s">
        <v>84</v>
      </c>
      <c r="AY360" s="250" t="s">
        <v>173</v>
      </c>
    </row>
    <row r="361" spans="2:65" s="1" customFormat="1" ht="16.5" customHeight="1">
      <c r="B361" s="39"/>
      <c r="C361" s="212" t="s">
        <v>516</v>
      </c>
      <c r="D361" s="212" t="s">
        <v>175</v>
      </c>
      <c r="E361" s="213" t="s">
        <v>488</v>
      </c>
      <c r="F361" s="214" t="s">
        <v>489</v>
      </c>
      <c r="G361" s="215" t="s">
        <v>214</v>
      </c>
      <c r="H361" s="216">
        <v>21.12</v>
      </c>
      <c r="I361" s="217"/>
      <c r="J361" s="218">
        <f>ROUND(I361*H361,2)</f>
        <v>0</v>
      </c>
      <c r="K361" s="214" t="s">
        <v>179</v>
      </c>
      <c r="L361" s="44"/>
      <c r="M361" s="219" t="s">
        <v>19</v>
      </c>
      <c r="N361" s="220" t="s">
        <v>47</v>
      </c>
      <c r="O361" s="84"/>
      <c r="P361" s="221">
        <f>O361*H361</f>
        <v>0</v>
      </c>
      <c r="Q361" s="221">
        <v>1.54</v>
      </c>
      <c r="R361" s="221">
        <f>Q361*H361</f>
        <v>32.5248</v>
      </c>
      <c r="S361" s="221">
        <v>0</v>
      </c>
      <c r="T361" s="221">
        <f>S361*H361</f>
        <v>0</v>
      </c>
      <c r="U361" s="222" t="s">
        <v>19</v>
      </c>
      <c r="AR361" s="223" t="s">
        <v>127</v>
      </c>
      <c r="AT361" s="223" t="s">
        <v>175</v>
      </c>
      <c r="AU361" s="223" t="s">
        <v>86</v>
      </c>
      <c r="AY361" s="18" t="s">
        <v>173</v>
      </c>
      <c r="BE361" s="224">
        <f>IF(N361="základní",J361,0)</f>
        <v>0</v>
      </c>
      <c r="BF361" s="224">
        <f>IF(N361="snížená",J361,0)</f>
        <v>0</v>
      </c>
      <c r="BG361" s="224">
        <f>IF(N361="zákl. přenesená",J361,0)</f>
        <v>0</v>
      </c>
      <c r="BH361" s="224">
        <f>IF(N361="sníž. přenesená",J361,0)</f>
        <v>0</v>
      </c>
      <c r="BI361" s="224">
        <f>IF(N361="nulová",J361,0)</f>
        <v>0</v>
      </c>
      <c r="BJ361" s="18" t="s">
        <v>84</v>
      </c>
      <c r="BK361" s="224">
        <f>ROUND(I361*H361,2)</f>
        <v>0</v>
      </c>
      <c r="BL361" s="18" t="s">
        <v>127</v>
      </c>
      <c r="BM361" s="223" t="s">
        <v>490</v>
      </c>
    </row>
    <row r="362" spans="2:47" s="1" customFormat="1" ht="12">
      <c r="B362" s="39"/>
      <c r="C362" s="40"/>
      <c r="D362" s="225" t="s">
        <v>181</v>
      </c>
      <c r="E362" s="40"/>
      <c r="F362" s="226" t="s">
        <v>491</v>
      </c>
      <c r="G362" s="40"/>
      <c r="H362" s="40"/>
      <c r="I362" s="137"/>
      <c r="J362" s="40"/>
      <c r="K362" s="40"/>
      <c r="L362" s="44"/>
      <c r="M362" s="227"/>
      <c r="N362" s="84"/>
      <c r="O362" s="84"/>
      <c r="P362" s="84"/>
      <c r="Q362" s="84"/>
      <c r="R362" s="84"/>
      <c r="S362" s="84"/>
      <c r="T362" s="84"/>
      <c r="U362" s="85"/>
      <c r="AT362" s="18" t="s">
        <v>181</v>
      </c>
      <c r="AU362" s="18" t="s">
        <v>86</v>
      </c>
    </row>
    <row r="363" spans="2:47" s="1" customFormat="1" ht="12">
      <c r="B363" s="39"/>
      <c r="C363" s="40"/>
      <c r="D363" s="225" t="s">
        <v>183</v>
      </c>
      <c r="E363" s="40"/>
      <c r="F363" s="228" t="s">
        <v>463</v>
      </c>
      <c r="G363" s="40"/>
      <c r="H363" s="40"/>
      <c r="I363" s="137"/>
      <c r="J363" s="40"/>
      <c r="K363" s="40"/>
      <c r="L363" s="44"/>
      <c r="M363" s="227"/>
      <c r="N363" s="84"/>
      <c r="O363" s="84"/>
      <c r="P363" s="84"/>
      <c r="Q363" s="84"/>
      <c r="R363" s="84"/>
      <c r="S363" s="84"/>
      <c r="T363" s="84"/>
      <c r="U363" s="85"/>
      <c r="AT363" s="18" t="s">
        <v>183</v>
      </c>
      <c r="AU363" s="18" t="s">
        <v>86</v>
      </c>
    </row>
    <row r="364" spans="2:51" s="14" customFormat="1" ht="12">
      <c r="B364" s="251"/>
      <c r="C364" s="252"/>
      <c r="D364" s="225" t="s">
        <v>185</v>
      </c>
      <c r="E364" s="253" t="s">
        <v>19</v>
      </c>
      <c r="F364" s="254" t="s">
        <v>492</v>
      </c>
      <c r="G364" s="252"/>
      <c r="H364" s="253" t="s">
        <v>19</v>
      </c>
      <c r="I364" s="255"/>
      <c r="J364" s="252"/>
      <c r="K364" s="252"/>
      <c r="L364" s="256"/>
      <c r="M364" s="257"/>
      <c r="N364" s="258"/>
      <c r="O364" s="258"/>
      <c r="P364" s="258"/>
      <c r="Q364" s="258"/>
      <c r="R364" s="258"/>
      <c r="S364" s="258"/>
      <c r="T364" s="258"/>
      <c r="U364" s="259"/>
      <c r="AT364" s="260" t="s">
        <v>185</v>
      </c>
      <c r="AU364" s="260" t="s">
        <v>86</v>
      </c>
      <c r="AV364" s="14" t="s">
        <v>84</v>
      </c>
      <c r="AW364" s="14" t="s">
        <v>37</v>
      </c>
      <c r="AX364" s="14" t="s">
        <v>76</v>
      </c>
      <c r="AY364" s="260" t="s">
        <v>173</v>
      </c>
    </row>
    <row r="365" spans="2:51" s="14" customFormat="1" ht="12">
      <c r="B365" s="251"/>
      <c r="C365" s="252"/>
      <c r="D365" s="225" t="s">
        <v>185</v>
      </c>
      <c r="E365" s="253" t="s">
        <v>19</v>
      </c>
      <c r="F365" s="254" t="s">
        <v>493</v>
      </c>
      <c r="G365" s="252"/>
      <c r="H365" s="253" t="s">
        <v>19</v>
      </c>
      <c r="I365" s="255"/>
      <c r="J365" s="252"/>
      <c r="K365" s="252"/>
      <c r="L365" s="256"/>
      <c r="M365" s="257"/>
      <c r="N365" s="258"/>
      <c r="O365" s="258"/>
      <c r="P365" s="258"/>
      <c r="Q365" s="258"/>
      <c r="R365" s="258"/>
      <c r="S365" s="258"/>
      <c r="T365" s="258"/>
      <c r="U365" s="259"/>
      <c r="AT365" s="260" t="s">
        <v>185</v>
      </c>
      <c r="AU365" s="260" t="s">
        <v>86</v>
      </c>
      <c r="AV365" s="14" t="s">
        <v>84</v>
      </c>
      <c r="AW365" s="14" t="s">
        <v>37</v>
      </c>
      <c r="AX365" s="14" t="s">
        <v>76</v>
      </c>
      <c r="AY365" s="260" t="s">
        <v>173</v>
      </c>
    </row>
    <row r="366" spans="2:51" s="12" customFormat="1" ht="12">
      <c r="B366" s="229"/>
      <c r="C366" s="230"/>
      <c r="D366" s="225" t="s">
        <v>185</v>
      </c>
      <c r="E366" s="231" t="s">
        <v>19</v>
      </c>
      <c r="F366" s="232" t="s">
        <v>918</v>
      </c>
      <c r="G366" s="230"/>
      <c r="H366" s="233">
        <v>3.36</v>
      </c>
      <c r="I366" s="234"/>
      <c r="J366" s="230"/>
      <c r="K366" s="230"/>
      <c r="L366" s="235"/>
      <c r="M366" s="236"/>
      <c r="N366" s="237"/>
      <c r="O366" s="237"/>
      <c r="P366" s="237"/>
      <c r="Q366" s="237"/>
      <c r="R366" s="237"/>
      <c r="S366" s="237"/>
      <c r="T366" s="237"/>
      <c r="U366" s="238"/>
      <c r="AT366" s="239" t="s">
        <v>185</v>
      </c>
      <c r="AU366" s="239" t="s">
        <v>86</v>
      </c>
      <c r="AV366" s="12" t="s">
        <v>86</v>
      </c>
      <c r="AW366" s="12" t="s">
        <v>37</v>
      </c>
      <c r="AX366" s="12" t="s">
        <v>76</v>
      </c>
      <c r="AY366" s="239" t="s">
        <v>173</v>
      </c>
    </row>
    <row r="367" spans="2:51" s="12" customFormat="1" ht="12">
      <c r="B367" s="229"/>
      <c r="C367" s="230"/>
      <c r="D367" s="225" t="s">
        <v>185</v>
      </c>
      <c r="E367" s="231" t="s">
        <v>19</v>
      </c>
      <c r="F367" s="232" t="s">
        <v>919</v>
      </c>
      <c r="G367" s="230"/>
      <c r="H367" s="233">
        <v>2.64</v>
      </c>
      <c r="I367" s="234"/>
      <c r="J367" s="230"/>
      <c r="K367" s="230"/>
      <c r="L367" s="235"/>
      <c r="M367" s="236"/>
      <c r="N367" s="237"/>
      <c r="O367" s="237"/>
      <c r="P367" s="237"/>
      <c r="Q367" s="237"/>
      <c r="R367" s="237"/>
      <c r="S367" s="237"/>
      <c r="T367" s="237"/>
      <c r="U367" s="238"/>
      <c r="AT367" s="239" t="s">
        <v>185</v>
      </c>
      <c r="AU367" s="239" t="s">
        <v>86</v>
      </c>
      <c r="AV367" s="12" t="s">
        <v>86</v>
      </c>
      <c r="AW367" s="12" t="s">
        <v>37</v>
      </c>
      <c r="AX367" s="12" t="s">
        <v>76</v>
      </c>
      <c r="AY367" s="239" t="s">
        <v>173</v>
      </c>
    </row>
    <row r="368" spans="2:51" s="15" customFormat="1" ht="12">
      <c r="B368" s="261"/>
      <c r="C368" s="262"/>
      <c r="D368" s="225" t="s">
        <v>185</v>
      </c>
      <c r="E368" s="263" t="s">
        <v>498</v>
      </c>
      <c r="F368" s="264" t="s">
        <v>276</v>
      </c>
      <c r="G368" s="262"/>
      <c r="H368" s="265">
        <v>6</v>
      </c>
      <c r="I368" s="266"/>
      <c r="J368" s="262"/>
      <c r="K368" s="262"/>
      <c r="L368" s="267"/>
      <c r="M368" s="268"/>
      <c r="N368" s="269"/>
      <c r="O368" s="269"/>
      <c r="P368" s="269"/>
      <c r="Q368" s="269"/>
      <c r="R368" s="269"/>
      <c r="S368" s="269"/>
      <c r="T368" s="269"/>
      <c r="U368" s="270"/>
      <c r="AT368" s="271" t="s">
        <v>185</v>
      </c>
      <c r="AU368" s="271" t="s">
        <v>86</v>
      </c>
      <c r="AV368" s="15" t="s">
        <v>195</v>
      </c>
      <c r="AW368" s="15" t="s">
        <v>37</v>
      </c>
      <c r="AX368" s="15" t="s">
        <v>76</v>
      </c>
      <c r="AY368" s="271" t="s">
        <v>173</v>
      </c>
    </row>
    <row r="369" spans="2:51" s="14" customFormat="1" ht="12">
      <c r="B369" s="251"/>
      <c r="C369" s="252"/>
      <c r="D369" s="225" t="s">
        <v>185</v>
      </c>
      <c r="E369" s="253" t="s">
        <v>19</v>
      </c>
      <c r="F369" s="254" t="s">
        <v>499</v>
      </c>
      <c r="G369" s="252"/>
      <c r="H369" s="253" t="s">
        <v>19</v>
      </c>
      <c r="I369" s="255"/>
      <c r="J369" s="252"/>
      <c r="K369" s="252"/>
      <c r="L369" s="256"/>
      <c r="M369" s="257"/>
      <c r="N369" s="258"/>
      <c r="O369" s="258"/>
      <c r="P369" s="258"/>
      <c r="Q369" s="258"/>
      <c r="R369" s="258"/>
      <c r="S369" s="258"/>
      <c r="T369" s="258"/>
      <c r="U369" s="259"/>
      <c r="AT369" s="260" t="s">
        <v>185</v>
      </c>
      <c r="AU369" s="260" t="s">
        <v>86</v>
      </c>
      <c r="AV369" s="14" t="s">
        <v>84</v>
      </c>
      <c r="AW369" s="14" t="s">
        <v>37</v>
      </c>
      <c r="AX369" s="14" t="s">
        <v>76</v>
      </c>
      <c r="AY369" s="260" t="s">
        <v>173</v>
      </c>
    </row>
    <row r="370" spans="2:51" s="12" customFormat="1" ht="12">
      <c r="B370" s="229"/>
      <c r="C370" s="230"/>
      <c r="D370" s="225" t="s">
        <v>185</v>
      </c>
      <c r="E370" s="231" t="s">
        <v>19</v>
      </c>
      <c r="F370" s="232" t="s">
        <v>920</v>
      </c>
      <c r="G370" s="230"/>
      <c r="H370" s="233">
        <v>7.56</v>
      </c>
      <c r="I370" s="234"/>
      <c r="J370" s="230"/>
      <c r="K370" s="230"/>
      <c r="L370" s="235"/>
      <c r="M370" s="236"/>
      <c r="N370" s="237"/>
      <c r="O370" s="237"/>
      <c r="P370" s="237"/>
      <c r="Q370" s="237"/>
      <c r="R370" s="237"/>
      <c r="S370" s="237"/>
      <c r="T370" s="237"/>
      <c r="U370" s="238"/>
      <c r="AT370" s="239" t="s">
        <v>185</v>
      </c>
      <c r="AU370" s="239" t="s">
        <v>86</v>
      </c>
      <c r="AV370" s="12" t="s">
        <v>86</v>
      </c>
      <c r="AW370" s="12" t="s">
        <v>37</v>
      </c>
      <c r="AX370" s="12" t="s">
        <v>76</v>
      </c>
      <c r="AY370" s="239" t="s">
        <v>173</v>
      </c>
    </row>
    <row r="371" spans="2:51" s="12" customFormat="1" ht="12">
      <c r="B371" s="229"/>
      <c r="C371" s="230"/>
      <c r="D371" s="225" t="s">
        <v>185</v>
      </c>
      <c r="E371" s="231" t="s">
        <v>19</v>
      </c>
      <c r="F371" s="232" t="s">
        <v>921</v>
      </c>
      <c r="G371" s="230"/>
      <c r="H371" s="233">
        <v>7.56</v>
      </c>
      <c r="I371" s="234"/>
      <c r="J371" s="230"/>
      <c r="K371" s="230"/>
      <c r="L371" s="235"/>
      <c r="M371" s="236"/>
      <c r="N371" s="237"/>
      <c r="O371" s="237"/>
      <c r="P371" s="237"/>
      <c r="Q371" s="237"/>
      <c r="R371" s="237"/>
      <c r="S371" s="237"/>
      <c r="T371" s="237"/>
      <c r="U371" s="238"/>
      <c r="AT371" s="239" t="s">
        <v>185</v>
      </c>
      <c r="AU371" s="239" t="s">
        <v>86</v>
      </c>
      <c r="AV371" s="12" t="s">
        <v>86</v>
      </c>
      <c r="AW371" s="12" t="s">
        <v>37</v>
      </c>
      <c r="AX371" s="12" t="s">
        <v>76</v>
      </c>
      <c r="AY371" s="239" t="s">
        <v>173</v>
      </c>
    </row>
    <row r="372" spans="2:51" s="15" customFormat="1" ht="12">
      <c r="B372" s="261"/>
      <c r="C372" s="262"/>
      <c r="D372" s="225" t="s">
        <v>185</v>
      </c>
      <c r="E372" s="263" t="s">
        <v>128</v>
      </c>
      <c r="F372" s="264" t="s">
        <v>276</v>
      </c>
      <c r="G372" s="262"/>
      <c r="H372" s="265">
        <v>15.12</v>
      </c>
      <c r="I372" s="266"/>
      <c r="J372" s="262"/>
      <c r="K372" s="262"/>
      <c r="L372" s="267"/>
      <c r="M372" s="268"/>
      <c r="N372" s="269"/>
      <c r="O372" s="269"/>
      <c r="P372" s="269"/>
      <c r="Q372" s="269"/>
      <c r="R372" s="269"/>
      <c r="S372" s="269"/>
      <c r="T372" s="269"/>
      <c r="U372" s="270"/>
      <c r="AT372" s="271" t="s">
        <v>185</v>
      </c>
      <c r="AU372" s="271" t="s">
        <v>86</v>
      </c>
      <c r="AV372" s="15" t="s">
        <v>195</v>
      </c>
      <c r="AW372" s="15" t="s">
        <v>37</v>
      </c>
      <c r="AX372" s="15" t="s">
        <v>76</v>
      </c>
      <c r="AY372" s="271" t="s">
        <v>173</v>
      </c>
    </row>
    <row r="373" spans="2:51" s="13" customFormat="1" ht="12">
      <c r="B373" s="240"/>
      <c r="C373" s="241"/>
      <c r="D373" s="225" t="s">
        <v>185</v>
      </c>
      <c r="E373" s="242" t="s">
        <v>19</v>
      </c>
      <c r="F373" s="243" t="s">
        <v>187</v>
      </c>
      <c r="G373" s="241"/>
      <c r="H373" s="244">
        <v>21.12</v>
      </c>
      <c r="I373" s="245"/>
      <c r="J373" s="241"/>
      <c r="K373" s="241"/>
      <c r="L373" s="246"/>
      <c r="M373" s="247"/>
      <c r="N373" s="248"/>
      <c r="O373" s="248"/>
      <c r="P373" s="248"/>
      <c r="Q373" s="248"/>
      <c r="R373" s="248"/>
      <c r="S373" s="248"/>
      <c r="T373" s="248"/>
      <c r="U373" s="249"/>
      <c r="AT373" s="250" t="s">
        <v>185</v>
      </c>
      <c r="AU373" s="250" t="s">
        <v>86</v>
      </c>
      <c r="AV373" s="13" t="s">
        <v>127</v>
      </c>
      <c r="AW373" s="13" t="s">
        <v>37</v>
      </c>
      <c r="AX373" s="13" t="s">
        <v>84</v>
      </c>
      <c r="AY373" s="250" t="s">
        <v>173</v>
      </c>
    </row>
    <row r="374" spans="2:65" s="1" customFormat="1" ht="16.5" customHeight="1">
      <c r="B374" s="39"/>
      <c r="C374" s="212" t="s">
        <v>525</v>
      </c>
      <c r="D374" s="212" t="s">
        <v>175</v>
      </c>
      <c r="E374" s="213" t="s">
        <v>769</v>
      </c>
      <c r="F374" s="214" t="s">
        <v>770</v>
      </c>
      <c r="G374" s="215" t="s">
        <v>214</v>
      </c>
      <c r="H374" s="216">
        <v>5.337</v>
      </c>
      <c r="I374" s="217"/>
      <c r="J374" s="218">
        <f>ROUND(I374*H374,2)</f>
        <v>0</v>
      </c>
      <c r="K374" s="214" t="s">
        <v>19</v>
      </c>
      <c r="L374" s="44"/>
      <c r="M374" s="219" t="s">
        <v>19</v>
      </c>
      <c r="N374" s="220" t="s">
        <v>47</v>
      </c>
      <c r="O374" s="84"/>
      <c r="P374" s="221">
        <f>O374*H374</f>
        <v>0</v>
      </c>
      <c r="Q374" s="221">
        <v>2.5759545</v>
      </c>
      <c r="R374" s="221">
        <f>Q374*H374</f>
        <v>13.7478691665</v>
      </c>
      <c r="S374" s="221">
        <v>0</v>
      </c>
      <c r="T374" s="221">
        <f>S374*H374</f>
        <v>0</v>
      </c>
      <c r="U374" s="222" t="s">
        <v>19</v>
      </c>
      <c r="AR374" s="223" t="s">
        <v>127</v>
      </c>
      <c r="AT374" s="223" t="s">
        <v>175</v>
      </c>
      <c r="AU374" s="223" t="s">
        <v>86</v>
      </c>
      <c r="AY374" s="18" t="s">
        <v>173</v>
      </c>
      <c r="BE374" s="224">
        <f>IF(N374="základní",J374,0)</f>
        <v>0</v>
      </c>
      <c r="BF374" s="224">
        <f>IF(N374="snížená",J374,0)</f>
        <v>0</v>
      </c>
      <c r="BG374" s="224">
        <f>IF(N374="zákl. přenesená",J374,0)</f>
        <v>0</v>
      </c>
      <c r="BH374" s="224">
        <f>IF(N374="sníž. přenesená",J374,0)</f>
        <v>0</v>
      </c>
      <c r="BI374" s="224">
        <f>IF(N374="nulová",J374,0)</f>
        <v>0</v>
      </c>
      <c r="BJ374" s="18" t="s">
        <v>84</v>
      </c>
      <c r="BK374" s="224">
        <f>ROUND(I374*H374,2)</f>
        <v>0</v>
      </c>
      <c r="BL374" s="18" t="s">
        <v>127</v>
      </c>
      <c r="BM374" s="223" t="s">
        <v>771</v>
      </c>
    </row>
    <row r="375" spans="2:47" s="1" customFormat="1" ht="12">
      <c r="B375" s="39"/>
      <c r="C375" s="40"/>
      <c r="D375" s="225" t="s">
        <v>181</v>
      </c>
      <c r="E375" s="40"/>
      <c r="F375" s="226" t="s">
        <v>770</v>
      </c>
      <c r="G375" s="40"/>
      <c r="H375" s="40"/>
      <c r="I375" s="137"/>
      <c r="J375" s="40"/>
      <c r="K375" s="40"/>
      <c r="L375" s="44"/>
      <c r="M375" s="227"/>
      <c r="N375" s="84"/>
      <c r="O375" s="84"/>
      <c r="P375" s="84"/>
      <c r="Q375" s="84"/>
      <c r="R375" s="84"/>
      <c r="S375" s="84"/>
      <c r="T375" s="84"/>
      <c r="U375" s="85"/>
      <c r="AT375" s="18" t="s">
        <v>181</v>
      </c>
      <c r="AU375" s="18" t="s">
        <v>86</v>
      </c>
    </row>
    <row r="376" spans="2:47" s="1" customFormat="1" ht="12">
      <c r="B376" s="39"/>
      <c r="C376" s="40"/>
      <c r="D376" s="225" t="s">
        <v>183</v>
      </c>
      <c r="E376" s="40"/>
      <c r="F376" s="228" t="s">
        <v>772</v>
      </c>
      <c r="G376" s="40"/>
      <c r="H376" s="40"/>
      <c r="I376" s="137"/>
      <c r="J376" s="40"/>
      <c r="K376" s="40"/>
      <c r="L376" s="44"/>
      <c r="M376" s="227"/>
      <c r="N376" s="84"/>
      <c r="O376" s="84"/>
      <c r="P376" s="84"/>
      <c r="Q376" s="84"/>
      <c r="R376" s="84"/>
      <c r="S376" s="84"/>
      <c r="T376" s="84"/>
      <c r="U376" s="85"/>
      <c r="AT376" s="18" t="s">
        <v>183</v>
      </c>
      <c r="AU376" s="18" t="s">
        <v>86</v>
      </c>
    </row>
    <row r="377" spans="2:47" s="1" customFormat="1" ht="12">
      <c r="B377" s="39"/>
      <c r="C377" s="40"/>
      <c r="D377" s="225" t="s">
        <v>409</v>
      </c>
      <c r="E377" s="40"/>
      <c r="F377" s="228" t="s">
        <v>773</v>
      </c>
      <c r="G377" s="40"/>
      <c r="H377" s="40"/>
      <c r="I377" s="137"/>
      <c r="J377" s="40"/>
      <c r="K377" s="40"/>
      <c r="L377" s="44"/>
      <c r="M377" s="227"/>
      <c r="N377" s="84"/>
      <c r="O377" s="84"/>
      <c r="P377" s="84"/>
      <c r="Q377" s="84"/>
      <c r="R377" s="84"/>
      <c r="S377" s="84"/>
      <c r="T377" s="84"/>
      <c r="U377" s="85"/>
      <c r="AT377" s="18" t="s">
        <v>409</v>
      </c>
      <c r="AU377" s="18" t="s">
        <v>86</v>
      </c>
    </row>
    <row r="378" spans="2:51" s="12" customFormat="1" ht="12">
      <c r="B378" s="229"/>
      <c r="C378" s="230"/>
      <c r="D378" s="225" t="s">
        <v>185</v>
      </c>
      <c r="E378" s="231" t="s">
        <v>19</v>
      </c>
      <c r="F378" s="232" t="s">
        <v>774</v>
      </c>
      <c r="G378" s="230"/>
      <c r="H378" s="233">
        <v>5.337</v>
      </c>
      <c r="I378" s="234"/>
      <c r="J378" s="230"/>
      <c r="K378" s="230"/>
      <c r="L378" s="235"/>
      <c r="M378" s="236"/>
      <c r="N378" s="237"/>
      <c r="O378" s="237"/>
      <c r="P378" s="237"/>
      <c r="Q378" s="237"/>
      <c r="R378" s="237"/>
      <c r="S378" s="237"/>
      <c r="T378" s="237"/>
      <c r="U378" s="238"/>
      <c r="AT378" s="239" t="s">
        <v>185</v>
      </c>
      <c r="AU378" s="239" t="s">
        <v>86</v>
      </c>
      <c r="AV378" s="12" t="s">
        <v>86</v>
      </c>
      <c r="AW378" s="12" t="s">
        <v>37</v>
      </c>
      <c r="AX378" s="12" t="s">
        <v>76</v>
      </c>
      <c r="AY378" s="239" t="s">
        <v>173</v>
      </c>
    </row>
    <row r="379" spans="2:51" s="13" customFormat="1" ht="12">
      <c r="B379" s="240"/>
      <c r="C379" s="241"/>
      <c r="D379" s="225" t="s">
        <v>185</v>
      </c>
      <c r="E379" s="242" t="s">
        <v>19</v>
      </c>
      <c r="F379" s="243" t="s">
        <v>187</v>
      </c>
      <c r="G379" s="241"/>
      <c r="H379" s="244">
        <v>5.337</v>
      </c>
      <c r="I379" s="245"/>
      <c r="J379" s="241"/>
      <c r="K379" s="241"/>
      <c r="L379" s="246"/>
      <c r="M379" s="247"/>
      <c r="N379" s="248"/>
      <c r="O379" s="248"/>
      <c r="P379" s="248"/>
      <c r="Q379" s="248"/>
      <c r="R379" s="248"/>
      <c r="S379" s="248"/>
      <c r="T379" s="248"/>
      <c r="U379" s="249"/>
      <c r="AT379" s="250" t="s">
        <v>185</v>
      </c>
      <c r="AU379" s="250" t="s">
        <v>86</v>
      </c>
      <c r="AV379" s="13" t="s">
        <v>127</v>
      </c>
      <c r="AW379" s="13" t="s">
        <v>37</v>
      </c>
      <c r="AX379" s="13" t="s">
        <v>84</v>
      </c>
      <c r="AY379" s="250" t="s">
        <v>173</v>
      </c>
    </row>
    <row r="380" spans="2:65" s="1" customFormat="1" ht="16.5" customHeight="1">
      <c r="B380" s="39"/>
      <c r="C380" s="212" t="s">
        <v>719</v>
      </c>
      <c r="D380" s="212" t="s">
        <v>175</v>
      </c>
      <c r="E380" s="213" t="s">
        <v>505</v>
      </c>
      <c r="F380" s="214" t="s">
        <v>460</v>
      </c>
      <c r="G380" s="215" t="s">
        <v>214</v>
      </c>
      <c r="H380" s="216">
        <v>1.872</v>
      </c>
      <c r="I380" s="217"/>
      <c r="J380" s="218">
        <f>ROUND(I380*H380,2)</f>
        <v>0</v>
      </c>
      <c r="K380" s="214" t="s">
        <v>19</v>
      </c>
      <c r="L380" s="44"/>
      <c r="M380" s="219" t="s">
        <v>19</v>
      </c>
      <c r="N380" s="220" t="s">
        <v>47</v>
      </c>
      <c r="O380" s="84"/>
      <c r="P380" s="221">
        <f>O380*H380</f>
        <v>0</v>
      </c>
      <c r="Q380" s="221">
        <v>1.848</v>
      </c>
      <c r="R380" s="221">
        <f>Q380*H380</f>
        <v>3.4594560000000003</v>
      </c>
      <c r="S380" s="221">
        <v>0</v>
      </c>
      <c r="T380" s="221">
        <f>S380*H380</f>
        <v>0</v>
      </c>
      <c r="U380" s="222" t="s">
        <v>19</v>
      </c>
      <c r="AR380" s="223" t="s">
        <v>127</v>
      </c>
      <c r="AT380" s="223" t="s">
        <v>175</v>
      </c>
      <c r="AU380" s="223" t="s">
        <v>86</v>
      </c>
      <c r="AY380" s="18" t="s">
        <v>173</v>
      </c>
      <c r="BE380" s="224">
        <f>IF(N380="základní",J380,0)</f>
        <v>0</v>
      </c>
      <c r="BF380" s="224">
        <f>IF(N380="snížená",J380,0)</f>
        <v>0</v>
      </c>
      <c r="BG380" s="224">
        <f>IF(N380="zákl. přenesená",J380,0)</f>
        <v>0</v>
      </c>
      <c r="BH380" s="224">
        <f>IF(N380="sníž. přenesená",J380,0)</f>
        <v>0</v>
      </c>
      <c r="BI380" s="224">
        <f>IF(N380="nulová",J380,0)</f>
        <v>0</v>
      </c>
      <c r="BJ380" s="18" t="s">
        <v>84</v>
      </c>
      <c r="BK380" s="224">
        <f>ROUND(I380*H380,2)</f>
        <v>0</v>
      </c>
      <c r="BL380" s="18" t="s">
        <v>127</v>
      </c>
      <c r="BM380" s="223" t="s">
        <v>922</v>
      </c>
    </row>
    <row r="381" spans="2:47" s="1" customFormat="1" ht="12">
      <c r="B381" s="39"/>
      <c r="C381" s="40"/>
      <c r="D381" s="225" t="s">
        <v>181</v>
      </c>
      <c r="E381" s="40"/>
      <c r="F381" s="226" t="s">
        <v>507</v>
      </c>
      <c r="G381" s="40"/>
      <c r="H381" s="40"/>
      <c r="I381" s="137"/>
      <c r="J381" s="40"/>
      <c r="K381" s="40"/>
      <c r="L381" s="44"/>
      <c r="M381" s="227"/>
      <c r="N381" s="84"/>
      <c r="O381" s="84"/>
      <c r="P381" s="84"/>
      <c r="Q381" s="84"/>
      <c r="R381" s="84"/>
      <c r="S381" s="84"/>
      <c r="T381" s="84"/>
      <c r="U381" s="85"/>
      <c r="AT381" s="18" t="s">
        <v>181</v>
      </c>
      <c r="AU381" s="18" t="s">
        <v>86</v>
      </c>
    </row>
    <row r="382" spans="2:47" s="1" customFormat="1" ht="12">
      <c r="B382" s="39"/>
      <c r="C382" s="40"/>
      <c r="D382" s="225" t="s">
        <v>183</v>
      </c>
      <c r="E382" s="40"/>
      <c r="F382" s="228" t="s">
        <v>463</v>
      </c>
      <c r="G382" s="40"/>
      <c r="H382" s="40"/>
      <c r="I382" s="137"/>
      <c r="J382" s="40"/>
      <c r="K382" s="40"/>
      <c r="L382" s="44"/>
      <c r="M382" s="227"/>
      <c r="N382" s="84"/>
      <c r="O382" s="84"/>
      <c r="P382" s="84"/>
      <c r="Q382" s="84"/>
      <c r="R382" s="84"/>
      <c r="S382" s="84"/>
      <c r="T382" s="84"/>
      <c r="U382" s="85"/>
      <c r="AT382" s="18" t="s">
        <v>183</v>
      </c>
      <c r="AU382" s="18" t="s">
        <v>86</v>
      </c>
    </row>
    <row r="383" spans="2:47" s="1" customFormat="1" ht="12">
      <c r="B383" s="39"/>
      <c r="C383" s="40"/>
      <c r="D383" s="225" t="s">
        <v>409</v>
      </c>
      <c r="E383" s="40"/>
      <c r="F383" s="228" t="s">
        <v>508</v>
      </c>
      <c r="G383" s="40"/>
      <c r="H383" s="40"/>
      <c r="I383" s="137"/>
      <c r="J383" s="40"/>
      <c r="K383" s="40"/>
      <c r="L383" s="44"/>
      <c r="M383" s="227"/>
      <c r="N383" s="84"/>
      <c r="O383" s="84"/>
      <c r="P383" s="84"/>
      <c r="Q383" s="84"/>
      <c r="R383" s="84"/>
      <c r="S383" s="84"/>
      <c r="T383" s="84"/>
      <c r="U383" s="85"/>
      <c r="AT383" s="18" t="s">
        <v>409</v>
      </c>
      <c r="AU383" s="18" t="s">
        <v>86</v>
      </c>
    </row>
    <row r="384" spans="2:51" s="12" customFormat="1" ht="12">
      <c r="B384" s="229"/>
      <c r="C384" s="230"/>
      <c r="D384" s="225" t="s">
        <v>185</v>
      </c>
      <c r="E384" s="231" t="s">
        <v>19</v>
      </c>
      <c r="F384" s="232" t="s">
        <v>509</v>
      </c>
      <c r="G384" s="230"/>
      <c r="H384" s="233">
        <v>1.872</v>
      </c>
      <c r="I384" s="234"/>
      <c r="J384" s="230"/>
      <c r="K384" s="230"/>
      <c r="L384" s="235"/>
      <c r="M384" s="236"/>
      <c r="N384" s="237"/>
      <c r="O384" s="237"/>
      <c r="P384" s="237"/>
      <c r="Q384" s="237"/>
      <c r="R384" s="237"/>
      <c r="S384" s="237"/>
      <c r="T384" s="237"/>
      <c r="U384" s="238"/>
      <c r="AT384" s="239" t="s">
        <v>185</v>
      </c>
      <c r="AU384" s="239" t="s">
        <v>86</v>
      </c>
      <c r="AV384" s="12" t="s">
        <v>86</v>
      </c>
      <c r="AW384" s="12" t="s">
        <v>37</v>
      </c>
      <c r="AX384" s="12" t="s">
        <v>76</v>
      </c>
      <c r="AY384" s="239" t="s">
        <v>173</v>
      </c>
    </row>
    <row r="385" spans="2:51" s="13" customFormat="1" ht="12">
      <c r="B385" s="240"/>
      <c r="C385" s="241"/>
      <c r="D385" s="225" t="s">
        <v>185</v>
      </c>
      <c r="E385" s="242" t="s">
        <v>19</v>
      </c>
      <c r="F385" s="243" t="s">
        <v>187</v>
      </c>
      <c r="G385" s="241"/>
      <c r="H385" s="244">
        <v>1.872</v>
      </c>
      <c r="I385" s="245"/>
      <c r="J385" s="241"/>
      <c r="K385" s="241"/>
      <c r="L385" s="246"/>
      <c r="M385" s="247"/>
      <c r="N385" s="248"/>
      <c r="O385" s="248"/>
      <c r="P385" s="248"/>
      <c r="Q385" s="248"/>
      <c r="R385" s="248"/>
      <c r="S385" s="248"/>
      <c r="T385" s="248"/>
      <c r="U385" s="249"/>
      <c r="AT385" s="250" t="s">
        <v>185</v>
      </c>
      <c r="AU385" s="250" t="s">
        <v>86</v>
      </c>
      <c r="AV385" s="13" t="s">
        <v>127</v>
      </c>
      <c r="AW385" s="13" t="s">
        <v>37</v>
      </c>
      <c r="AX385" s="13" t="s">
        <v>84</v>
      </c>
      <c r="AY385" s="250" t="s">
        <v>173</v>
      </c>
    </row>
    <row r="386" spans="2:63" s="11" customFormat="1" ht="22.8" customHeight="1">
      <c r="B386" s="196"/>
      <c r="C386" s="197"/>
      <c r="D386" s="198" t="s">
        <v>75</v>
      </c>
      <c r="E386" s="210" t="s">
        <v>236</v>
      </c>
      <c r="F386" s="210" t="s">
        <v>510</v>
      </c>
      <c r="G386" s="197"/>
      <c r="H386" s="197"/>
      <c r="I386" s="200"/>
      <c r="J386" s="211">
        <f>BK386</f>
        <v>0</v>
      </c>
      <c r="K386" s="197"/>
      <c r="L386" s="202"/>
      <c r="M386" s="203"/>
      <c r="N386" s="204"/>
      <c r="O386" s="204"/>
      <c r="P386" s="205">
        <f>SUM(P387:P398)</f>
        <v>0</v>
      </c>
      <c r="Q386" s="204"/>
      <c r="R386" s="205">
        <f>SUM(R387:R398)</f>
        <v>0</v>
      </c>
      <c r="S386" s="204"/>
      <c r="T386" s="205">
        <f>SUM(T387:T398)</f>
        <v>0</v>
      </c>
      <c r="U386" s="206"/>
      <c r="AR386" s="207" t="s">
        <v>84</v>
      </c>
      <c r="AT386" s="208" t="s">
        <v>75</v>
      </c>
      <c r="AU386" s="208" t="s">
        <v>84</v>
      </c>
      <c r="AY386" s="207" t="s">
        <v>173</v>
      </c>
      <c r="BK386" s="209">
        <f>SUM(BK387:BK398)</f>
        <v>0</v>
      </c>
    </row>
    <row r="387" spans="2:65" s="1" customFormat="1" ht="16.5" customHeight="1">
      <c r="B387" s="39"/>
      <c r="C387" s="212" t="s">
        <v>725</v>
      </c>
      <c r="D387" s="212" t="s">
        <v>175</v>
      </c>
      <c r="E387" s="213" t="s">
        <v>511</v>
      </c>
      <c r="F387" s="214" t="s">
        <v>512</v>
      </c>
      <c r="G387" s="215" t="s">
        <v>214</v>
      </c>
      <c r="H387" s="216">
        <v>0.9</v>
      </c>
      <c r="I387" s="217"/>
      <c r="J387" s="218">
        <f>ROUND(I387*H387,2)</f>
        <v>0</v>
      </c>
      <c r="K387" s="214" t="s">
        <v>19</v>
      </c>
      <c r="L387" s="44"/>
      <c r="M387" s="219" t="s">
        <v>19</v>
      </c>
      <c r="N387" s="220" t="s">
        <v>47</v>
      </c>
      <c r="O387" s="84"/>
      <c r="P387" s="221">
        <f>O387*H387</f>
        <v>0</v>
      </c>
      <c r="Q387" s="221">
        <v>0</v>
      </c>
      <c r="R387" s="221">
        <f>Q387*H387</f>
        <v>0</v>
      </c>
      <c r="S387" s="221">
        <v>0</v>
      </c>
      <c r="T387" s="221">
        <f>S387*H387</f>
        <v>0</v>
      </c>
      <c r="U387" s="222" t="s">
        <v>19</v>
      </c>
      <c r="AR387" s="223" t="s">
        <v>127</v>
      </c>
      <c r="AT387" s="223" t="s">
        <v>175</v>
      </c>
      <c r="AU387" s="223" t="s">
        <v>86</v>
      </c>
      <c r="AY387" s="18" t="s">
        <v>173</v>
      </c>
      <c r="BE387" s="224">
        <f>IF(N387="základní",J387,0)</f>
        <v>0</v>
      </c>
      <c r="BF387" s="224">
        <f>IF(N387="snížená",J387,0)</f>
        <v>0</v>
      </c>
      <c r="BG387" s="224">
        <f>IF(N387="zákl. přenesená",J387,0)</f>
        <v>0</v>
      </c>
      <c r="BH387" s="224">
        <f>IF(N387="sníž. přenesená",J387,0)</f>
        <v>0</v>
      </c>
      <c r="BI387" s="224">
        <f>IF(N387="nulová",J387,0)</f>
        <v>0</v>
      </c>
      <c r="BJ387" s="18" t="s">
        <v>84</v>
      </c>
      <c r="BK387" s="224">
        <f>ROUND(I387*H387,2)</f>
        <v>0</v>
      </c>
      <c r="BL387" s="18" t="s">
        <v>127</v>
      </c>
      <c r="BM387" s="223" t="s">
        <v>923</v>
      </c>
    </row>
    <row r="388" spans="2:47" s="1" customFormat="1" ht="12">
      <c r="B388" s="39"/>
      <c r="C388" s="40"/>
      <c r="D388" s="225" t="s">
        <v>181</v>
      </c>
      <c r="E388" s="40"/>
      <c r="F388" s="226" t="s">
        <v>514</v>
      </c>
      <c r="G388" s="40"/>
      <c r="H388" s="40"/>
      <c r="I388" s="137"/>
      <c r="J388" s="40"/>
      <c r="K388" s="40"/>
      <c r="L388" s="44"/>
      <c r="M388" s="227"/>
      <c r="N388" s="84"/>
      <c r="O388" s="84"/>
      <c r="P388" s="84"/>
      <c r="Q388" s="84"/>
      <c r="R388" s="84"/>
      <c r="S388" s="84"/>
      <c r="T388" s="84"/>
      <c r="U388" s="85"/>
      <c r="AT388" s="18" t="s">
        <v>181</v>
      </c>
      <c r="AU388" s="18" t="s">
        <v>86</v>
      </c>
    </row>
    <row r="389" spans="2:51" s="12" customFormat="1" ht="12">
      <c r="B389" s="229"/>
      <c r="C389" s="230"/>
      <c r="D389" s="225" t="s">
        <v>185</v>
      </c>
      <c r="E389" s="231" t="s">
        <v>19</v>
      </c>
      <c r="F389" s="232" t="s">
        <v>924</v>
      </c>
      <c r="G389" s="230"/>
      <c r="H389" s="233">
        <v>0.9</v>
      </c>
      <c r="I389" s="234"/>
      <c r="J389" s="230"/>
      <c r="K389" s="230"/>
      <c r="L389" s="235"/>
      <c r="M389" s="236"/>
      <c r="N389" s="237"/>
      <c r="O389" s="237"/>
      <c r="P389" s="237"/>
      <c r="Q389" s="237"/>
      <c r="R389" s="237"/>
      <c r="S389" s="237"/>
      <c r="T389" s="237"/>
      <c r="U389" s="238"/>
      <c r="AT389" s="239" t="s">
        <v>185</v>
      </c>
      <c r="AU389" s="239" t="s">
        <v>86</v>
      </c>
      <c r="AV389" s="12" t="s">
        <v>86</v>
      </c>
      <c r="AW389" s="12" t="s">
        <v>37</v>
      </c>
      <c r="AX389" s="12" t="s">
        <v>76</v>
      </c>
      <c r="AY389" s="239" t="s">
        <v>173</v>
      </c>
    </row>
    <row r="390" spans="2:51" s="13" customFormat="1" ht="12">
      <c r="B390" s="240"/>
      <c r="C390" s="241"/>
      <c r="D390" s="225" t="s">
        <v>185</v>
      </c>
      <c r="E390" s="242" t="s">
        <v>19</v>
      </c>
      <c r="F390" s="243" t="s">
        <v>187</v>
      </c>
      <c r="G390" s="241"/>
      <c r="H390" s="244">
        <v>0.9</v>
      </c>
      <c r="I390" s="245"/>
      <c r="J390" s="241"/>
      <c r="K390" s="241"/>
      <c r="L390" s="246"/>
      <c r="M390" s="247"/>
      <c r="N390" s="248"/>
      <c r="O390" s="248"/>
      <c r="P390" s="248"/>
      <c r="Q390" s="248"/>
      <c r="R390" s="248"/>
      <c r="S390" s="248"/>
      <c r="T390" s="248"/>
      <c r="U390" s="249"/>
      <c r="AT390" s="250" t="s">
        <v>185</v>
      </c>
      <c r="AU390" s="250" t="s">
        <v>86</v>
      </c>
      <c r="AV390" s="13" t="s">
        <v>127</v>
      </c>
      <c r="AW390" s="13" t="s">
        <v>37</v>
      </c>
      <c r="AX390" s="13" t="s">
        <v>84</v>
      </c>
      <c r="AY390" s="250" t="s">
        <v>173</v>
      </c>
    </row>
    <row r="391" spans="2:65" s="1" customFormat="1" ht="16.5" customHeight="1">
      <c r="B391" s="39"/>
      <c r="C391" s="212" t="s">
        <v>753</v>
      </c>
      <c r="D391" s="212" t="s">
        <v>175</v>
      </c>
      <c r="E391" s="213" t="s">
        <v>788</v>
      </c>
      <c r="F391" s="214" t="s">
        <v>789</v>
      </c>
      <c r="G391" s="215" t="s">
        <v>722</v>
      </c>
      <c r="H391" s="216">
        <v>10</v>
      </c>
      <c r="I391" s="217"/>
      <c r="J391" s="218">
        <f>ROUND(I391*H391,2)</f>
        <v>0</v>
      </c>
      <c r="K391" s="214" t="s">
        <v>19</v>
      </c>
      <c r="L391" s="44"/>
      <c r="M391" s="219" t="s">
        <v>19</v>
      </c>
      <c r="N391" s="220" t="s">
        <v>47</v>
      </c>
      <c r="O391" s="84"/>
      <c r="P391" s="221">
        <f>O391*H391</f>
        <v>0</v>
      </c>
      <c r="Q391" s="221">
        <v>0</v>
      </c>
      <c r="R391" s="221">
        <f>Q391*H391</f>
        <v>0</v>
      </c>
      <c r="S391" s="221">
        <v>0</v>
      </c>
      <c r="T391" s="221">
        <f>S391*H391</f>
        <v>0</v>
      </c>
      <c r="U391" s="222" t="s">
        <v>19</v>
      </c>
      <c r="AR391" s="223" t="s">
        <v>127</v>
      </c>
      <c r="AT391" s="223" t="s">
        <v>175</v>
      </c>
      <c r="AU391" s="223" t="s">
        <v>86</v>
      </c>
      <c r="AY391" s="18" t="s">
        <v>173</v>
      </c>
      <c r="BE391" s="224">
        <f>IF(N391="základní",J391,0)</f>
        <v>0</v>
      </c>
      <c r="BF391" s="224">
        <f>IF(N391="snížená",J391,0)</f>
        <v>0</v>
      </c>
      <c r="BG391" s="224">
        <f>IF(N391="zákl. přenesená",J391,0)</f>
        <v>0</v>
      </c>
      <c r="BH391" s="224">
        <f>IF(N391="sníž. přenesená",J391,0)</f>
        <v>0</v>
      </c>
      <c r="BI391" s="224">
        <f>IF(N391="nulová",J391,0)</f>
        <v>0</v>
      </c>
      <c r="BJ391" s="18" t="s">
        <v>84</v>
      </c>
      <c r="BK391" s="224">
        <f>ROUND(I391*H391,2)</f>
        <v>0</v>
      </c>
      <c r="BL391" s="18" t="s">
        <v>127</v>
      </c>
      <c r="BM391" s="223" t="s">
        <v>925</v>
      </c>
    </row>
    <row r="392" spans="2:47" s="1" customFormat="1" ht="12">
      <c r="B392" s="39"/>
      <c r="C392" s="40"/>
      <c r="D392" s="225" t="s">
        <v>181</v>
      </c>
      <c r="E392" s="40"/>
      <c r="F392" s="226" t="s">
        <v>789</v>
      </c>
      <c r="G392" s="40"/>
      <c r="H392" s="40"/>
      <c r="I392" s="137"/>
      <c r="J392" s="40"/>
      <c r="K392" s="40"/>
      <c r="L392" s="44"/>
      <c r="M392" s="227"/>
      <c r="N392" s="84"/>
      <c r="O392" s="84"/>
      <c r="P392" s="84"/>
      <c r="Q392" s="84"/>
      <c r="R392" s="84"/>
      <c r="S392" s="84"/>
      <c r="T392" s="84"/>
      <c r="U392" s="85"/>
      <c r="AT392" s="18" t="s">
        <v>181</v>
      </c>
      <c r="AU392" s="18" t="s">
        <v>86</v>
      </c>
    </row>
    <row r="393" spans="2:47" s="1" customFormat="1" ht="12">
      <c r="B393" s="39"/>
      <c r="C393" s="40"/>
      <c r="D393" s="225" t="s">
        <v>409</v>
      </c>
      <c r="E393" s="40"/>
      <c r="F393" s="228" t="s">
        <v>926</v>
      </c>
      <c r="G393" s="40"/>
      <c r="H393" s="40"/>
      <c r="I393" s="137"/>
      <c r="J393" s="40"/>
      <c r="K393" s="40"/>
      <c r="L393" s="44"/>
      <c r="M393" s="227"/>
      <c r="N393" s="84"/>
      <c r="O393" s="84"/>
      <c r="P393" s="84"/>
      <c r="Q393" s="84"/>
      <c r="R393" s="84"/>
      <c r="S393" s="84"/>
      <c r="T393" s="84"/>
      <c r="U393" s="85"/>
      <c r="AT393" s="18" t="s">
        <v>409</v>
      </c>
      <c r="AU393" s="18" t="s">
        <v>86</v>
      </c>
    </row>
    <row r="394" spans="2:51" s="12" customFormat="1" ht="12">
      <c r="B394" s="229"/>
      <c r="C394" s="230"/>
      <c r="D394" s="225" t="s">
        <v>185</v>
      </c>
      <c r="E394" s="231" t="s">
        <v>19</v>
      </c>
      <c r="F394" s="232" t="s">
        <v>927</v>
      </c>
      <c r="G394" s="230"/>
      <c r="H394" s="233">
        <v>10</v>
      </c>
      <c r="I394" s="234"/>
      <c r="J394" s="230"/>
      <c r="K394" s="230"/>
      <c r="L394" s="235"/>
      <c r="M394" s="236"/>
      <c r="N394" s="237"/>
      <c r="O394" s="237"/>
      <c r="P394" s="237"/>
      <c r="Q394" s="237"/>
      <c r="R394" s="237"/>
      <c r="S394" s="237"/>
      <c r="T394" s="237"/>
      <c r="U394" s="238"/>
      <c r="AT394" s="239" t="s">
        <v>185</v>
      </c>
      <c r="AU394" s="239" t="s">
        <v>86</v>
      </c>
      <c r="AV394" s="12" t="s">
        <v>86</v>
      </c>
      <c r="AW394" s="12" t="s">
        <v>37</v>
      </c>
      <c r="AX394" s="12" t="s">
        <v>76</v>
      </c>
      <c r="AY394" s="239" t="s">
        <v>173</v>
      </c>
    </row>
    <row r="395" spans="2:51" s="13" customFormat="1" ht="12">
      <c r="B395" s="240"/>
      <c r="C395" s="241"/>
      <c r="D395" s="225" t="s">
        <v>185</v>
      </c>
      <c r="E395" s="242" t="s">
        <v>19</v>
      </c>
      <c r="F395" s="243" t="s">
        <v>187</v>
      </c>
      <c r="G395" s="241"/>
      <c r="H395" s="244">
        <v>10</v>
      </c>
      <c r="I395" s="245"/>
      <c r="J395" s="241"/>
      <c r="K395" s="241"/>
      <c r="L395" s="246"/>
      <c r="M395" s="247"/>
      <c r="N395" s="248"/>
      <c r="O395" s="248"/>
      <c r="P395" s="248"/>
      <c r="Q395" s="248"/>
      <c r="R395" s="248"/>
      <c r="S395" s="248"/>
      <c r="T395" s="248"/>
      <c r="U395" s="249"/>
      <c r="AT395" s="250" t="s">
        <v>185</v>
      </c>
      <c r="AU395" s="250" t="s">
        <v>86</v>
      </c>
      <c r="AV395" s="13" t="s">
        <v>127</v>
      </c>
      <c r="AW395" s="13" t="s">
        <v>37</v>
      </c>
      <c r="AX395" s="13" t="s">
        <v>84</v>
      </c>
      <c r="AY395" s="250" t="s">
        <v>173</v>
      </c>
    </row>
    <row r="396" spans="2:65" s="1" customFormat="1" ht="16.5" customHeight="1">
      <c r="B396" s="39"/>
      <c r="C396" s="212" t="s">
        <v>768</v>
      </c>
      <c r="D396" s="212" t="s">
        <v>175</v>
      </c>
      <c r="E396" s="213" t="s">
        <v>928</v>
      </c>
      <c r="F396" s="214" t="s">
        <v>929</v>
      </c>
      <c r="G396" s="215" t="s">
        <v>722</v>
      </c>
      <c r="H396" s="216">
        <v>6</v>
      </c>
      <c r="I396" s="217"/>
      <c r="J396" s="218">
        <f>ROUND(I396*H396,2)</f>
        <v>0</v>
      </c>
      <c r="K396" s="214" t="s">
        <v>19</v>
      </c>
      <c r="L396" s="44"/>
      <c r="M396" s="219" t="s">
        <v>19</v>
      </c>
      <c r="N396" s="220" t="s">
        <v>47</v>
      </c>
      <c r="O396" s="84"/>
      <c r="P396" s="221">
        <f>O396*H396</f>
        <v>0</v>
      </c>
      <c r="Q396" s="221">
        <v>0</v>
      </c>
      <c r="R396" s="221">
        <f>Q396*H396</f>
        <v>0</v>
      </c>
      <c r="S396" s="221">
        <v>0</v>
      </c>
      <c r="T396" s="221">
        <f>S396*H396</f>
        <v>0</v>
      </c>
      <c r="U396" s="222" t="s">
        <v>19</v>
      </c>
      <c r="AR396" s="223" t="s">
        <v>127</v>
      </c>
      <c r="AT396" s="223" t="s">
        <v>175</v>
      </c>
      <c r="AU396" s="223" t="s">
        <v>86</v>
      </c>
      <c r="AY396" s="18" t="s">
        <v>173</v>
      </c>
      <c r="BE396" s="224">
        <f>IF(N396="základní",J396,0)</f>
        <v>0</v>
      </c>
      <c r="BF396" s="224">
        <f>IF(N396="snížená",J396,0)</f>
        <v>0</v>
      </c>
      <c r="BG396" s="224">
        <f>IF(N396="zákl. přenesená",J396,0)</f>
        <v>0</v>
      </c>
      <c r="BH396" s="224">
        <f>IF(N396="sníž. přenesená",J396,0)</f>
        <v>0</v>
      </c>
      <c r="BI396" s="224">
        <f>IF(N396="nulová",J396,0)</f>
        <v>0</v>
      </c>
      <c r="BJ396" s="18" t="s">
        <v>84</v>
      </c>
      <c r="BK396" s="224">
        <f>ROUND(I396*H396,2)</f>
        <v>0</v>
      </c>
      <c r="BL396" s="18" t="s">
        <v>127</v>
      </c>
      <c r="BM396" s="223" t="s">
        <v>930</v>
      </c>
    </row>
    <row r="397" spans="2:47" s="1" customFormat="1" ht="12">
      <c r="B397" s="39"/>
      <c r="C397" s="40"/>
      <c r="D397" s="225" t="s">
        <v>181</v>
      </c>
      <c r="E397" s="40"/>
      <c r="F397" s="226" t="s">
        <v>929</v>
      </c>
      <c r="G397" s="40"/>
      <c r="H397" s="40"/>
      <c r="I397" s="137"/>
      <c r="J397" s="40"/>
      <c r="K397" s="40"/>
      <c r="L397" s="44"/>
      <c r="M397" s="227"/>
      <c r="N397" s="84"/>
      <c r="O397" s="84"/>
      <c r="P397" s="84"/>
      <c r="Q397" s="84"/>
      <c r="R397" s="84"/>
      <c r="S397" s="84"/>
      <c r="T397" s="84"/>
      <c r="U397" s="85"/>
      <c r="AT397" s="18" t="s">
        <v>181</v>
      </c>
      <c r="AU397" s="18" t="s">
        <v>86</v>
      </c>
    </row>
    <row r="398" spans="2:47" s="1" customFormat="1" ht="12">
      <c r="B398" s="39"/>
      <c r="C398" s="40"/>
      <c r="D398" s="225" t="s">
        <v>409</v>
      </c>
      <c r="E398" s="40"/>
      <c r="F398" s="228" t="s">
        <v>931</v>
      </c>
      <c r="G398" s="40"/>
      <c r="H398" s="40"/>
      <c r="I398" s="137"/>
      <c r="J398" s="40"/>
      <c r="K398" s="40"/>
      <c r="L398" s="44"/>
      <c r="M398" s="227"/>
      <c r="N398" s="84"/>
      <c r="O398" s="84"/>
      <c r="P398" s="84"/>
      <c r="Q398" s="84"/>
      <c r="R398" s="84"/>
      <c r="S398" s="84"/>
      <c r="T398" s="84"/>
      <c r="U398" s="85"/>
      <c r="AT398" s="18" t="s">
        <v>409</v>
      </c>
      <c r="AU398" s="18" t="s">
        <v>86</v>
      </c>
    </row>
    <row r="399" spans="2:63" s="11" customFormat="1" ht="22.8" customHeight="1">
      <c r="B399" s="196"/>
      <c r="C399" s="197"/>
      <c r="D399" s="198" t="s">
        <v>75</v>
      </c>
      <c r="E399" s="210" t="s">
        <v>523</v>
      </c>
      <c r="F399" s="210" t="s">
        <v>524</v>
      </c>
      <c r="G399" s="197"/>
      <c r="H399" s="197"/>
      <c r="I399" s="200"/>
      <c r="J399" s="211">
        <f>BK399</f>
        <v>0</v>
      </c>
      <c r="K399" s="197"/>
      <c r="L399" s="202"/>
      <c r="M399" s="203"/>
      <c r="N399" s="204"/>
      <c r="O399" s="204"/>
      <c r="P399" s="205">
        <f>SUM(P400:P402)</f>
        <v>0</v>
      </c>
      <c r="Q399" s="204"/>
      <c r="R399" s="205">
        <f>SUM(R400:R402)</f>
        <v>0</v>
      </c>
      <c r="S399" s="204"/>
      <c r="T399" s="205">
        <f>SUM(T400:T402)</f>
        <v>0</v>
      </c>
      <c r="U399" s="206"/>
      <c r="AR399" s="207" t="s">
        <v>84</v>
      </c>
      <c r="AT399" s="208" t="s">
        <v>75</v>
      </c>
      <c r="AU399" s="208" t="s">
        <v>84</v>
      </c>
      <c r="AY399" s="207" t="s">
        <v>173</v>
      </c>
      <c r="BK399" s="209">
        <f>SUM(BK400:BK402)</f>
        <v>0</v>
      </c>
    </row>
    <row r="400" spans="2:65" s="1" customFormat="1" ht="16.5" customHeight="1">
      <c r="B400" s="39"/>
      <c r="C400" s="212" t="s">
        <v>775</v>
      </c>
      <c r="D400" s="212" t="s">
        <v>175</v>
      </c>
      <c r="E400" s="213" t="s">
        <v>526</v>
      </c>
      <c r="F400" s="214" t="s">
        <v>527</v>
      </c>
      <c r="G400" s="215" t="s">
        <v>406</v>
      </c>
      <c r="H400" s="216">
        <v>177.727</v>
      </c>
      <c r="I400" s="217"/>
      <c r="J400" s="218">
        <f>ROUND(I400*H400,2)</f>
        <v>0</v>
      </c>
      <c r="K400" s="214" t="s">
        <v>179</v>
      </c>
      <c r="L400" s="44"/>
      <c r="M400" s="219" t="s">
        <v>19</v>
      </c>
      <c r="N400" s="220" t="s">
        <v>47</v>
      </c>
      <c r="O400" s="84"/>
      <c r="P400" s="221">
        <f>O400*H400</f>
        <v>0</v>
      </c>
      <c r="Q400" s="221">
        <v>0</v>
      </c>
      <c r="R400" s="221">
        <f>Q400*H400</f>
        <v>0</v>
      </c>
      <c r="S400" s="221">
        <v>0</v>
      </c>
      <c r="T400" s="221">
        <f>S400*H400</f>
        <v>0</v>
      </c>
      <c r="U400" s="222" t="s">
        <v>19</v>
      </c>
      <c r="AR400" s="223" t="s">
        <v>127</v>
      </c>
      <c r="AT400" s="223" t="s">
        <v>175</v>
      </c>
      <c r="AU400" s="223" t="s">
        <v>86</v>
      </c>
      <c r="AY400" s="18" t="s">
        <v>173</v>
      </c>
      <c r="BE400" s="224">
        <f>IF(N400="základní",J400,0)</f>
        <v>0</v>
      </c>
      <c r="BF400" s="224">
        <f>IF(N400="snížená",J400,0)</f>
        <v>0</v>
      </c>
      <c r="BG400" s="224">
        <f>IF(N400="zákl. přenesená",J400,0)</f>
        <v>0</v>
      </c>
      <c r="BH400" s="224">
        <f>IF(N400="sníž. přenesená",J400,0)</f>
        <v>0</v>
      </c>
      <c r="BI400" s="224">
        <f>IF(N400="nulová",J400,0)</f>
        <v>0</v>
      </c>
      <c r="BJ400" s="18" t="s">
        <v>84</v>
      </c>
      <c r="BK400" s="224">
        <f>ROUND(I400*H400,2)</f>
        <v>0</v>
      </c>
      <c r="BL400" s="18" t="s">
        <v>127</v>
      </c>
      <c r="BM400" s="223" t="s">
        <v>528</v>
      </c>
    </row>
    <row r="401" spans="2:47" s="1" customFormat="1" ht="12">
      <c r="B401" s="39"/>
      <c r="C401" s="40"/>
      <c r="D401" s="225" t="s">
        <v>181</v>
      </c>
      <c r="E401" s="40"/>
      <c r="F401" s="226" t="s">
        <v>529</v>
      </c>
      <c r="G401" s="40"/>
      <c r="H401" s="40"/>
      <c r="I401" s="137"/>
      <c r="J401" s="40"/>
      <c r="K401" s="40"/>
      <c r="L401" s="44"/>
      <c r="M401" s="227"/>
      <c r="N401" s="84"/>
      <c r="O401" s="84"/>
      <c r="P401" s="84"/>
      <c r="Q401" s="84"/>
      <c r="R401" s="84"/>
      <c r="S401" s="84"/>
      <c r="T401" s="84"/>
      <c r="U401" s="85"/>
      <c r="AT401" s="18" t="s">
        <v>181</v>
      </c>
      <c r="AU401" s="18" t="s">
        <v>86</v>
      </c>
    </row>
    <row r="402" spans="2:47" s="1" customFormat="1" ht="12">
      <c r="B402" s="39"/>
      <c r="C402" s="40"/>
      <c r="D402" s="225" t="s">
        <v>183</v>
      </c>
      <c r="E402" s="40"/>
      <c r="F402" s="228" t="s">
        <v>530</v>
      </c>
      <c r="G402" s="40"/>
      <c r="H402" s="40"/>
      <c r="I402" s="137"/>
      <c r="J402" s="40"/>
      <c r="K402" s="40"/>
      <c r="L402" s="44"/>
      <c r="M402" s="282"/>
      <c r="N402" s="283"/>
      <c r="O402" s="283"/>
      <c r="P402" s="283"/>
      <c r="Q402" s="283"/>
      <c r="R402" s="283"/>
      <c r="S402" s="283"/>
      <c r="T402" s="283"/>
      <c r="U402" s="284"/>
      <c r="AT402" s="18" t="s">
        <v>183</v>
      </c>
      <c r="AU402" s="18" t="s">
        <v>86</v>
      </c>
    </row>
    <row r="403" spans="2:12" s="1" customFormat="1" ht="6.95" customHeight="1">
      <c r="B403" s="59"/>
      <c r="C403" s="60"/>
      <c r="D403" s="60"/>
      <c r="E403" s="60"/>
      <c r="F403" s="60"/>
      <c r="G403" s="60"/>
      <c r="H403" s="60"/>
      <c r="I403" s="163"/>
      <c r="J403" s="60"/>
      <c r="K403" s="60"/>
      <c r="L403" s="44"/>
    </row>
  </sheetData>
  <sheetProtection password="CC35" sheet="1" objects="1" scenarios="1" formatColumns="0" formatRows="0" autoFilter="0"/>
  <autoFilter ref="C83:K402"/>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3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1" width="14.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8" t="s">
        <v>101</v>
      </c>
      <c r="AZ2" s="129" t="s">
        <v>531</v>
      </c>
      <c r="BA2" s="129" t="s">
        <v>19</v>
      </c>
      <c r="BB2" s="129" t="s">
        <v>19</v>
      </c>
      <c r="BC2" s="129" t="s">
        <v>361</v>
      </c>
      <c r="BD2" s="129" t="s">
        <v>86</v>
      </c>
    </row>
    <row r="3" spans="2:56" ht="6.95" customHeight="1">
      <c r="B3" s="130"/>
      <c r="C3" s="131"/>
      <c r="D3" s="131"/>
      <c r="E3" s="131"/>
      <c r="F3" s="131"/>
      <c r="G3" s="131"/>
      <c r="H3" s="131"/>
      <c r="I3" s="132"/>
      <c r="J3" s="131"/>
      <c r="K3" s="131"/>
      <c r="L3" s="21"/>
      <c r="AT3" s="18" t="s">
        <v>86</v>
      </c>
      <c r="AZ3" s="129" t="s">
        <v>534</v>
      </c>
      <c r="BA3" s="129" t="s">
        <v>19</v>
      </c>
      <c r="BB3" s="129" t="s">
        <v>19</v>
      </c>
      <c r="BC3" s="129" t="s">
        <v>127</v>
      </c>
      <c r="BD3" s="129" t="s">
        <v>86</v>
      </c>
    </row>
    <row r="4" spans="2:56" ht="24.95" customHeight="1">
      <c r="B4" s="21"/>
      <c r="D4" s="133" t="s">
        <v>121</v>
      </c>
      <c r="L4" s="21"/>
      <c r="M4" s="134" t="s">
        <v>10</v>
      </c>
      <c r="AT4" s="18" t="s">
        <v>4</v>
      </c>
      <c r="AZ4" s="129" t="s">
        <v>535</v>
      </c>
      <c r="BA4" s="129" t="s">
        <v>19</v>
      </c>
      <c r="BB4" s="129" t="s">
        <v>19</v>
      </c>
      <c r="BC4" s="129" t="s">
        <v>84</v>
      </c>
      <c r="BD4" s="129" t="s">
        <v>86</v>
      </c>
    </row>
    <row r="5" spans="2:56" ht="6.95" customHeight="1">
      <c r="B5" s="21"/>
      <c r="L5" s="21"/>
      <c r="AZ5" s="129" t="s">
        <v>536</v>
      </c>
      <c r="BA5" s="129" t="s">
        <v>19</v>
      </c>
      <c r="BB5" s="129" t="s">
        <v>19</v>
      </c>
      <c r="BC5" s="129" t="s">
        <v>84</v>
      </c>
      <c r="BD5" s="129" t="s">
        <v>86</v>
      </c>
    </row>
    <row r="6" spans="2:12" ht="12" customHeight="1">
      <c r="B6" s="21"/>
      <c r="D6" s="135" t="s">
        <v>16</v>
      </c>
      <c r="L6" s="21"/>
    </row>
    <row r="7" spans="2:12" ht="16.5" customHeight="1">
      <c r="B7" s="21"/>
      <c r="E7" s="136" t="str">
        <f>'Rekapitulace stavby'!K6</f>
        <v>Trnávka,Trnava u Zlína, dílčí úpravy toku</v>
      </c>
      <c r="F7" s="135"/>
      <c r="G7" s="135"/>
      <c r="H7" s="135"/>
      <c r="L7" s="21"/>
    </row>
    <row r="8" spans="2:12" s="1" customFormat="1" ht="12" customHeight="1">
      <c r="B8" s="44"/>
      <c r="D8" s="135" t="s">
        <v>130</v>
      </c>
      <c r="I8" s="137"/>
      <c r="L8" s="44"/>
    </row>
    <row r="9" spans="2:12" s="1" customFormat="1" ht="36.95" customHeight="1">
      <c r="B9" s="44"/>
      <c r="E9" s="138" t="s">
        <v>932</v>
      </c>
      <c r="F9" s="1"/>
      <c r="G9" s="1"/>
      <c r="H9" s="1"/>
      <c r="I9" s="137"/>
      <c r="L9" s="44"/>
    </row>
    <row r="10" spans="2:12" s="1" customFormat="1" ht="12">
      <c r="B10" s="44"/>
      <c r="I10" s="137"/>
      <c r="L10" s="44"/>
    </row>
    <row r="11" spans="2:12" s="1" customFormat="1" ht="12" customHeight="1">
      <c r="B11" s="44"/>
      <c r="D11" s="135" t="s">
        <v>18</v>
      </c>
      <c r="F11" s="139" t="s">
        <v>19</v>
      </c>
      <c r="I11" s="140" t="s">
        <v>20</v>
      </c>
      <c r="J11" s="139" t="s">
        <v>19</v>
      </c>
      <c r="L11" s="44"/>
    </row>
    <row r="12" spans="2:12" s="1" customFormat="1" ht="12" customHeight="1">
      <c r="B12" s="44"/>
      <c r="D12" s="135" t="s">
        <v>21</v>
      </c>
      <c r="F12" s="139" t="s">
        <v>22</v>
      </c>
      <c r="I12" s="140" t="s">
        <v>23</v>
      </c>
      <c r="J12" s="141" t="str">
        <f>'Rekapitulace stavby'!AN8</f>
        <v>16. 9. 2019</v>
      </c>
      <c r="L12" s="44"/>
    </row>
    <row r="13" spans="2:12" s="1" customFormat="1" ht="10.8" customHeight="1">
      <c r="B13" s="44"/>
      <c r="I13" s="137"/>
      <c r="L13" s="44"/>
    </row>
    <row r="14" spans="2:12" s="1" customFormat="1" ht="12" customHeight="1">
      <c r="B14" s="44"/>
      <c r="D14" s="135" t="s">
        <v>25</v>
      </c>
      <c r="I14" s="140" t="s">
        <v>26</v>
      </c>
      <c r="J14" s="139" t="s">
        <v>27</v>
      </c>
      <c r="L14" s="44"/>
    </row>
    <row r="15" spans="2:12" s="1" customFormat="1" ht="18" customHeight="1">
      <c r="B15" s="44"/>
      <c r="E15" s="139" t="s">
        <v>28</v>
      </c>
      <c r="I15" s="140" t="s">
        <v>29</v>
      </c>
      <c r="J15" s="139" t="s">
        <v>30</v>
      </c>
      <c r="L15" s="44"/>
    </row>
    <row r="16" spans="2:12" s="1" customFormat="1" ht="6.95" customHeight="1">
      <c r="B16" s="44"/>
      <c r="I16" s="137"/>
      <c r="L16" s="44"/>
    </row>
    <row r="17" spans="2:12" s="1" customFormat="1" ht="12" customHeight="1">
      <c r="B17" s="44"/>
      <c r="D17" s="135" t="s">
        <v>31</v>
      </c>
      <c r="I17" s="140" t="s">
        <v>26</v>
      </c>
      <c r="J17" s="34" t="str">
        <f>'Rekapitulace stavby'!AN13</f>
        <v>Vyplň údaj</v>
      </c>
      <c r="L17" s="44"/>
    </row>
    <row r="18" spans="2:12" s="1" customFormat="1" ht="18" customHeight="1">
      <c r="B18" s="44"/>
      <c r="E18" s="34" t="str">
        <f>'Rekapitulace stavby'!E14</f>
        <v>Vyplň údaj</v>
      </c>
      <c r="F18" s="139"/>
      <c r="G18" s="139"/>
      <c r="H18" s="139"/>
      <c r="I18" s="140" t="s">
        <v>29</v>
      </c>
      <c r="J18" s="34" t="str">
        <f>'Rekapitulace stavby'!AN14</f>
        <v>Vyplň údaj</v>
      </c>
      <c r="L18" s="44"/>
    </row>
    <row r="19" spans="2:12" s="1" customFormat="1" ht="6.95" customHeight="1">
      <c r="B19" s="44"/>
      <c r="I19" s="137"/>
      <c r="L19" s="44"/>
    </row>
    <row r="20" spans="2:12" s="1" customFormat="1" ht="12" customHeight="1">
      <c r="B20" s="44"/>
      <c r="D20" s="135" t="s">
        <v>33</v>
      </c>
      <c r="I20" s="140" t="s">
        <v>26</v>
      </c>
      <c r="J20" s="139" t="s">
        <v>34</v>
      </c>
      <c r="L20" s="44"/>
    </row>
    <row r="21" spans="2:12" s="1" customFormat="1" ht="18" customHeight="1">
      <c r="B21" s="44"/>
      <c r="E21" s="139" t="s">
        <v>35</v>
      </c>
      <c r="I21" s="140" t="s">
        <v>29</v>
      </c>
      <c r="J21" s="139" t="s">
        <v>36</v>
      </c>
      <c r="L21" s="44"/>
    </row>
    <row r="22" spans="2:12" s="1" customFormat="1" ht="6.95" customHeight="1">
      <c r="B22" s="44"/>
      <c r="I22" s="137"/>
      <c r="L22" s="44"/>
    </row>
    <row r="23" spans="2:12" s="1" customFormat="1" ht="12" customHeight="1">
      <c r="B23" s="44"/>
      <c r="D23" s="135" t="s">
        <v>38</v>
      </c>
      <c r="I23" s="140" t="s">
        <v>26</v>
      </c>
      <c r="J23" s="139" t="s">
        <v>19</v>
      </c>
      <c r="L23" s="44"/>
    </row>
    <row r="24" spans="2:12" s="1" customFormat="1" ht="18" customHeight="1">
      <c r="B24" s="44"/>
      <c r="E24" s="139" t="s">
        <v>39</v>
      </c>
      <c r="I24" s="140" t="s">
        <v>29</v>
      </c>
      <c r="J24" s="139" t="s">
        <v>19</v>
      </c>
      <c r="L24" s="44"/>
    </row>
    <row r="25" spans="2:12" s="1" customFormat="1" ht="6.95" customHeight="1">
      <c r="B25" s="44"/>
      <c r="I25" s="137"/>
      <c r="L25" s="44"/>
    </row>
    <row r="26" spans="2:12" s="1" customFormat="1" ht="12" customHeight="1">
      <c r="B26" s="44"/>
      <c r="D26" s="135" t="s">
        <v>40</v>
      </c>
      <c r="I26" s="137"/>
      <c r="L26" s="44"/>
    </row>
    <row r="27" spans="2:12" s="7" customFormat="1" ht="16.5" customHeight="1">
      <c r="B27" s="142"/>
      <c r="E27" s="143" t="s">
        <v>19</v>
      </c>
      <c r="F27" s="143"/>
      <c r="G27" s="143"/>
      <c r="H27" s="143"/>
      <c r="I27" s="144"/>
      <c r="L27" s="142"/>
    </row>
    <row r="28" spans="2:12" s="1" customFormat="1" ht="6.95" customHeight="1">
      <c r="B28" s="44"/>
      <c r="I28" s="137"/>
      <c r="L28" s="44"/>
    </row>
    <row r="29" spans="2:12" s="1" customFormat="1" ht="6.95" customHeight="1">
      <c r="B29" s="44"/>
      <c r="D29" s="76"/>
      <c r="E29" s="76"/>
      <c r="F29" s="76"/>
      <c r="G29" s="76"/>
      <c r="H29" s="76"/>
      <c r="I29" s="145"/>
      <c r="J29" s="76"/>
      <c r="K29" s="76"/>
      <c r="L29" s="44"/>
    </row>
    <row r="30" spans="2:12" s="1" customFormat="1" ht="25.4" customHeight="1">
      <c r="B30" s="44"/>
      <c r="D30" s="146" t="s">
        <v>42</v>
      </c>
      <c r="I30" s="137"/>
      <c r="J30" s="147">
        <f>ROUND(J82,2)</f>
        <v>0</v>
      </c>
      <c r="L30" s="44"/>
    </row>
    <row r="31" spans="2:12" s="1" customFormat="1" ht="6.95" customHeight="1">
      <c r="B31" s="44"/>
      <c r="D31" s="76"/>
      <c r="E31" s="76"/>
      <c r="F31" s="76"/>
      <c r="G31" s="76"/>
      <c r="H31" s="76"/>
      <c r="I31" s="145"/>
      <c r="J31" s="76"/>
      <c r="K31" s="76"/>
      <c r="L31" s="44"/>
    </row>
    <row r="32" spans="2:12" s="1" customFormat="1" ht="14.4" customHeight="1">
      <c r="B32" s="44"/>
      <c r="F32" s="148" t="s">
        <v>44</v>
      </c>
      <c r="I32" s="149" t="s">
        <v>43</v>
      </c>
      <c r="J32" s="148" t="s">
        <v>45</v>
      </c>
      <c r="L32" s="44"/>
    </row>
    <row r="33" spans="2:12" s="1" customFormat="1" ht="14.4" customHeight="1">
      <c r="B33" s="44"/>
      <c r="D33" s="150" t="s">
        <v>46</v>
      </c>
      <c r="E33" s="135" t="s">
        <v>47</v>
      </c>
      <c r="F33" s="151">
        <f>ROUND((SUM(BE82:BE138)),2)</f>
        <v>0</v>
      </c>
      <c r="I33" s="152">
        <v>0.21</v>
      </c>
      <c r="J33" s="151">
        <f>ROUND(((SUM(BE82:BE138))*I33),2)</f>
        <v>0</v>
      </c>
      <c r="L33" s="44"/>
    </row>
    <row r="34" spans="2:12" s="1" customFormat="1" ht="14.4" customHeight="1">
      <c r="B34" s="44"/>
      <c r="E34" s="135" t="s">
        <v>48</v>
      </c>
      <c r="F34" s="151">
        <f>ROUND((SUM(BF82:BF138)),2)</f>
        <v>0</v>
      </c>
      <c r="I34" s="152">
        <v>0.15</v>
      </c>
      <c r="J34" s="151">
        <f>ROUND(((SUM(BF82:BF138))*I34),2)</f>
        <v>0</v>
      </c>
      <c r="L34" s="44"/>
    </row>
    <row r="35" spans="2:12" s="1" customFormat="1" ht="14.4" customHeight="1" hidden="1">
      <c r="B35" s="44"/>
      <c r="E35" s="135" t="s">
        <v>49</v>
      </c>
      <c r="F35" s="151">
        <f>ROUND((SUM(BG82:BG138)),2)</f>
        <v>0</v>
      </c>
      <c r="I35" s="152">
        <v>0.21</v>
      </c>
      <c r="J35" s="151">
        <f>0</f>
        <v>0</v>
      </c>
      <c r="L35" s="44"/>
    </row>
    <row r="36" spans="2:12" s="1" customFormat="1" ht="14.4" customHeight="1" hidden="1">
      <c r="B36" s="44"/>
      <c r="E36" s="135" t="s">
        <v>50</v>
      </c>
      <c r="F36" s="151">
        <f>ROUND((SUM(BH82:BH138)),2)</f>
        <v>0</v>
      </c>
      <c r="I36" s="152">
        <v>0.15</v>
      </c>
      <c r="J36" s="151">
        <f>0</f>
        <v>0</v>
      </c>
      <c r="L36" s="44"/>
    </row>
    <row r="37" spans="2:12" s="1" customFormat="1" ht="14.4" customHeight="1" hidden="1">
      <c r="B37" s="44"/>
      <c r="E37" s="135" t="s">
        <v>51</v>
      </c>
      <c r="F37" s="151">
        <f>ROUND((SUM(BI82:BI138)),2)</f>
        <v>0</v>
      </c>
      <c r="I37" s="152">
        <v>0</v>
      </c>
      <c r="J37" s="151">
        <f>0</f>
        <v>0</v>
      </c>
      <c r="L37" s="44"/>
    </row>
    <row r="38" spans="2:12" s="1" customFormat="1" ht="6.95" customHeight="1">
      <c r="B38" s="44"/>
      <c r="I38" s="137"/>
      <c r="L38" s="44"/>
    </row>
    <row r="39" spans="2:12" s="1" customFormat="1" ht="25.4" customHeight="1">
      <c r="B39" s="44"/>
      <c r="C39" s="153"/>
      <c r="D39" s="154" t="s">
        <v>52</v>
      </c>
      <c r="E39" s="155"/>
      <c r="F39" s="155"/>
      <c r="G39" s="156" t="s">
        <v>53</v>
      </c>
      <c r="H39" s="157" t="s">
        <v>54</v>
      </c>
      <c r="I39" s="158"/>
      <c r="J39" s="159">
        <f>SUM(J30:J37)</f>
        <v>0</v>
      </c>
      <c r="K39" s="160"/>
      <c r="L39" s="44"/>
    </row>
    <row r="40" spans="2:12" s="1" customFormat="1" ht="14.4" customHeight="1">
      <c r="B40" s="161"/>
      <c r="C40" s="162"/>
      <c r="D40" s="162"/>
      <c r="E40" s="162"/>
      <c r="F40" s="162"/>
      <c r="G40" s="162"/>
      <c r="H40" s="162"/>
      <c r="I40" s="163"/>
      <c r="J40" s="162"/>
      <c r="K40" s="162"/>
      <c r="L40" s="44"/>
    </row>
    <row r="44" spans="2:12" s="1" customFormat="1" ht="6.95" customHeight="1">
      <c r="B44" s="164"/>
      <c r="C44" s="165"/>
      <c r="D44" s="165"/>
      <c r="E44" s="165"/>
      <c r="F44" s="165"/>
      <c r="G44" s="165"/>
      <c r="H44" s="165"/>
      <c r="I44" s="166"/>
      <c r="J44" s="165"/>
      <c r="K44" s="165"/>
      <c r="L44" s="44"/>
    </row>
    <row r="45" spans="2:12" s="1" customFormat="1" ht="24.95" customHeight="1">
      <c r="B45" s="39"/>
      <c r="C45" s="24" t="s">
        <v>148</v>
      </c>
      <c r="D45" s="40"/>
      <c r="E45" s="40"/>
      <c r="F45" s="40"/>
      <c r="G45" s="40"/>
      <c r="H45" s="40"/>
      <c r="I45" s="137"/>
      <c r="J45" s="40"/>
      <c r="K45" s="40"/>
      <c r="L45" s="44"/>
    </row>
    <row r="46" spans="2:12" s="1" customFormat="1" ht="6.95" customHeight="1">
      <c r="B46" s="39"/>
      <c r="C46" s="40"/>
      <c r="D46" s="40"/>
      <c r="E46" s="40"/>
      <c r="F46" s="40"/>
      <c r="G46" s="40"/>
      <c r="H46" s="40"/>
      <c r="I46" s="137"/>
      <c r="J46" s="40"/>
      <c r="K46" s="40"/>
      <c r="L46" s="44"/>
    </row>
    <row r="47" spans="2:12" s="1" customFormat="1" ht="12" customHeight="1">
      <c r="B47" s="39"/>
      <c r="C47" s="33" t="s">
        <v>16</v>
      </c>
      <c r="D47" s="40"/>
      <c r="E47" s="40"/>
      <c r="F47" s="40"/>
      <c r="G47" s="40"/>
      <c r="H47" s="40"/>
      <c r="I47" s="137"/>
      <c r="J47" s="40"/>
      <c r="K47" s="40"/>
      <c r="L47" s="44"/>
    </row>
    <row r="48" spans="2:12" s="1" customFormat="1" ht="16.5" customHeight="1">
      <c r="B48" s="39"/>
      <c r="C48" s="40"/>
      <c r="D48" s="40"/>
      <c r="E48" s="167" t="str">
        <f>E7</f>
        <v>Trnávka,Trnava u Zlína, dílčí úpravy toku</v>
      </c>
      <c r="F48" s="33"/>
      <c r="G48" s="33"/>
      <c r="H48" s="33"/>
      <c r="I48" s="137"/>
      <c r="J48" s="40"/>
      <c r="K48" s="40"/>
      <c r="L48" s="44"/>
    </row>
    <row r="49" spans="2:12" s="1" customFormat="1" ht="12" customHeight="1">
      <c r="B49" s="39"/>
      <c r="C49" s="33" t="s">
        <v>130</v>
      </c>
      <c r="D49" s="40"/>
      <c r="E49" s="40"/>
      <c r="F49" s="40"/>
      <c r="G49" s="40"/>
      <c r="H49" s="40"/>
      <c r="I49" s="137"/>
      <c r="J49" s="40"/>
      <c r="K49" s="40"/>
      <c r="L49" s="44"/>
    </row>
    <row r="50" spans="2:12" s="1" customFormat="1" ht="16.5" customHeight="1">
      <c r="B50" s="39"/>
      <c r="C50" s="40"/>
      <c r="D50" s="40"/>
      <c r="E50" s="69" t="str">
        <f>E9</f>
        <v>18030-33XT-DM-SO03a - Kácení - SO 03</v>
      </c>
      <c r="F50" s="40"/>
      <c r="G50" s="40"/>
      <c r="H50" s="40"/>
      <c r="I50" s="137"/>
      <c r="J50" s="40"/>
      <c r="K50" s="40"/>
      <c r="L50" s="44"/>
    </row>
    <row r="51" spans="2:12" s="1" customFormat="1" ht="6.95" customHeight="1">
      <c r="B51" s="39"/>
      <c r="C51" s="40"/>
      <c r="D51" s="40"/>
      <c r="E51" s="40"/>
      <c r="F51" s="40"/>
      <c r="G51" s="40"/>
      <c r="H51" s="40"/>
      <c r="I51" s="137"/>
      <c r="J51" s="40"/>
      <c r="K51" s="40"/>
      <c r="L51" s="44"/>
    </row>
    <row r="52" spans="2:12" s="1" customFormat="1" ht="12" customHeight="1">
      <c r="B52" s="39"/>
      <c r="C52" s="33" t="s">
        <v>21</v>
      </c>
      <c r="D52" s="40"/>
      <c r="E52" s="40"/>
      <c r="F52" s="28" t="str">
        <f>F12</f>
        <v>k.ú. Trnava u Zlína</v>
      </c>
      <c r="G52" s="40"/>
      <c r="H52" s="40"/>
      <c r="I52" s="140" t="s">
        <v>23</v>
      </c>
      <c r="J52" s="72" t="str">
        <f>IF(J12="","",J12)</f>
        <v>16. 9. 2019</v>
      </c>
      <c r="K52" s="40"/>
      <c r="L52" s="44"/>
    </row>
    <row r="53" spans="2:12" s="1" customFormat="1" ht="6.95" customHeight="1">
      <c r="B53" s="39"/>
      <c r="C53" s="40"/>
      <c r="D53" s="40"/>
      <c r="E53" s="40"/>
      <c r="F53" s="40"/>
      <c r="G53" s="40"/>
      <c r="H53" s="40"/>
      <c r="I53" s="137"/>
      <c r="J53" s="40"/>
      <c r="K53" s="40"/>
      <c r="L53" s="44"/>
    </row>
    <row r="54" spans="2:12" s="1" customFormat="1" ht="27.9" customHeight="1">
      <c r="B54" s="39"/>
      <c r="C54" s="33" t="s">
        <v>25</v>
      </c>
      <c r="D54" s="40"/>
      <c r="E54" s="40"/>
      <c r="F54" s="28" t="str">
        <f>E15</f>
        <v>Povodí Moravy, s.p.</v>
      </c>
      <c r="G54" s="40"/>
      <c r="H54" s="40"/>
      <c r="I54" s="140" t="s">
        <v>33</v>
      </c>
      <c r="J54" s="37" t="str">
        <f>E21</f>
        <v>Regioprojekt Brno, s.r.o</v>
      </c>
      <c r="K54" s="40"/>
      <c r="L54" s="44"/>
    </row>
    <row r="55" spans="2:12" s="1" customFormat="1" ht="15.15" customHeight="1">
      <c r="B55" s="39"/>
      <c r="C55" s="33" t="s">
        <v>31</v>
      </c>
      <c r="D55" s="40"/>
      <c r="E55" s="40"/>
      <c r="F55" s="28" t="str">
        <f>IF(E18="","",E18)</f>
        <v>Vyplň údaj</v>
      </c>
      <c r="G55" s="40"/>
      <c r="H55" s="40"/>
      <c r="I55" s="140" t="s">
        <v>38</v>
      </c>
      <c r="J55" s="37" t="str">
        <f>E24</f>
        <v>Ing. Michal Doubek</v>
      </c>
      <c r="K55" s="40"/>
      <c r="L55" s="44"/>
    </row>
    <row r="56" spans="2:12" s="1" customFormat="1" ht="10.3" customHeight="1">
      <c r="B56" s="39"/>
      <c r="C56" s="40"/>
      <c r="D56" s="40"/>
      <c r="E56" s="40"/>
      <c r="F56" s="40"/>
      <c r="G56" s="40"/>
      <c r="H56" s="40"/>
      <c r="I56" s="137"/>
      <c r="J56" s="40"/>
      <c r="K56" s="40"/>
      <c r="L56" s="44"/>
    </row>
    <row r="57" spans="2:12" s="1" customFormat="1" ht="29.25" customHeight="1">
      <c r="B57" s="39"/>
      <c r="C57" s="168" t="s">
        <v>149</v>
      </c>
      <c r="D57" s="169"/>
      <c r="E57" s="169"/>
      <c r="F57" s="169"/>
      <c r="G57" s="169"/>
      <c r="H57" s="169"/>
      <c r="I57" s="170"/>
      <c r="J57" s="171" t="s">
        <v>150</v>
      </c>
      <c r="K57" s="169"/>
      <c r="L57" s="44"/>
    </row>
    <row r="58" spans="2:12" s="1" customFormat="1" ht="10.3" customHeight="1">
      <c r="B58" s="39"/>
      <c r="C58" s="40"/>
      <c r="D58" s="40"/>
      <c r="E58" s="40"/>
      <c r="F58" s="40"/>
      <c r="G58" s="40"/>
      <c r="H58" s="40"/>
      <c r="I58" s="137"/>
      <c r="J58" s="40"/>
      <c r="K58" s="40"/>
      <c r="L58" s="44"/>
    </row>
    <row r="59" spans="2:47" s="1" customFormat="1" ht="22.8" customHeight="1">
      <c r="B59" s="39"/>
      <c r="C59" s="172" t="s">
        <v>74</v>
      </c>
      <c r="D59" s="40"/>
      <c r="E59" s="40"/>
      <c r="F59" s="40"/>
      <c r="G59" s="40"/>
      <c r="H59" s="40"/>
      <c r="I59" s="137"/>
      <c r="J59" s="102">
        <f>J82</f>
        <v>0</v>
      </c>
      <c r="K59" s="40"/>
      <c r="L59" s="44"/>
      <c r="AU59" s="18" t="s">
        <v>151</v>
      </c>
    </row>
    <row r="60" spans="2:12" s="8" customFormat="1" ht="24.95" customHeight="1">
      <c r="B60" s="173"/>
      <c r="C60" s="174"/>
      <c r="D60" s="175" t="s">
        <v>152</v>
      </c>
      <c r="E60" s="176"/>
      <c r="F60" s="176"/>
      <c r="G60" s="176"/>
      <c r="H60" s="176"/>
      <c r="I60" s="177"/>
      <c r="J60" s="178">
        <f>J83</f>
        <v>0</v>
      </c>
      <c r="K60" s="174"/>
      <c r="L60" s="179"/>
    </row>
    <row r="61" spans="2:12" s="9" customFormat="1" ht="19.9" customHeight="1">
      <c r="B61" s="180"/>
      <c r="C61" s="181"/>
      <c r="D61" s="182" t="s">
        <v>153</v>
      </c>
      <c r="E61" s="183"/>
      <c r="F61" s="183"/>
      <c r="G61" s="183"/>
      <c r="H61" s="183"/>
      <c r="I61" s="184"/>
      <c r="J61" s="185">
        <f>J84</f>
        <v>0</v>
      </c>
      <c r="K61" s="181"/>
      <c r="L61" s="186"/>
    </row>
    <row r="62" spans="2:12" s="9" customFormat="1" ht="19.9" customHeight="1">
      <c r="B62" s="180"/>
      <c r="C62" s="181"/>
      <c r="D62" s="182" t="s">
        <v>156</v>
      </c>
      <c r="E62" s="183"/>
      <c r="F62" s="183"/>
      <c r="G62" s="183"/>
      <c r="H62" s="183"/>
      <c r="I62" s="184"/>
      <c r="J62" s="185">
        <f>J135</f>
        <v>0</v>
      </c>
      <c r="K62" s="181"/>
      <c r="L62" s="186"/>
    </row>
    <row r="63" spans="2:12" s="1" customFormat="1" ht="21.8" customHeight="1">
      <c r="B63" s="39"/>
      <c r="C63" s="40"/>
      <c r="D63" s="40"/>
      <c r="E63" s="40"/>
      <c r="F63" s="40"/>
      <c r="G63" s="40"/>
      <c r="H63" s="40"/>
      <c r="I63" s="137"/>
      <c r="J63" s="40"/>
      <c r="K63" s="40"/>
      <c r="L63" s="44"/>
    </row>
    <row r="64" spans="2:12" s="1" customFormat="1" ht="6.95" customHeight="1">
      <c r="B64" s="59"/>
      <c r="C64" s="60"/>
      <c r="D64" s="60"/>
      <c r="E64" s="60"/>
      <c r="F64" s="60"/>
      <c r="G64" s="60"/>
      <c r="H64" s="60"/>
      <c r="I64" s="163"/>
      <c r="J64" s="60"/>
      <c r="K64" s="60"/>
      <c r="L64" s="44"/>
    </row>
    <row r="68" spans="2:12" s="1" customFormat="1" ht="6.95" customHeight="1">
      <c r="B68" s="61"/>
      <c r="C68" s="62"/>
      <c r="D68" s="62"/>
      <c r="E68" s="62"/>
      <c r="F68" s="62"/>
      <c r="G68" s="62"/>
      <c r="H68" s="62"/>
      <c r="I68" s="166"/>
      <c r="J68" s="62"/>
      <c r="K68" s="62"/>
      <c r="L68" s="44"/>
    </row>
    <row r="69" spans="2:12" s="1" customFormat="1" ht="24.95" customHeight="1">
      <c r="B69" s="39"/>
      <c r="C69" s="24" t="s">
        <v>157</v>
      </c>
      <c r="D69" s="40"/>
      <c r="E69" s="40"/>
      <c r="F69" s="40"/>
      <c r="G69" s="40"/>
      <c r="H69" s="40"/>
      <c r="I69" s="137"/>
      <c r="J69" s="40"/>
      <c r="K69" s="40"/>
      <c r="L69" s="44"/>
    </row>
    <row r="70" spans="2:12" s="1" customFormat="1" ht="6.95" customHeight="1">
      <c r="B70" s="39"/>
      <c r="C70" s="40"/>
      <c r="D70" s="40"/>
      <c r="E70" s="40"/>
      <c r="F70" s="40"/>
      <c r="G70" s="40"/>
      <c r="H70" s="40"/>
      <c r="I70" s="137"/>
      <c r="J70" s="40"/>
      <c r="K70" s="40"/>
      <c r="L70" s="44"/>
    </row>
    <row r="71" spans="2:12" s="1" customFormat="1" ht="12" customHeight="1">
      <c r="B71" s="39"/>
      <c r="C71" s="33" t="s">
        <v>16</v>
      </c>
      <c r="D71" s="40"/>
      <c r="E71" s="40"/>
      <c r="F71" s="40"/>
      <c r="G71" s="40"/>
      <c r="H71" s="40"/>
      <c r="I71" s="137"/>
      <c r="J71" s="40"/>
      <c r="K71" s="40"/>
      <c r="L71" s="44"/>
    </row>
    <row r="72" spans="2:12" s="1" customFormat="1" ht="16.5" customHeight="1">
      <c r="B72" s="39"/>
      <c r="C72" s="40"/>
      <c r="D72" s="40"/>
      <c r="E72" s="167" t="str">
        <f>E7</f>
        <v>Trnávka,Trnava u Zlína, dílčí úpravy toku</v>
      </c>
      <c r="F72" s="33"/>
      <c r="G72" s="33"/>
      <c r="H72" s="33"/>
      <c r="I72" s="137"/>
      <c r="J72" s="40"/>
      <c r="K72" s="40"/>
      <c r="L72" s="44"/>
    </row>
    <row r="73" spans="2:12" s="1" customFormat="1" ht="12" customHeight="1">
      <c r="B73" s="39"/>
      <c r="C73" s="33" t="s">
        <v>130</v>
      </c>
      <c r="D73" s="40"/>
      <c r="E73" s="40"/>
      <c r="F73" s="40"/>
      <c r="G73" s="40"/>
      <c r="H73" s="40"/>
      <c r="I73" s="137"/>
      <c r="J73" s="40"/>
      <c r="K73" s="40"/>
      <c r="L73" s="44"/>
    </row>
    <row r="74" spans="2:12" s="1" customFormat="1" ht="16.5" customHeight="1">
      <c r="B74" s="39"/>
      <c r="C74" s="40"/>
      <c r="D74" s="40"/>
      <c r="E74" s="69" t="str">
        <f>E9</f>
        <v>18030-33XT-DM-SO03a - Kácení - SO 03</v>
      </c>
      <c r="F74" s="40"/>
      <c r="G74" s="40"/>
      <c r="H74" s="40"/>
      <c r="I74" s="137"/>
      <c r="J74" s="40"/>
      <c r="K74" s="40"/>
      <c r="L74" s="44"/>
    </row>
    <row r="75" spans="2:12" s="1" customFormat="1" ht="6.95" customHeight="1">
      <c r="B75" s="39"/>
      <c r="C75" s="40"/>
      <c r="D75" s="40"/>
      <c r="E75" s="40"/>
      <c r="F75" s="40"/>
      <c r="G75" s="40"/>
      <c r="H75" s="40"/>
      <c r="I75" s="137"/>
      <c r="J75" s="40"/>
      <c r="K75" s="40"/>
      <c r="L75" s="44"/>
    </row>
    <row r="76" spans="2:12" s="1" customFormat="1" ht="12" customHeight="1">
      <c r="B76" s="39"/>
      <c r="C76" s="33" t="s">
        <v>21</v>
      </c>
      <c r="D76" s="40"/>
      <c r="E76" s="40"/>
      <c r="F76" s="28" t="str">
        <f>F12</f>
        <v>k.ú. Trnava u Zlína</v>
      </c>
      <c r="G76" s="40"/>
      <c r="H76" s="40"/>
      <c r="I76" s="140" t="s">
        <v>23</v>
      </c>
      <c r="J76" s="72" t="str">
        <f>IF(J12="","",J12)</f>
        <v>16. 9. 2019</v>
      </c>
      <c r="K76" s="40"/>
      <c r="L76" s="44"/>
    </row>
    <row r="77" spans="2:12" s="1" customFormat="1" ht="6.95" customHeight="1">
      <c r="B77" s="39"/>
      <c r="C77" s="40"/>
      <c r="D77" s="40"/>
      <c r="E77" s="40"/>
      <c r="F77" s="40"/>
      <c r="G77" s="40"/>
      <c r="H77" s="40"/>
      <c r="I77" s="137"/>
      <c r="J77" s="40"/>
      <c r="K77" s="40"/>
      <c r="L77" s="44"/>
    </row>
    <row r="78" spans="2:12" s="1" customFormat="1" ht="27.9" customHeight="1">
      <c r="B78" s="39"/>
      <c r="C78" s="33" t="s">
        <v>25</v>
      </c>
      <c r="D78" s="40"/>
      <c r="E78" s="40"/>
      <c r="F78" s="28" t="str">
        <f>E15</f>
        <v>Povodí Moravy, s.p.</v>
      </c>
      <c r="G78" s="40"/>
      <c r="H78" s="40"/>
      <c r="I78" s="140" t="s">
        <v>33</v>
      </c>
      <c r="J78" s="37" t="str">
        <f>E21</f>
        <v>Regioprojekt Brno, s.r.o</v>
      </c>
      <c r="K78" s="40"/>
      <c r="L78" s="44"/>
    </row>
    <row r="79" spans="2:12" s="1" customFormat="1" ht="15.15" customHeight="1">
      <c r="B79" s="39"/>
      <c r="C79" s="33" t="s">
        <v>31</v>
      </c>
      <c r="D79" s="40"/>
      <c r="E79" s="40"/>
      <c r="F79" s="28" t="str">
        <f>IF(E18="","",E18)</f>
        <v>Vyplň údaj</v>
      </c>
      <c r="G79" s="40"/>
      <c r="H79" s="40"/>
      <c r="I79" s="140" t="s">
        <v>38</v>
      </c>
      <c r="J79" s="37" t="str">
        <f>E24</f>
        <v>Ing. Michal Doubek</v>
      </c>
      <c r="K79" s="40"/>
      <c r="L79" s="44"/>
    </row>
    <row r="80" spans="2:12" s="1" customFormat="1" ht="10.3" customHeight="1">
      <c r="B80" s="39"/>
      <c r="C80" s="40"/>
      <c r="D80" s="40"/>
      <c r="E80" s="40"/>
      <c r="F80" s="40"/>
      <c r="G80" s="40"/>
      <c r="H80" s="40"/>
      <c r="I80" s="137"/>
      <c r="J80" s="40"/>
      <c r="K80" s="40"/>
      <c r="L80" s="44"/>
    </row>
    <row r="81" spans="2:21" s="10" customFormat="1" ht="29.25" customHeight="1">
      <c r="B81" s="187"/>
      <c r="C81" s="188" t="s">
        <v>158</v>
      </c>
      <c r="D81" s="189" t="s">
        <v>61</v>
      </c>
      <c r="E81" s="189" t="s">
        <v>57</v>
      </c>
      <c r="F81" s="189" t="s">
        <v>58</v>
      </c>
      <c r="G81" s="189" t="s">
        <v>159</v>
      </c>
      <c r="H81" s="189" t="s">
        <v>160</v>
      </c>
      <c r="I81" s="190" t="s">
        <v>161</v>
      </c>
      <c r="J81" s="189" t="s">
        <v>150</v>
      </c>
      <c r="K81" s="191" t="s">
        <v>162</v>
      </c>
      <c r="L81" s="192"/>
      <c r="M81" s="92" t="s">
        <v>19</v>
      </c>
      <c r="N81" s="93" t="s">
        <v>46</v>
      </c>
      <c r="O81" s="93" t="s">
        <v>163</v>
      </c>
      <c r="P81" s="93" t="s">
        <v>164</v>
      </c>
      <c r="Q81" s="93" t="s">
        <v>165</v>
      </c>
      <c r="R81" s="93" t="s">
        <v>166</v>
      </c>
      <c r="S81" s="93" t="s">
        <v>167</v>
      </c>
      <c r="T81" s="93" t="s">
        <v>168</v>
      </c>
      <c r="U81" s="94" t="s">
        <v>169</v>
      </c>
    </row>
    <row r="82" spans="2:63" s="1" customFormat="1" ht="22.8" customHeight="1">
      <c r="B82" s="39"/>
      <c r="C82" s="99" t="s">
        <v>170</v>
      </c>
      <c r="D82" s="40"/>
      <c r="E82" s="40"/>
      <c r="F82" s="40"/>
      <c r="G82" s="40"/>
      <c r="H82" s="40"/>
      <c r="I82" s="137"/>
      <c r="J82" s="193">
        <f>BK82</f>
        <v>0</v>
      </c>
      <c r="K82" s="40"/>
      <c r="L82" s="44"/>
      <c r="M82" s="95"/>
      <c r="N82" s="96"/>
      <c r="O82" s="96"/>
      <c r="P82" s="194">
        <f>P83</f>
        <v>0</v>
      </c>
      <c r="Q82" s="96"/>
      <c r="R82" s="194">
        <f>R83</f>
        <v>0.006300000000000001</v>
      </c>
      <c r="S82" s="96"/>
      <c r="T82" s="194">
        <f>T83</f>
        <v>0</v>
      </c>
      <c r="U82" s="97"/>
      <c r="AT82" s="18" t="s">
        <v>75</v>
      </c>
      <c r="AU82" s="18" t="s">
        <v>151</v>
      </c>
      <c r="BK82" s="195">
        <f>BK83</f>
        <v>0</v>
      </c>
    </row>
    <row r="83" spans="2:63" s="11" customFormat="1" ht="25.9" customHeight="1">
      <c r="B83" s="196"/>
      <c r="C83" s="197"/>
      <c r="D83" s="198" t="s">
        <v>75</v>
      </c>
      <c r="E83" s="199" t="s">
        <v>171</v>
      </c>
      <c r="F83" s="199" t="s">
        <v>172</v>
      </c>
      <c r="G83" s="197"/>
      <c r="H83" s="197"/>
      <c r="I83" s="200"/>
      <c r="J83" s="201">
        <f>BK83</f>
        <v>0</v>
      </c>
      <c r="K83" s="197"/>
      <c r="L83" s="202"/>
      <c r="M83" s="203"/>
      <c r="N83" s="204"/>
      <c r="O83" s="204"/>
      <c r="P83" s="205">
        <f>P84+P135</f>
        <v>0</v>
      </c>
      <c r="Q83" s="204"/>
      <c r="R83" s="205">
        <f>R84+R135</f>
        <v>0.006300000000000001</v>
      </c>
      <c r="S83" s="204"/>
      <c r="T83" s="205">
        <f>T84+T135</f>
        <v>0</v>
      </c>
      <c r="U83" s="206"/>
      <c r="AR83" s="207" t="s">
        <v>84</v>
      </c>
      <c r="AT83" s="208" t="s">
        <v>75</v>
      </c>
      <c r="AU83" s="208" t="s">
        <v>76</v>
      </c>
      <c r="AY83" s="207" t="s">
        <v>173</v>
      </c>
      <c r="BK83" s="209">
        <f>BK84+BK135</f>
        <v>0</v>
      </c>
    </row>
    <row r="84" spans="2:63" s="11" customFormat="1" ht="22.8" customHeight="1">
      <c r="B84" s="196"/>
      <c r="C84" s="197"/>
      <c r="D84" s="198" t="s">
        <v>75</v>
      </c>
      <c r="E84" s="210" t="s">
        <v>84</v>
      </c>
      <c r="F84" s="210" t="s">
        <v>174</v>
      </c>
      <c r="G84" s="197"/>
      <c r="H84" s="197"/>
      <c r="I84" s="200"/>
      <c r="J84" s="211">
        <f>BK84</f>
        <v>0</v>
      </c>
      <c r="K84" s="197"/>
      <c r="L84" s="202"/>
      <c r="M84" s="203"/>
      <c r="N84" s="204"/>
      <c r="O84" s="204"/>
      <c r="P84" s="205">
        <f>SUM(P85:P134)</f>
        <v>0</v>
      </c>
      <c r="Q84" s="204"/>
      <c r="R84" s="205">
        <f>SUM(R85:R134)</f>
        <v>0.006300000000000001</v>
      </c>
      <c r="S84" s="204"/>
      <c r="T84" s="205">
        <f>SUM(T85:T134)</f>
        <v>0</v>
      </c>
      <c r="U84" s="206"/>
      <c r="AR84" s="207" t="s">
        <v>84</v>
      </c>
      <c r="AT84" s="208" t="s">
        <v>75</v>
      </c>
      <c r="AU84" s="208" t="s">
        <v>84</v>
      </c>
      <c r="AY84" s="207" t="s">
        <v>173</v>
      </c>
      <c r="BK84" s="209">
        <f>SUM(BK85:BK134)</f>
        <v>0</v>
      </c>
    </row>
    <row r="85" spans="2:65" s="1" customFormat="1" ht="16.5" customHeight="1">
      <c r="B85" s="39"/>
      <c r="C85" s="212" t="s">
        <v>84</v>
      </c>
      <c r="D85" s="212" t="s">
        <v>175</v>
      </c>
      <c r="E85" s="213" t="s">
        <v>539</v>
      </c>
      <c r="F85" s="214" t="s">
        <v>540</v>
      </c>
      <c r="G85" s="215" t="s">
        <v>357</v>
      </c>
      <c r="H85" s="216">
        <v>29</v>
      </c>
      <c r="I85" s="217"/>
      <c r="J85" s="218">
        <f>ROUND(I85*H85,2)</f>
        <v>0</v>
      </c>
      <c r="K85" s="214" t="s">
        <v>179</v>
      </c>
      <c r="L85" s="44"/>
      <c r="M85" s="219" t="s">
        <v>19</v>
      </c>
      <c r="N85" s="220" t="s">
        <v>47</v>
      </c>
      <c r="O85" s="84"/>
      <c r="P85" s="221">
        <f>O85*H85</f>
        <v>0</v>
      </c>
      <c r="Q85" s="221">
        <v>0</v>
      </c>
      <c r="R85" s="221">
        <f>Q85*H85</f>
        <v>0</v>
      </c>
      <c r="S85" s="221">
        <v>0</v>
      </c>
      <c r="T85" s="221">
        <f>S85*H85</f>
        <v>0</v>
      </c>
      <c r="U85" s="222" t="s">
        <v>19</v>
      </c>
      <c r="AR85" s="223" t="s">
        <v>127</v>
      </c>
      <c r="AT85" s="223" t="s">
        <v>175</v>
      </c>
      <c r="AU85" s="223" t="s">
        <v>86</v>
      </c>
      <c r="AY85" s="18" t="s">
        <v>173</v>
      </c>
      <c r="BE85" s="224">
        <f>IF(N85="základní",J85,0)</f>
        <v>0</v>
      </c>
      <c r="BF85" s="224">
        <f>IF(N85="snížená",J85,0)</f>
        <v>0</v>
      </c>
      <c r="BG85" s="224">
        <f>IF(N85="zákl. přenesená",J85,0)</f>
        <v>0</v>
      </c>
      <c r="BH85" s="224">
        <f>IF(N85="sníž. přenesená",J85,0)</f>
        <v>0</v>
      </c>
      <c r="BI85" s="224">
        <f>IF(N85="nulová",J85,0)</f>
        <v>0</v>
      </c>
      <c r="BJ85" s="18" t="s">
        <v>84</v>
      </c>
      <c r="BK85" s="224">
        <f>ROUND(I85*H85,2)</f>
        <v>0</v>
      </c>
      <c r="BL85" s="18" t="s">
        <v>127</v>
      </c>
      <c r="BM85" s="223" t="s">
        <v>541</v>
      </c>
    </row>
    <row r="86" spans="2:47" s="1" customFormat="1" ht="12">
      <c r="B86" s="39"/>
      <c r="C86" s="40"/>
      <c r="D86" s="225" t="s">
        <v>181</v>
      </c>
      <c r="E86" s="40"/>
      <c r="F86" s="226" t="s">
        <v>542</v>
      </c>
      <c r="G86" s="40"/>
      <c r="H86" s="40"/>
      <c r="I86" s="137"/>
      <c r="J86" s="40"/>
      <c r="K86" s="40"/>
      <c r="L86" s="44"/>
      <c r="M86" s="227"/>
      <c r="N86" s="84"/>
      <c r="O86" s="84"/>
      <c r="P86" s="84"/>
      <c r="Q86" s="84"/>
      <c r="R86" s="84"/>
      <c r="S86" s="84"/>
      <c r="T86" s="84"/>
      <c r="U86" s="85"/>
      <c r="AT86" s="18" t="s">
        <v>181</v>
      </c>
      <c r="AU86" s="18" t="s">
        <v>86</v>
      </c>
    </row>
    <row r="87" spans="2:47" s="1" customFormat="1" ht="12">
      <c r="B87" s="39"/>
      <c r="C87" s="40"/>
      <c r="D87" s="225" t="s">
        <v>183</v>
      </c>
      <c r="E87" s="40"/>
      <c r="F87" s="228" t="s">
        <v>543</v>
      </c>
      <c r="G87" s="40"/>
      <c r="H87" s="40"/>
      <c r="I87" s="137"/>
      <c r="J87" s="40"/>
      <c r="K87" s="40"/>
      <c r="L87" s="44"/>
      <c r="M87" s="227"/>
      <c r="N87" s="84"/>
      <c r="O87" s="84"/>
      <c r="P87" s="84"/>
      <c r="Q87" s="84"/>
      <c r="R87" s="84"/>
      <c r="S87" s="84"/>
      <c r="T87" s="84"/>
      <c r="U87" s="85"/>
      <c r="AT87" s="18" t="s">
        <v>183</v>
      </c>
      <c r="AU87" s="18" t="s">
        <v>86</v>
      </c>
    </row>
    <row r="88" spans="2:51" s="12" customFormat="1" ht="12">
      <c r="B88" s="229"/>
      <c r="C88" s="230"/>
      <c r="D88" s="225" t="s">
        <v>185</v>
      </c>
      <c r="E88" s="231" t="s">
        <v>19</v>
      </c>
      <c r="F88" s="232" t="s">
        <v>933</v>
      </c>
      <c r="G88" s="230"/>
      <c r="H88" s="233">
        <v>29</v>
      </c>
      <c r="I88" s="234"/>
      <c r="J88" s="230"/>
      <c r="K88" s="230"/>
      <c r="L88" s="235"/>
      <c r="M88" s="236"/>
      <c r="N88" s="237"/>
      <c r="O88" s="237"/>
      <c r="P88" s="237"/>
      <c r="Q88" s="237"/>
      <c r="R88" s="237"/>
      <c r="S88" s="237"/>
      <c r="T88" s="237"/>
      <c r="U88" s="238"/>
      <c r="AT88" s="239" t="s">
        <v>185</v>
      </c>
      <c r="AU88" s="239" t="s">
        <v>86</v>
      </c>
      <c r="AV88" s="12" t="s">
        <v>86</v>
      </c>
      <c r="AW88" s="12" t="s">
        <v>37</v>
      </c>
      <c r="AX88" s="12" t="s">
        <v>76</v>
      </c>
      <c r="AY88" s="239" t="s">
        <v>173</v>
      </c>
    </row>
    <row r="89" spans="2:51" s="13" customFormat="1" ht="12">
      <c r="B89" s="240"/>
      <c r="C89" s="241"/>
      <c r="D89" s="225" t="s">
        <v>185</v>
      </c>
      <c r="E89" s="242" t="s">
        <v>531</v>
      </c>
      <c r="F89" s="243" t="s">
        <v>187</v>
      </c>
      <c r="G89" s="241"/>
      <c r="H89" s="244">
        <v>29</v>
      </c>
      <c r="I89" s="245"/>
      <c r="J89" s="241"/>
      <c r="K89" s="241"/>
      <c r="L89" s="246"/>
      <c r="M89" s="247"/>
      <c r="N89" s="248"/>
      <c r="O89" s="248"/>
      <c r="P89" s="248"/>
      <c r="Q89" s="248"/>
      <c r="R89" s="248"/>
      <c r="S89" s="248"/>
      <c r="T89" s="248"/>
      <c r="U89" s="249"/>
      <c r="AT89" s="250" t="s">
        <v>185</v>
      </c>
      <c r="AU89" s="250" t="s">
        <v>86</v>
      </c>
      <c r="AV89" s="13" t="s">
        <v>127</v>
      </c>
      <c r="AW89" s="13" t="s">
        <v>37</v>
      </c>
      <c r="AX89" s="13" t="s">
        <v>84</v>
      </c>
      <c r="AY89" s="250" t="s">
        <v>173</v>
      </c>
    </row>
    <row r="90" spans="2:65" s="1" customFormat="1" ht="16.5" customHeight="1">
      <c r="B90" s="39"/>
      <c r="C90" s="212" t="s">
        <v>86</v>
      </c>
      <c r="D90" s="212" t="s">
        <v>175</v>
      </c>
      <c r="E90" s="213" t="s">
        <v>545</v>
      </c>
      <c r="F90" s="214" t="s">
        <v>546</v>
      </c>
      <c r="G90" s="215" t="s">
        <v>357</v>
      </c>
      <c r="H90" s="216">
        <v>29</v>
      </c>
      <c r="I90" s="217"/>
      <c r="J90" s="218">
        <f>ROUND(I90*H90,2)</f>
        <v>0</v>
      </c>
      <c r="K90" s="214" t="s">
        <v>179</v>
      </c>
      <c r="L90" s="44"/>
      <c r="M90" s="219" t="s">
        <v>19</v>
      </c>
      <c r="N90" s="220" t="s">
        <v>47</v>
      </c>
      <c r="O90" s="84"/>
      <c r="P90" s="221">
        <f>O90*H90</f>
        <v>0</v>
      </c>
      <c r="Q90" s="221">
        <v>0.00018</v>
      </c>
      <c r="R90" s="221">
        <f>Q90*H90</f>
        <v>0.005220000000000001</v>
      </c>
      <c r="S90" s="221">
        <v>0</v>
      </c>
      <c r="T90" s="221">
        <f>S90*H90</f>
        <v>0</v>
      </c>
      <c r="U90" s="222" t="s">
        <v>19</v>
      </c>
      <c r="AR90" s="223" t="s">
        <v>127</v>
      </c>
      <c r="AT90" s="223" t="s">
        <v>175</v>
      </c>
      <c r="AU90" s="223" t="s">
        <v>86</v>
      </c>
      <c r="AY90" s="18" t="s">
        <v>173</v>
      </c>
      <c r="BE90" s="224">
        <f>IF(N90="základní",J90,0)</f>
        <v>0</v>
      </c>
      <c r="BF90" s="224">
        <f>IF(N90="snížená",J90,0)</f>
        <v>0</v>
      </c>
      <c r="BG90" s="224">
        <f>IF(N90="zákl. přenesená",J90,0)</f>
        <v>0</v>
      </c>
      <c r="BH90" s="224">
        <f>IF(N90="sníž. přenesená",J90,0)</f>
        <v>0</v>
      </c>
      <c r="BI90" s="224">
        <f>IF(N90="nulová",J90,0)</f>
        <v>0</v>
      </c>
      <c r="BJ90" s="18" t="s">
        <v>84</v>
      </c>
      <c r="BK90" s="224">
        <f>ROUND(I90*H90,2)</f>
        <v>0</v>
      </c>
      <c r="BL90" s="18" t="s">
        <v>127</v>
      </c>
      <c r="BM90" s="223" t="s">
        <v>547</v>
      </c>
    </row>
    <row r="91" spans="2:47" s="1" customFormat="1" ht="12">
      <c r="B91" s="39"/>
      <c r="C91" s="40"/>
      <c r="D91" s="225" t="s">
        <v>181</v>
      </c>
      <c r="E91" s="40"/>
      <c r="F91" s="226" t="s">
        <v>548</v>
      </c>
      <c r="G91" s="40"/>
      <c r="H91" s="40"/>
      <c r="I91" s="137"/>
      <c r="J91" s="40"/>
      <c r="K91" s="40"/>
      <c r="L91" s="44"/>
      <c r="M91" s="227"/>
      <c r="N91" s="84"/>
      <c r="O91" s="84"/>
      <c r="P91" s="84"/>
      <c r="Q91" s="84"/>
      <c r="R91" s="84"/>
      <c r="S91" s="84"/>
      <c r="T91" s="84"/>
      <c r="U91" s="85"/>
      <c r="AT91" s="18" t="s">
        <v>181</v>
      </c>
      <c r="AU91" s="18" t="s">
        <v>86</v>
      </c>
    </row>
    <row r="92" spans="2:47" s="1" customFormat="1" ht="12">
      <c r="B92" s="39"/>
      <c r="C92" s="40"/>
      <c r="D92" s="225" t="s">
        <v>183</v>
      </c>
      <c r="E92" s="40"/>
      <c r="F92" s="228" t="s">
        <v>549</v>
      </c>
      <c r="G92" s="40"/>
      <c r="H92" s="40"/>
      <c r="I92" s="137"/>
      <c r="J92" s="40"/>
      <c r="K92" s="40"/>
      <c r="L92" s="44"/>
      <c r="M92" s="227"/>
      <c r="N92" s="84"/>
      <c r="O92" s="84"/>
      <c r="P92" s="84"/>
      <c r="Q92" s="84"/>
      <c r="R92" s="84"/>
      <c r="S92" s="84"/>
      <c r="T92" s="84"/>
      <c r="U92" s="85"/>
      <c r="AT92" s="18" t="s">
        <v>183</v>
      </c>
      <c r="AU92" s="18" t="s">
        <v>86</v>
      </c>
    </row>
    <row r="93" spans="2:51" s="12" customFormat="1" ht="12">
      <c r="B93" s="229"/>
      <c r="C93" s="230"/>
      <c r="D93" s="225" t="s">
        <v>185</v>
      </c>
      <c r="E93" s="231" t="s">
        <v>19</v>
      </c>
      <c r="F93" s="232" t="s">
        <v>531</v>
      </c>
      <c r="G93" s="230"/>
      <c r="H93" s="233">
        <v>29</v>
      </c>
      <c r="I93" s="234"/>
      <c r="J93" s="230"/>
      <c r="K93" s="230"/>
      <c r="L93" s="235"/>
      <c r="M93" s="236"/>
      <c r="N93" s="237"/>
      <c r="O93" s="237"/>
      <c r="P93" s="237"/>
      <c r="Q93" s="237"/>
      <c r="R93" s="237"/>
      <c r="S93" s="237"/>
      <c r="T93" s="237"/>
      <c r="U93" s="238"/>
      <c r="AT93" s="239" t="s">
        <v>185</v>
      </c>
      <c r="AU93" s="239" t="s">
        <v>86</v>
      </c>
      <c r="AV93" s="12" t="s">
        <v>86</v>
      </c>
      <c r="AW93" s="12" t="s">
        <v>37</v>
      </c>
      <c r="AX93" s="12" t="s">
        <v>76</v>
      </c>
      <c r="AY93" s="239" t="s">
        <v>173</v>
      </c>
    </row>
    <row r="94" spans="2:51" s="13" customFormat="1" ht="12">
      <c r="B94" s="240"/>
      <c r="C94" s="241"/>
      <c r="D94" s="225" t="s">
        <v>185</v>
      </c>
      <c r="E94" s="242" t="s">
        <v>19</v>
      </c>
      <c r="F94" s="243" t="s">
        <v>187</v>
      </c>
      <c r="G94" s="241"/>
      <c r="H94" s="244">
        <v>29</v>
      </c>
      <c r="I94" s="245"/>
      <c r="J94" s="241"/>
      <c r="K94" s="241"/>
      <c r="L94" s="246"/>
      <c r="M94" s="247"/>
      <c r="N94" s="248"/>
      <c r="O94" s="248"/>
      <c r="P94" s="248"/>
      <c r="Q94" s="248"/>
      <c r="R94" s="248"/>
      <c r="S94" s="248"/>
      <c r="T94" s="248"/>
      <c r="U94" s="249"/>
      <c r="AT94" s="250" t="s">
        <v>185</v>
      </c>
      <c r="AU94" s="250" t="s">
        <v>86</v>
      </c>
      <c r="AV94" s="13" t="s">
        <v>127</v>
      </c>
      <c r="AW94" s="13" t="s">
        <v>37</v>
      </c>
      <c r="AX94" s="13" t="s">
        <v>84</v>
      </c>
      <c r="AY94" s="250" t="s">
        <v>173</v>
      </c>
    </row>
    <row r="95" spans="2:65" s="1" customFormat="1" ht="16.5" customHeight="1">
      <c r="B95" s="39"/>
      <c r="C95" s="212" t="s">
        <v>195</v>
      </c>
      <c r="D95" s="212" t="s">
        <v>175</v>
      </c>
      <c r="E95" s="213" t="s">
        <v>555</v>
      </c>
      <c r="F95" s="214" t="s">
        <v>556</v>
      </c>
      <c r="G95" s="215" t="s">
        <v>190</v>
      </c>
      <c r="H95" s="216">
        <v>4</v>
      </c>
      <c r="I95" s="217"/>
      <c r="J95" s="218">
        <f>ROUND(I95*H95,2)</f>
        <v>0</v>
      </c>
      <c r="K95" s="214" t="s">
        <v>179</v>
      </c>
      <c r="L95" s="44"/>
      <c r="M95" s="219" t="s">
        <v>19</v>
      </c>
      <c r="N95" s="220" t="s">
        <v>47</v>
      </c>
      <c r="O95" s="84"/>
      <c r="P95" s="221">
        <f>O95*H95</f>
        <v>0</v>
      </c>
      <c r="Q95" s="221">
        <v>0.00018</v>
      </c>
      <c r="R95" s="221">
        <f>Q95*H95</f>
        <v>0.00072</v>
      </c>
      <c r="S95" s="221">
        <v>0</v>
      </c>
      <c r="T95" s="221">
        <f>S95*H95</f>
        <v>0</v>
      </c>
      <c r="U95" s="222" t="s">
        <v>19</v>
      </c>
      <c r="AR95" s="223" t="s">
        <v>127</v>
      </c>
      <c r="AT95" s="223" t="s">
        <v>175</v>
      </c>
      <c r="AU95" s="223" t="s">
        <v>86</v>
      </c>
      <c r="AY95" s="18" t="s">
        <v>173</v>
      </c>
      <c r="BE95" s="224">
        <f>IF(N95="základní",J95,0)</f>
        <v>0</v>
      </c>
      <c r="BF95" s="224">
        <f>IF(N95="snížená",J95,0)</f>
        <v>0</v>
      </c>
      <c r="BG95" s="224">
        <f>IF(N95="zákl. přenesená",J95,0)</f>
        <v>0</v>
      </c>
      <c r="BH95" s="224">
        <f>IF(N95="sníž. přenesená",J95,0)</f>
        <v>0</v>
      </c>
      <c r="BI95" s="224">
        <f>IF(N95="nulová",J95,0)</f>
        <v>0</v>
      </c>
      <c r="BJ95" s="18" t="s">
        <v>84</v>
      </c>
      <c r="BK95" s="224">
        <f>ROUND(I95*H95,2)</f>
        <v>0</v>
      </c>
      <c r="BL95" s="18" t="s">
        <v>127</v>
      </c>
      <c r="BM95" s="223" t="s">
        <v>557</v>
      </c>
    </row>
    <row r="96" spans="2:47" s="1" customFormat="1" ht="12">
      <c r="B96" s="39"/>
      <c r="C96" s="40"/>
      <c r="D96" s="225" t="s">
        <v>181</v>
      </c>
      <c r="E96" s="40"/>
      <c r="F96" s="226" t="s">
        <v>558</v>
      </c>
      <c r="G96" s="40"/>
      <c r="H96" s="40"/>
      <c r="I96" s="137"/>
      <c r="J96" s="40"/>
      <c r="K96" s="40"/>
      <c r="L96" s="44"/>
      <c r="M96" s="227"/>
      <c r="N96" s="84"/>
      <c r="O96" s="84"/>
      <c r="P96" s="84"/>
      <c r="Q96" s="84"/>
      <c r="R96" s="84"/>
      <c r="S96" s="84"/>
      <c r="T96" s="84"/>
      <c r="U96" s="85"/>
      <c r="AT96" s="18" t="s">
        <v>181</v>
      </c>
      <c r="AU96" s="18" t="s">
        <v>86</v>
      </c>
    </row>
    <row r="97" spans="2:47" s="1" customFormat="1" ht="12">
      <c r="B97" s="39"/>
      <c r="C97" s="40"/>
      <c r="D97" s="225" t="s">
        <v>183</v>
      </c>
      <c r="E97" s="40"/>
      <c r="F97" s="228" t="s">
        <v>554</v>
      </c>
      <c r="G97" s="40"/>
      <c r="H97" s="40"/>
      <c r="I97" s="137"/>
      <c r="J97" s="40"/>
      <c r="K97" s="40"/>
      <c r="L97" s="44"/>
      <c r="M97" s="227"/>
      <c r="N97" s="84"/>
      <c r="O97" s="84"/>
      <c r="P97" s="84"/>
      <c r="Q97" s="84"/>
      <c r="R97" s="84"/>
      <c r="S97" s="84"/>
      <c r="T97" s="84"/>
      <c r="U97" s="85"/>
      <c r="AT97" s="18" t="s">
        <v>183</v>
      </c>
      <c r="AU97" s="18" t="s">
        <v>86</v>
      </c>
    </row>
    <row r="98" spans="2:51" s="12" customFormat="1" ht="12">
      <c r="B98" s="229"/>
      <c r="C98" s="230"/>
      <c r="D98" s="225" t="s">
        <v>185</v>
      </c>
      <c r="E98" s="231" t="s">
        <v>19</v>
      </c>
      <c r="F98" s="232" t="s">
        <v>534</v>
      </c>
      <c r="G98" s="230"/>
      <c r="H98" s="233">
        <v>4</v>
      </c>
      <c r="I98" s="234"/>
      <c r="J98" s="230"/>
      <c r="K98" s="230"/>
      <c r="L98" s="235"/>
      <c r="M98" s="236"/>
      <c r="N98" s="237"/>
      <c r="O98" s="237"/>
      <c r="P98" s="237"/>
      <c r="Q98" s="237"/>
      <c r="R98" s="237"/>
      <c r="S98" s="237"/>
      <c r="T98" s="237"/>
      <c r="U98" s="238"/>
      <c r="AT98" s="239" t="s">
        <v>185</v>
      </c>
      <c r="AU98" s="239" t="s">
        <v>86</v>
      </c>
      <c r="AV98" s="12" t="s">
        <v>86</v>
      </c>
      <c r="AW98" s="12" t="s">
        <v>37</v>
      </c>
      <c r="AX98" s="12" t="s">
        <v>76</v>
      </c>
      <c r="AY98" s="239" t="s">
        <v>173</v>
      </c>
    </row>
    <row r="99" spans="2:51" s="13" customFormat="1" ht="12">
      <c r="B99" s="240"/>
      <c r="C99" s="241"/>
      <c r="D99" s="225" t="s">
        <v>185</v>
      </c>
      <c r="E99" s="242" t="s">
        <v>19</v>
      </c>
      <c r="F99" s="243" t="s">
        <v>187</v>
      </c>
      <c r="G99" s="241"/>
      <c r="H99" s="244">
        <v>4</v>
      </c>
      <c r="I99" s="245"/>
      <c r="J99" s="241"/>
      <c r="K99" s="241"/>
      <c r="L99" s="246"/>
      <c r="M99" s="247"/>
      <c r="N99" s="248"/>
      <c r="O99" s="248"/>
      <c r="P99" s="248"/>
      <c r="Q99" s="248"/>
      <c r="R99" s="248"/>
      <c r="S99" s="248"/>
      <c r="T99" s="248"/>
      <c r="U99" s="249"/>
      <c r="AT99" s="250" t="s">
        <v>185</v>
      </c>
      <c r="AU99" s="250" t="s">
        <v>86</v>
      </c>
      <c r="AV99" s="13" t="s">
        <v>127</v>
      </c>
      <c r="AW99" s="13" t="s">
        <v>37</v>
      </c>
      <c r="AX99" s="13" t="s">
        <v>84</v>
      </c>
      <c r="AY99" s="250" t="s">
        <v>173</v>
      </c>
    </row>
    <row r="100" spans="2:65" s="1" customFormat="1" ht="16.5" customHeight="1">
      <c r="B100" s="39"/>
      <c r="C100" s="212" t="s">
        <v>127</v>
      </c>
      <c r="D100" s="212" t="s">
        <v>175</v>
      </c>
      <c r="E100" s="213" t="s">
        <v>559</v>
      </c>
      <c r="F100" s="214" t="s">
        <v>560</v>
      </c>
      <c r="G100" s="215" t="s">
        <v>190</v>
      </c>
      <c r="H100" s="216">
        <v>2</v>
      </c>
      <c r="I100" s="217"/>
      <c r="J100" s="218">
        <f>ROUND(I100*H100,2)</f>
        <v>0</v>
      </c>
      <c r="K100" s="214" t="s">
        <v>179</v>
      </c>
      <c r="L100" s="44"/>
      <c r="M100" s="219" t="s">
        <v>19</v>
      </c>
      <c r="N100" s="220" t="s">
        <v>47</v>
      </c>
      <c r="O100" s="84"/>
      <c r="P100" s="221">
        <f>O100*H100</f>
        <v>0</v>
      </c>
      <c r="Q100" s="221">
        <v>0.00018</v>
      </c>
      <c r="R100" s="221">
        <f>Q100*H100</f>
        <v>0.00036</v>
      </c>
      <c r="S100" s="221">
        <v>0</v>
      </c>
      <c r="T100" s="221">
        <f>S100*H100</f>
        <v>0</v>
      </c>
      <c r="U100" s="222" t="s">
        <v>19</v>
      </c>
      <c r="AR100" s="223" t="s">
        <v>127</v>
      </c>
      <c r="AT100" s="223" t="s">
        <v>175</v>
      </c>
      <c r="AU100" s="223" t="s">
        <v>86</v>
      </c>
      <c r="AY100" s="18" t="s">
        <v>173</v>
      </c>
      <c r="BE100" s="224">
        <f>IF(N100="základní",J100,0)</f>
        <v>0</v>
      </c>
      <c r="BF100" s="224">
        <f>IF(N100="snížená",J100,0)</f>
        <v>0</v>
      </c>
      <c r="BG100" s="224">
        <f>IF(N100="zákl. přenesená",J100,0)</f>
        <v>0</v>
      </c>
      <c r="BH100" s="224">
        <f>IF(N100="sníž. přenesená",J100,0)</f>
        <v>0</v>
      </c>
      <c r="BI100" s="224">
        <f>IF(N100="nulová",J100,0)</f>
        <v>0</v>
      </c>
      <c r="BJ100" s="18" t="s">
        <v>84</v>
      </c>
      <c r="BK100" s="224">
        <f>ROUND(I100*H100,2)</f>
        <v>0</v>
      </c>
      <c r="BL100" s="18" t="s">
        <v>127</v>
      </c>
      <c r="BM100" s="223" t="s">
        <v>561</v>
      </c>
    </row>
    <row r="101" spans="2:47" s="1" customFormat="1" ht="12">
      <c r="B101" s="39"/>
      <c r="C101" s="40"/>
      <c r="D101" s="225" t="s">
        <v>181</v>
      </c>
      <c r="E101" s="40"/>
      <c r="F101" s="226" t="s">
        <v>562</v>
      </c>
      <c r="G101" s="40"/>
      <c r="H101" s="40"/>
      <c r="I101" s="137"/>
      <c r="J101" s="40"/>
      <c r="K101" s="40"/>
      <c r="L101" s="44"/>
      <c r="M101" s="227"/>
      <c r="N101" s="84"/>
      <c r="O101" s="84"/>
      <c r="P101" s="84"/>
      <c r="Q101" s="84"/>
      <c r="R101" s="84"/>
      <c r="S101" s="84"/>
      <c r="T101" s="84"/>
      <c r="U101" s="85"/>
      <c r="AT101" s="18" t="s">
        <v>181</v>
      </c>
      <c r="AU101" s="18" t="s">
        <v>86</v>
      </c>
    </row>
    <row r="102" spans="2:47" s="1" customFormat="1" ht="12">
      <c r="B102" s="39"/>
      <c r="C102" s="40"/>
      <c r="D102" s="225" t="s">
        <v>183</v>
      </c>
      <c r="E102" s="40"/>
      <c r="F102" s="228" t="s">
        <v>554</v>
      </c>
      <c r="G102" s="40"/>
      <c r="H102" s="40"/>
      <c r="I102" s="137"/>
      <c r="J102" s="40"/>
      <c r="K102" s="40"/>
      <c r="L102" s="44"/>
      <c r="M102" s="227"/>
      <c r="N102" s="84"/>
      <c r="O102" s="84"/>
      <c r="P102" s="84"/>
      <c r="Q102" s="84"/>
      <c r="R102" s="84"/>
      <c r="S102" s="84"/>
      <c r="T102" s="84"/>
      <c r="U102" s="85"/>
      <c r="AT102" s="18" t="s">
        <v>183</v>
      </c>
      <c r="AU102" s="18" t="s">
        <v>86</v>
      </c>
    </row>
    <row r="103" spans="2:51" s="12" customFormat="1" ht="12">
      <c r="B103" s="229"/>
      <c r="C103" s="230"/>
      <c r="D103" s="225" t="s">
        <v>185</v>
      </c>
      <c r="E103" s="231" t="s">
        <v>19</v>
      </c>
      <c r="F103" s="232" t="s">
        <v>934</v>
      </c>
      <c r="G103" s="230"/>
      <c r="H103" s="233">
        <v>2</v>
      </c>
      <c r="I103" s="234"/>
      <c r="J103" s="230"/>
      <c r="K103" s="230"/>
      <c r="L103" s="235"/>
      <c r="M103" s="236"/>
      <c r="N103" s="237"/>
      <c r="O103" s="237"/>
      <c r="P103" s="237"/>
      <c r="Q103" s="237"/>
      <c r="R103" s="237"/>
      <c r="S103" s="237"/>
      <c r="T103" s="237"/>
      <c r="U103" s="238"/>
      <c r="AT103" s="239" t="s">
        <v>185</v>
      </c>
      <c r="AU103" s="239" t="s">
        <v>86</v>
      </c>
      <c r="AV103" s="12" t="s">
        <v>86</v>
      </c>
      <c r="AW103" s="12" t="s">
        <v>37</v>
      </c>
      <c r="AX103" s="12" t="s">
        <v>76</v>
      </c>
      <c r="AY103" s="239" t="s">
        <v>173</v>
      </c>
    </row>
    <row r="104" spans="2:51" s="13" customFormat="1" ht="12">
      <c r="B104" s="240"/>
      <c r="C104" s="241"/>
      <c r="D104" s="225" t="s">
        <v>185</v>
      </c>
      <c r="E104" s="242" t="s">
        <v>19</v>
      </c>
      <c r="F104" s="243" t="s">
        <v>187</v>
      </c>
      <c r="G104" s="241"/>
      <c r="H104" s="244">
        <v>2</v>
      </c>
      <c r="I104" s="245"/>
      <c r="J104" s="241"/>
      <c r="K104" s="241"/>
      <c r="L104" s="246"/>
      <c r="M104" s="247"/>
      <c r="N104" s="248"/>
      <c r="O104" s="248"/>
      <c r="P104" s="248"/>
      <c r="Q104" s="248"/>
      <c r="R104" s="248"/>
      <c r="S104" s="248"/>
      <c r="T104" s="248"/>
      <c r="U104" s="249"/>
      <c r="AT104" s="250" t="s">
        <v>185</v>
      </c>
      <c r="AU104" s="250" t="s">
        <v>86</v>
      </c>
      <c r="AV104" s="13" t="s">
        <v>127</v>
      </c>
      <c r="AW104" s="13" t="s">
        <v>37</v>
      </c>
      <c r="AX104" s="13" t="s">
        <v>84</v>
      </c>
      <c r="AY104" s="250" t="s">
        <v>173</v>
      </c>
    </row>
    <row r="105" spans="2:65" s="1" customFormat="1" ht="16.5" customHeight="1">
      <c r="B105" s="39"/>
      <c r="C105" s="212" t="s">
        <v>125</v>
      </c>
      <c r="D105" s="212" t="s">
        <v>175</v>
      </c>
      <c r="E105" s="213" t="s">
        <v>564</v>
      </c>
      <c r="F105" s="214" t="s">
        <v>565</v>
      </c>
      <c r="G105" s="215" t="s">
        <v>190</v>
      </c>
      <c r="H105" s="216">
        <v>4</v>
      </c>
      <c r="I105" s="217"/>
      <c r="J105" s="218">
        <f>ROUND(I105*H105,2)</f>
        <v>0</v>
      </c>
      <c r="K105" s="214" t="s">
        <v>179</v>
      </c>
      <c r="L105" s="44"/>
      <c r="M105" s="219" t="s">
        <v>19</v>
      </c>
      <c r="N105" s="220" t="s">
        <v>47</v>
      </c>
      <c r="O105" s="84"/>
      <c r="P105" s="221">
        <f>O105*H105</f>
        <v>0</v>
      </c>
      <c r="Q105" s="221">
        <v>0</v>
      </c>
      <c r="R105" s="221">
        <f>Q105*H105</f>
        <v>0</v>
      </c>
      <c r="S105" s="221">
        <v>0</v>
      </c>
      <c r="T105" s="221">
        <f>S105*H105</f>
        <v>0</v>
      </c>
      <c r="U105" s="222" t="s">
        <v>19</v>
      </c>
      <c r="AR105" s="223" t="s">
        <v>127</v>
      </c>
      <c r="AT105" s="223" t="s">
        <v>175</v>
      </c>
      <c r="AU105" s="223" t="s">
        <v>86</v>
      </c>
      <c r="AY105" s="18" t="s">
        <v>173</v>
      </c>
      <c r="BE105" s="224">
        <f>IF(N105="základní",J105,0)</f>
        <v>0</v>
      </c>
      <c r="BF105" s="224">
        <f>IF(N105="snížená",J105,0)</f>
        <v>0</v>
      </c>
      <c r="BG105" s="224">
        <f>IF(N105="zákl. přenesená",J105,0)</f>
        <v>0</v>
      </c>
      <c r="BH105" s="224">
        <f>IF(N105="sníž. přenesená",J105,0)</f>
        <v>0</v>
      </c>
      <c r="BI105" s="224">
        <f>IF(N105="nulová",J105,0)</f>
        <v>0</v>
      </c>
      <c r="BJ105" s="18" t="s">
        <v>84</v>
      </c>
      <c r="BK105" s="224">
        <f>ROUND(I105*H105,2)</f>
        <v>0</v>
      </c>
      <c r="BL105" s="18" t="s">
        <v>127</v>
      </c>
      <c r="BM105" s="223" t="s">
        <v>566</v>
      </c>
    </row>
    <row r="106" spans="2:47" s="1" customFormat="1" ht="12">
      <c r="B106" s="39"/>
      <c r="C106" s="40"/>
      <c r="D106" s="225" t="s">
        <v>181</v>
      </c>
      <c r="E106" s="40"/>
      <c r="F106" s="226" t="s">
        <v>567</v>
      </c>
      <c r="G106" s="40"/>
      <c r="H106" s="40"/>
      <c r="I106" s="137"/>
      <c r="J106" s="40"/>
      <c r="K106" s="40"/>
      <c r="L106" s="44"/>
      <c r="M106" s="227"/>
      <c r="N106" s="84"/>
      <c r="O106" s="84"/>
      <c r="P106" s="84"/>
      <c r="Q106" s="84"/>
      <c r="R106" s="84"/>
      <c r="S106" s="84"/>
      <c r="T106" s="84"/>
      <c r="U106" s="85"/>
      <c r="AT106" s="18" t="s">
        <v>181</v>
      </c>
      <c r="AU106" s="18" t="s">
        <v>86</v>
      </c>
    </row>
    <row r="107" spans="2:47" s="1" customFormat="1" ht="12">
      <c r="B107" s="39"/>
      <c r="C107" s="40"/>
      <c r="D107" s="225" t="s">
        <v>183</v>
      </c>
      <c r="E107" s="40"/>
      <c r="F107" s="228" t="s">
        <v>568</v>
      </c>
      <c r="G107" s="40"/>
      <c r="H107" s="40"/>
      <c r="I107" s="137"/>
      <c r="J107" s="40"/>
      <c r="K107" s="40"/>
      <c r="L107" s="44"/>
      <c r="M107" s="227"/>
      <c r="N107" s="84"/>
      <c r="O107" s="84"/>
      <c r="P107" s="84"/>
      <c r="Q107" s="84"/>
      <c r="R107" s="84"/>
      <c r="S107" s="84"/>
      <c r="T107" s="84"/>
      <c r="U107" s="85"/>
      <c r="AT107" s="18" t="s">
        <v>183</v>
      </c>
      <c r="AU107" s="18" t="s">
        <v>86</v>
      </c>
    </row>
    <row r="108" spans="2:51" s="12" customFormat="1" ht="12">
      <c r="B108" s="229"/>
      <c r="C108" s="230"/>
      <c r="D108" s="225" t="s">
        <v>185</v>
      </c>
      <c r="E108" s="231" t="s">
        <v>19</v>
      </c>
      <c r="F108" s="232" t="s">
        <v>935</v>
      </c>
      <c r="G108" s="230"/>
      <c r="H108" s="233">
        <v>4</v>
      </c>
      <c r="I108" s="234"/>
      <c r="J108" s="230"/>
      <c r="K108" s="230"/>
      <c r="L108" s="235"/>
      <c r="M108" s="236"/>
      <c r="N108" s="237"/>
      <c r="O108" s="237"/>
      <c r="P108" s="237"/>
      <c r="Q108" s="237"/>
      <c r="R108" s="237"/>
      <c r="S108" s="237"/>
      <c r="T108" s="237"/>
      <c r="U108" s="238"/>
      <c r="AT108" s="239" t="s">
        <v>185</v>
      </c>
      <c r="AU108" s="239" t="s">
        <v>86</v>
      </c>
      <c r="AV108" s="12" t="s">
        <v>86</v>
      </c>
      <c r="AW108" s="12" t="s">
        <v>37</v>
      </c>
      <c r="AX108" s="12" t="s">
        <v>76</v>
      </c>
      <c r="AY108" s="239" t="s">
        <v>173</v>
      </c>
    </row>
    <row r="109" spans="2:51" s="13" customFormat="1" ht="12">
      <c r="B109" s="240"/>
      <c r="C109" s="241"/>
      <c r="D109" s="225" t="s">
        <v>185</v>
      </c>
      <c r="E109" s="242" t="s">
        <v>534</v>
      </c>
      <c r="F109" s="243" t="s">
        <v>187</v>
      </c>
      <c r="G109" s="241"/>
      <c r="H109" s="244">
        <v>4</v>
      </c>
      <c r="I109" s="245"/>
      <c r="J109" s="241"/>
      <c r="K109" s="241"/>
      <c r="L109" s="246"/>
      <c r="M109" s="247"/>
      <c r="N109" s="248"/>
      <c r="O109" s="248"/>
      <c r="P109" s="248"/>
      <c r="Q109" s="248"/>
      <c r="R109" s="248"/>
      <c r="S109" s="248"/>
      <c r="T109" s="248"/>
      <c r="U109" s="249"/>
      <c r="AT109" s="250" t="s">
        <v>185</v>
      </c>
      <c r="AU109" s="250" t="s">
        <v>86</v>
      </c>
      <c r="AV109" s="13" t="s">
        <v>127</v>
      </c>
      <c r="AW109" s="13" t="s">
        <v>37</v>
      </c>
      <c r="AX109" s="13" t="s">
        <v>84</v>
      </c>
      <c r="AY109" s="250" t="s">
        <v>173</v>
      </c>
    </row>
    <row r="110" spans="2:65" s="1" customFormat="1" ht="16.5" customHeight="1">
      <c r="B110" s="39"/>
      <c r="C110" s="212" t="s">
        <v>211</v>
      </c>
      <c r="D110" s="212" t="s">
        <v>175</v>
      </c>
      <c r="E110" s="213" t="s">
        <v>570</v>
      </c>
      <c r="F110" s="214" t="s">
        <v>571</v>
      </c>
      <c r="G110" s="215" t="s">
        <v>190</v>
      </c>
      <c r="H110" s="216">
        <v>1</v>
      </c>
      <c r="I110" s="217"/>
      <c r="J110" s="218">
        <f>ROUND(I110*H110,2)</f>
        <v>0</v>
      </c>
      <c r="K110" s="214" t="s">
        <v>179</v>
      </c>
      <c r="L110" s="44"/>
      <c r="M110" s="219" t="s">
        <v>19</v>
      </c>
      <c r="N110" s="220" t="s">
        <v>47</v>
      </c>
      <c r="O110" s="84"/>
      <c r="P110" s="221">
        <f>O110*H110</f>
        <v>0</v>
      </c>
      <c r="Q110" s="221">
        <v>0</v>
      </c>
      <c r="R110" s="221">
        <f>Q110*H110</f>
        <v>0</v>
      </c>
      <c r="S110" s="221">
        <v>0</v>
      </c>
      <c r="T110" s="221">
        <f>S110*H110</f>
        <v>0</v>
      </c>
      <c r="U110" s="222" t="s">
        <v>19</v>
      </c>
      <c r="AR110" s="223" t="s">
        <v>127</v>
      </c>
      <c r="AT110" s="223" t="s">
        <v>175</v>
      </c>
      <c r="AU110" s="223" t="s">
        <v>86</v>
      </c>
      <c r="AY110" s="18" t="s">
        <v>173</v>
      </c>
      <c r="BE110" s="224">
        <f>IF(N110="základní",J110,0)</f>
        <v>0</v>
      </c>
      <c r="BF110" s="224">
        <f>IF(N110="snížená",J110,0)</f>
        <v>0</v>
      </c>
      <c r="BG110" s="224">
        <f>IF(N110="zákl. přenesená",J110,0)</f>
        <v>0</v>
      </c>
      <c r="BH110" s="224">
        <f>IF(N110="sníž. přenesená",J110,0)</f>
        <v>0</v>
      </c>
      <c r="BI110" s="224">
        <f>IF(N110="nulová",J110,0)</f>
        <v>0</v>
      </c>
      <c r="BJ110" s="18" t="s">
        <v>84</v>
      </c>
      <c r="BK110" s="224">
        <f>ROUND(I110*H110,2)</f>
        <v>0</v>
      </c>
      <c r="BL110" s="18" t="s">
        <v>127</v>
      </c>
      <c r="BM110" s="223" t="s">
        <v>572</v>
      </c>
    </row>
    <row r="111" spans="2:47" s="1" customFormat="1" ht="12">
      <c r="B111" s="39"/>
      <c r="C111" s="40"/>
      <c r="D111" s="225" t="s">
        <v>181</v>
      </c>
      <c r="E111" s="40"/>
      <c r="F111" s="226" t="s">
        <v>573</v>
      </c>
      <c r="G111" s="40"/>
      <c r="H111" s="40"/>
      <c r="I111" s="137"/>
      <c r="J111" s="40"/>
      <c r="K111" s="40"/>
      <c r="L111" s="44"/>
      <c r="M111" s="227"/>
      <c r="N111" s="84"/>
      <c r="O111" s="84"/>
      <c r="P111" s="84"/>
      <c r="Q111" s="84"/>
      <c r="R111" s="84"/>
      <c r="S111" s="84"/>
      <c r="T111" s="84"/>
      <c r="U111" s="85"/>
      <c r="AT111" s="18" t="s">
        <v>181</v>
      </c>
      <c r="AU111" s="18" t="s">
        <v>86</v>
      </c>
    </row>
    <row r="112" spans="2:47" s="1" customFormat="1" ht="12">
      <c r="B112" s="39"/>
      <c r="C112" s="40"/>
      <c r="D112" s="225" t="s">
        <v>183</v>
      </c>
      <c r="E112" s="40"/>
      <c r="F112" s="228" t="s">
        <v>568</v>
      </c>
      <c r="G112" s="40"/>
      <c r="H112" s="40"/>
      <c r="I112" s="137"/>
      <c r="J112" s="40"/>
      <c r="K112" s="40"/>
      <c r="L112" s="44"/>
      <c r="M112" s="227"/>
      <c r="N112" s="84"/>
      <c r="O112" s="84"/>
      <c r="P112" s="84"/>
      <c r="Q112" s="84"/>
      <c r="R112" s="84"/>
      <c r="S112" s="84"/>
      <c r="T112" s="84"/>
      <c r="U112" s="85"/>
      <c r="AT112" s="18" t="s">
        <v>183</v>
      </c>
      <c r="AU112" s="18" t="s">
        <v>86</v>
      </c>
    </row>
    <row r="113" spans="2:51" s="12" customFormat="1" ht="12">
      <c r="B113" s="229"/>
      <c r="C113" s="230"/>
      <c r="D113" s="225" t="s">
        <v>185</v>
      </c>
      <c r="E113" s="231" t="s">
        <v>19</v>
      </c>
      <c r="F113" s="232" t="s">
        <v>936</v>
      </c>
      <c r="G113" s="230"/>
      <c r="H113" s="233">
        <v>1</v>
      </c>
      <c r="I113" s="234"/>
      <c r="J113" s="230"/>
      <c r="K113" s="230"/>
      <c r="L113" s="235"/>
      <c r="M113" s="236"/>
      <c r="N113" s="237"/>
      <c r="O113" s="237"/>
      <c r="P113" s="237"/>
      <c r="Q113" s="237"/>
      <c r="R113" s="237"/>
      <c r="S113" s="237"/>
      <c r="T113" s="237"/>
      <c r="U113" s="238"/>
      <c r="AT113" s="239" t="s">
        <v>185</v>
      </c>
      <c r="AU113" s="239" t="s">
        <v>86</v>
      </c>
      <c r="AV113" s="12" t="s">
        <v>86</v>
      </c>
      <c r="AW113" s="12" t="s">
        <v>37</v>
      </c>
      <c r="AX113" s="12" t="s">
        <v>76</v>
      </c>
      <c r="AY113" s="239" t="s">
        <v>173</v>
      </c>
    </row>
    <row r="114" spans="2:51" s="13" customFormat="1" ht="12">
      <c r="B114" s="240"/>
      <c r="C114" s="241"/>
      <c r="D114" s="225" t="s">
        <v>185</v>
      </c>
      <c r="E114" s="242" t="s">
        <v>535</v>
      </c>
      <c r="F114" s="243" t="s">
        <v>187</v>
      </c>
      <c r="G114" s="241"/>
      <c r="H114" s="244">
        <v>1</v>
      </c>
      <c r="I114" s="245"/>
      <c r="J114" s="241"/>
      <c r="K114" s="241"/>
      <c r="L114" s="246"/>
      <c r="M114" s="247"/>
      <c r="N114" s="248"/>
      <c r="O114" s="248"/>
      <c r="P114" s="248"/>
      <c r="Q114" s="248"/>
      <c r="R114" s="248"/>
      <c r="S114" s="248"/>
      <c r="T114" s="248"/>
      <c r="U114" s="249"/>
      <c r="AT114" s="250" t="s">
        <v>185</v>
      </c>
      <c r="AU114" s="250" t="s">
        <v>86</v>
      </c>
      <c r="AV114" s="13" t="s">
        <v>127</v>
      </c>
      <c r="AW114" s="13" t="s">
        <v>37</v>
      </c>
      <c r="AX114" s="13" t="s">
        <v>84</v>
      </c>
      <c r="AY114" s="250" t="s">
        <v>173</v>
      </c>
    </row>
    <row r="115" spans="2:65" s="1" customFormat="1" ht="16.5" customHeight="1">
      <c r="B115" s="39"/>
      <c r="C115" s="212" t="s">
        <v>220</v>
      </c>
      <c r="D115" s="212" t="s">
        <v>175</v>
      </c>
      <c r="E115" s="213" t="s">
        <v>575</v>
      </c>
      <c r="F115" s="214" t="s">
        <v>576</v>
      </c>
      <c r="G115" s="215" t="s">
        <v>190</v>
      </c>
      <c r="H115" s="216">
        <v>1</v>
      </c>
      <c r="I115" s="217"/>
      <c r="J115" s="218">
        <f>ROUND(I115*H115,2)</f>
        <v>0</v>
      </c>
      <c r="K115" s="214" t="s">
        <v>179</v>
      </c>
      <c r="L115" s="44"/>
      <c r="M115" s="219" t="s">
        <v>19</v>
      </c>
      <c r="N115" s="220" t="s">
        <v>47</v>
      </c>
      <c r="O115" s="84"/>
      <c r="P115" s="221">
        <f>O115*H115</f>
        <v>0</v>
      </c>
      <c r="Q115" s="221">
        <v>0</v>
      </c>
      <c r="R115" s="221">
        <f>Q115*H115</f>
        <v>0</v>
      </c>
      <c r="S115" s="221">
        <v>0</v>
      </c>
      <c r="T115" s="221">
        <f>S115*H115</f>
        <v>0</v>
      </c>
      <c r="U115" s="222" t="s">
        <v>19</v>
      </c>
      <c r="AR115" s="223" t="s">
        <v>127</v>
      </c>
      <c r="AT115" s="223" t="s">
        <v>175</v>
      </c>
      <c r="AU115" s="223" t="s">
        <v>86</v>
      </c>
      <c r="AY115" s="18" t="s">
        <v>173</v>
      </c>
      <c r="BE115" s="224">
        <f>IF(N115="základní",J115,0)</f>
        <v>0</v>
      </c>
      <c r="BF115" s="224">
        <f>IF(N115="snížená",J115,0)</f>
        <v>0</v>
      </c>
      <c r="BG115" s="224">
        <f>IF(N115="zákl. přenesená",J115,0)</f>
        <v>0</v>
      </c>
      <c r="BH115" s="224">
        <f>IF(N115="sníž. přenesená",J115,0)</f>
        <v>0</v>
      </c>
      <c r="BI115" s="224">
        <f>IF(N115="nulová",J115,0)</f>
        <v>0</v>
      </c>
      <c r="BJ115" s="18" t="s">
        <v>84</v>
      </c>
      <c r="BK115" s="224">
        <f>ROUND(I115*H115,2)</f>
        <v>0</v>
      </c>
      <c r="BL115" s="18" t="s">
        <v>127</v>
      </c>
      <c r="BM115" s="223" t="s">
        <v>577</v>
      </c>
    </row>
    <row r="116" spans="2:47" s="1" customFormat="1" ht="12">
      <c r="B116" s="39"/>
      <c r="C116" s="40"/>
      <c r="D116" s="225" t="s">
        <v>181</v>
      </c>
      <c r="E116" s="40"/>
      <c r="F116" s="226" t="s">
        <v>578</v>
      </c>
      <c r="G116" s="40"/>
      <c r="H116" s="40"/>
      <c r="I116" s="137"/>
      <c r="J116" s="40"/>
      <c r="K116" s="40"/>
      <c r="L116" s="44"/>
      <c r="M116" s="227"/>
      <c r="N116" s="84"/>
      <c r="O116" s="84"/>
      <c r="P116" s="84"/>
      <c r="Q116" s="84"/>
      <c r="R116" s="84"/>
      <c r="S116" s="84"/>
      <c r="T116" s="84"/>
      <c r="U116" s="85"/>
      <c r="AT116" s="18" t="s">
        <v>181</v>
      </c>
      <c r="AU116" s="18" t="s">
        <v>86</v>
      </c>
    </row>
    <row r="117" spans="2:47" s="1" customFormat="1" ht="12">
      <c r="B117" s="39"/>
      <c r="C117" s="40"/>
      <c r="D117" s="225" t="s">
        <v>183</v>
      </c>
      <c r="E117" s="40"/>
      <c r="F117" s="228" t="s">
        <v>568</v>
      </c>
      <c r="G117" s="40"/>
      <c r="H117" s="40"/>
      <c r="I117" s="137"/>
      <c r="J117" s="40"/>
      <c r="K117" s="40"/>
      <c r="L117" s="44"/>
      <c r="M117" s="227"/>
      <c r="N117" s="84"/>
      <c r="O117" s="84"/>
      <c r="P117" s="84"/>
      <c r="Q117" s="84"/>
      <c r="R117" s="84"/>
      <c r="S117" s="84"/>
      <c r="T117" s="84"/>
      <c r="U117" s="85"/>
      <c r="AT117" s="18" t="s">
        <v>183</v>
      </c>
      <c r="AU117" s="18" t="s">
        <v>86</v>
      </c>
    </row>
    <row r="118" spans="2:51" s="12" customFormat="1" ht="12">
      <c r="B118" s="229"/>
      <c r="C118" s="230"/>
      <c r="D118" s="225" t="s">
        <v>185</v>
      </c>
      <c r="E118" s="231" t="s">
        <v>19</v>
      </c>
      <c r="F118" s="232" t="s">
        <v>937</v>
      </c>
      <c r="G118" s="230"/>
      <c r="H118" s="233">
        <v>1</v>
      </c>
      <c r="I118" s="234"/>
      <c r="J118" s="230"/>
      <c r="K118" s="230"/>
      <c r="L118" s="235"/>
      <c r="M118" s="236"/>
      <c r="N118" s="237"/>
      <c r="O118" s="237"/>
      <c r="P118" s="237"/>
      <c r="Q118" s="237"/>
      <c r="R118" s="237"/>
      <c r="S118" s="237"/>
      <c r="T118" s="237"/>
      <c r="U118" s="238"/>
      <c r="AT118" s="239" t="s">
        <v>185</v>
      </c>
      <c r="AU118" s="239" t="s">
        <v>86</v>
      </c>
      <c r="AV118" s="12" t="s">
        <v>86</v>
      </c>
      <c r="AW118" s="12" t="s">
        <v>37</v>
      </c>
      <c r="AX118" s="12" t="s">
        <v>76</v>
      </c>
      <c r="AY118" s="239" t="s">
        <v>173</v>
      </c>
    </row>
    <row r="119" spans="2:51" s="13" customFormat="1" ht="12">
      <c r="B119" s="240"/>
      <c r="C119" s="241"/>
      <c r="D119" s="225" t="s">
        <v>185</v>
      </c>
      <c r="E119" s="242" t="s">
        <v>536</v>
      </c>
      <c r="F119" s="243" t="s">
        <v>187</v>
      </c>
      <c r="G119" s="241"/>
      <c r="H119" s="244">
        <v>1</v>
      </c>
      <c r="I119" s="245"/>
      <c r="J119" s="241"/>
      <c r="K119" s="241"/>
      <c r="L119" s="246"/>
      <c r="M119" s="247"/>
      <c r="N119" s="248"/>
      <c r="O119" s="248"/>
      <c r="P119" s="248"/>
      <c r="Q119" s="248"/>
      <c r="R119" s="248"/>
      <c r="S119" s="248"/>
      <c r="T119" s="248"/>
      <c r="U119" s="249"/>
      <c r="AT119" s="250" t="s">
        <v>185</v>
      </c>
      <c r="AU119" s="250" t="s">
        <v>86</v>
      </c>
      <c r="AV119" s="13" t="s">
        <v>127</v>
      </c>
      <c r="AW119" s="13" t="s">
        <v>37</v>
      </c>
      <c r="AX119" s="13" t="s">
        <v>84</v>
      </c>
      <c r="AY119" s="250" t="s">
        <v>173</v>
      </c>
    </row>
    <row r="120" spans="2:65" s="1" customFormat="1" ht="16.5" customHeight="1">
      <c r="B120" s="39"/>
      <c r="C120" s="212" t="s">
        <v>226</v>
      </c>
      <c r="D120" s="212" t="s">
        <v>175</v>
      </c>
      <c r="E120" s="213" t="s">
        <v>601</v>
      </c>
      <c r="F120" s="214" t="s">
        <v>602</v>
      </c>
      <c r="G120" s="215" t="s">
        <v>190</v>
      </c>
      <c r="H120" s="216">
        <v>4</v>
      </c>
      <c r="I120" s="217"/>
      <c r="J120" s="218">
        <f>ROUND(I120*H120,2)</f>
        <v>0</v>
      </c>
      <c r="K120" s="214" t="s">
        <v>179</v>
      </c>
      <c r="L120" s="44"/>
      <c r="M120" s="219" t="s">
        <v>19</v>
      </c>
      <c r="N120" s="220" t="s">
        <v>47</v>
      </c>
      <c r="O120" s="84"/>
      <c r="P120" s="221">
        <f>O120*H120</f>
        <v>0</v>
      </c>
      <c r="Q120" s="221">
        <v>0</v>
      </c>
      <c r="R120" s="221">
        <f>Q120*H120</f>
        <v>0</v>
      </c>
      <c r="S120" s="221">
        <v>0</v>
      </c>
      <c r="T120" s="221">
        <f>S120*H120</f>
        <v>0</v>
      </c>
      <c r="U120" s="222" t="s">
        <v>19</v>
      </c>
      <c r="AR120" s="223" t="s">
        <v>127</v>
      </c>
      <c r="AT120" s="223" t="s">
        <v>175</v>
      </c>
      <c r="AU120" s="223" t="s">
        <v>86</v>
      </c>
      <c r="AY120" s="18" t="s">
        <v>173</v>
      </c>
      <c r="BE120" s="224">
        <f>IF(N120="základní",J120,0)</f>
        <v>0</v>
      </c>
      <c r="BF120" s="224">
        <f>IF(N120="snížená",J120,0)</f>
        <v>0</v>
      </c>
      <c r="BG120" s="224">
        <f>IF(N120="zákl. přenesená",J120,0)</f>
        <v>0</v>
      </c>
      <c r="BH120" s="224">
        <f>IF(N120="sníž. přenesená",J120,0)</f>
        <v>0</v>
      </c>
      <c r="BI120" s="224">
        <f>IF(N120="nulová",J120,0)</f>
        <v>0</v>
      </c>
      <c r="BJ120" s="18" t="s">
        <v>84</v>
      </c>
      <c r="BK120" s="224">
        <f>ROUND(I120*H120,2)</f>
        <v>0</v>
      </c>
      <c r="BL120" s="18" t="s">
        <v>127</v>
      </c>
      <c r="BM120" s="223" t="s">
        <v>603</v>
      </c>
    </row>
    <row r="121" spans="2:47" s="1" customFormat="1" ht="12">
      <c r="B121" s="39"/>
      <c r="C121" s="40"/>
      <c r="D121" s="225" t="s">
        <v>181</v>
      </c>
      <c r="E121" s="40"/>
      <c r="F121" s="226" t="s">
        <v>604</v>
      </c>
      <c r="G121" s="40"/>
      <c r="H121" s="40"/>
      <c r="I121" s="137"/>
      <c r="J121" s="40"/>
      <c r="K121" s="40"/>
      <c r="L121" s="44"/>
      <c r="M121" s="227"/>
      <c r="N121" s="84"/>
      <c r="O121" s="84"/>
      <c r="P121" s="84"/>
      <c r="Q121" s="84"/>
      <c r="R121" s="84"/>
      <c r="S121" s="84"/>
      <c r="T121" s="84"/>
      <c r="U121" s="85"/>
      <c r="AT121" s="18" t="s">
        <v>181</v>
      </c>
      <c r="AU121" s="18" t="s">
        <v>86</v>
      </c>
    </row>
    <row r="122" spans="2:47" s="1" customFormat="1" ht="12">
      <c r="B122" s="39"/>
      <c r="C122" s="40"/>
      <c r="D122" s="225" t="s">
        <v>183</v>
      </c>
      <c r="E122" s="40"/>
      <c r="F122" s="228" t="s">
        <v>332</v>
      </c>
      <c r="G122" s="40"/>
      <c r="H122" s="40"/>
      <c r="I122" s="137"/>
      <c r="J122" s="40"/>
      <c r="K122" s="40"/>
      <c r="L122" s="44"/>
      <c r="M122" s="227"/>
      <c r="N122" s="84"/>
      <c r="O122" s="84"/>
      <c r="P122" s="84"/>
      <c r="Q122" s="84"/>
      <c r="R122" s="84"/>
      <c r="S122" s="84"/>
      <c r="T122" s="84"/>
      <c r="U122" s="85"/>
      <c r="AT122" s="18" t="s">
        <v>183</v>
      </c>
      <c r="AU122" s="18" t="s">
        <v>86</v>
      </c>
    </row>
    <row r="123" spans="2:51" s="12" customFormat="1" ht="12">
      <c r="B123" s="229"/>
      <c r="C123" s="230"/>
      <c r="D123" s="225" t="s">
        <v>185</v>
      </c>
      <c r="E123" s="231" t="s">
        <v>19</v>
      </c>
      <c r="F123" s="232" t="s">
        <v>534</v>
      </c>
      <c r="G123" s="230"/>
      <c r="H123" s="233">
        <v>4</v>
      </c>
      <c r="I123" s="234"/>
      <c r="J123" s="230"/>
      <c r="K123" s="230"/>
      <c r="L123" s="235"/>
      <c r="M123" s="236"/>
      <c r="N123" s="237"/>
      <c r="O123" s="237"/>
      <c r="P123" s="237"/>
      <c r="Q123" s="237"/>
      <c r="R123" s="237"/>
      <c r="S123" s="237"/>
      <c r="T123" s="237"/>
      <c r="U123" s="238"/>
      <c r="AT123" s="239" t="s">
        <v>185</v>
      </c>
      <c r="AU123" s="239" t="s">
        <v>86</v>
      </c>
      <c r="AV123" s="12" t="s">
        <v>86</v>
      </c>
      <c r="AW123" s="12" t="s">
        <v>37</v>
      </c>
      <c r="AX123" s="12" t="s">
        <v>76</v>
      </c>
      <c r="AY123" s="239" t="s">
        <v>173</v>
      </c>
    </row>
    <row r="124" spans="2:51" s="13" customFormat="1" ht="12">
      <c r="B124" s="240"/>
      <c r="C124" s="241"/>
      <c r="D124" s="225" t="s">
        <v>185</v>
      </c>
      <c r="E124" s="242" t="s">
        <v>19</v>
      </c>
      <c r="F124" s="243" t="s">
        <v>187</v>
      </c>
      <c r="G124" s="241"/>
      <c r="H124" s="244">
        <v>4</v>
      </c>
      <c r="I124" s="245"/>
      <c r="J124" s="241"/>
      <c r="K124" s="241"/>
      <c r="L124" s="246"/>
      <c r="M124" s="247"/>
      <c r="N124" s="248"/>
      <c r="O124" s="248"/>
      <c r="P124" s="248"/>
      <c r="Q124" s="248"/>
      <c r="R124" s="248"/>
      <c r="S124" s="248"/>
      <c r="T124" s="248"/>
      <c r="U124" s="249"/>
      <c r="AT124" s="250" t="s">
        <v>185</v>
      </c>
      <c r="AU124" s="250" t="s">
        <v>86</v>
      </c>
      <c r="AV124" s="13" t="s">
        <v>127</v>
      </c>
      <c r="AW124" s="13" t="s">
        <v>37</v>
      </c>
      <c r="AX124" s="13" t="s">
        <v>84</v>
      </c>
      <c r="AY124" s="250" t="s">
        <v>173</v>
      </c>
    </row>
    <row r="125" spans="2:65" s="1" customFormat="1" ht="16.5" customHeight="1">
      <c r="B125" s="39"/>
      <c r="C125" s="212" t="s">
        <v>236</v>
      </c>
      <c r="D125" s="212" t="s">
        <v>175</v>
      </c>
      <c r="E125" s="213" t="s">
        <v>605</v>
      </c>
      <c r="F125" s="214" t="s">
        <v>606</v>
      </c>
      <c r="G125" s="215" t="s">
        <v>190</v>
      </c>
      <c r="H125" s="216">
        <v>1</v>
      </c>
      <c r="I125" s="217"/>
      <c r="J125" s="218">
        <f>ROUND(I125*H125,2)</f>
        <v>0</v>
      </c>
      <c r="K125" s="214" t="s">
        <v>179</v>
      </c>
      <c r="L125" s="44"/>
      <c r="M125" s="219" t="s">
        <v>19</v>
      </c>
      <c r="N125" s="220" t="s">
        <v>47</v>
      </c>
      <c r="O125" s="84"/>
      <c r="P125" s="221">
        <f>O125*H125</f>
        <v>0</v>
      </c>
      <c r="Q125" s="221">
        <v>0</v>
      </c>
      <c r="R125" s="221">
        <f>Q125*H125</f>
        <v>0</v>
      </c>
      <c r="S125" s="221">
        <v>0</v>
      </c>
      <c r="T125" s="221">
        <f>S125*H125</f>
        <v>0</v>
      </c>
      <c r="U125" s="222" t="s">
        <v>19</v>
      </c>
      <c r="AR125" s="223" t="s">
        <v>127</v>
      </c>
      <c r="AT125" s="223" t="s">
        <v>175</v>
      </c>
      <c r="AU125" s="223" t="s">
        <v>86</v>
      </c>
      <c r="AY125" s="18" t="s">
        <v>173</v>
      </c>
      <c r="BE125" s="224">
        <f>IF(N125="základní",J125,0)</f>
        <v>0</v>
      </c>
      <c r="BF125" s="224">
        <f>IF(N125="snížená",J125,0)</f>
        <v>0</v>
      </c>
      <c r="BG125" s="224">
        <f>IF(N125="zákl. přenesená",J125,0)</f>
        <v>0</v>
      </c>
      <c r="BH125" s="224">
        <f>IF(N125="sníž. přenesená",J125,0)</f>
        <v>0</v>
      </c>
      <c r="BI125" s="224">
        <f>IF(N125="nulová",J125,0)</f>
        <v>0</v>
      </c>
      <c r="BJ125" s="18" t="s">
        <v>84</v>
      </c>
      <c r="BK125" s="224">
        <f>ROUND(I125*H125,2)</f>
        <v>0</v>
      </c>
      <c r="BL125" s="18" t="s">
        <v>127</v>
      </c>
      <c r="BM125" s="223" t="s">
        <v>607</v>
      </c>
    </row>
    <row r="126" spans="2:47" s="1" customFormat="1" ht="12">
      <c r="B126" s="39"/>
      <c r="C126" s="40"/>
      <c r="D126" s="225" t="s">
        <v>181</v>
      </c>
      <c r="E126" s="40"/>
      <c r="F126" s="226" t="s">
        <v>608</v>
      </c>
      <c r="G126" s="40"/>
      <c r="H126" s="40"/>
      <c r="I126" s="137"/>
      <c r="J126" s="40"/>
      <c r="K126" s="40"/>
      <c r="L126" s="44"/>
      <c r="M126" s="227"/>
      <c r="N126" s="84"/>
      <c r="O126" s="84"/>
      <c r="P126" s="84"/>
      <c r="Q126" s="84"/>
      <c r="R126" s="84"/>
      <c r="S126" s="84"/>
      <c r="T126" s="84"/>
      <c r="U126" s="85"/>
      <c r="AT126" s="18" t="s">
        <v>181</v>
      </c>
      <c r="AU126" s="18" t="s">
        <v>86</v>
      </c>
    </row>
    <row r="127" spans="2:47" s="1" customFormat="1" ht="12">
      <c r="B127" s="39"/>
      <c r="C127" s="40"/>
      <c r="D127" s="225" t="s">
        <v>183</v>
      </c>
      <c r="E127" s="40"/>
      <c r="F127" s="228" t="s">
        <v>332</v>
      </c>
      <c r="G127" s="40"/>
      <c r="H127" s="40"/>
      <c r="I127" s="137"/>
      <c r="J127" s="40"/>
      <c r="K127" s="40"/>
      <c r="L127" s="44"/>
      <c r="M127" s="227"/>
      <c r="N127" s="84"/>
      <c r="O127" s="84"/>
      <c r="P127" s="84"/>
      <c r="Q127" s="84"/>
      <c r="R127" s="84"/>
      <c r="S127" s="84"/>
      <c r="T127" s="84"/>
      <c r="U127" s="85"/>
      <c r="AT127" s="18" t="s">
        <v>183</v>
      </c>
      <c r="AU127" s="18" t="s">
        <v>86</v>
      </c>
    </row>
    <row r="128" spans="2:51" s="12" customFormat="1" ht="12">
      <c r="B128" s="229"/>
      <c r="C128" s="230"/>
      <c r="D128" s="225" t="s">
        <v>185</v>
      </c>
      <c r="E128" s="231" t="s">
        <v>19</v>
      </c>
      <c r="F128" s="232" t="s">
        <v>535</v>
      </c>
      <c r="G128" s="230"/>
      <c r="H128" s="233">
        <v>1</v>
      </c>
      <c r="I128" s="234"/>
      <c r="J128" s="230"/>
      <c r="K128" s="230"/>
      <c r="L128" s="235"/>
      <c r="M128" s="236"/>
      <c r="N128" s="237"/>
      <c r="O128" s="237"/>
      <c r="P128" s="237"/>
      <c r="Q128" s="237"/>
      <c r="R128" s="237"/>
      <c r="S128" s="237"/>
      <c r="T128" s="237"/>
      <c r="U128" s="238"/>
      <c r="AT128" s="239" t="s">
        <v>185</v>
      </c>
      <c r="AU128" s="239" t="s">
        <v>86</v>
      </c>
      <c r="AV128" s="12" t="s">
        <v>86</v>
      </c>
      <c r="AW128" s="12" t="s">
        <v>37</v>
      </c>
      <c r="AX128" s="12" t="s">
        <v>76</v>
      </c>
      <c r="AY128" s="239" t="s">
        <v>173</v>
      </c>
    </row>
    <row r="129" spans="2:51" s="13" customFormat="1" ht="12">
      <c r="B129" s="240"/>
      <c r="C129" s="241"/>
      <c r="D129" s="225" t="s">
        <v>185</v>
      </c>
      <c r="E129" s="242" t="s">
        <v>19</v>
      </c>
      <c r="F129" s="243" t="s">
        <v>187</v>
      </c>
      <c r="G129" s="241"/>
      <c r="H129" s="244">
        <v>1</v>
      </c>
      <c r="I129" s="245"/>
      <c r="J129" s="241"/>
      <c r="K129" s="241"/>
      <c r="L129" s="246"/>
      <c r="M129" s="247"/>
      <c r="N129" s="248"/>
      <c r="O129" s="248"/>
      <c r="P129" s="248"/>
      <c r="Q129" s="248"/>
      <c r="R129" s="248"/>
      <c r="S129" s="248"/>
      <c r="T129" s="248"/>
      <c r="U129" s="249"/>
      <c r="AT129" s="250" t="s">
        <v>185</v>
      </c>
      <c r="AU129" s="250" t="s">
        <v>86</v>
      </c>
      <c r="AV129" s="13" t="s">
        <v>127</v>
      </c>
      <c r="AW129" s="13" t="s">
        <v>37</v>
      </c>
      <c r="AX129" s="13" t="s">
        <v>84</v>
      </c>
      <c r="AY129" s="250" t="s">
        <v>173</v>
      </c>
    </row>
    <row r="130" spans="2:65" s="1" customFormat="1" ht="16.5" customHeight="1">
      <c r="B130" s="39"/>
      <c r="C130" s="212" t="s">
        <v>242</v>
      </c>
      <c r="D130" s="212" t="s">
        <v>175</v>
      </c>
      <c r="E130" s="213" t="s">
        <v>609</v>
      </c>
      <c r="F130" s="214" t="s">
        <v>610</v>
      </c>
      <c r="G130" s="215" t="s">
        <v>190</v>
      </c>
      <c r="H130" s="216">
        <v>1</v>
      </c>
      <c r="I130" s="217"/>
      <c r="J130" s="218">
        <f>ROUND(I130*H130,2)</f>
        <v>0</v>
      </c>
      <c r="K130" s="214" t="s">
        <v>179</v>
      </c>
      <c r="L130" s="44"/>
      <c r="M130" s="219" t="s">
        <v>19</v>
      </c>
      <c r="N130" s="220" t="s">
        <v>47</v>
      </c>
      <c r="O130" s="84"/>
      <c r="P130" s="221">
        <f>O130*H130</f>
        <v>0</v>
      </c>
      <c r="Q130" s="221">
        <v>0</v>
      </c>
      <c r="R130" s="221">
        <f>Q130*H130</f>
        <v>0</v>
      </c>
      <c r="S130" s="221">
        <v>0</v>
      </c>
      <c r="T130" s="221">
        <f>S130*H130</f>
        <v>0</v>
      </c>
      <c r="U130" s="222" t="s">
        <v>19</v>
      </c>
      <c r="AR130" s="223" t="s">
        <v>127</v>
      </c>
      <c r="AT130" s="223" t="s">
        <v>175</v>
      </c>
      <c r="AU130" s="223" t="s">
        <v>86</v>
      </c>
      <c r="AY130" s="18" t="s">
        <v>173</v>
      </c>
      <c r="BE130" s="224">
        <f>IF(N130="základní",J130,0)</f>
        <v>0</v>
      </c>
      <c r="BF130" s="224">
        <f>IF(N130="snížená",J130,0)</f>
        <v>0</v>
      </c>
      <c r="BG130" s="224">
        <f>IF(N130="zákl. přenesená",J130,0)</f>
        <v>0</v>
      </c>
      <c r="BH130" s="224">
        <f>IF(N130="sníž. přenesená",J130,0)</f>
        <v>0</v>
      </c>
      <c r="BI130" s="224">
        <f>IF(N130="nulová",J130,0)</f>
        <v>0</v>
      </c>
      <c r="BJ130" s="18" t="s">
        <v>84</v>
      </c>
      <c r="BK130" s="224">
        <f>ROUND(I130*H130,2)</f>
        <v>0</v>
      </c>
      <c r="BL130" s="18" t="s">
        <v>127</v>
      </c>
      <c r="BM130" s="223" t="s">
        <v>611</v>
      </c>
    </row>
    <row r="131" spans="2:47" s="1" customFormat="1" ht="12">
      <c r="B131" s="39"/>
      <c r="C131" s="40"/>
      <c r="D131" s="225" t="s">
        <v>181</v>
      </c>
      <c r="E131" s="40"/>
      <c r="F131" s="226" t="s">
        <v>612</v>
      </c>
      <c r="G131" s="40"/>
      <c r="H131" s="40"/>
      <c r="I131" s="137"/>
      <c r="J131" s="40"/>
      <c r="K131" s="40"/>
      <c r="L131" s="44"/>
      <c r="M131" s="227"/>
      <c r="N131" s="84"/>
      <c r="O131" s="84"/>
      <c r="P131" s="84"/>
      <c r="Q131" s="84"/>
      <c r="R131" s="84"/>
      <c r="S131" s="84"/>
      <c r="T131" s="84"/>
      <c r="U131" s="85"/>
      <c r="AT131" s="18" t="s">
        <v>181</v>
      </c>
      <c r="AU131" s="18" t="s">
        <v>86</v>
      </c>
    </row>
    <row r="132" spans="2:47" s="1" customFormat="1" ht="12">
      <c r="B132" s="39"/>
      <c r="C132" s="40"/>
      <c r="D132" s="225" t="s">
        <v>183</v>
      </c>
      <c r="E132" s="40"/>
      <c r="F132" s="228" t="s">
        <v>332</v>
      </c>
      <c r="G132" s="40"/>
      <c r="H132" s="40"/>
      <c r="I132" s="137"/>
      <c r="J132" s="40"/>
      <c r="K132" s="40"/>
      <c r="L132" s="44"/>
      <c r="M132" s="227"/>
      <c r="N132" s="84"/>
      <c r="O132" s="84"/>
      <c r="P132" s="84"/>
      <c r="Q132" s="84"/>
      <c r="R132" s="84"/>
      <c r="S132" s="84"/>
      <c r="T132" s="84"/>
      <c r="U132" s="85"/>
      <c r="AT132" s="18" t="s">
        <v>183</v>
      </c>
      <c r="AU132" s="18" t="s">
        <v>86</v>
      </c>
    </row>
    <row r="133" spans="2:51" s="12" customFormat="1" ht="12">
      <c r="B133" s="229"/>
      <c r="C133" s="230"/>
      <c r="D133" s="225" t="s">
        <v>185</v>
      </c>
      <c r="E133" s="231" t="s">
        <v>19</v>
      </c>
      <c r="F133" s="232" t="s">
        <v>536</v>
      </c>
      <c r="G133" s="230"/>
      <c r="H133" s="233">
        <v>1</v>
      </c>
      <c r="I133" s="234"/>
      <c r="J133" s="230"/>
      <c r="K133" s="230"/>
      <c r="L133" s="235"/>
      <c r="M133" s="236"/>
      <c r="N133" s="237"/>
      <c r="O133" s="237"/>
      <c r="P133" s="237"/>
      <c r="Q133" s="237"/>
      <c r="R133" s="237"/>
      <c r="S133" s="237"/>
      <c r="T133" s="237"/>
      <c r="U133" s="238"/>
      <c r="AT133" s="239" t="s">
        <v>185</v>
      </c>
      <c r="AU133" s="239" t="s">
        <v>86</v>
      </c>
      <c r="AV133" s="12" t="s">
        <v>86</v>
      </c>
      <c r="AW133" s="12" t="s">
        <v>37</v>
      </c>
      <c r="AX133" s="12" t="s">
        <v>76</v>
      </c>
      <c r="AY133" s="239" t="s">
        <v>173</v>
      </c>
    </row>
    <row r="134" spans="2:51" s="13" customFormat="1" ht="12">
      <c r="B134" s="240"/>
      <c r="C134" s="241"/>
      <c r="D134" s="225" t="s">
        <v>185</v>
      </c>
      <c r="E134" s="242" t="s">
        <v>19</v>
      </c>
      <c r="F134" s="243" t="s">
        <v>187</v>
      </c>
      <c r="G134" s="241"/>
      <c r="H134" s="244">
        <v>1</v>
      </c>
      <c r="I134" s="245"/>
      <c r="J134" s="241"/>
      <c r="K134" s="241"/>
      <c r="L134" s="246"/>
      <c r="M134" s="247"/>
      <c r="N134" s="248"/>
      <c r="O134" s="248"/>
      <c r="P134" s="248"/>
      <c r="Q134" s="248"/>
      <c r="R134" s="248"/>
      <c r="S134" s="248"/>
      <c r="T134" s="248"/>
      <c r="U134" s="249"/>
      <c r="AT134" s="250" t="s">
        <v>185</v>
      </c>
      <c r="AU134" s="250" t="s">
        <v>86</v>
      </c>
      <c r="AV134" s="13" t="s">
        <v>127</v>
      </c>
      <c r="AW134" s="13" t="s">
        <v>37</v>
      </c>
      <c r="AX134" s="13" t="s">
        <v>84</v>
      </c>
      <c r="AY134" s="250" t="s">
        <v>173</v>
      </c>
    </row>
    <row r="135" spans="2:63" s="11" customFormat="1" ht="22.8" customHeight="1">
      <c r="B135" s="196"/>
      <c r="C135" s="197"/>
      <c r="D135" s="198" t="s">
        <v>75</v>
      </c>
      <c r="E135" s="210" t="s">
        <v>523</v>
      </c>
      <c r="F135" s="210" t="s">
        <v>524</v>
      </c>
      <c r="G135" s="197"/>
      <c r="H135" s="197"/>
      <c r="I135" s="200"/>
      <c r="J135" s="211">
        <f>BK135</f>
        <v>0</v>
      </c>
      <c r="K135" s="197"/>
      <c r="L135" s="202"/>
      <c r="M135" s="203"/>
      <c r="N135" s="204"/>
      <c r="O135" s="204"/>
      <c r="P135" s="205">
        <f>SUM(P136:P138)</f>
        <v>0</v>
      </c>
      <c r="Q135" s="204"/>
      <c r="R135" s="205">
        <f>SUM(R136:R138)</f>
        <v>0</v>
      </c>
      <c r="S135" s="204"/>
      <c r="T135" s="205">
        <f>SUM(T136:T138)</f>
        <v>0</v>
      </c>
      <c r="U135" s="206"/>
      <c r="AR135" s="207" t="s">
        <v>84</v>
      </c>
      <c r="AT135" s="208" t="s">
        <v>75</v>
      </c>
      <c r="AU135" s="208" t="s">
        <v>84</v>
      </c>
      <c r="AY135" s="207" t="s">
        <v>173</v>
      </c>
      <c r="BK135" s="209">
        <f>SUM(BK136:BK138)</f>
        <v>0</v>
      </c>
    </row>
    <row r="136" spans="2:65" s="1" customFormat="1" ht="16.5" customHeight="1">
      <c r="B136" s="39"/>
      <c r="C136" s="212" t="s">
        <v>248</v>
      </c>
      <c r="D136" s="212" t="s">
        <v>175</v>
      </c>
      <c r="E136" s="213" t="s">
        <v>621</v>
      </c>
      <c r="F136" s="214" t="s">
        <v>622</v>
      </c>
      <c r="G136" s="215" t="s">
        <v>406</v>
      </c>
      <c r="H136" s="216">
        <v>0.006</v>
      </c>
      <c r="I136" s="217"/>
      <c r="J136" s="218">
        <f>ROUND(I136*H136,2)</f>
        <v>0</v>
      </c>
      <c r="K136" s="214" t="s">
        <v>179</v>
      </c>
      <c r="L136" s="44"/>
      <c r="M136" s="219" t="s">
        <v>19</v>
      </c>
      <c r="N136" s="220" t="s">
        <v>47</v>
      </c>
      <c r="O136" s="84"/>
      <c r="P136" s="221">
        <f>O136*H136</f>
        <v>0</v>
      </c>
      <c r="Q136" s="221">
        <v>0</v>
      </c>
      <c r="R136" s="221">
        <f>Q136*H136</f>
        <v>0</v>
      </c>
      <c r="S136" s="221">
        <v>0</v>
      </c>
      <c r="T136" s="221">
        <f>S136*H136</f>
        <v>0</v>
      </c>
      <c r="U136" s="222" t="s">
        <v>19</v>
      </c>
      <c r="AR136" s="223" t="s">
        <v>127</v>
      </c>
      <c r="AT136" s="223" t="s">
        <v>175</v>
      </c>
      <c r="AU136" s="223" t="s">
        <v>86</v>
      </c>
      <c r="AY136" s="18" t="s">
        <v>173</v>
      </c>
      <c r="BE136" s="224">
        <f>IF(N136="základní",J136,0)</f>
        <v>0</v>
      </c>
      <c r="BF136" s="224">
        <f>IF(N136="snížená",J136,0)</f>
        <v>0</v>
      </c>
      <c r="BG136" s="224">
        <f>IF(N136="zákl. přenesená",J136,0)</f>
        <v>0</v>
      </c>
      <c r="BH136" s="224">
        <f>IF(N136="sníž. přenesená",J136,0)</f>
        <v>0</v>
      </c>
      <c r="BI136" s="224">
        <f>IF(N136="nulová",J136,0)</f>
        <v>0</v>
      </c>
      <c r="BJ136" s="18" t="s">
        <v>84</v>
      </c>
      <c r="BK136" s="224">
        <f>ROUND(I136*H136,2)</f>
        <v>0</v>
      </c>
      <c r="BL136" s="18" t="s">
        <v>127</v>
      </c>
      <c r="BM136" s="223" t="s">
        <v>938</v>
      </c>
    </row>
    <row r="137" spans="2:47" s="1" customFormat="1" ht="12">
      <c r="B137" s="39"/>
      <c r="C137" s="40"/>
      <c r="D137" s="225" t="s">
        <v>181</v>
      </c>
      <c r="E137" s="40"/>
      <c r="F137" s="226" t="s">
        <v>624</v>
      </c>
      <c r="G137" s="40"/>
      <c r="H137" s="40"/>
      <c r="I137" s="137"/>
      <c r="J137" s="40"/>
      <c r="K137" s="40"/>
      <c r="L137" s="44"/>
      <c r="M137" s="227"/>
      <c r="N137" s="84"/>
      <c r="O137" s="84"/>
      <c r="P137" s="84"/>
      <c r="Q137" s="84"/>
      <c r="R137" s="84"/>
      <c r="S137" s="84"/>
      <c r="T137" s="84"/>
      <c r="U137" s="85"/>
      <c r="AT137" s="18" t="s">
        <v>181</v>
      </c>
      <c r="AU137" s="18" t="s">
        <v>86</v>
      </c>
    </row>
    <row r="138" spans="2:47" s="1" customFormat="1" ht="12">
      <c r="B138" s="39"/>
      <c r="C138" s="40"/>
      <c r="D138" s="225" t="s">
        <v>183</v>
      </c>
      <c r="E138" s="40"/>
      <c r="F138" s="228" t="s">
        <v>625</v>
      </c>
      <c r="G138" s="40"/>
      <c r="H138" s="40"/>
      <c r="I138" s="137"/>
      <c r="J138" s="40"/>
      <c r="K138" s="40"/>
      <c r="L138" s="44"/>
      <c r="M138" s="282"/>
      <c r="N138" s="283"/>
      <c r="O138" s="283"/>
      <c r="P138" s="283"/>
      <c r="Q138" s="283"/>
      <c r="R138" s="283"/>
      <c r="S138" s="283"/>
      <c r="T138" s="283"/>
      <c r="U138" s="284"/>
      <c r="AT138" s="18" t="s">
        <v>183</v>
      </c>
      <c r="AU138" s="18" t="s">
        <v>86</v>
      </c>
    </row>
    <row r="139" spans="2:12" s="1" customFormat="1" ht="6.95" customHeight="1">
      <c r="B139" s="59"/>
      <c r="C139" s="60"/>
      <c r="D139" s="60"/>
      <c r="E139" s="60"/>
      <c r="F139" s="60"/>
      <c r="G139" s="60"/>
      <c r="H139" s="60"/>
      <c r="I139" s="163"/>
      <c r="J139" s="60"/>
      <c r="K139" s="60"/>
      <c r="L139" s="44"/>
    </row>
  </sheetData>
  <sheetProtection password="CC35" sheet="1" objects="1" scenarios="1" formatColumns="0" formatRows="0" autoFilter="0"/>
  <autoFilter ref="C81:K138"/>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3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1" width="14.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8" t="s">
        <v>104</v>
      </c>
      <c r="AZ2" s="129" t="s">
        <v>117</v>
      </c>
      <c r="BA2" s="129" t="s">
        <v>19</v>
      </c>
      <c r="BB2" s="129" t="s">
        <v>19</v>
      </c>
      <c r="BC2" s="129" t="s">
        <v>939</v>
      </c>
      <c r="BD2" s="129" t="s">
        <v>86</v>
      </c>
    </row>
    <row r="3" spans="2:56" ht="6.95" customHeight="1">
      <c r="B3" s="130"/>
      <c r="C3" s="131"/>
      <c r="D3" s="131"/>
      <c r="E3" s="131"/>
      <c r="F3" s="131"/>
      <c r="G3" s="131"/>
      <c r="H3" s="131"/>
      <c r="I3" s="132"/>
      <c r="J3" s="131"/>
      <c r="K3" s="131"/>
      <c r="L3" s="21"/>
      <c r="AT3" s="18" t="s">
        <v>86</v>
      </c>
      <c r="AZ3" s="129" t="s">
        <v>816</v>
      </c>
      <c r="BA3" s="129" t="s">
        <v>19</v>
      </c>
      <c r="BB3" s="129" t="s">
        <v>19</v>
      </c>
      <c r="BC3" s="129" t="s">
        <v>940</v>
      </c>
      <c r="BD3" s="129" t="s">
        <v>86</v>
      </c>
    </row>
    <row r="4" spans="2:56" ht="24.95" customHeight="1">
      <c r="B4" s="21"/>
      <c r="D4" s="133" t="s">
        <v>121</v>
      </c>
      <c r="L4" s="21"/>
      <c r="M4" s="134" t="s">
        <v>10</v>
      </c>
      <c r="AT4" s="18" t="s">
        <v>4</v>
      </c>
      <c r="AZ4" s="129" t="s">
        <v>119</v>
      </c>
      <c r="BA4" s="129" t="s">
        <v>19</v>
      </c>
      <c r="BB4" s="129" t="s">
        <v>19</v>
      </c>
      <c r="BC4" s="129" t="s">
        <v>211</v>
      </c>
      <c r="BD4" s="129" t="s">
        <v>86</v>
      </c>
    </row>
    <row r="5" spans="2:56" ht="6.95" customHeight="1">
      <c r="B5" s="21"/>
      <c r="L5" s="21"/>
      <c r="AZ5" s="129" t="s">
        <v>122</v>
      </c>
      <c r="BA5" s="129" t="s">
        <v>19</v>
      </c>
      <c r="BB5" s="129" t="s">
        <v>19</v>
      </c>
      <c r="BC5" s="129" t="s">
        <v>84</v>
      </c>
      <c r="BD5" s="129" t="s">
        <v>86</v>
      </c>
    </row>
    <row r="6" spans="2:56" ht="12" customHeight="1">
      <c r="B6" s="21"/>
      <c r="D6" s="135" t="s">
        <v>16</v>
      </c>
      <c r="L6" s="21"/>
      <c r="AZ6" s="129" t="s">
        <v>124</v>
      </c>
      <c r="BA6" s="129" t="s">
        <v>19</v>
      </c>
      <c r="BB6" s="129" t="s">
        <v>19</v>
      </c>
      <c r="BC6" s="129" t="s">
        <v>84</v>
      </c>
      <c r="BD6" s="129" t="s">
        <v>86</v>
      </c>
    </row>
    <row r="7" spans="2:56" ht="16.5" customHeight="1">
      <c r="B7" s="21"/>
      <c r="E7" s="136" t="str">
        <f>'Rekapitulace stavby'!K6</f>
        <v>Trnávka,Trnava u Zlína, dílčí úpravy toku</v>
      </c>
      <c r="F7" s="135"/>
      <c r="G7" s="135"/>
      <c r="H7" s="135"/>
      <c r="L7" s="21"/>
      <c r="AZ7" s="129" t="s">
        <v>126</v>
      </c>
      <c r="BA7" s="129" t="s">
        <v>19</v>
      </c>
      <c r="BB7" s="129" t="s">
        <v>19</v>
      </c>
      <c r="BC7" s="129" t="s">
        <v>86</v>
      </c>
      <c r="BD7" s="129" t="s">
        <v>86</v>
      </c>
    </row>
    <row r="8" spans="2:56" s="1" customFormat="1" ht="12" customHeight="1">
      <c r="B8" s="44"/>
      <c r="D8" s="135" t="s">
        <v>130</v>
      </c>
      <c r="I8" s="137"/>
      <c r="L8" s="44"/>
      <c r="AZ8" s="129" t="s">
        <v>128</v>
      </c>
      <c r="BA8" s="129" t="s">
        <v>19</v>
      </c>
      <c r="BB8" s="129" t="s">
        <v>19</v>
      </c>
      <c r="BC8" s="129" t="s">
        <v>941</v>
      </c>
      <c r="BD8" s="129" t="s">
        <v>86</v>
      </c>
    </row>
    <row r="9" spans="2:56" s="1" customFormat="1" ht="36.95" customHeight="1">
      <c r="B9" s="44"/>
      <c r="E9" s="138" t="s">
        <v>942</v>
      </c>
      <c r="F9" s="1"/>
      <c r="G9" s="1"/>
      <c r="H9" s="1"/>
      <c r="I9" s="137"/>
      <c r="L9" s="44"/>
      <c r="AZ9" s="129" t="s">
        <v>131</v>
      </c>
      <c r="BA9" s="129" t="s">
        <v>19</v>
      </c>
      <c r="BB9" s="129" t="s">
        <v>19</v>
      </c>
      <c r="BC9" s="129" t="s">
        <v>943</v>
      </c>
      <c r="BD9" s="129" t="s">
        <v>86</v>
      </c>
    </row>
    <row r="10" spans="2:56" s="1" customFormat="1" ht="12">
      <c r="B10" s="44"/>
      <c r="I10" s="137"/>
      <c r="L10" s="44"/>
      <c r="AZ10" s="129" t="s">
        <v>134</v>
      </c>
      <c r="BA10" s="129" t="s">
        <v>19</v>
      </c>
      <c r="BB10" s="129" t="s">
        <v>19</v>
      </c>
      <c r="BC10" s="129" t="s">
        <v>944</v>
      </c>
      <c r="BD10" s="129" t="s">
        <v>86</v>
      </c>
    </row>
    <row r="11" spans="2:56" s="1" customFormat="1" ht="12" customHeight="1">
      <c r="B11" s="44"/>
      <c r="D11" s="135" t="s">
        <v>18</v>
      </c>
      <c r="F11" s="139" t="s">
        <v>19</v>
      </c>
      <c r="I11" s="140" t="s">
        <v>20</v>
      </c>
      <c r="J11" s="139" t="s">
        <v>19</v>
      </c>
      <c r="L11" s="44"/>
      <c r="AZ11" s="129" t="s">
        <v>136</v>
      </c>
      <c r="BA11" s="129" t="s">
        <v>19</v>
      </c>
      <c r="BB11" s="129" t="s">
        <v>19</v>
      </c>
      <c r="BC11" s="129" t="s">
        <v>945</v>
      </c>
      <c r="BD11" s="129" t="s">
        <v>86</v>
      </c>
    </row>
    <row r="12" spans="2:56" s="1" customFormat="1" ht="12" customHeight="1">
      <c r="B12" s="44"/>
      <c r="D12" s="135" t="s">
        <v>21</v>
      </c>
      <c r="F12" s="139" t="s">
        <v>22</v>
      </c>
      <c r="I12" s="140" t="s">
        <v>23</v>
      </c>
      <c r="J12" s="141" t="str">
        <f>'Rekapitulace stavby'!AN8</f>
        <v>16. 9. 2019</v>
      </c>
      <c r="L12" s="44"/>
      <c r="AZ12" s="129" t="s">
        <v>138</v>
      </c>
      <c r="BA12" s="129" t="s">
        <v>19</v>
      </c>
      <c r="BB12" s="129" t="s">
        <v>19</v>
      </c>
      <c r="BC12" s="129" t="s">
        <v>946</v>
      </c>
      <c r="BD12" s="129" t="s">
        <v>86</v>
      </c>
    </row>
    <row r="13" spans="2:56" s="1" customFormat="1" ht="10.8" customHeight="1">
      <c r="B13" s="44"/>
      <c r="I13" s="137"/>
      <c r="L13" s="44"/>
      <c r="AZ13" s="129" t="s">
        <v>140</v>
      </c>
      <c r="BA13" s="129" t="s">
        <v>19</v>
      </c>
      <c r="BB13" s="129" t="s">
        <v>19</v>
      </c>
      <c r="BC13" s="129" t="s">
        <v>826</v>
      </c>
      <c r="BD13" s="129" t="s">
        <v>86</v>
      </c>
    </row>
    <row r="14" spans="2:56" s="1" customFormat="1" ht="12" customHeight="1">
      <c r="B14" s="44"/>
      <c r="D14" s="135" t="s">
        <v>25</v>
      </c>
      <c r="I14" s="140" t="s">
        <v>26</v>
      </c>
      <c r="J14" s="139" t="s">
        <v>27</v>
      </c>
      <c r="L14" s="44"/>
      <c r="AZ14" s="129" t="s">
        <v>142</v>
      </c>
      <c r="BA14" s="129" t="s">
        <v>19</v>
      </c>
      <c r="BB14" s="129" t="s">
        <v>19</v>
      </c>
      <c r="BC14" s="129" t="s">
        <v>947</v>
      </c>
      <c r="BD14" s="129" t="s">
        <v>86</v>
      </c>
    </row>
    <row r="15" spans="2:56" s="1" customFormat="1" ht="18" customHeight="1">
      <c r="B15" s="44"/>
      <c r="E15" s="139" t="s">
        <v>28</v>
      </c>
      <c r="I15" s="140" t="s">
        <v>29</v>
      </c>
      <c r="J15" s="139" t="s">
        <v>30</v>
      </c>
      <c r="L15" s="44"/>
      <c r="AZ15" s="129" t="s">
        <v>144</v>
      </c>
      <c r="BA15" s="129" t="s">
        <v>19</v>
      </c>
      <c r="BB15" s="129" t="s">
        <v>19</v>
      </c>
      <c r="BC15" s="129" t="s">
        <v>948</v>
      </c>
      <c r="BD15" s="129" t="s">
        <v>86</v>
      </c>
    </row>
    <row r="16" spans="2:56" s="1" customFormat="1" ht="6.95" customHeight="1">
      <c r="B16" s="44"/>
      <c r="I16" s="137"/>
      <c r="L16" s="44"/>
      <c r="AZ16" s="129" t="s">
        <v>146</v>
      </c>
      <c r="BA16" s="129" t="s">
        <v>19</v>
      </c>
      <c r="BB16" s="129" t="s">
        <v>19</v>
      </c>
      <c r="BC16" s="129" t="s">
        <v>949</v>
      </c>
      <c r="BD16" s="129" t="s">
        <v>86</v>
      </c>
    </row>
    <row r="17" spans="2:12" s="1" customFormat="1" ht="12" customHeight="1">
      <c r="B17" s="44"/>
      <c r="D17" s="135" t="s">
        <v>31</v>
      </c>
      <c r="I17" s="140" t="s">
        <v>26</v>
      </c>
      <c r="J17" s="34" t="str">
        <f>'Rekapitulace stavby'!AN13</f>
        <v>Vyplň údaj</v>
      </c>
      <c r="L17" s="44"/>
    </row>
    <row r="18" spans="2:12" s="1" customFormat="1" ht="18" customHeight="1">
      <c r="B18" s="44"/>
      <c r="E18" s="34" t="str">
        <f>'Rekapitulace stavby'!E14</f>
        <v>Vyplň údaj</v>
      </c>
      <c r="F18" s="139"/>
      <c r="G18" s="139"/>
      <c r="H18" s="139"/>
      <c r="I18" s="140" t="s">
        <v>29</v>
      </c>
      <c r="J18" s="34" t="str">
        <f>'Rekapitulace stavby'!AN14</f>
        <v>Vyplň údaj</v>
      </c>
      <c r="L18" s="44"/>
    </row>
    <row r="19" spans="2:12" s="1" customFormat="1" ht="6.95" customHeight="1">
      <c r="B19" s="44"/>
      <c r="I19" s="137"/>
      <c r="L19" s="44"/>
    </row>
    <row r="20" spans="2:12" s="1" customFormat="1" ht="12" customHeight="1">
      <c r="B20" s="44"/>
      <c r="D20" s="135" t="s">
        <v>33</v>
      </c>
      <c r="I20" s="140" t="s">
        <v>26</v>
      </c>
      <c r="J20" s="139" t="s">
        <v>34</v>
      </c>
      <c r="L20" s="44"/>
    </row>
    <row r="21" spans="2:12" s="1" customFormat="1" ht="18" customHeight="1">
      <c r="B21" s="44"/>
      <c r="E21" s="139" t="s">
        <v>35</v>
      </c>
      <c r="I21" s="140" t="s">
        <v>29</v>
      </c>
      <c r="J21" s="139" t="s">
        <v>36</v>
      </c>
      <c r="L21" s="44"/>
    </row>
    <row r="22" spans="2:12" s="1" customFormat="1" ht="6.95" customHeight="1">
      <c r="B22" s="44"/>
      <c r="I22" s="137"/>
      <c r="L22" s="44"/>
    </row>
    <row r="23" spans="2:12" s="1" customFormat="1" ht="12" customHeight="1">
      <c r="B23" s="44"/>
      <c r="D23" s="135" t="s">
        <v>38</v>
      </c>
      <c r="I23" s="140" t="s">
        <v>26</v>
      </c>
      <c r="J23" s="139" t="s">
        <v>19</v>
      </c>
      <c r="L23" s="44"/>
    </row>
    <row r="24" spans="2:12" s="1" customFormat="1" ht="18" customHeight="1">
      <c r="B24" s="44"/>
      <c r="E24" s="139" t="s">
        <v>39</v>
      </c>
      <c r="I24" s="140" t="s">
        <v>29</v>
      </c>
      <c r="J24" s="139" t="s">
        <v>19</v>
      </c>
      <c r="L24" s="44"/>
    </row>
    <row r="25" spans="2:12" s="1" customFormat="1" ht="6.95" customHeight="1">
      <c r="B25" s="44"/>
      <c r="I25" s="137"/>
      <c r="L25" s="44"/>
    </row>
    <row r="26" spans="2:12" s="1" customFormat="1" ht="12" customHeight="1">
      <c r="B26" s="44"/>
      <c r="D26" s="135" t="s">
        <v>40</v>
      </c>
      <c r="I26" s="137"/>
      <c r="L26" s="44"/>
    </row>
    <row r="27" spans="2:12" s="7" customFormat="1" ht="51" customHeight="1">
      <c r="B27" s="142"/>
      <c r="E27" s="143" t="s">
        <v>41</v>
      </c>
      <c r="F27" s="143"/>
      <c r="G27" s="143"/>
      <c r="H27" s="143"/>
      <c r="I27" s="144"/>
      <c r="L27" s="142"/>
    </row>
    <row r="28" spans="2:12" s="1" customFormat="1" ht="6.95" customHeight="1">
      <c r="B28" s="44"/>
      <c r="I28" s="137"/>
      <c r="L28" s="44"/>
    </row>
    <row r="29" spans="2:12" s="1" customFormat="1" ht="6.95" customHeight="1">
      <c r="B29" s="44"/>
      <c r="D29" s="76"/>
      <c r="E29" s="76"/>
      <c r="F29" s="76"/>
      <c r="G29" s="76"/>
      <c r="H29" s="76"/>
      <c r="I29" s="145"/>
      <c r="J29" s="76"/>
      <c r="K29" s="76"/>
      <c r="L29" s="44"/>
    </row>
    <row r="30" spans="2:12" s="1" customFormat="1" ht="25.4" customHeight="1">
      <c r="B30" s="44"/>
      <c r="D30" s="146" t="s">
        <v>42</v>
      </c>
      <c r="I30" s="137"/>
      <c r="J30" s="147">
        <f>ROUND(J84,2)</f>
        <v>0</v>
      </c>
      <c r="L30" s="44"/>
    </row>
    <row r="31" spans="2:12" s="1" customFormat="1" ht="6.95" customHeight="1">
      <c r="B31" s="44"/>
      <c r="D31" s="76"/>
      <c r="E31" s="76"/>
      <c r="F31" s="76"/>
      <c r="G31" s="76"/>
      <c r="H31" s="76"/>
      <c r="I31" s="145"/>
      <c r="J31" s="76"/>
      <c r="K31" s="76"/>
      <c r="L31" s="44"/>
    </row>
    <row r="32" spans="2:12" s="1" customFormat="1" ht="14.4" customHeight="1">
      <c r="B32" s="44"/>
      <c r="F32" s="148" t="s">
        <v>44</v>
      </c>
      <c r="I32" s="149" t="s">
        <v>43</v>
      </c>
      <c r="J32" s="148" t="s">
        <v>45</v>
      </c>
      <c r="L32" s="44"/>
    </row>
    <row r="33" spans="2:12" s="1" customFormat="1" ht="14.4" customHeight="1">
      <c r="B33" s="44"/>
      <c r="D33" s="150" t="s">
        <v>46</v>
      </c>
      <c r="E33" s="135" t="s">
        <v>47</v>
      </c>
      <c r="F33" s="151">
        <f>ROUND((SUM(BE84:BE394)),2)</f>
        <v>0</v>
      </c>
      <c r="I33" s="152">
        <v>0.21</v>
      </c>
      <c r="J33" s="151">
        <f>ROUND(((SUM(BE84:BE394))*I33),2)</f>
        <v>0</v>
      </c>
      <c r="L33" s="44"/>
    </row>
    <row r="34" spans="2:12" s="1" customFormat="1" ht="14.4" customHeight="1">
      <c r="B34" s="44"/>
      <c r="E34" s="135" t="s">
        <v>48</v>
      </c>
      <c r="F34" s="151">
        <f>ROUND((SUM(BF84:BF394)),2)</f>
        <v>0</v>
      </c>
      <c r="I34" s="152">
        <v>0.15</v>
      </c>
      <c r="J34" s="151">
        <f>ROUND(((SUM(BF84:BF394))*I34),2)</f>
        <v>0</v>
      </c>
      <c r="L34" s="44"/>
    </row>
    <row r="35" spans="2:12" s="1" customFormat="1" ht="14.4" customHeight="1" hidden="1">
      <c r="B35" s="44"/>
      <c r="E35" s="135" t="s">
        <v>49</v>
      </c>
      <c r="F35" s="151">
        <f>ROUND((SUM(BG84:BG394)),2)</f>
        <v>0</v>
      </c>
      <c r="I35" s="152">
        <v>0.21</v>
      </c>
      <c r="J35" s="151">
        <f>0</f>
        <v>0</v>
      </c>
      <c r="L35" s="44"/>
    </row>
    <row r="36" spans="2:12" s="1" customFormat="1" ht="14.4" customHeight="1" hidden="1">
      <c r="B36" s="44"/>
      <c r="E36" s="135" t="s">
        <v>50</v>
      </c>
      <c r="F36" s="151">
        <f>ROUND((SUM(BH84:BH394)),2)</f>
        <v>0</v>
      </c>
      <c r="I36" s="152">
        <v>0.15</v>
      </c>
      <c r="J36" s="151">
        <f>0</f>
        <v>0</v>
      </c>
      <c r="L36" s="44"/>
    </row>
    <row r="37" spans="2:12" s="1" customFormat="1" ht="14.4" customHeight="1" hidden="1">
      <c r="B37" s="44"/>
      <c r="E37" s="135" t="s">
        <v>51</v>
      </c>
      <c r="F37" s="151">
        <f>ROUND((SUM(BI84:BI394)),2)</f>
        <v>0</v>
      </c>
      <c r="I37" s="152">
        <v>0</v>
      </c>
      <c r="J37" s="151">
        <f>0</f>
        <v>0</v>
      </c>
      <c r="L37" s="44"/>
    </row>
    <row r="38" spans="2:12" s="1" customFormat="1" ht="6.95" customHeight="1">
      <c r="B38" s="44"/>
      <c r="I38" s="137"/>
      <c r="L38" s="44"/>
    </row>
    <row r="39" spans="2:12" s="1" customFormat="1" ht="25.4" customHeight="1">
      <c r="B39" s="44"/>
      <c r="C39" s="153"/>
      <c r="D39" s="154" t="s">
        <v>52</v>
      </c>
      <c r="E39" s="155"/>
      <c r="F39" s="155"/>
      <c r="G39" s="156" t="s">
        <v>53</v>
      </c>
      <c r="H39" s="157" t="s">
        <v>54</v>
      </c>
      <c r="I39" s="158"/>
      <c r="J39" s="159">
        <f>SUM(J30:J37)</f>
        <v>0</v>
      </c>
      <c r="K39" s="160"/>
      <c r="L39" s="44"/>
    </row>
    <row r="40" spans="2:12" s="1" customFormat="1" ht="14.4" customHeight="1">
      <c r="B40" s="161"/>
      <c r="C40" s="162"/>
      <c r="D40" s="162"/>
      <c r="E40" s="162"/>
      <c r="F40" s="162"/>
      <c r="G40" s="162"/>
      <c r="H40" s="162"/>
      <c r="I40" s="163"/>
      <c r="J40" s="162"/>
      <c r="K40" s="162"/>
      <c r="L40" s="44"/>
    </row>
    <row r="44" spans="2:12" s="1" customFormat="1" ht="6.95" customHeight="1">
      <c r="B44" s="164"/>
      <c r="C44" s="165"/>
      <c r="D44" s="165"/>
      <c r="E44" s="165"/>
      <c r="F44" s="165"/>
      <c r="G44" s="165"/>
      <c r="H44" s="165"/>
      <c r="I44" s="166"/>
      <c r="J44" s="165"/>
      <c r="K44" s="165"/>
      <c r="L44" s="44"/>
    </row>
    <row r="45" spans="2:12" s="1" customFormat="1" ht="24.95" customHeight="1">
      <c r="B45" s="39"/>
      <c r="C45" s="24" t="s">
        <v>148</v>
      </c>
      <c r="D45" s="40"/>
      <c r="E45" s="40"/>
      <c r="F45" s="40"/>
      <c r="G45" s="40"/>
      <c r="H45" s="40"/>
      <c r="I45" s="137"/>
      <c r="J45" s="40"/>
      <c r="K45" s="40"/>
      <c r="L45" s="44"/>
    </row>
    <row r="46" spans="2:12" s="1" customFormat="1" ht="6.95" customHeight="1">
      <c r="B46" s="39"/>
      <c r="C46" s="40"/>
      <c r="D46" s="40"/>
      <c r="E46" s="40"/>
      <c r="F46" s="40"/>
      <c r="G46" s="40"/>
      <c r="H46" s="40"/>
      <c r="I46" s="137"/>
      <c r="J46" s="40"/>
      <c r="K46" s="40"/>
      <c r="L46" s="44"/>
    </row>
    <row r="47" spans="2:12" s="1" customFormat="1" ht="12" customHeight="1">
      <c r="B47" s="39"/>
      <c r="C47" s="33" t="s">
        <v>16</v>
      </c>
      <c r="D47" s="40"/>
      <c r="E47" s="40"/>
      <c r="F47" s="40"/>
      <c r="G47" s="40"/>
      <c r="H47" s="40"/>
      <c r="I47" s="137"/>
      <c r="J47" s="40"/>
      <c r="K47" s="40"/>
      <c r="L47" s="44"/>
    </row>
    <row r="48" spans="2:12" s="1" customFormat="1" ht="16.5" customHeight="1">
      <c r="B48" s="39"/>
      <c r="C48" s="40"/>
      <c r="D48" s="40"/>
      <c r="E48" s="167" t="str">
        <f>E7</f>
        <v>Trnávka,Trnava u Zlína, dílčí úpravy toku</v>
      </c>
      <c r="F48" s="33"/>
      <c r="G48" s="33"/>
      <c r="H48" s="33"/>
      <c r="I48" s="137"/>
      <c r="J48" s="40"/>
      <c r="K48" s="40"/>
      <c r="L48" s="44"/>
    </row>
    <row r="49" spans="2:12" s="1" customFormat="1" ht="12" customHeight="1">
      <c r="B49" s="39"/>
      <c r="C49" s="33" t="s">
        <v>130</v>
      </c>
      <c r="D49" s="40"/>
      <c r="E49" s="40"/>
      <c r="F49" s="40"/>
      <c r="G49" s="40"/>
      <c r="H49" s="40"/>
      <c r="I49" s="137"/>
      <c r="J49" s="40"/>
      <c r="K49" s="40"/>
      <c r="L49" s="44"/>
    </row>
    <row r="50" spans="2:12" s="1" customFormat="1" ht="16.5" customHeight="1">
      <c r="B50" s="39"/>
      <c r="C50" s="40"/>
      <c r="D50" s="40"/>
      <c r="E50" s="69" t="str">
        <f>E9</f>
        <v>18030-33XT-DM-SO04 - Dílčí úpravy toku - SO 04</v>
      </c>
      <c r="F50" s="40"/>
      <c r="G50" s="40"/>
      <c r="H50" s="40"/>
      <c r="I50" s="137"/>
      <c r="J50" s="40"/>
      <c r="K50" s="40"/>
      <c r="L50" s="44"/>
    </row>
    <row r="51" spans="2:12" s="1" customFormat="1" ht="6.95" customHeight="1">
      <c r="B51" s="39"/>
      <c r="C51" s="40"/>
      <c r="D51" s="40"/>
      <c r="E51" s="40"/>
      <c r="F51" s="40"/>
      <c r="G51" s="40"/>
      <c r="H51" s="40"/>
      <c r="I51" s="137"/>
      <c r="J51" s="40"/>
      <c r="K51" s="40"/>
      <c r="L51" s="44"/>
    </row>
    <row r="52" spans="2:12" s="1" customFormat="1" ht="12" customHeight="1">
      <c r="B52" s="39"/>
      <c r="C52" s="33" t="s">
        <v>21</v>
      </c>
      <c r="D52" s="40"/>
      <c r="E52" s="40"/>
      <c r="F52" s="28" t="str">
        <f>F12</f>
        <v>k.ú. Trnava u Zlína</v>
      </c>
      <c r="G52" s="40"/>
      <c r="H52" s="40"/>
      <c r="I52" s="140" t="s">
        <v>23</v>
      </c>
      <c r="J52" s="72" t="str">
        <f>IF(J12="","",J12)</f>
        <v>16. 9. 2019</v>
      </c>
      <c r="K52" s="40"/>
      <c r="L52" s="44"/>
    </row>
    <row r="53" spans="2:12" s="1" customFormat="1" ht="6.95" customHeight="1">
      <c r="B53" s="39"/>
      <c r="C53" s="40"/>
      <c r="D53" s="40"/>
      <c r="E53" s="40"/>
      <c r="F53" s="40"/>
      <c r="G53" s="40"/>
      <c r="H53" s="40"/>
      <c r="I53" s="137"/>
      <c r="J53" s="40"/>
      <c r="K53" s="40"/>
      <c r="L53" s="44"/>
    </row>
    <row r="54" spans="2:12" s="1" customFormat="1" ht="27.9" customHeight="1">
      <c r="B54" s="39"/>
      <c r="C54" s="33" t="s">
        <v>25</v>
      </c>
      <c r="D54" s="40"/>
      <c r="E54" s="40"/>
      <c r="F54" s="28" t="str">
        <f>E15</f>
        <v>Povodí Moravy, s.p.</v>
      </c>
      <c r="G54" s="40"/>
      <c r="H54" s="40"/>
      <c r="I54" s="140" t="s">
        <v>33</v>
      </c>
      <c r="J54" s="37" t="str">
        <f>E21</f>
        <v>Regioprojekt Brno, s.r.o</v>
      </c>
      <c r="K54" s="40"/>
      <c r="L54" s="44"/>
    </row>
    <row r="55" spans="2:12" s="1" customFormat="1" ht="15.15" customHeight="1">
      <c r="B55" s="39"/>
      <c r="C55" s="33" t="s">
        <v>31</v>
      </c>
      <c r="D55" s="40"/>
      <c r="E55" s="40"/>
      <c r="F55" s="28" t="str">
        <f>IF(E18="","",E18)</f>
        <v>Vyplň údaj</v>
      </c>
      <c r="G55" s="40"/>
      <c r="H55" s="40"/>
      <c r="I55" s="140" t="s">
        <v>38</v>
      </c>
      <c r="J55" s="37" t="str">
        <f>E24</f>
        <v>Ing. Michal Doubek</v>
      </c>
      <c r="K55" s="40"/>
      <c r="L55" s="44"/>
    </row>
    <row r="56" spans="2:12" s="1" customFormat="1" ht="10.3" customHeight="1">
      <c r="B56" s="39"/>
      <c r="C56" s="40"/>
      <c r="D56" s="40"/>
      <c r="E56" s="40"/>
      <c r="F56" s="40"/>
      <c r="G56" s="40"/>
      <c r="H56" s="40"/>
      <c r="I56" s="137"/>
      <c r="J56" s="40"/>
      <c r="K56" s="40"/>
      <c r="L56" s="44"/>
    </row>
    <row r="57" spans="2:12" s="1" customFormat="1" ht="29.25" customHeight="1">
      <c r="B57" s="39"/>
      <c r="C57" s="168" t="s">
        <v>149</v>
      </c>
      <c r="D57" s="169"/>
      <c r="E57" s="169"/>
      <c r="F57" s="169"/>
      <c r="G57" s="169"/>
      <c r="H57" s="169"/>
      <c r="I57" s="170"/>
      <c r="J57" s="171" t="s">
        <v>150</v>
      </c>
      <c r="K57" s="169"/>
      <c r="L57" s="44"/>
    </row>
    <row r="58" spans="2:12" s="1" customFormat="1" ht="10.3" customHeight="1">
      <c r="B58" s="39"/>
      <c r="C58" s="40"/>
      <c r="D58" s="40"/>
      <c r="E58" s="40"/>
      <c r="F58" s="40"/>
      <c r="G58" s="40"/>
      <c r="H58" s="40"/>
      <c r="I58" s="137"/>
      <c r="J58" s="40"/>
      <c r="K58" s="40"/>
      <c r="L58" s="44"/>
    </row>
    <row r="59" spans="2:47" s="1" customFormat="1" ht="22.8" customHeight="1">
      <c r="B59" s="39"/>
      <c r="C59" s="172" t="s">
        <v>74</v>
      </c>
      <c r="D59" s="40"/>
      <c r="E59" s="40"/>
      <c r="F59" s="40"/>
      <c r="G59" s="40"/>
      <c r="H59" s="40"/>
      <c r="I59" s="137"/>
      <c r="J59" s="102">
        <f>J84</f>
        <v>0</v>
      </c>
      <c r="K59" s="40"/>
      <c r="L59" s="44"/>
      <c r="AU59" s="18" t="s">
        <v>151</v>
      </c>
    </row>
    <row r="60" spans="2:12" s="8" customFormat="1" ht="24.95" customHeight="1">
      <c r="B60" s="173"/>
      <c r="C60" s="174"/>
      <c r="D60" s="175" t="s">
        <v>152</v>
      </c>
      <c r="E60" s="176"/>
      <c r="F60" s="176"/>
      <c r="G60" s="176"/>
      <c r="H60" s="176"/>
      <c r="I60" s="177"/>
      <c r="J60" s="178">
        <f>J85</f>
        <v>0</v>
      </c>
      <c r="K60" s="174"/>
      <c r="L60" s="179"/>
    </row>
    <row r="61" spans="2:12" s="9" customFormat="1" ht="19.9" customHeight="1">
      <c r="B61" s="180"/>
      <c r="C61" s="181"/>
      <c r="D61" s="182" t="s">
        <v>153</v>
      </c>
      <c r="E61" s="183"/>
      <c r="F61" s="183"/>
      <c r="G61" s="183"/>
      <c r="H61" s="183"/>
      <c r="I61" s="184"/>
      <c r="J61" s="185">
        <f>J86</f>
        <v>0</v>
      </c>
      <c r="K61" s="181"/>
      <c r="L61" s="186"/>
    </row>
    <row r="62" spans="2:12" s="9" customFormat="1" ht="19.9" customHeight="1">
      <c r="B62" s="180"/>
      <c r="C62" s="181"/>
      <c r="D62" s="182" t="s">
        <v>154</v>
      </c>
      <c r="E62" s="183"/>
      <c r="F62" s="183"/>
      <c r="G62" s="183"/>
      <c r="H62" s="183"/>
      <c r="I62" s="184"/>
      <c r="J62" s="185">
        <f>J329</f>
        <v>0</v>
      </c>
      <c r="K62" s="181"/>
      <c r="L62" s="186"/>
    </row>
    <row r="63" spans="2:12" s="9" customFormat="1" ht="19.9" customHeight="1">
      <c r="B63" s="180"/>
      <c r="C63" s="181"/>
      <c r="D63" s="182" t="s">
        <v>155</v>
      </c>
      <c r="E63" s="183"/>
      <c r="F63" s="183"/>
      <c r="G63" s="183"/>
      <c r="H63" s="183"/>
      <c r="I63" s="184"/>
      <c r="J63" s="185">
        <f>J376</f>
        <v>0</v>
      </c>
      <c r="K63" s="181"/>
      <c r="L63" s="186"/>
    </row>
    <row r="64" spans="2:12" s="9" customFormat="1" ht="19.9" customHeight="1">
      <c r="B64" s="180"/>
      <c r="C64" s="181"/>
      <c r="D64" s="182" t="s">
        <v>156</v>
      </c>
      <c r="E64" s="183"/>
      <c r="F64" s="183"/>
      <c r="G64" s="183"/>
      <c r="H64" s="183"/>
      <c r="I64" s="184"/>
      <c r="J64" s="185">
        <f>J391</f>
        <v>0</v>
      </c>
      <c r="K64" s="181"/>
      <c r="L64" s="186"/>
    </row>
    <row r="65" spans="2:12" s="1" customFormat="1" ht="21.8" customHeight="1">
      <c r="B65" s="39"/>
      <c r="C65" s="40"/>
      <c r="D65" s="40"/>
      <c r="E65" s="40"/>
      <c r="F65" s="40"/>
      <c r="G65" s="40"/>
      <c r="H65" s="40"/>
      <c r="I65" s="137"/>
      <c r="J65" s="40"/>
      <c r="K65" s="40"/>
      <c r="L65" s="44"/>
    </row>
    <row r="66" spans="2:12" s="1" customFormat="1" ht="6.95" customHeight="1">
      <c r="B66" s="59"/>
      <c r="C66" s="60"/>
      <c r="D66" s="60"/>
      <c r="E66" s="60"/>
      <c r="F66" s="60"/>
      <c r="G66" s="60"/>
      <c r="H66" s="60"/>
      <c r="I66" s="163"/>
      <c r="J66" s="60"/>
      <c r="K66" s="60"/>
      <c r="L66" s="44"/>
    </row>
    <row r="70" spans="2:12" s="1" customFormat="1" ht="6.95" customHeight="1">
      <c r="B70" s="61"/>
      <c r="C70" s="62"/>
      <c r="D70" s="62"/>
      <c r="E70" s="62"/>
      <c r="F70" s="62"/>
      <c r="G70" s="62"/>
      <c r="H70" s="62"/>
      <c r="I70" s="166"/>
      <c r="J70" s="62"/>
      <c r="K70" s="62"/>
      <c r="L70" s="44"/>
    </row>
    <row r="71" spans="2:12" s="1" customFormat="1" ht="24.95" customHeight="1">
      <c r="B71" s="39"/>
      <c r="C71" s="24" t="s">
        <v>157</v>
      </c>
      <c r="D71" s="40"/>
      <c r="E71" s="40"/>
      <c r="F71" s="40"/>
      <c r="G71" s="40"/>
      <c r="H71" s="40"/>
      <c r="I71" s="137"/>
      <c r="J71" s="40"/>
      <c r="K71" s="40"/>
      <c r="L71" s="44"/>
    </row>
    <row r="72" spans="2:12" s="1" customFormat="1" ht="6.95" customHeight="1">
      <c r="B72" s="39"/>
      <c r="C72" s="40"/>
      <c r="D72" s="40"/>
      <c r="E72" s="40"/>
      <c r="F72" s="40"/>
      <c r="G72" s="40"/>
      <c r="H72" s="40"/>
      <c r="I72" s="137"/>
      <c r="J72" s="40"/>
      <c r="K72" s="40"/>
      <c r="L72" s="44"/>
    </row>
    <row r="73" spans="2:12" s="1" customFormat="1" ht="12" customHeight="1">
      <c r="B73" s="39"/>
      <c r="C73" s="33" t="s">
        <v>16</v>
      </c>
      <c r="D73" s="40"/>
      <c r="E73" s="40"/>
      <c r="F73" s="40"/>
      <c r="G73" s="40"/>
      <c r="H73" s="40"/>
      <c r="I73" s="137"/>
      <c r="J73" s="40"/>
      <c r="K73" s="40"/>
      <c r="L73" s="44"/>
    </row>
    <row r="74" spans="2:12" s="1" customFormat="1" ht="16.5" customHeight="1">
      <c r="B74" s="39"/>
      <c r="C74" s="40"/>
      <c r="D74" s="40"/>
      <c r="E74" s="167" t="str">
        <f>E7</f>
        <v>Trnávka,Trnava u Zlína, dílčí úpravy toku</v>
      </c>
      <c r="F74" s="33"/>
      <c r="G74" s="33"/>
      <c r="H74" s="33"/>
      <c r="I74" s="137"/>
      <c r="J74" s="40"/>
      <c r="K74" s="40"/>
      <c r="L74" s="44"/>
    </row>
    <row r="75" spans="2:12" s="1" customFormat="1" ht="12" customHeight="1">
      <c r="B75" s="39"/>
      <c r="C75" s="33" t="s">
        <v>130</v>
      </c>
      <c r="D75" s="40"/>
      <c r="E75" s="40"/>
      <c r="F75" s="40"/>
      <c r="G75" s="40"/>
      <c r="H75" s="40"/>
      <c r="I75" s="137"/>
      <c r="J75" s="40"/>
      <c r="K75" s="40"/>
      <c r="L75" s="44"/>
    </row>
    <row r="76" spans="2:12" s="1" customFormat="1" ht="16.5" customHeight="1">
      <c r="B76" s="39"/>
      <c r="C76" s="40"/>
      <c r="D76" s="40"/>
      <c r="E76" s="69" t="str">
        <f>E9</f>
        <v>18030-33XT-DM-SO04 - Dílčí úpravy toku - SO 04</v>
      </c>
      <c r="F76" s="40"/>
      <c r="G76" s="40"/>
      <c r="H76" s="40"/>
      <c r="I76" s="137"/>
      <c r="J76" s="40"/>
      <c r="K76" s="40"/>
      <c r="L76" s="44"/>
    </row>
    <row r="77" spans="2:12" s="1" customFormat="1" ht="6.95" customHeight="1">
      <c r="B77" s="39"/>
      <c r="C77" s="40"/>
      <c r="D77" s="40"/>
      <c r="E77" s="40"/>
      <c r="F77" s="40"/>
      <c r="G77" s="40"/>
      <c r="H77" s="40"/>
      <c r="I77" s="137"/>
      <c r="J77" s="40"/>
      <c r="K77" s="40"/>
      <c r="L77" s="44"/>
    </row>
    <row r="78" spans="2:12" s="1" customFormat="1" ht="12" customHeight="1">
      <c r="B78" s="39"/>
      <c r="C78" s="33" t="s">
        <v>21</v>
      </c>
      <c r="D78" s="40"/>
      <c r="E78" s="40"/>
      <c r="F78" s="28" t="str">
        <f>F12</f>
        <v>k.ú. Trnava u Zlína</v>
      </c>
      <c r="G78" s="40"/>
      <c r="H78" s="40"/>
      <c r="I78" s="140" t="s">
        <v>23</v>
      </c>
      <c r="J78" s="72" t="str">
        <f>IF(J12="","",J12)</f>
        <v>16. 9. 2019</v>
      </c>
      <c r="K78" s="40"/>
      <c r="L78" s="44"/>
    </row>
    <row r="79" spans="2:12" s="1" customFormat="1" ht="6.95" customHeight="1">
      <c r="B79" s="39"/>
      <c r="C79" s="40"/>
      <c r="D79" s="40"/>
      <c r="E79" s="40"/>
      <c r="F79" s="40"/>
      <c r="G79" s="40"/>
      <c r="H79" s="40"/>
      <c r="I79" s="137"/>
      <c r="J79" s="40"/>
      <c r="K79" s="40"/>
      <c r="L79" s="44"/>
    </row>
    <row r="80" spans="2:12" s="1" customFormat="1" ht="27.9" customHeight="1">
      <c r="B80" s="39"/>
      <c r="C80" s="33" t="s">
        <v>25</v>
      </c>
      <c r="D80" s="40"/>
      <c r="E80" s="40"/>
      <c r="F80" s="28" t="str">
        <f>E15</f>
        <v>Povodí Moravy, s.p.</v>
      </c>
      <c r="G80" s="40"/>
      <c r="H80" s="40"/>
      <c r="I80" s="140" t="s">
        <v>33</v>
      </c>
      <c r="J80" s="37" t="str">
        <f>E21</f>
        <v>Regioprojekt Brno, s.r.o</v>
      </c>
      <c r="K80" s="40"/>
      <c r="L80" s="44"/>
    </row>
    <row r="81" spans="2:12" s="1" customFormat="1" ht="15.15" customHeight="1">
      <c r="B81" s="39"/>
      <c r="C81" s="33" t="s">
        <v>31</v>
      </c>
      <c r="D81" s="40"/>
      <c r="E81" s="40"/>
      <c r="F81" s="28" t="str">
        <f>IF(E18="","",E18)</f>
        <v>Vyplň údaj</v>
      </c>
      <c r="G81" s="40"/>
      <c r="H81" s="40"/>
      <c r="I81" s="140" t="s">
        <v>38</v>
      </c>
      <c r="J81" s="37" t="str">
        <f>E24</f>
        <v>Ing. Michal Doubek</v>
      </c>
      <c r="K81" s="40"/>
      <c r="L81" s="44"/>
    </row>
    <row r="82" spans="2:12" s="1" customFormat="1" ht="10.3" customHeight="1">
      <c r="B82" s="39"/>
      <c r="C82" s="40"/>
      <c r="D82" s="40"/>
      <c r="E82" s="40"/>
      <c r="F82" s="40"/>
      <c r="G82" s="40"/>
      <c r="H82" s="40"/>
      <c r="I82" s="137"/>
      <c r="J82" s="40"/>
      <c r="K82" s="40"/>
      <c r="L82" s="44"/>
    </row>
    <row r="83" spans="2:21" s="10" customFormat="1" ht="29.25" customHeight="1">
      <c r="B83" s="187"/>
      <c r="C83" s="188" t="s">
        <v>158</v>
      </c>
      <c r="D83" s="189" t="s">
        <v>61</v>
      </c>
      <c r="E83" s="189" t="s">
        <v>57</v>
      </c>
      <c r="F83" s="189" t="s">
        <v>58</v>
      </c>
      <c r="G83" s="189" t="s">
        <v>159</v>
      </c>
      <c r="H83" s="189" t="s">
        <v>160</v>
      </c>
      <c r="I83" s="190" t="s">
        <v>161</v>
      </c>
      <c r="J83" s="189" t="s">
        <v>150</v>
      </c>
      <c r="K83" s="191" t="s">
        <v>162</v>
      </c>
      <c r="L83" s="192"/>
      <c r="M83" s="92" t="s">
        <v>19</v>
      </c>
      <c r="N83" s="93" t="s">
        <v>46</v>
      </c>
      <c r="O83" s="93" t="s">
        <v>163</v>
      </c>
      <c r="P83" s="93" t="s">
        <v>164</v>
      </c>
      <c r="Q83" s="93" t="s">
        <v>165</v>
      </c>
      <c r="R83" s="93" t="s">
        <v>166</v>
      </c>
      <c r="S83" s="93" t="s">
        <v>167</v>
      </c>
      <c r="T83" s="93" t="s">
        <v>168</v>
      </c>
      <c r="U83" s="94" t="s">
        <v>169</v>
      </c>
    </row>
    <row r="84" spans="2:63" s="1" customFormat="1" ht="22.8" customHeight="1">
      <c r="B84" s="39"/>
      <c r="C84" s="99" t="s">
        <v>170</v>
      </c>
      <c r="D84" s="40"/>
      <c r="E84" s="40"/>
      <c r="F84" s="40"/>
      <c r="G84" s="40"/>
      <c r="H84" s="40"/>
      <c r="I84" s="137"/>
      <c r="J84" s="193">
        <f>BK84</f>
        <v>0</v>
      </c>
      <c r="K84" s="40"/>
      <c r="L84" s="44"/>
      <c r="M84" s="95"/>
      <c r="N84" s="96"/>
      <c r="O84" s="96"/>
      <c r="P84" s="194">
        <f>P85</f>
        <v>0</v>
      </c>
      <c r="Q84" s="96"/>
      <c r="R84" s="194">
        <f>R85</f>
        <v>204.39068400000002</v>
      </c>
      <c r="S84" s="96"/>
      <c r="T84" s="194">
        <f>T85</f>
        <v>25.552799999999998</v>
      </c>
      <c r="U84" s="97"/>
      <c r="AT84" s="18" t="s">
        <v>75</v>
      </c>
      <c r="AU84" s="18" t="s">
        <v>151</v>
      </c>
      <c r="BK84" s="195">
        <f>BK85</f>
        <v>0</v>
      </c>
    </row>
    <row r="85" spans="2:63" s="11" customFormat="1" ht="25.9" customHeight="1">
      <c r="B85" s="196"/>
      <c r="C85" s="197"/>
      <c r="D85" s="198" t="s">
        <v>75</v>
      </c>
      <c r="E85" s="199" t="s">
        <v>171</v>
      </c>
      <c r="F85" s="199" t="s">
        <v>172</v>
      </c>
      <c r="G85" s="197"/>
      <c r="H85" s="197"/>
      <c r="I85" s="200"/>
      <c r="J85" s="201">
        <f>BK85</f>
        <v>0</v>
      </c>
      <c r="K85" s="197"/>
      <c r="L85" s="202"/>
      <c r="M85" s="203"/>
      <c r="N85" s="204"/>
      <c r="O85" s="204"/>
      <c r="P85" s="205">
        <f>P86+P329+P376+P391</f>
        <v>0</v>
      </c>
      <c r="Q85" s="204"/>
      <c r="R85" s="205">
        <f>R86+R329+R376+R391</f>
        <v>204.39068400000002</v>
      </c>
      <c r="S85" s="204"/>
      <c r="T85" s="205">
        <f>T86+T329+T376+T391</f>
        <v>25.552799999999998</v>
      </c>
      <c r="U85" s="206"/>
      <c r="AR85" s="207" t="s">
        <v>84</v>
      </c>
      <c r="AT85" s="208" t="s">
        <v>75</v>
      </c>
      <c r="AU85" s="208" t="s">
        <v>76</v>
      </c>
      <c r="AY85" s="207" t="s">
        <v>173</v>
      </c>
      <c r="BK85" s="209">
        <f>BK86+BK329+BK376+BK391</f>
        <v>0</v>
      </c>
    </row>
    <row r="86" spans="2:63" s="11" customFormat="1" ht="22.8" customHeight="1">
      <c r="B86" s="196"/>
      <c r="C86" s="197"/>
      <c r="D86" s="198" t="s">
        <v>75</v>
      </c>
      <c r="E86" s="210" t="s">
        <v>84</v>
      </c>
      <c r="F86" s="210" t="s">
        <v>174</v>
      </c>
      <c r="G86" s="197"/>
      <c r="H86" s="197"/>
      <c r="I86" s="200"/>
      <c r="J86" s="211">
        <f>BK86</f>
        <v>0</v>
      </c>
      <c r="K86" s="197"/>
      <c r="L86" s="202"/>
      <c r="M86" s="203"/>
      <c r="N86" s="204"/>
      <c r="O86" s="204"/>
      <c r="P86" s="205">
        <f>SUM(P87:P328)</f>
        <v>0</v>
      </c>
      <c r="Q86" s="204"/>
      <c r="R86" s="205">
        <f>SUM(R87:R328)</f>
        <v>0.0018840000000000003</v>
      </c>
      <c r="S86" s="204"/>
      <c r="T86" s="205">
        <f>SUM(T87:T328)</f>
        <v>25.552799999999998</v>
      </c>
      <c r="U86" s="206"/>
      <c r="AR86" s="207" t="s">
        <v>84</v>
      </c>
      <c r="AT86" s="208" t="s">
        <v>75</v>
      </c>
      <c r="AU86" s="208" t="s">
        <v>84</v>
      </c>
      <c r="AY86" s="207" t="s">
        <v>173</v>
      </c>
      <c r="BK86" s="209">
        <f>SUM(BK87:BK328)</f>
        <v>0</v>
      </c>
    </row>
    <row r="87" spans="2:65" s="1" customFormat="1" ht="16.5" customHeight="1">
      <c r="B87" s="39"/>
      <c r="C87" s="212" t="s">
        <v>84</v>
      </c>
      <c r="D87" s="212" t="s">
        <v>175</v>
      </c>
      <c r="E87" s="213" t="s">
        <v>176</v>
      </c>
      <c r="F87" s="214" t="s">
        <v>177</v>
      </c>
      <c r="G87" s="215" t="s">
        <v>178</v>
      </c>
      <c r="H87" s="216">
        <v>0.015</v>
      </c>
      <c r="I87" s="217"/>
      <c r="J87" s="218">
        <f>ROUND(I87*H87,2)</f>
        <v>0</v>
      </c>
      <c r="K87" s="214" t="s">
        <v>179</v>
      </c>
      <c r="L87" s="44"/>
      <c r="M87" s="219" t="s">
        <v>19</v>
      </c>
      <c r="N87" s="220" t="s">
        <v>47</v>
      </c>
      <c r="O87" s="84"/>
      <c r="P87" s="221">
        <f>O87*H87</f>
        <v>0</v>
      </c>
      <c r="Q87" s="221">
        <v>0</v>
      </c>
      <c r="R87" s="221">
        <f>Q87*H87</f>
        <v>0</v>
      </c>
      <c r="S87" s="221">
        <v>0</v>
      </c>
      <c r="T87" s="221">
        <f>S87*H87</f>
        <v>0</v>
      </c>
      <c r="U87" s="222" t="s">
        <v>19</v>
      </c>
      <c r="AR87" s="223" t="s">
        <v>127</v>
      </c>
      <c r="AT87" s="223" t="s">
        <v>175</v>
      </c>
      <c r="AU87" s="223" t="s">
        <v>86</v>
      </c>
      <c r="AY87" s="18" t="s">
        <v>173</v>
      </c>
      <c r="BE87" s="224">
        <f>IF(N87="základní",J87,0)</f>
        <v>0</v>
      </c>
      <c r="BF87" s="224">
        <f>IF(N87="snížená",J87,0)</f>
        <v>0</v>
      </c>
      <c r="BG87" s="224">
        <f>IF(N87="zákl. přenesená",J87,0)</f>
        <v>0</v>
      </c>
      <c r="BH87" s="224">
        <f>IF(N87="sníž. přenesená",J87,0)</f>
        <v>0</v>
      </c>
      <c r="BI87" s="224">
        <f>IF(N87="nulová",J87,0)</f>
        <v>0</v>
      </c>
      <c r="BJ87" s="18" t="s">
        <v>84</v>
      </c>
      <c r="BK87" s="224">
        <f>ROUND(I87*H87,2)</f>
        <v>0</v>
      </c>
      <c r="BL87" s="18" t="s">
        <v>127</v>
      </c>
      <c r="BM87" s="223" t="s">
        <v>950</v>
      </c>
    </row>
    <row r="88" spans="2:47" s="1" customFormat="1" ht="12">
      <c r="B88" s="39"/>
      <c r="C88" s="40"/>
      <c r="D88" s="225" t="s">
        <v>181</v>
      </c>
      <c r="E88" s="40"/>
      <c r="F88" s="226" t="s">
        <v>182</v>
      </c>
      <c r="G88" s="40"/>
      <c r="H88" s="40"/>
      <c r="I88" s="137"/>
      <c r="J88" s="40"/>
      <c r="K88" s="40"/>
      <c r="L88" s="44"/>
      <c r="M88" s="227"/>
      <c r="N88" s="84"/>
      <c r="O88" s="84"/>
      <c r="P88" s="84"/>
      <c r="Q88" s="84"/>
      <c r="R88" s="84"/>
      <c r="S88" s="84"/>
      <c r="T88" s="84"/>
      <c r="U88" s="85"/>
      <c r="AT88" s="18" t="s">
        <v>181</v>
      </c>
      <c r="AU88" s="18" t="s">
        <v>86</v>
      </c>
    </row>
    <row r="89" spans="2:47" s="1" customFormat="1" ht="12">
      <c r="B89" s="39"/>
      <c r="C89" s="40"/>
      <c r="D89" s="225" t="s">
        <v>183</v>
      </c>
      <c r="E89" s="40"/>
      <c r="F89" s="228" t="s">
        <v>184</v>
      </c>
      <c r="G89" s="40"/>
      <c r="H89" s="40"/>
      <c r="I89" s="137"/>
      <c r="J89" s="40"/>
      <c r="K89" s="40"/>
      <c r="L89" s="44"/>
      <c r="M89" s="227"/>
      <c r="N89" s="84"/>
      <c r="O89" s="84"/>
      <c r="P89" s="84"/>
      <c r="Q89" s="84"/>
      <c r="R89" s="84"/>
      <c r="S89" s="84"/>
      <c r="T89" s="84"/>
      <c r="U89" s="85"/>
      <c r="AT89" s="18" t="s">
        <v>183</v>
      </c>
      <c r="AU89" s="18" t="s">
        <v>86</v>
      </c>
    </row>
    <row r="90" spans="2:51" s="12" customFormat="1" ht="12">
      <c r="B90" s="229"/>
      <c r="C90" s="230"/>
      <c r="D90" s="225" t="s">
        <v>185</v>
      </c>
      <c r="E90" s="231" t="s">
        <v>19</v>
      </c>
      <c r="F90" s="232" t="s">
        <v>831</v>
      </c>
      <c r="G90" s="230"/>
      <c r="H90" s="233">
        <v>0.015</v>
      </c>
      <c r="I90" s="234"/>
      <c r="J90" s="230"/>
      <c r="K90" s="230"/>
      <c r="L90" s="235"/>
      <c r="M90" s="236"/>
      <c r="N90" s="237"/>
      <c r="O90" s="237"/>
      <c r="P90" s="237"/>
      <c r="Q90" s="237"/>
      <c r="R90" s="237"/>
      <c r="S90" s="237"/>
      <c r="T90" s="237"/>
      <c r="U90" s="238"/>
      <c r="AT90" s="239" t="s">
        <v>185</v>
      </c>
      <c r="AU90" s="239" t="s">
        <v>86</v>
      </c>
      <c r="AV90" s="12" t="s">
        <v>86</v>
      </c>
      <c r="AW90" s="12" t="s">
        <v>37</v>
      </c>
      <c r="AX90" s="12" t="s">
        <v>76</v>
      </c>
      <c r="AY90" s="239" t="s">
        <v>173</v>
      </c>
    </row>
    <row r="91" spans="2:51" s="13" customFormat="1" ht="12">
      <c r="B91" s="240"/>
      <c r="C91" s="241"/>
      <c r="D91" s="225" t="s">
        <v>185</v>
      </c>
      <c r="E91" s="242" t="s">
        <v>140</v>
      </c>
      <c r="F91" s="243" t="s">
        <v>187</v>
      </c>
      <c r="G91" s="241"/>
      <c r="H91" s="244">
        <v>0.015</v>
      </c>
      <c r="I91" s="245"/>
      <c r="J91" s="241"/>
      <c r="K91" s="241"/>
      <c r="L91" s="246"/>
      <c r="M91" s="247"/>
      <c r="N91" s="248"/>
      <c r="O91" s="248"/>
      <c r="P91" s="248"/>
      <c r="Q91" s="248"/>
      <c r="R91" s="248"/>
      <c r="S91" s="248"/>
      <c r="T91" s="248"/>
      <c r="U91" s="249"/>
      <c r="AT91" s="250" t="s">
        <v>185</v>
      </c>
      <c r="AU91" s="250" t="s">
        <v>86</v>
      </c>
      <c r="AV91" s="13" t="s">
        <v>127</v>
      </c>
      <c r="AW91" s="13" t="s">
        <v>37</v>
      </c>
      <c r="AX91" s="13" t="s">
        <v>84</v>
      </c>
      <c r="AY91" s="250" t="s">
        <v>173</v>
      </c>
    </row>
    <row r="92" spans="2:65" s="1" customFormat="1" ht="16.5" customHeight="1">
      <c r="B92" s="39"/>
      <c r="C92" s="212" t="s">
        <v>86</v>
      </c>
      <c r="D92" s="212" t="s">
        <v>175</v>
      </c>
      <c r="E92" s="213" t="s">
        <v>188</v>
      </c>
      <c r="F92" s="214" t="s">
        <v>189</v>
      </c>
      <c r="G92" s="215" t="s">
        <v>190</v>
      </c>
      <c r="H92" s="216">
        <v>6</v>
      </c>
      <c r="I92" s="217"/>
      <c r="J92" s="218">
        <f>ROUND(I92*H92,2)</f>
        <v>0</v>
      </c>
      <c r="K92" s="214" t="s">
        <v>179</v>
      </c>
      <c r="L92" s="44"/>
      <c r="M92" s="219" t="s">
        <v>19</v>
      </c>
      <c r="N92" s="220" t="s">
        <v>47</v>
      </c>
      <c r="O92" s="84"/>
      <c r="P92" s="221">
        <f>O92*H92</f>
        <v>0</v>
      </c>
      <c r="Q92" s="221">
        <v>5E-05</v>
      </c>
      <c r="R92" s="221">
        <f>Q92*H92</f>
        <v>0.00030000000000000003</v>
      </c>
      <c r="S92" s="221">
        <v>0</v>
      </c>
      <c r="T92" s="221">
        <f>S92*H92</f>
        <v>0</v>
      </c>
      <c r="U92" s="222" t="s">
        <v>19</v>
      </c>
      <c r="AR92" s="223" t="s">
        <v>127</v>
      </c>
      <c r="AT92" s="223" t="s">
        <v>175</v>
      </c>
      <c r="AU92" s="223" t="s">
        <v>86</v>
      </c>
      <c r="AY92" s="18" t="s">
        <v>173</v>
      </c>
      <c r="BE92" s="224">
        <f>IF(N92="základní",J92,0)</f>
        <v>0</v>
      </c>
      <c r="BF92" s="224">
        <f>IF(N92="snížená",J92,0)</f>
        <v>0</v>
      </c>
      <c r="BG92" s="224">
        <f>IF(N92="zákl. přenesená",J92,0)</f>
        <v>0</v>
      </c>
      <c r="BH92" s="224">
        <f>IF(N92="sníž. přenesená",J92,0)</f>
        <v>0</v>
      </c>
      <c r="BI92" s="224">
        <f>IF(N92="nulová",J92,0)</f>
        <v>0</v>
      </c>
      <c r="BJ92" s="18" t="s">
        <v>84</v>
      </c>
      <c r="BK92" s="224">
        <f>ROUND(I92*H92,2)</f>
        <v>0</v>
      </c>
      <c r="BL92" s="18" t="s">
        <v>127</v>
      </c>
      <c r="BM92" s="223" t="s">
        <v>191</v>
      </c>
    </row>
    <row r="93" spans="2:47" s="1" customFormat="1" ht="12">
      <c r="B93" s="39"/>
      <c r="C93" s="40"/>
      <c r="D93" s="225" t="s">
        <v>181</v>
      </c>
      <c r="E93" s="40"/>
      <c r="F93" s="226" t="s">
        <v>192</v>
      </c>
      <c r="G93" s="40"/>
      <c r="H93" s="40"/>
      <c r="I93" s="137"/>
      <c r="J93" s="40"/>
      <c r="K93" s="40"/>
      <c r="L93" s="44"/>
      <c r="M93" s="227"/>
      <c r="N93" s="84"/>
      <c r="O93" s="84"/>
      <c r="P93" s="84"/>
      <c r="Q93" s="84"/>
      <c r="R93" s="84"/>
      <c r="S93" s="84"/>
      <c r="T93" s="84"/>
      <c r="U93" s="85"/>
      <c r="AT93" s="18" t="s">
        <v>181</v>
      </c>
      <c r="AU93" s="18" t="s">
        <v>86</v>
      </c>
    </row>
    <row r="94" spans="2:47" s="1" customFormat="1" ht="12">
      <c r="B94" s="39"/>
      <c r="C94" s="40"/>
      <c r="D94" s="225" t="s">
        <v>183</v>
      </c>
      <c r="E94" s="40"/>
      <c r="F94" s="228" t="s">
        <v>193</v>
      </c>
      <c r="G94" s="40"/>
      <c r="H94" s="40"/>
      <c r="I94" s="137"/>
      <c r="J94" s="40"/>
      <c r="K94" s="40"/>
      <c r="L94" s="44"/>
      <c r="M94" s="227"/>
      <c r="N94" s="84"/>
      <c r="O94" s="84"/>
      <c r="P94" s="84"/>
      <c r="Q94" s="84"/>
      <c r="R94" s="84"/>
      <c r="S94" s="84"/>
      <c r="T94" s="84"/>
      <c r="U94" s="85"/>
      <c r="AT94" s="18" t="s">
        <v>183</v>
      </c>
      <c r="AU94" s="18" t="s">
        <v>86</v>
      </c>
    </row>
    <row r="95" spans="2:51" s="12" customFormat="1" ht="12">
      <c r="B95" s="229"/>
      <c r="C95" s="230"/>
      <c r="D95" s="225" t="s">
        <v>185</v>
      </c>
      <c r="E95" s="231" t="s">
        <v>19</v>
      </c>
      <c r="F95" s="232" t="s">
        <v>951</v>
      </c>
      <c r="G95" s="230"/>
      <c r="H95" s="233">
        <v>6</v>
      </c>
      <c r="I95" s="234"/>
      <c r="J95" s="230"/>
      <c r="K95" s="230"/>
      <c r="L95" s="235"/>
      <c r="M95" s="236"/>
      <c r="N95" s="237"/>
      <c r="O95" s="237"/>
      <c r="P95" s="237"/>
      <c r="Q95" s="237"/>
      <c r="R95" s="237"/>
      <c r="S95" s="237"/>
      <c r="T95" s="237"/>
      <c r="U95" s="238"/>
      <c r="AT95" s="239" t="s">
        <v>185</v>
      </c>
      <c r="AU95" s="239" t="s">
        <v>86</v>
      </c>
      <c r="AV95" s="12" t="s">
        <v>86</v>
      </c>
      <c r="AW95" s="12" t="s">
        <v>37</v>
      </c>
      <c r="AX95" s="12" t="s">
        <v>76</v>
      </c>
      <c r="AY95" s="239" t="s">
        <v>173</v>
      </c>
    </row>
    <row r="96" spans="2:51" s="13" customFormat="1" ht="12">
      <c r="B96" s="240"/>
      <c r="C96" s="241"/>
      <c r="D96" s="225" t="s">
        <v>185</v>
      </c>
      <c r="E96" s="242" t="s">
        <v>119</v>
      </c>
      <c r="F96" s="243" t="s">
        <v>187</v>
      </c>
      <c r="G96" s="241"/>
      <c r="H96" s="244">
        <v>6</v>
      </c>
      <c r="I96" s="245"/>
      <c r="J96" s="241"/>
      <c r="K96" s="241"/>
      <c r="L96" s="246"/>
      <c r="M96" s="247"/>
      <c r="N96" s="248"/>
      <c r="O96" s="248"/>
      <c r="P96" s="248"/>
      <c r="Q96" s="248"/>
      <c r="R96" s="248"/>
      <c r="S96" s="248"/>
      <c r="T96" s="248"/>
      <c r="U96" s="249"/>
      <c r="AT96" s="250" t="s">
        <v>185</v>
      </c>
      <c r="AU96" s="250" t="s">
        <v>86</v>
      </c>
      <c r="AV96" s="13" t="s">
        <v>127</v>
      </c>
      <c r="AW96" s="13" t="s">
        <v>37</v>
      </c>
      <c r="AX96" s="13" t="s">
        <v>84</v>
      </c>
      <c r="AY96" s="250" t="s">
        <v>173</v>
      </c>
    </row>
    <row r="97" spans="2:65" s="1" customFormat="1" ht="16.5" customHeight="1">
      <c r="B97" s="39"/>
      <c r="C97" s="212" t="s">
        <v>195</v>
      </c>
      <c r="D97" s="212" t="s">
        <v>175</v>
      </c>
      <c r="E97" s="213" t="s">
        <v>196</v>
      </c>
      <c r="F97" s="214" t="s">
        <v>197</v>
      </c>
      <c r="G97" s="215" t="s">
        <v>190</v>
      </c>
      <c r="H97" s="216">
        <v>1</v>
      </c>
      <c r="I97" s="217"/>
      <c r="J97" s="218">
        <f>ROUND(I97*H97,2)</f>
        <v>0</v>
      </c>
      <c r="K97" s="214" t="s">
        <v>179</v>
      </c>
      <c r="L97" s="44"/>
      <c r="M97" s="219" t="s">
        <v>19</v>
      </c>
      <c r="N97" s="220" t="s">
        <v>47</v>
      </c>
      <c r="O97" s="84"/>
      <c r="P97" s="221">
        <f>O97*H97</f>
        <v>0</v>
      </c>
      <c r="Q97" s="221">
        <v>5E-05</v>
      </c>
      <c r="R97" s="221">
        <f>Q97*H97</f>
        <v>5E-05</v>
      </c>
      <c r="S97" s="221">
        <v>0</v>
      </c>
      <c r="T97" s="221">
        <f>S97*H97</f>
        <v>0</v>
      </c>
      <c r="U97" s="222" t="s">
        <v>19</v>
      </c>
      <c r="AR97" s="223" t="s">
        <v>127</v>
      </c>
      <c r="AT97" s="223" t="s">
        <v>175</v>
      </c>
      <c r="AU97" s="223" t="s">
        <v>86</v>
      </c>
      <c r="AY97" s="18" t="s">
        <v>173</v>
      </c>
      <c r="BE97" s="224">
        <f>IF(N97="základní",J97,0)</f>
        <v>0</v>
      </c>
      <c r="BF97" s="224">
        <f>IF(N97="snížená",J97,0)</f>
        <v>0</v>
      </c>
      <c r="BG97" s="224">
        <f>IF(N97="zákl. přenesená",J97,0)</f>
        <v>0</v>
      </c>
      <c r="BH97" s="224">
        <f>IF(N97="sníž. přenesená",J97,0)</f>
        <v>0</v>
      </c>
      <c r="BI97" s="224">
        <f>IF(N97="nulová",J97,0)</f>
        <v>0</v>
      </c>
      <c r="BJ97" s="18" t="s">
        <v>84</v>
      </c>
      <c r="BK97" s="224">
        <f>ROUND(I97*H97,2)</f>
        <v>0</v>
      </c>
      <c r="BL97" s="18" t="s">
        <v>127</v>
      </c>
      <c r="BM97" s="223" t="s">
        <v>198</v>
      </c>
    </row>
    <row r="98" spans="2:47" s="1" customFormat="1" ht="12">
      <c r="B98" s="39"/>
      <c r="C98" s="40"/>
      <c r="D98" s="225" t="s">
        <v>181</v>
      </c>
      <c r="E98" s="40"/>
      <c r="F98" s="226" t="s">
        <v>199</v>
      </c>
      <c r="G98" s="40"/>
      <c r="H98" s="40"/>
      <c r="I98" s="137"/>
      <c r="J98" s="40"/>
      <c r="K98" s="40"/>
      <c r="L98" s="44"/>
      <c r="M98" s="227"/>
      <c r="N98" s="84"/>
      <c r="O98" s="84"/>
      <c r="P98" s="84"/>
      <c r="Q98" s="84"/>
      <c r="R98" s="84"/>
      <c r="S98" s="84"/>
      <c r="T98" s="84"/>
      <c r="U98" s="85"/>
      <c r="AT98" s="18" t="s">
        <v>181</v>
      </c>
      <c r="AU98" s="18" t="s">
        <v>86</v>
      </c>
    </row>
    <row r="99" spans="2:47" s="1" customFormat="1" ht="12">
      <c r="B99" s="39"/>
      <c r="C99" s="40"/>
      <c r="D99" s="225" t="s">
        <v>183</v>
      </c>
      <c r="E99" s="40"/>
      <c r="F99" s="228" t="s">
        <v>193</v>
      </c>
      <c r="G99" s="40"/>
      <c r="H99" s="40"/>
      <c r="I99" s="137"/>
      <c r="J99" s="40"/>
      <c r="K99" s="40"/>
      <c r="L99" s="44"/>
      <c r="M99" s="227"/>
      <c r="N99" s="84"/>
      <c r="O99" s="84"/>
      <c r="P99" s="84"/>
      <c r="Q99" s="84"/>
      <c r="R99" s="84"/>
      <c r="S99" s="84"/>
      <c r="T99" s="84"/>
      <c r="U99" s="85"/>
      <c r="AT99" s="18" t="s">
        <v>183</v>
      </c>
      <c r="AU99" s="18" t="s">
        <v>86</v>
      </c>
    </row>
    <row r="100" spans="2:51" s="12" customFormat="1" ht="12">
      <c r="B100" s="229"/>
      <c r="C100" s="230"/>
      <c r="D100" s="225" t="s">
        <v>185</v>
      </c>
      <c r="E100" s="231" t="s">
        <v>19</v>
      </c>
      <c r="F100" s="232" t="s">
        <v>952</v>
      </c>
      <c r="G100" s="230"/>
      <c r="H100" s="233">
        <v>1</v>
      </c>
      <c r="I100" s="234"/>
      <c r="J100" s="230"/>
      <c r="K100" s="230"/>
      <c r="L100" s="235"/>
      <c r="M100" s="236"/>
      <c r="N100" s="237"/>
      <c r="O100" s="237"/>
      <c r="P100" s="237"/>
      <c r="Q100" s="237"/>
      <c r="R100" s="237"/>
      <c r="S100" s="237"/>
      <c r="T100" s="237"/>
      <c r="U100" s="238"/>
      <c r="AT100" s="239" t="s">
        <v>185</v>
      </c>
      <c r="AU100" s="239" t="s">
        <v>86</v>
      </c>
      <c r="AV100" s="12" t="s">
        <v>86</v>
      </c>
      <c r="AW100" s="12" t="s">
        <v>37</v>
      </c>
      <c r="AX100" s="12" t="s">
        <v>76</v>
      </c>
      <c r="AY100" s="239" t="s">
        <v>173</v>
      </c>
    </row>
    <row r="101" spans="2:51" s="13" customFormat="1" ht="12">
      <c r="B101" s="240"/>
      <c r="C101" s="241"/>
      <c r="D101" s="225" t="s">
        <v>185</v>
      </c>
      <c r="E101" s="242" t="s">
        <v>122</v>
      </c>
      <c r="F101" s="243" t="s">
        <v>187</v>
      </c>
      <c r="G101" s="241"/>
      <c r="H101" s="244">
        <v>1</v>
      </c>
      <c r="I101" s="245"/>
      <c r="J101" s="241"/>
      <c r="K101" s="241"/>
      <c r="L101" s="246"/>
      <c r="M101" s="247"/>
      <c r="N101" s="248"/>
      <c r="O101" s="248"/>
      <c r="P101" s="248"/>
      <c r="Q101" s="248"/>
      <c r="R101" s="248"/>
      <c r="S101" s="248"/>
      <c r="T101" s="248"/>
      <c r="U101" s="249"/>
      <c r="AT101" s="250" t="s">
        <v>185</v>
      </c>
      <c r="AU101" s="250" t="s">
        <v>86</v>
      </c>
      <c r="AV101" s="13" t="s">
        <v>127</v>
      </c>
      <c r="AW101" s="13" t="s">
        <v>37</v>
      </c>
      <c r="AX101" s="13" t="s">
        <v>84</v>
      </c>
      <c r="AY101" s="250" t="s">
        <v>173</v>
      </c>
    </row>
    <row r="102" spans="2:65" s="1" customFormat="1" ht="16.5" customHeight="1">
      <c r="B102" s="39"/>
      <c r="C102" s="212" t="s">
        <v>127</v>
      </c>
      <c r="D102" s="212" t="s">
        <v>175</v>
      </c>
      <c r="E102" s="213" t="s">
        <v>201</v>
      </c>
      <c r="F102" s="214" t="s">
        <v>202</v>
      </c>
      <c r="G102" s="215" t="s">
        <v>190</v>
      </c>
      <c r="H102" s="216">
        <v>1</v>
      </c>
      <c r="I102" s="217"/>
      <c r="J102" s="218">
        <f>ROUND(I102*H102,2)</f>
        <v>0</v>
      </c>
      <c r="K102" s="214" t="s">
        <v>179</v>
      </c>
      <c r="L102" s="44"/>
      <c r="M102" s="219" t="s">
        <v>19</v>
      </c>
      <c r="N102" s="220" t="s">
        <v>47</v>
      </c>
      <c r="O102" s="84"/>
      <c r="P102" s="221">
        <f>O102*H102</f>
        <v>0</v>
      </c>
      <c r="Q102" s="221">
        <v>9E-05</v>
      </c>
      <c r="R102" s="221">
        <f>Q102*H102</f>
        <v>9E-05</v>
      </c>
      <c r="S102" s="221">
        <v>0</v>
      </c>
      <c r="T102" s="221">
        <f>S102*H102</f>
        <v>0</v>
      </c>
      <c r="U102" s="222" t="s">
        <v>19</v>
      </c>
      <c r="AR102" s="223" t="s">
        <v>127</v>
      </c>
      <c r="AT102" s="223" t="s">
        <v>175</v>
      </c>
      <c r="AU102" s="223" t="s">
        <v>86</v>
      </c>
      <c r="AY102" s="18" t="s">
        <v>173</v>
      </c>
      <c r="BE102" s="224">
        <f>IF(N102="základní",J102,0)</f>
        <v>0</v>
      </c>
      <c r="BF102" s="224">
        <f>IF(N102="snížená",J102,0)</f>
        <v>0</v>
      </c>
      <c r="BG102" s="224">
        <f>IF(N102="zákl. přenesená",J102,0)</f>
        <v>0</v>
      </c>
      <c r="BH102" s="224">
        <f>IF(N102="sníž. přenesená",J102,0)</f>
        <v>0</v>
      </c>
      <c r="BI102" s="224">
        <f>IF(N102="nulová",J102,0)</f>
        <v>0</v>
      </c>
      <c r="BJ102" s="18" t="s">
        <v>84</v>
      </c>
      <c r="BK102" s="224">
        <f>ROUND(I102*H102,2)</f>
        <v>0</v>
      </c>
      <c r="BL102" s="18" t="s">
        <v>127</v>
      </c>
      <c r="BM102" s="223" t="s">
        <v>203</v>
      </c>
    </row>
    <row r="103" spans="2:47" s="1" customFormat="1" ht="12">
      <c r="B103" s="39"/>
      <c r="C103" s="40"/>
      <c r="D103" s="225" t="s">
        <v>181</v>
      </c>
      <c r="E103" s="40"/>
      <c r="F103" s="226" t="s">
        <v>204</v>
      </c>
      <c r="G103" s="40"/>
      <c r="H103" s="40"/>
      <c r="I103" s="137"/>
      <c r="J103" s="40"/>
      <c r="K103" s="40"/>
      <c r="L103" s="44"/>
      <c r="M103" s="227"/>
      <c r="N103" s="84"/>
      <c r="O103" s="84"/>
      <c r="P103" s="84"/>
      <c r="Q103" s="84"/>
      <c r="R103" s="84"/>
      <c r="S103" s="84"/>
      <c r="T103" s="84"/>
      <c r="U103" s="85"/>
      <c r="AT103" s="18" t="s">
        <v>181</v>
      </c>
      <c r="AU103" s="18" t="s">
        <v>86</v>
      </c>
    </row>
    <row r="104" spans="2:47" s="1" customFormat="1" ht="12">
      <c r="B104" s="39"/>
      <c r="C104" s="40"/>
      <c r="D104" s="225" t="s">
        <v>183</v>
      </c>
      <c r="E104" s="40"/>
      <c r="F104" s="228" t="s">
        <v>193</v>
      </c>
      <c r="G104" s="40"/>
      <c r="H104" s="40"/>
      <c r="I104" s="137"/>
      <c r="J104" s="40"/>
      <c r="K104" s="40"/>
      <c r="L104" s="44"/>
      <c r="M104" s="227"/>
      <c r="N104" s="84"/>
      <c r="O104" s="84"/>
      <c r="P104" s="84"/>
      <c r="Q104" s="84"/>
      <c r="R104" s="84"/>
      <c r="S104" s="84"/>
      <c r="T104" s="84"/>
      <c r="U104" s="85"/>
      <c r="AT104" s="18" t="s">
        <v>183</v>
      </c>
      <c r="AU104" s="18" t="s">
        <v>86</v>
      </c>
    </row>
    <row r="105" spans="2:51" s="12" customFormat="1" ht="12">
      <c r="B105" s="229"/>
      <c r="C105" s="230"/>
      <c r="D105" s="225" t="s">
        <v>185</v>
      </c>
      <c r="E105" s="231" t="s">
        <v>19</v>
      </c>
      <c r="F105" s="232" t="s">
        <v>953</v>
      </c>
      <c r="G105" s="230"/>
      <c r="H105" s="233">
        <v>1</v>
      </c>
      <c r="I105" s="234"/>
      <c r="J105" s="230"/>
      <c r="K105" s="230"/>
      <c r="L105" s="235"/>
      <c r="M105" s="236"/>
      <c r="N105" s="237"/>
      <c r="O105" s="237"/>
      <c r="P105" s="237"/>
      <c r="Q105" s="237"/>
      <c r="R105" s="237"/>
      <c r="S105" s="237"/>
      <c r="T105" s="237"/>
      <c r="U105" s="238"/>
      <c r="AT105" s="239" t="s">
        <v>185</v>
      </c>
      <c r="AU105" s="239" t="s">
        <v>86</v>
      </c>
      <c r="AV105" s="12" t="s">
        <v>86</v>
      </c>
      <c r="AW105" s="12" t="s">
        <v>37</v>
      </c>
      <c r="AX105" s="12" t="s">
        <v>76</v>
      </c>
      <c r="AY105" s="239" t="s">
        <v>173</v>
      </c>
    </row>
    <row r="106" spans="2:51" s="13" customFormat="1" ht="12">
      <c r="B106" s="240"/>
      <c r="C106" s="241"/>
      <c r="D106" s="225" t="s">
        <v>185</v>
      </c>
      <c r="E106" s="242" t="s">
        <v>124</v>
      </c>
      <c r="F106" s="243" t="s">
        <v>187</v>
      </c>
      <c r="G106" s="241"/>
      <c r="H106" s="244">
        <v>1</v>
      </c>
      <c r="I106" s="245"/>
      <c r="J106" s="241"/>
      <c r="K106" s="241"/>
      <c r="L106" s="246"/>
      <c r="M106" s="247"/>
      <c r="N106" s="248"/>
      <c r="O106" s="248"/>
      <c r="P106" s="248"/>
      <c r="Q106" s="248"/>
      <c r="R106" s="248"/>
      <c r="S106" s="248"/>
      <c r="T106" s="248"/>
      <c r="U106" s="249"/>
      <c r="AT106" s="250" t="s">
        <v>185</v>
      </c>
      <c r="AU106" s="250" t="s">
        <v>86</v>
      </c>
      <c r="AV106" s="13" t="s">
        <v>127</v>
      </c>
      <c r="AW106" s="13" t="s">
        <v>37</v>
      </c>
      <c r="AX106" s="13" t="s">
        <v>84</v>
      </c>
      <c r="AY106" s="250" t="s">
        <v>173</v>
      </c>
    </row>
    <row r="107" spans="2:65" s="1" customFormat="1" ht="16.5" customHeight="1">
      <c r="B107" s="39"/>
      <c r="C107" s="212" t="s">
        <v>125</v>
      </c>
      <c r="D107" s="212" t="s">
        <v>175</v>
      </c>
      <c r="E107" s="213" t="s">
        <v>206</v>
      </c>
      <c r="F107" s="214" t="s">
        <v>207</v>
      </c>
      <c r="G107" s="215" t="s">
        <v>190</v>
      </c>
      <c r="H107" s="216">
        <v>2</v>
      </c>
      <c r="I107" s="217"/>
      <c r="J107" s="218">
        <f>ROUND(I107*H107,2)</f>
        <v>0</v>
      </c>
      <c r="K107" s="214" t="s">
        <v>179</v>
      </c>
      <c r="L107" s="44"/>
      <c r="M107" s="219" t="s">
        <v>19</v>
      </c>
      <c r="N107" s="220" t="s">
        <v>47</v>
      </c>
      <c r="O107" s="84"/>
      <c r="P107" s="221">
        <f>O107*H107</f>
        <v>0</v>
      </c>
      <c r="Q107" s="221">
        <v>9E-05</v>
      </c>
      <c r="R107" s="221">
        <f>Q107*H107</f>
        <v>0.00018</v>
      </c>
      <c r="S107" s="221">
        <v>0</v>
      </c>
      <c r="T107" s="221">
        <f>S107*H107</f>
        <v>0</v>
      </c>
      <c r="U107" s="222" t="s">
        <v>19</v>
      </c>
      <c r="AR107" s="223" t="s">
        <v>127</v>
      </c>
      <c r="AT107" s="223" t="s">
        <v>175</v>
      </c>
      <c r="AU107" s="223" t="s">
        <v>86</v>
      </c>
      <c r="AY107" s="18" t="s">
        <v>173</v>
      </c>
      <c r="BE107" s="224">
        <f>IF(N107="základní",J107,0)</f>
        <v>0</v>
      </c>
      <c r="BF107" s="224">
        <f>IF(N107="snížená",J107,0)</f>
        <v>0</v>
      </c>
      <c r="BG107" s="224">
        <f>IF(N107="zákl. přenesená",J107,0)</f>
        <v>0</v>
      </c>
      <c r="BH107" s="224">
        <f>IF(N107="sníž. přenesená",J107,0)</f>
        <v>0</v>
      </c>
      <c r="BI107" s="224">
        <f>IF(N107="nulová",J107,0)</f>
        <v>0</v>
      </c>
      <c r="BJ107" s="18" t="s">
        <v>84</v>
      </c>
      <c r="BK107" s="224">
        <f>ROUND(I107*H107,2)</f>
        <v>0</v>
      </c>
      <c r="BL107" s="18" t="s">
        <v>127</v>
      </c>
      <c r="BM107" s="223" t="s">
        <v>208</v>
      </c>
    </row>
    <row r="108" spans="2:47" s="1" customFormat="1" ht="12">
      <c r="B108" s="39"/>
      <c r="C108" s="40"/>
      <c r="D108" s="225" t="s">
        <v>181</v>
      </c>
      <c r="E108" s="40"/>
      <c r="F108" s="226" t="s">
        <v>209</v>
      </c>
      <c r="G108" s="40"/>
      <c r="H108" s="40"/>
      <c r="I108" s="137"/>
      <c r="J108" s="40"/>
      <c r="K108" s="40"/>
      <c r="L108" s="44"/>
      <c r="M108" s="227"/>
      <c r="N108" s="84"/>
      <c r="O108" s="84"/>
      <c r="P108" s="84"/>
      <c r="Q108" s="84"/>
      <c r="R108" s="84"/>
      <c r="S108" s="84"/>
      <c r="T108" s="84"/>
      <c r="U108" s="85"/>
      <c r="AT108" s="18" t="s">
        <v>181</v>
      </c>
      <c r="AU108" s="18" t="s">
        <v>86</v>
      </c>
    </row>
    <row r="109" spans="2:47" s="1" customFormat="1" ht="12">
      <c r="B109" s="39"/>
      <c r="C109" s="40"/>
      <c r="D109" s="225" t="s">
        <v>183</v>
      </c>
      <c r="E109" s="40"/>
      <c r="F109" s="228" t="s">
        <v>193</v>
      </c>
      <c r="G109" s="40"/>
      <c r="H109" s="40"/>
      <c r="I109" s="137"/>
      <c r="J109" s="40"/>
      <c r="K109" s="40"/>
      <c r="L109" s="44"/>
      <c r="M109" s="227"/>
      <c r="N109" s="84"/>
      <c r="O109" s="84"/>
      <c r="P109" s="84"/>
      <c r="Q109" s="84"/>
      <c r="R109" s="84"/>
      <c r="S109" s="84"/>
      <c r="T109" s="84"/>
      <c r="U109" s="85"/>
      <c r="AT109" s="18" t="s">
        <v>183</v>
      </c>
      <c r="AU109" s="18" t="s">
        <v>86</v>
      </c>
    </row>
    <row r="110" spans="2:51" s="12" customFormat="1" ht="12">
      <c r="B110" s="229"/>
      <c r="C110" s="230"/>
      <c r="D110" s="225" t="s">
        <v>185</v>
      </c>
      <c r="E110" s="231" t="s">
        <v>19</v>
      </c>
      <c r="F110" s="232" t="s">
        <v>954</v>
      </c>
      <c r="G110" s="230"/>
      <c r="H110" s="233">
        <v>2</v>
      </c>
      <c r="I110" s="234"/>
      <c r="J110" s="230"/>
      <c r="K110" s="230"/>
      <c r="L110" s="235"/>
      <c r="M110" s="236"/>
      <c r="N110" s="237"/>
      <c r="O110" s="237"/>
      <c r="P110" s="237"/>
      <c r="Q110" s="237"/>
      <c r="R110" s="237"/>
      <c r="S110" s="237"/>
      <c r="T110" s="237"/>
      <c r="U110" s="238"/>
      <c r="AT110" s="239" t="s">
        <v>185</v>
      </c>
      <c r="AU110" s="239" t="s">
        <v>86</v>
      </c>
      <c r="AV110" s="12" t="s">
        <v>86</v>
      </c>
      <c r="AW110" s="12" t="s">
        <v>37</v>
      </c>
      <c r="AX110" s="12" t="s">
        <v>76</v>
      </c>
      <c r="AY110" s="239" t="s">
        <v>173</v>
      </c>
    </row>
    <row r="111" spans="2:51" s="13" customFormat="1" ht="12">
      <c r="B111" s="240"/>
      <c r="C111" s="241"/>
      <c r="D111" s="225" t="s">
        <v>185</v>
      </c>
      <c r="E111" s="242" t="s">
        <v>126</v>
      </c>
      <c r="F111" s="243" t="s">
        <v>187</v>
      </c>
      <c r="G111" s="241"/>
      <c r="H111" s="244">
        <v>2</v>
      </c>
      <c r="I111" s="245"/>
      <c r="J111" s="241"/>
      <c r="K111" s="241"/>
      <c r="L111" s="246"/>
      <c r="M111" s="247"/>
      <c r="N111" s="248"/>
      <c r="O111" s="248"/>
      <c r="P111" s="248"/>
      <c r="Q111" s="248"/>
      <c r="R111" s="248"/>
      <c r="S111" s="248"/>
      <c r="T111" s="248"/>
      <c r="U111" s="249"/>
      <c r="AT111" s="250" t="s">
        <v>185</v>
      </c>
      <c r="AU111" s="250" t="s">
        <v>86</v>
      </c>
      <c r="AV111" s="13" t="s">
        <v>127</v>
      </c>
      <c r="AW111" s="13" t="s">
        <v>37</v>
      </c>
      <c r="AX111" s="13" t="s">
        <v>84</v>
      </c>
      <c r="AY111" s="250" t="s">
        <v>173</v>
      </c>
    </row>
    <row r="112" spans="2:65" s="1" customFormat="1" ht="16.5" customHeight="1">
      <c r="B112" s="39"/>
      <c r="C112" s="212" t="s">
        <v>211</v>
      </c>
      <c r="D112" s="212" t="s">
        <v>175</v>
      </c>
      <c r="E112" s="213" t="s">
        <v>212</v>
      </c>
      <c r="F112" s="214" t="s">
        <v>213</v>
      </c>
      <c r="G112" s="215" t="s">
        <v>214</v>
      </c>
      <c r="H112" s="216">
        <v>14.04</v>
      </c>
      <c r="I112" s="217"/>
      <c r="J112" s="218">
        <f>ROUND(I112*H112,2)</f>
        <v>0</v>
      </c>
      <c r="K112" s="214" t="s">
        <v>179</v>
      </c>
      <c r="L112" s="44"/>
      <c r="M112" s="219" t="s">
        <v>19</v>
      </c>
      <c r="N112" s="220" t="s">
        <v>47</v>
      </c>
      <c r="O112" s="84"/>
      <c r="P112" s="221">
        <f>O112*H112</f>
        <v>0</v>
      </c>
      <c r="Q112" s="221">
        <v>0</v>
      </c>
      <c r="R112" s="221">
        <f>Q112*H112</f>
        <v>0</v>
      </c>
      <c r="S112" s="221">
        <v>1.82</v>
      </c>
      <c r="T112" s="221">
        <f>S112*H112</f>
        <v>25.552799999999998</v>
      </c>
      <c r="U112" s="222" t="s">
        <v>19</v>
      </c>
      <c r="AR112" s="223" t="s">
        <v>127</v>
      </c>
      <c r="AT112" s="223" t="s">
        <v>175</v>
      </c>
      <c r="AU112" s="223" t="s">
        <v>86</v>
      </c>
      <c r="AY112" s="18" t="s">
        <v>173</v>
      </c>
      <c r="BE112" s="224">
        <f>IF(N112="základní",J112,0)</f>
        <v>0</v>
      </c>
      <c r="BF112" s="224">
        <f>IF(N112="snížená",J112,0)</f>
        <v>0</v>
      </c>
      <c r="BG112" s="224">
        <f>IF(N112="zákl. přenesená",J112,0)</f>
        <v>0</v>
      </c>
      <c r="BH112" s="224">
        <f>IF(N112="sníž. přenesená",J112,0)</f>
        <v>0</v>
      </c>
      <c r="BI112" s="224">
        <f>IF(N112="nulová",J112,0)</f>
        <v>0</v>
      </c>
      <c r="BJ112" s="18" t="s">
        <v>84</v>
      </c>
      <c r="BK112" s="224">
        <f>ROUND(I112*H112,2)</f>
        <v>0</v>
      </c>
      <c r="BL112" s="18" t="s">
        <v>127</v>
      </c>
      <c r="BM112" s="223" t="s">
        <v>215</v>
      </c>
    </row>
    <row r="113" spans="2:47" s="1" customFormat="1" ht="12">
      <c r="B113" s="39"/>
      <c r="C113" s="40"/>
      <c r="D113" s="225" t="s">
        <v>181</v>
      </c>
      <c r="E113" s="40"/>
      <c r="F113" s="226" t="s">
        <v>216</v>
      </c>
      <c r="G113" s="40"/>
      <c r="H113" s="40"/>
      <c r="I113" s="137"/>
      <c r="J113" s="40"/>
      <c r="K113" s="40"/>
      <c r="L113" s="44"/>
      <c r="M113" s="227"/>
      <c r="N113" s="84"/>
      <c r="O113" s="84"/>
      <c r="P113" s="84"/>
      <c r="Q113" s="84"/>
      <c r="R113" s="84"/>
      <c r="S113" s="84"/>
      <c r="T113" s="84"/>
      <c r="U113" s="85"/>
      <c r="AT113" s="18" t="s">
        <v>181</v>
      </c>
      <c r="AU113" s="18" t="s">
        <v>86</v>
      </c>
    </row>
    <row r="114" spans="2:47" s="1" customFormat="1" ht="12">
      <c r="B114" s="39"/>
      <c r="C114" s="40"/>
      <c r="D114" s="225" t="s">
        <v>183</v>
      </c>
      <c r="E114" s="40"/>
      <c r="F114" s="228" t="s">
        <v>217</v>
      </c>
      <c r="G114" s="40"/>
      <c r="H114" s="40"/>
      <c r="I114" s="137"/>
      <c r="J114" s="40"/>
      <c r="K114" s="40"/>
      <c r="L114" s="44"/>
      <c r="M114" s="227"/>
      <c r="N114" s="84"/>
      <c r="O114" s="84"/>
      <c r="P114" s="84"/>
      <c r="Q114" s="84"/>
      <c r="R114" s="84"/>
      <c r="S114" s="84"/>
      <c r="T114" s="84"/>
      <c r="U114" s="85"/>
      <c r="AT114" s="18" t="s">
        <v>183</v>
      </c>
      <c r="AU114" s="18" t="s">
        <v>86</v>
      </c>
    </row>
    <row r="115" spans="2:51" s="12" customFormat="1" ht="12">
      <c r="B115" s="229"/>
      <c r="C115" s="230"/>
      <c r="D115" s="225" t="s">
        <v>185</v>
      </c>
      <c r="E115" s="231" t="s">
        <v>19</v>
      </c>
      <c r="F115" s="232" t="s">
        <v>955</v>
      </c>
      <c r="G115" s="230"/>
      <c r="H115" s="233">
        <v>6.24</v>
      </c>
      <c r="I115" s="234"/>
      <c r="J115" s="230"/>
      <c r="K115" s="230"/>
      <c r="L115" s="235"/>
      <c r="M115" s="236"/>
      <c r="N115" s="237"/>
      <c r="O115" s="237"/>
      <c r="P115" s="237"/>
      <c r="Q115" s="237"/>
      <c r="R115" s="237"/>
      <c r="S115" s="237"/>
      <c r="T115" s="237"/>
      <c r="U115" s="238"/>
      <c r="AT115" s="239" t="s">
        <v>185</v>
      </c>
      <c r="AU115" s="239" t="s">
        <v>86</v>
      </c>
      <c r="AV115" s="12" t="s">
        <v>86</v>
      </c>
      <c r="AW115" s="12" t="s">
        <v>37</v>
      </c>
      <c r="AX115" s="12" t="s">
        <v>76</v>
      </c>
      <c r="AY115" s="239" t="s">
        <v>173</v>
      </c>
    </row>
    <row r="116" spans="2:51" s="12" customFormat="1" ht="12">
      <c r="B116" s="229"/>
      <c r="C116" s="230"/>
      <c r="D116" s="225" t="s">
        <v>185</v>
      </c>
      <c r="E116" s="231" t="s">
        <v>19</v>
      </c>
      <c r="F116" s="232" t="s">
        <v>956</v>
      </c>
      <c r="G116" s="230"/>
      <c r="H116" s="233">
        <v>7.8</v>
      </c>
      <c r="I116" s="234"/>
      <c r="J116" s="230"/>
      <c r="K116" s="230"/>
      <c r="L116" s="235"/>
      <c r="M116" s="236"/>
      <c r="N116" s="237"/>
      <c r="O116" s="237"/>
      <c r="P116" s="237"/>
      <c r="Q116" s="237"/>
      <c r="R116" s="237"/>
      <c r="S116" s="237"/>
      <c r="T116" s="237"/>
      <c r="U116" s="238"/>
      <c r="AT116" s="239" t="s">
        <v>185</v>
      </c>
      <c r="AU116" s="239" t="s">
        <v>86</v>
      </c>
      <c r="AV116" s="12" t="s">
        <v>86</v>
      </c>
      <c r="AW116" s="12" t="s">
        <v>37</v>
      </c>
      <c r="AX116" s="12" t="s">
        <v>76</v>
      </c>
      <c r="AY116" s="239" t="s">
        <v>173</v>
      </c>
    </row>
    <row r="117" spans="2:51" s="13" customFormat="1" ht="12">
      <c r="B117" s="240"/>
      <c r="C117" s="241"/>
      <c r="D117" s="225" t="s">
        <v>185</v>
      </c>
      <c r="E117" s="242" t="s">
        <v>136</v>
      </c>
      <c r="F117" s="243" t="s">
        <v>187</v>
      </c>
      <c r="G117" s="241"/>
      <c r="H117" s="244">
        <v>14.04</v>
      </c>
      <c r="I117" s="245"/>
      <c r="J117" s="241"/>
      <c r="K117" s="241"/>
      <c r="L117" s="246"/>
      <c r="M117" s="247"/>
      <c r="N117" s="248"/>
      <c r="O117" s="248"/>
      <c r="P117" s="248"/>
      <c r="Q117" s="248"/>
      <c r="R117" s="248"/>
      <c r="S117" s="248"/>
      <c r="T117" s="248"/>
      <c r="U117" s="249"/>
      <c r="AT117" s="250" t="s">
        <v>185</v>
      </c>
      <c r="AU117" s="250" t="s">
        <v>86</v>
      </c>
      <c r="AV117" s="13" t="s">
        <v>127</v>
      </c>
      <c r="AW117" s="13" t="s">
        <v>37</v>
      </c>
      <c r="AX117" s="13" t="s">
        <v>84</v>
      </c>
      <c r="AY117" s="250" t="s">
        <v>173</v>
      </c>
    </row>
    <row r="118" spans="2:65" s="1" customFormat="1" ht="16.5" customHeight="1">
      <c r="B118" s="39"/>
      <c r="C118" s="212" t="s">
        <v>220</v>
      </c>
      <c r="D118" s="212" t="s">
        <v>175</v>
      </c>
      <c r="E118" s="213" t="s">
        <v>221</v>
      </c>
      <c r="F118" s="214" t="s">
        <v>222</v>
      </c>
      <c r="G118" s="215" t="s">
        <v>214</v>
      </c>
      <c r="H118" s="216">
        <v>14.04</v>
      </c>
      <c r="I118" s="217"/>
      <c r="J118" s="218">
        <f>ROUND(I118*H118,2)</f>
        <v>0</v>
      </c>
      <c r="K118" s="214" t="s">
        <v>179</v>
      </c>
      <c r="L118" s="44"/>
      <c r="M118" s="219" t="s">
        <v>19</v>
      </c>
      <c r="N118" s="220" t="s">
        <v>47</v>
      </c>
      <c r="O118" s="84"/>
      <c r="P118" s="221">
        <f>O118*H118</f>
        <v>0</v>
      </c>
      <c r="Q118" s="221">
        <v>0</v>
      </c>
      <c r="R118" s="221">
        <f>Q118*H118</f>
        <v>0</v>
      </c>
      <c r="S118" s="221">
        <v>0</v>
      </c>
      <c r="T118" s="221">
        <f>S118*H118</f>
        <v>0</v>
      </c>
      <c r="U118" s="222" t="s">
        <v>19</v>
      </c>
      <c r="AR118" s="223" t="s">
        <v>127</v>
      </c>
      <c r="AT118" s="223" t="s">
        <v>175</v>
      </c>
      <c r="AU118" s="223" t="s">
        <v>86</v>
      </c>
      <c r="AY118" s="18" t="s">
        <v>173</v>
      </c>
      <c r="BE118" s="224">
        <f>IF(N118="základní",J118,0)</f>
        <v>0</v>
      </c>
      <c r="BF118" s="224">
        <f>IF(N118="snížená",J118,0)</f>
        <v>0</v>
      </c>
      <c r="BG118" s="224">
        <f>IF(N118="zákl. přenesená",J118,0)</f>
        <v>0</v>
      </c>
      <c r="BH118" s="224">
        <f>IF(N118="sníž. přenesená",J118,0)</f>
        <v>0</v>
      </c>
      <c r="BI118" s="224">
        <f>IF(N118="nulová",J118,0)</f>
        <v>0</v>
      </c>
      <c r="BJ118" s="18" t="s">
        <v>84</v>
      </c>
      <c r="BK118" s="224">
        <f>ROUND(I118*H118,2)</f>
        <v>0</v>
      </c>
      <c r="BL118" s="18" t="s">
        <v>127</v>
      </c>
      <c r="BM118" s="223" t="s">
        <v>223</v>
      </c>
    </row>
    <row r="119" spans="2:47" s="1" customFormat="1" ht="12">
      <c r="B119" s="39"/>
      <c r="C119" s="40"/>
      <c r="D119" s="225" t="s">
        <v>181</v>
      </c>
      <c r="E119" s="40"/>
      <c r="F119" s="226" t="s">
        <v>224</v>
      </c>
      <c r="G119" s="40"/>
      <c r="H119" s="40"/>
      <c r="I119" s="137"/>
      <c r="J119" s="40"/>
      <c r="K119" s="40"/>
      <c r="L119" s="44"/>
      <c r="M119" s="227"/>
      <c r="N119" s="84"/>
      <c r="O119" s="84"/>
      <c r="P119" s="84"/>
      <c r="Q119" s="84"/>
      <c r="R119" s="84"/>
      <c r="S119" s="84"/>
      <c r="T119" s="84"/>
      <c r="U119" s="85"/>
      <c r="AT119" s="18" t="s">
        <v>181</v>
      </c>
      <c r="AU119" s="18" t="s">
        <v>86</v>
      </c>
    </row>
    <row r="120" spans="2:47" s="1" customFormat="1" ht="12">
      <c r="B120" s="39"/>
      <c r="C120" s="40"/>
      <c r="D120" s="225" t="s">
        <v>183</v>
      </c>
      <c r="E120" s="40"/>
      <c r="F120" s="228" t="s">
        <v>225</v>
      </c>
      <c r="G120" s="40"/>
      <c r="H120" s="40"/>
      <c r="I120" s="137"/>
      <c r="J120" s="40"/>
      <c r="K120" s="40"/>
      <c r="L120" s="44"/>
      <c r="M120" s="227"/>
      <c r="N120" s="84"/>
      <c r="O120" s="84"/>
      <c r="P120" s="84"/>
      <c r="Q120" s="84"/>
      <c r="R120" s="84"/>
      <c r="S120" s="84"/>
      <c r="T120" s="84"/>
      <c r="U120" s="85"/>
      <c r="AT120" s="18" t="s">
        <v>183</v>
      </c>
      <c r="AU120" s="18" t="s">
        <v>86</v>
      </c>
    </row>
    <row r="121" spans="2:51" s="12" customFormat="1" ht="12">
      <c r="B121" s="229"/>
      <c r="C121" s="230"/>
      <c r="D121" s="225" t="s">
        <v>185</v>
      </c>
      <c r="E121" s="231" t="s">
        <v>19</v>
      </c>
      <c r="F121" s="232" t="s">
        <v>136</v>
      </c>
      <c r="G121" s="230"/>
      <c r="H121" s="233">
        <v>14.04</v>
      </c>
      <c r="I121" s="234"/>
      <c r="J121" s="230"/>
      <c r="K121" s="230"/>
      <c r="L121" s="235"/>
      <c r="M121" s="236"/>
      <c r="N121" s="237"/>
      <c r="O121" s="237"/>
      <c r="P121" s="237"/>
      <c r="Q121" s="237"/>
      <c r="R121" s="237"/>
      <c r="S121" s="237"/>
      <c r="T121" s="237"/>
      <c r="U121" s="238"/>
      <c r="AT121" s="239" t="s">
        <v>185</v>
      </c>
      <c r="AU121" s="239" t="s">
        <v>86</v>
      </c>
      <c r="AV121" s="12" t="s">
        <v>86</v>
      </c>
      <c r="AW121" s="12" t="s">
        <v>37</v>
      </c>
      <c r="AX121" s="12" t="s">
        <v>76</v>
      </c>
      <c r="AY121" s="239" t="s">
        <v>173</v>
      </c>
    </row>
    <row r="122" spans="2:51" s="13" customFormat="1" ht="12">
      <c r="B122" s="240"/>
      <c r="C122" s="241"/>
      <c r="D122" s="225" t="s">
        <v>185</v>
      </c>
      <c r="E122" s="242" t="s">
        <v>19</v>
      </c>
      <c r="F122" s="243" t="s">
        <v>187</v>
      </c>
      <c r="G122" s="241"/>
      <c r="H122" s="244">
        <v>14.04</v>
      </c>
      <c r="I122" s="245"/>
      <c r="J122" s="241"/>
      <c r="K122" s="241"/>
      <c r="L122" s="246"/>
      <c r="M122" s="247"/>
      <c r="N122" s="248"/>
      <c r="O122" s="248"/>
      <c r="P122" s="248"/>
      <c r="Q122" s="248"/>
      <c r="R122" s="248"/>
      <c r="S122" s="248"/>
      <c r="T122" s="248"/>
      <c r="U122" s="249"/>
      <c r="AT122" s="250" t="s">
        <v>185</v>
      </c>
      <c r="AU122" s="250" t="s">
        <v>86</v>
      </c>
      <c r="AV122" s="13" t="s">
        <v>127</v>
      </c>
      <c r="AW122" s="13" t="s">
        <v>37</v>
      </c>
      <c r="AX122" s="13" t="s">
        <v>84</v>
      </c>
      <c r="AY122" s="250" t="s">
        <v>173</v>
      </c>
    </row>
    <row r="123" spans="2:65" s="1" customFormat="1" ht="16.5" customHeight="1">
      <c r="B123" s="39"/>
      <c r="C123" s="212" t="s">
        <v>226</v>
      </c>
      <c r="D123" s="212" t="s">
        <v>175</v>
      </c>
      <c r="E123" s="213" t="s">
        <v>227</v>
      </c>
      <c r="F123" s="214" t="s">
        <v>228</v>
      </c>
      <c r="G123" s="215" t="s">
        <v>214</v>
      </c>
      <c r="H123" s="216">
        <v>75.24</v>
      </c>
      <c r="I123" s="217"/>
      <c r="J123" s="218">
        <f>ROUND(I123*H123,2)</f>
        <v>0</v>
      </c>
      <c r="K123" s="214" t="s">
        <v>179</v>
      </c>
      <c r="L123" s="44"/>
      <c r="M123" s="219" t="s">
        <v>19</v>
      </c>
      <c r="N123" s="220" t="s">
        <v>47</v>
      </c>
      <c r="O123" s="84"/>
      <c r="P123" s="221">
        <f>O123*H123</f>
        <v>0</v>
      </c>
      <c r="Q123" s="221">
        <v>0</v>
      </c>
      <c r="R123" s="221">
        <f>Q123*H123</f>
        <v>0</v>
      </c>
      <c r="S123" s="221">
        <v>0</v>
      </c>
      <c r="T123" s="221">
        <f>S123*H123</f>
        <v>0</v>
      </c>
      <c r="U123" s="222" t="s">
        <v>19</v>
      </c>
      <c r="AR123" s="223" t="s">
        <v>127</v>
      </c>
      <c r="AT123" s="223" t="s">
        <v>175</v>
      </c>
      <c r="AU123" s="223" t="s">
        <v>86</v>
      </c>
      <c r="AY123" s="18" t="s">
        <v>173</v>
      </c>
      <c r="BE123" s="224">
        <f>IF(N123="základní",J123,0)</f>
        <v>0</v>
      </c>
      <c r="BF123" s="224">
        <f>IF(N123="snížená",J123,0)</f>
        <v>0</v>
      </c>
      <c r="BG123" s="224">
        <f>IF(N123="zákl. přenesená",J123,0)</f>
        <v>0</v>
      </c>
      <c r="BH123" s="224">
        <f>IF(N123="sníž. přenesená",J123,0)</f>
        <v>0</v>
      </c>
      <c r="BI123" s="224">
        <f>IF(N123="nulová",J123,0)</f>
        <v>0</v>
      </c>
      <c r="BJ123" s="18" t="s">
        <v>84</v>
      </c>
      <c r="BK123" s="224">
        <f>ROUND(I123*H123,2)</f>
        <v>0</v>
      </c>
      <c r="BL123" s="18" t="s">
        <v>127</v>
      </c>
      <c r="BM123" s="223" t="s">
        <v>229</v>
      </c>
    </row>
    <row r="124" spans="2:47" s="1" customFormat="1" ht="12">
      <c r="B124" s="39"/>
      <c r="C124" s="40"/>
      <c r="D124" s="225" t="s">
        <v>181</v>
      </c>
      <c r="E124" s="40"/>
      <c r="F124" s="226" t="s">
        <v>230</v>
      </c>
      <c r="G124" s="40"/>
      <c r="H124" s="40"/>
      <c r="I124" s="137"/>
      <c r="J124" s="40"/>
      <c r="K124" s="40"/>
      <c r="L124" s="44"/>
      <c r="M124" s="227"/>
      <c r="N124" s="84"/>
      <c r="O124" s="84"/>
      <c r="P124" s="84"/>
      <c r="Q124" s="84"/>
      <c r="R124" s="84"/>
      <c r="S124" s="84"/>
      <c r="T124" s="84"/>
      <c r="U124" s="85"/>
      <c r="AT124" s="18" t="s">
        <v>181</v>
      </c>
      <c r="AU124" s="18" t="s">
        <v>86</v>
      </c>
    </row>
    <row r="125" spans="2:47" s="1" customFormat="1" ht="12">
      <c r="B125" s="39"/>
      <c r="C125" s="40"/>
      <c r="D125" s="225" t="s">
        <v>183</v>
      </c>
      <c r="E125" s="40"/>
      <c r="F125" s="228" t="s">
        <v>231</v>
      </c>
      <c r="G125" s="40"/>
      <c r="H125" s="40"/>
      <c r="I125" s="137"/>
      <c r="J125" s="40"/>
      <c r="K125" s="40"/>
      <c r="L125" s="44"/>
      <c r="M125" s="227"/>
      <c r="N125" s="84"/>
      <c r="O125" s="84"/>
      <c r="P125" s="84"/>
      <c r="Q125" s="84"/>
      <c r="R125" s="84"/>
      <c r="S125" s="84"/>
      <c r="T125" s="84"/>
      <c r="U125" s="85"/>
      <c r="AT125" s="18" t="s">
        <v>183</v>
      </c>
      <c r="AU125" s="18" t="s">
        <v>86</v>
      </c>
    </row>
    <row r="126" spans="2:51" s="12" customFormat="1" ht="12">
      <c r="B126" s="229"/>
      <c r="C126" s="230"/>
      <c r="D126" s="225" t="s">
        <v>185</v>
      </c>
      <c r="E126" s="231" t="s">
        <v>19</v>
      </c>
      <c r="F126" s="232" t="s">
        <v>957</v>
      </c>
      <c r="G126" s="230"/>
      <c r="H126" s="233">
        <v>157.5</v>
      </c>
      <c r="I126" s="234"/>
      <c r="J126" s="230"/>
      <c r="K126" s="230"/>
      <c r="L126" s="235"/>
      <c r="M126" s="236"/>
      <c r="N126" s="237"/>
      <c r="O126" s="237"/>
      <c r="P126" s="237"/>
      <c r="Q126" s="237"/>
      <c r="R126" s="237"/>
      <c r="S126" s="237"/>
      <c r="T126" s="237"/>
      <c r="U126" s="238"/>
      <c r="AT126" s="239" t="s">
        <v>185</v>
      </c>
      <c r="AU126" s="239" t="s">
        <v>86</v>
      </c>
      <c r="AV126" s="12" t="s">
        <v>86</v>
      </c>
      <c r="AW126" s="12" t="s">
        <v>37</v>
      </c>
      <c r="AX126" s="12" t="s">
        <v>76</v>
      </c>
      <c r="AY126" s="239" t="s">
        <v>173</v>
      </c>
    </row>
    <row r="127" spans="2:51" s="12" customFormat="1" ht="12">
      <c r="B127" s="229"/>
      <c r="C127" s="230"/>
      <c r="D127" s="225" t="s">
        <v>185</v>
      </c>
      <c r="E127" s="231" t="s">
        <v>19</v>
      </c>
      <c r="F127" s="232" t="s">
        <v>233</v>
      </c>
      <c r="G127" s="230"/>
      <c r="H127" s="233">
        <v>-14.04</v>
      </c>
      <c r="I127" s="234"/>
      <c r="J127" s="230"/>
      <c r="K127" s="230"/>
      <c r="L127" s="235"/>
      <c r="M127" s="236"/>
      <c r="N127" s="237"/>
      <c r="O127" s="237"/>
      <c r="P127" s="237"/>
      <c r="Q127" s="237"/>
      <c r="R127" s="237"/>
      <c r="S127" s="237"/>
      <c r="T127" s="237"/>
      <c r="U127" s="238"/>
      <c r="AT127" s="239" t="s">
        <v>185</v>
      </c>
      <c r="AU127" s="239" t="s">
        <v>86</v>
      </c>
      <c r="AV127" s="12" t="s">
        <v>86</v>
      </c>
      <c r="AW127" s="12" t="s">
        <v>37</v>
      </c>
      <c r="AX127" s="12" t="s">
        <v>76</v>
      </c>
      <c r="AY127" s="239" t="s">
        <v>173</v>
      </c>
    </row>
    <row r="128" spans="2:51" s="12" customFormat="1" ht="12">
      <c r="B128" s="229"/>
      <c r="C128" s="230"/>
      <c r="D128" s="225" t="s">
        <v>185</v>
      </c>
      <c r="E128" s="231" t="s">
        <v>19</v>
      </c>
      <c r="F128" s="232" t="s">
        <v>958</v>
      </c>
      <c r="G128" s="230"/>
      <c r="H128" s="233">
        <v>7.02</v>
      </c>
      <c r="I128" s="234"/>
      <c r="J128" s="230"/>
      <c r="K128" s="230"/>
      <c r="L128" s="235"/>
      <c r="M128" s="236"/>
      <c r="N128" s="237"/>
      <c r="O128" s="237"/>
      <c r="P128" s="237"/>
      <c r="Q128" s="237"/>
      <c r="R128" s="237"/>
      <c r="S128" s="237"/>
      <c r="T128" s="237"/>
      <c r="U128" s="238"/>
      <c r="AT128" s="239" t="s">
        <v>185</v>
      </c>
      <c r="AU128" s="239" t="s">
        <v>86</v>
      </c>
      <c r="AV128" s="12" t="s">
        <v>86</v>
      </c>
      <c r="AW128" s="12" t="s">
        <v>37</v>
      </c>
      <c r="AX128" s="12" t="s">
        <v>76</v>
      </c>
      <c r="AY128" s="239" t="s">
        <v>173</v>
      </c>
    </row>
    <row r="129" spans="2:51" s="13" customFormat="1" ht="12">
      <c r="B129" s="240"/>
      <c r="C129" s="241"/>
      <c r="D129" s="225" t="s">
        <v>185</v>
      </c>
      <c r="E129" s="242" t="s">
        <v>144</v>
      </c>
      <c r="F129" s="243" t="s">
        <v>187</v>
      </c>
      <c r="G129" s="241"/>
      <c r="H129" s="244">
        <v>150.48</v>
      </c>
      <c r="I129" s="245"/>
      <c r="J129" s="241"/>
      <c r="K129" s="241"/>
      <c r="L129" s="246"/>
      <c r="M129" s="247"/>
      <c r="N129" s="248"/>
      <c r="O129" s="248"/>
      <c r="P129" s="248"/>
      <c r="Q129" s="248"/>
      <c r="R129" s="248"/>
      <c r="S129" s="248"/>
      <c r="T129" s="248"/>
      <c r="U129" s="249"/>
      <c r="AT129" s="250" t="s">
        <v>185</v>
      </c>
      <c r="AU129" s="250" t="s">
        <v>86</v>
      </c>
      <c r="AV129" s="13" t="s">
        <v>127</v>
      </c>
      <c r="AW129" s="13" t="s">
        <v>37</v>
      </c>
      <c r="AX129" s="13" t="s">
        <v>76</v>
      </c>
      <c r="AY129" s="250" t="s">
        <v>173</v>
      </c>
    </row>
    <row r="130" spans="2:51" s="12" customFormat="1" ht="12">
      <c r="B130" s="229"/>
      <c r="C130" s="230"/>
      <c r="D130" s="225" t="s">
        <v>185</v>
      </c>
      <c r="E130" s="231" t="s">
        <v>19</v>
      </c>
      <c r="F130" s="232" t="s">
        <v>235</v>
      </c>
      <c r="G130" s="230"/>
      <c r="H130" s="233">
        <v>75.24</v>
      </c>
      <c r="I130" s="234"/>
      <c r="J130" s="230"/>
      <c r="K130" s="230"/>
      <c r="L130" s="235"/>
      <c r="M130" s="236"/>
      <c r="N130" s="237"/>
      <c r="O130" s="237"/>
      <c r="P130" s="237"/>
      <c r="Q130" s="237"/>
      <c r="R130" s="237"/>
      <c r="S130" s="237"/>
      <c r="T130" s="237"/>
      <c r="U130" s="238"/>
      <c r="AT130" s="239" t="s">
        <v>185</v>
      </c>
      <c r="AU130" s="239" t="s">
        <v>86</v>
      </c>
      <c r="AV130" s="12" t="s">
        <v>86</v>
      </c>
      <c r="AW130" s="12" t="s">
        <v>37</v>
      </c>
      <c r="AX130" s="12" t="s">
        <v>76</v>
      </c>
      <c r="AY130" s="239" t="s">
        <v>173</v>
      </c>
    </row>
    <row r="131" spans="2:51" s="13" customFormat="1" ht="12">
      <c r="B131" s="240"/>
      <c r="C131" s="241"/>
      <c r="D131" s="225" t="s">
        <v>185</v>
      </c>
      <c r="E131" s="242" t="s">
        <v>19</v>
      </c>
      <c r="F131" s="243" t="s">
        <v>187</v>
      </c>
      <c r="G131" s="241"/>
      <c r="H131" s="244">
        <v>75.24</v>
      </c>
      <c r="I131" s="245"/>
      <c r="J131" s="241"/>
      <c r="K131" s="241"/>
      <c r="L131" s="246"/>
      <c r="M131" s="247"/>
      <c r="N131" s="248"/>
      <c r="O131" s="248"/>
      <c r="P131" s="248"/>
      <c r="Q131" s="248"/>
      <c r="R131" s="248"/>
      <c r="S131" s="248"/>
      <c r="T131" s="248"/>
      <c r="U131" s="249"/>
      <c r="AT131" s="250" t="s">
        <v>185</v>
      </c>
      <c r="AU131" s="250" t="s">
        <v>86</v>
      </c>
      <c r="AV131" s="13" t="s">
        <v>127</v>
      </c>
      <c r="AW131" s="13" t="s">
        <v>37</v>
      </c>
      <c r="AX131" s="13" t="s">
        <v>84</v>
      </c>
      <c r="AY131" s="250" t="s">
        <v>173</v>
      </c>
    </row>
    <row r="132" spans="2:65" s="1" customFormat="1" ht="16.5" customHeight="1">
      <c r="B132" s="39"/>
      <c r="C132" s="212" t="s">
        <v>236</v>
      </c>
      <c r="D132" s="212" t="s">
        <v>175</v>
      </c>
      <c r="E132" s="213" t="s">
        <v>237</v>
      </c>
      <c r="F132" s="214" t="s">
        <v>238</v>
      </c>
      <c r="G132" s="215" t="s">
        <v>214</v>
      </c>
      <c r="H132" s="216">
        <v>22.572</v>
      </c>
      <c r="I132" s="217"/>
      <c r="J132" s="218">
        <f>ROUND(I132*H132,2)</f>
        <v>0</v>
      </c>
      <c r="K132" s="214" t="s">
        <v>179</v>
      </c>
      <c r="L132" s="44"/>
      <c r="M132" s="219" t="s">
        <v>19</v>
      </c>
      <c r="N132" s="220" t="s">
        <v>47</v>
      </c>
      <c r="O132" s="84"/>
      <c r="P132" s="221">
        <f>O132*H132</f>
        <v>0</v>
      </c>
      <c r="Q132" s="221">
        <v>0</v>
      </c>
      <c r="R132" s="221">
        <f>Q132*H132</f>
        <v>0</v>
      </c>
      <c r="S132" s="221">
        <v>0</v>
      </c>
      <c r="T132" s="221">
        <f>S132*H132</f>
        <v>0</v>
      </c>
      <c r="U132" s="222" t="s">
        <v>19</v>
      </c>
      <c r="AR132" s="223" t="s">
        <v>127</v>
      </c>
      <c r="AT132" s="223" t="s">
        <v>175</v>
      </c>
      <c r="AU132" s="223" t="s">
        <v>86</v>
      </c>
      <c r="AY132" s="18" t="s">
        <v>173</v>
      </c>
      <c r="BE132" s="224">
        <f>IF(N132="základní",J132,0)</f>
        <v>0</v>
      </c>
      <c r="BF132" s="224">
        <f>IF(N132="snížená",J132,0)</f>
        <v>0</v>
      </c>
      <c r="BG132" s="224">
        <f>IF(N132="zákl. přenesená",J132,0)</f>
        <v>0</v>
      </c>
      <c r="BH132" s="224">
        <f>IF(N132="sníž. přenesená",J132,0)</f>
        <v>0</v>
      </c>
      <c r="BI132" s="224">
        <f>IF(N132="nulová",J132,0)</f>
        <v>0</v>
      </c>
      <c r="BJ132" s="18" t="s">
        <v>84</v>
      </c>
      <c r="BK132" s="224">
        <f>ROUND(I132*H132,2)</f>
        <v>0</v>
      </c>
      <c r="BL132" s="18" t="s">
        <v>127</v>
      </c>
      <c r="BM132" s="223" t="s">
        <v>239</v>
      </c>
    </row>
    <row r="133" spans="2:47" s="1" customFormat="1" ht="12">
      <c r="B133" s="39"/>
      <c r="C133" s="40"/>
      <c r="D133" s="225" t="s">
        <v>181</v>
      </c>
      <c r="E133" s="40"/>
      <c r="F133" s="226" t="s">
        <v>240</v>
      </c>
      <c r="G133" s="40"/>
      <c r="H133" s="40"/>
      <c r="I133" s="137"/>
      <c r="J133" s="40"/>
      <c r="K133" s="40"/>
      <c r="L133" s="44"/>
      <c r="M133" s="227"/>
      <c r="N133" s="84"/>
      <c r="O133" s="84"/>
      <c r="P133" s="84"/>
      <c r="Q133" s="84"/>
      <c r="R133" s="84"/>
      <c r="S133" s="84"/>
      <c r="T133" s="84"/>
      <c r="U133" s="85"/>
      <c r="AT133" s="18" t="s">
        <v>181</v>
      </c>
      <c r="AU133" s="18" t="s">
        <v>86</v>
      </c>
    </row>
    <row r="134" spans="2:47" s="1" customFormat="1" ht="12">
      <c r="B134" s="39"/>
      <c r="C134" s="40"/>
      <c r="D134" s="225" t="s">
        <v>183</v>
      </c>
      <c r="E134" s="40"/>
      <c r="F134" s="228" t="s">
        <v>231</v>
      </c>
      <c r="G134" s="40"/>
      <c r="H134" s="40"/>
      <c r="I134" s="137"/>
      <c r="J134" s="40"/>
      <c r="K134" s="40"/>
      <c r="L134" s="44"/>
      <c r="M134" s="227"/>
      <c r="N134" s="84"/>
      <c r="O134" s="84"/>
      <c r="P134" s="84"/>
      <c r="Q134" s="84"/>
      <c r="R134" s="84"/>
      <c r="S134" s="84"/>
      <c r="T134" s="84"/>
      <c r="U134" s="85"/>
      <c r="AT134" s="18" t="s">
        <v>183</v>
      </c>
      <c r="AU134" s="18" t="s">
        <v>86</v>
      </c>
    </row>
    <row r="135" spans="2:51" s="12" customFormat="1" ht="12">
      <c r="B135" s="229"/>
      <c r="C135" s="230"/>
      <c r="D135" s="225" t="s">
        <v>185</v>
      </c>
      <c r="E135" s="231" t="s">
        <v>19</v>
      </c>
      <c r="F135" s="232" t="s">
        <v>241</v>
      </c>
      <c r="G135" s="230"/>
      <c r="H135" s="233">
        <v>22.572</v>
      </c>
      <c r="I135" s="234"/>
      <c r="J135" s="230"/>
      <c r="K135" s="230"/>
      <c r="L135" s="235"/>
      <c r="M135" s="236"/>
      <c r="N135" s="237"/>
      <c r="O135" s="237"/>
      <c r="P135" s="237"/>
      <c r="Q135" s="237"/>
      <c r="R135" s="237"/>
      <c r="S135" s="237"/>
      <c r="T135" s="237"/>
      <c r="U135" s="238"/>
      <c r="AT135" s="239" t="s">
        <v>185</v>
      </c>
      <c r="AU135" s="239" t="s">
        <v>86</v>
      </c>
      <c r="AV135" s="12" t="s">
        <v>86</v>
      </c>
      <c r="AW135" s="12" t="s">
        <v>37</v>
      </c>
      <c r="AX135" s="12" t="s">
        <v>76</v>
      </c>
      <c r="AY135" s="239" t="s">
        <v>173</v>
      </c>
    </row>
    <row r="136" spans="2:51" s="13" customFormat="1" ht="12">
      <c r="B136" s="240"/>
      <c r="C136" s="241"/>
      <c r="D136" s="225" t="s">
        <v>185</v>
      </c>
      <c r="E136" s="242" t="s">
        <v>19</v>
      </c>
      <c r="F136" s="243" t="s">
        <v>187</v>
      </c>
      <c r="G136" s="241"/>
      <c r="H136" s="244">
        <v>22.572</v>
      </c>
      <c r="I136" s="245"/>
      <c r="J136" s="241"/>
      <c r="K136" s="241"/>
      <c r="L136" s="246"/>
      <c r="M136" s="247"/>
      <c r="N136" s="248"/>
      <c r="O136" s="248"/>
      <c r="P136" s="248"/>
      <c r="Q136" s="248"/>
      <c r="R136" s="248"/>
      <c r="S136" s="248"/>
      <c r="T136" s="248"/>
      <c r="U136" s="249"/>
      <c r="AT136" s="250" t="s">
        <v>185</v>
      </c>
      <c r="AU136" s="250" t="s">
        <v>86</v>
      </c>
      <c r="AV136" s="13" t="s">
        <v>127</v>
      </c>
      <c r="AW136" s="13" t="s">
        <v>37</v>
      </c>
      <c r="AX136" s="13" t="s">
        <v>84</v>
      </c>
      <c r="AY136" s="250" t="s">
        <v>173</v>
      </c>
    </row>
    <row r="137" spans="2:65" s="1" customFormat="1" ht="16.5" customHeight="1">
      <c r="B137" s="39"/>
      <c r="C137" s="212" t="s">
        <v>242</v>
      </c>
      <c r="D137" s="212" t="s">
        <v>175</v>
      </c>
      <c r="E137" s="213" t="s">
        <v>243</v>
      </c>
      <c r="F137" s="214" t="s">
        <v>244</v>
      </c>
      <c r="G137" s="215" t="s">
        <v>214</v>
      </c>
      <c r="H137" s="216">
        <v>7.524</v>
      </c>
      <c r="I137" s="217"/>
      <c r="J137" s="218">
        <f>ROUND(I137*H137,2)</f>
        <v>0</v>
      </c>
      <c r="K137" s="214" t="s">
        <v>179</v>
      </c>
      <c r="L137" s="44"/>
      <c r="M137" s="219" t="s">
        <v>19</v>
      </c>
      <c r="N137" s="220" t="s">
        <v>47</v>
      </c>
      <c r="O137" s="84"/>
      <c r="P137" s="221">
        <f>O137*H137</f>
        <v>0</v>
      </c>
      <c r="Q137" s="221">
        <v>0</v>
      </c>
      <c r="R137" s="221">
        <f>Q137*H137</f>
        <v>0</v>
      </c>
      <c r="S137" s="221">
        <v>0</v>
      </c>
      <c r="T137" s="221">
        <f>S137*H137</f>
        <v>0</v>
      </c>
      <c r="U137" s="222" t="s">
        <v>19</v>
      </c>
      <c r="AR137" s="223" t="s">
        <v>127</v>
      </c>
      <c r="AT137" s="223" t="s">
        <v>175</v>
      </c>
      <c r="AU137" s="223" t="s">
        <v>86</v>
      </c>
      <c r="AY137" s="18" t="s">
        <v>173</v>
      </c>
      <c r="BE137" s="224">
        <f>IF(N137="základní",J137,0)</f>
        <v>0</v>
      </c>
      <c r="BF137" s="224">
        <f>IF(N137="snížená",J137,0)</f>
        <v>0</v>
      </c>
      <c r="BG137" s="224">
        <f>IF(N137="zákl. přenesená",J137,0)</f>
        <v>0</v>
      </c>
      <c r="BH137" s="224">
        <f>IF(N137="sníž. přenesená",J137,0)</f>
        <v>0</v>
      </c>
      <c r="BI137" s="224">
        <f>IF(N137="nulová",J137,0)</f>
        <v>0</v>
      </c>
      <c r="BJ137" s="18" t="s">
        <v>84</v>
      </c>
      <c r="BK137" s="224">
        <f>ROUND(I137*H137,2)</f>
        <v>0</v>
      </c>
      <c r="BL137" s="18" t="s">
        <v>127</v>
      </c>
      <c r="BM137" s="223" t="s">
        <v>245</v>
      </c>
    </row>
    <row r="138" spans="2:47" s="1" customFormat="1" ht="12">
      <c r="B138" s="39"/>
      <c r="C138" s="40"/>
      <c r="D138" s="225" t="s">
        <v>181</v>
      </c>
      <c r="E138" s="40"/>
      <c r="F138" s="226" t="s">
        <v>246</v>
      </c>
      <c r="G138" s="40"/>
      <c r="H138" s="40"/>
      <c r="I138" s="137"/>
      <c r="J138" s="40"/>
      <c r="K138" s="40"/>
      <c r="L138" s="44"/>
      <c r="M138" s="227"/>
      <c r="N138" s="84"/>
      <c r="O138" s="84"/>
      <c r="P138" s="84"/>
      <c r="Q138" s="84"/>
      <c r="R138" s="84"/>
      <c r="S138" s="84"/>
      <c r="T138" s="84"/>
      <c r="U138" s="85"/>
      <c r="AT138" s="18" t="s">
        <v>181</v>
      </c>
      <c r="AU138" s="18" t="s">
        <v>86</v>
      </c>
    </row>
    <row r="139" spans="2:47" s="1" customFormat="1" ht="12">
      <c r="B139" s="39"/>
      <c r="C139" s="40"/>
      <c r="D139" s="225" t="s">
        <v>183</v>
      </c>
      <c r="E139" s="40"/>
      <c r="F139" s="228" t="s">
        <v>231</v>
      </c>
      <c r="G139" s="40"/>
      <c r="H139" s="40"/>
      <c r="I139" s="137"/>
      <c r="J139" s="40"/>
      <c r="K139" s="40"/>
      <c r="L139" s="44"/>
      <c r="M139" s="227"/>
      <c r="N139" s="84"/>
      <c r="O139" s="84"/>
      <c r="P139" s="84"/>
      <c r="Q139" s="84"/>
      <c r="R139" s="84"/>
      <c r="S139" s="84"/>
      <c r="T139" s="84"/>
      <c r="U139" s="85"/>
      <c r="AT139" s="18" t="s">
        <v>183</v>
      </c>
      <c r="AU139" s="18" t="s">
        <v>86</v>
      </c>
    </row>
    <row r="140" spans="2:51" s="12" customFormat="1" ht="12">
      <c r="B140" s="229"/>
      <c r="C140" s="230"/>
      <c r="D140" s="225" t="s">
        <v>185</v>
      </c>
      <c r="E140" s="231" t="s">
        <v>19</v>
      </c>
      <c r="F140" s="232" t="s">
        <v>247</v>
      </c>
      <c r="G140" s="230"/>
      <c r="H140" s="233">
        <v>7.524</v>
      </c>
      <c r="I140" s="234"/>
      <c r="J140" s="230"/>
      <c r="K140" s="230"/>
      <c r="L140" s="235"/>
      <c r="M140" s="236"/>
      <c r="N140" s="237"/>
      <c r="O140" s="237"/>
      <c r="P140" s="237"/>
      <c r="Q140" s="237"/>
      <c r="R140" s="237"/>
      <c r="S140" s="237"/>
      <c r="T140" s="237"/>
      <c r="U140" s="238"/>
      <c r="AT140" s="239" t="s">
        <v>185</v>
      </c>
      <c r="AU140" s="239" t="s">
        <v>86</v>
      </c>
      <c r="AV140" s="12" t="s">
        <v>86</v>
      </c>
      <c r="AW140" s="12" t="s">
        <v>37</v>
      </c>
      <c r="AX140" s="12" t="s">
        <v>76</v>
      </c>
      <c r="AY140" s="239" t="s">
        <v>173</v>
      </c>
    </row>
    <row r="141" spans="2:51" s="13" customFormat="1" ht="12">
      <c r="B141" s="240"/>
      <c r="C141" s="241"/>
      <c r="D141" s="225" t="s">
        <v>185</v>
      </c>
      <c r="E141" s="242" t="s">
        <v>19</v>
      </c>
      <c r="F141" s="243" t="s">
        <v>187</v>
      </c>
      <c r="G141" s="241"/>
      <c r="H141" s="244">
        <v>7.524</v>
      </c>
      <c r="I141" s="245"/>
      <c r="J141" s="241"/>
      <c r="K141" s="241"/>
      <c r="L141" s="246"/>
      <c r="M141" s="247"/>
      <c r="N141" s="248"/>
      <c r="O141" s="248"/>
      <c r="P141" s="248"/>
      <c r="Q141" s="248"/>
      <c r="R141" s="248"/>
      <c r="S141" s="248"/>
      <c r="T141" s="248"/>
      <c r="U141" s="249"/>
      <c r="AT141" s="250" t="s">
        <v>185</v>
      </c>
      <c r="AU141" s="250" t="s">
        <v>86</v>
      </c>
      <c r="AV141" s="13" t="s">
        <v>127</v>
      </c>
      <c r="AW141" s="13" t="s">
        <v>37</v>
      </c>
      <c r="AX141" s="13" t="s">
        <v>84</v>
      </c>
      <c r="AY141" s="250" t="s">
        <v>173</v>
      </c>
    </row>
    <row r="142" spans="2:65" s="1" customFormat="1" ht="16.5" customHeight="1">
      <c r="B142" s="39"/>
      <c r="C142" s="212" t="s">
        <v>248</v>
      </c>
      <c r="D142" s="212" t="s">
        <v>175</v>
      </c>
      <c r="E142" s="213" t="s">
        <v>249</v>
      </c>
      <c r="F142" s="214" t="s">
        <v>250</v>
      </c>
      <c r="G142" s="215" t="s">
        <v>214</v>
      </c>
      <c r="H142" s="216">
        <v>75.24</v>
      </c>
      <c r="I142" s="217"/>
      <c r="J142" s="218">
        <f>ROUND(I142*H142,2)</f>
        <v>0</v>
      </c>
      <c r="K142" s="214" t="s">
        <v>179</v>
      </c>
      <c r="L142" s="44"/>
      <c r="M142" s="219" t="s">
        <v>19</v>
      </c>
      <c r="N142" s="220" t="s">
        <v>47</v>
      </c>
      <c r="O142" s="84"/>
      <c r="P142" s="221">
        <f>O142*H142</f>
        <v>0</v>
      </c>
      <c r="Q142" s="221">
        <v>0</v>
      </c>
      <c r="R142" s="221">
        <f>Q142*H142</f>
        <v>0</v>
      </c>
      <c r="S142" s="221">
        <v>0</v>
      </c>
      <c r="T142" s="221">
        <f>S142*H142</f>
        <v>0</v>
      </c>
      <c r="U142" s="222" t="s">
        <v>19</v>
      </c>
      <c r="AR142" s="223" t="s">
        <v>127</v>
      </c>
      <c r="AT142" s="223" t="s">
        <v>175</v>
      </c>
      <c r="AU142" s="223" t="s">
        <v>86</v>
      </c>
      <c r="AY142" s="18" t="s">
        <v>173</v>
      </c>
      <c r="BE142" s="224">
        <f>IF(N142="základní",J142,0)</f>
        <v>0</v>
      </c>
      <c r="BF142" s="224">
        <f>IF(N142="snížená",J142,0)</f>
        <v>0</v>
      </c>
      <c r="BG142" s="224">
        <f>IF(N142="zákl. přenesená",J142,0)</f>
        <v>0</v>
      </c>
      <c r="BH142" s="224">
        <f>IF(N142="sníž. přenesená",J142,0)</f>
        <v>0</v>
      </c>
      <c r="BI142" s="224">
        <f>IF(N142="nulová",J142,0)</f>
        <v>0</v>
      </c>
      <c r="BJ142" s="18" t="s">
        <v>84</v>
      </c>
      <c r="BK142" s="224">
        <f>ROUND(I142*H142,2)</f>
        <v>0</v>
      </c>
      <c r="BL142" s="18" t="s">
        <v>127</v>
      </c>
      <c r="BM142" s="223" t="s">
        <v>251</v>
      </c>
    </row>
    <row r="143" spans="2:47" s="1" customFormat="1" ht="12">
      <c r="B143" s="39"/>
      <c r="C143" s="40"/>
      <c r="D143" s="225" t="s">
        <v>181</v>
      </c>
      <c r="E143" s="40"/>
      <c r="F143" s="226" t="s">
        <v>252</v>
      </c>
      <c r="G143" s="40"/>
      <c r="H143" s="40"/>
      <c r="I143" s="137"/>
      <c r="J143" s="40"/>
      <c r="K143" s="40"/>
      <c r="L143" s="44"/>
      <c r="M143" s="227"/>
      <c r="N143" s="84"/>
      <c r="O143" s="84"/>
      <c r="P143" s="84"/>
      <c r="Q143" s="84"/>
      <c r="R143" s="84"/>
      <c r="S143" s="84"/>
      <c r="T143" s="84"/>
      <c r="U143" s="85"/>
      <c r="AT143" s="18" t="s">
        <v>181</v>
      </c>
      <c r="AU143" s="18" t="s">
        <v>86</v>
      </c>
    </row>
    <row r="144" spans="2:47" s="1" customFormat="1" ht="12">
      <c r="B144" s="39"/>
      <c r="C144" s="40"/>
      <c r="D144" s="225" t="s">
        <v>183</v>
      </c>
      <c r="E144" s="40"/>
      <c r="F144" s="228" t="s">
        <v>231</v>
      </c>
      <c r="G144" s="40"/>
      <c r="H144" s="40"/>
      <c r="I144" s="137"/>
      <c r="J144" s="40"/>
      <c r="K144" s="40"/>
      <c r="L144" s="44"/>
      <c r="M144" s="227"/>
      <c r="N144" s="84"/>
      <c r="O144" s="84"/>
      <c r="P144" s="84"/>
      <c r="Q144" s="84"/>
      <c r="R144" s="84"/>
      <c r="S144" s="84"/>
      <c r="T144" s="84"/>
      <c r="U144" s="85"/>
      <c r="AT144" s="18" t="s">
        <v>183</v>
      </c>
      <c r="AU144" s="18" t="s">
        <v>86</v>
      </c>
    </row>
    <row r="145" spans="2:51" s="12" customFormat="1" ht="12">
      <c r="B145" s="229"/>
      <c r="C145" s="230"/>
      <c r="D145" s="225" t="s">
        <v>185</v>
      </c>
      <c r="E145" s="231" t="s">
        <v>19</v>
      </c>
      <c r="F145" s="232" t="s">
        <v>253</v>
      </c>
      <c r="G145" s="230"/>
      <c r="H145" s="233">
        <v>75.24</v>
      </c>
      <c r="I145" s="234"/>
      <c r="J145" s="230"/>
      <c r="K145" s="230"/>
      <c r="L145" s="235"/>
      <c r="M145" s="236"/>
      <c r="N145" s="237"/>
      <c r="O145" s="237"/>
      <c r="P145" s="237"/>
      <c r="Q145" s="237"/>
      <c r="R145" s="237"/>
      <c r="S145" s="237"/>
      <c r="T145" s="237"/>
      <c r="U145" s="238"/>
      <c r="AT145" s="239" t="s">
        <v>185</v>
      </c>
      <c r="AU145" s="239" t="s">
        <v>86</v>
      </c>
      <c r="AV145" s="12" t="s">
        <v>86</v>
      </c>
      <c r="AW145" s="12" t="s">
        <v>37</v>
      </c>
      <c r="AX145" s="12" t="s">
        <v>76</v>
      </c>
      <c r="AY145" s="239" t="s">
        <v>173</v>
      </c>
    </row>
    <row r="146" spans="2:51" s="13" customFormat="1" ht="12">
      <c r="B146" s="240"/>
      <c r="C146" s="241"/>
      <c r="D146" s="225" t="s">
        <v>185</v>
      </c>
      <c r="E146" s="242" t="s">
        <v>19</v>
      </c>
      <c r="F146" s="243" t="s">
        <v>187</v>
      </c>
      <c r="G146" s="241"/>
      <c r="H146" s="244">
        <v>75.24</v>
      </c>
      <c r="I146" s="245"/>
      <c r="J146" s="241"/>
      <c r="K146" s="241"/>
      <c r="L146" s="246"/>
      <c r="M146" s="247"/>
      <c r="N146" s="248"/>
      <c r="O146" s="248"/>
      <c r="P146" s="248"/>
      <c r="Q146" s="248"/>
      <c r="R146" s="248"/>
      <c r="S146" s="248"/>
      <c r="T146" s="248"/>
      <c r="U146" s="249"/>
      <c r="AT146" s="250" t="s">
        <v>185</v>
      </c>
      <c r="AU146" s="250" t="s">
        <v>86</v>
      </c>
      <c r="AV146" s="13" t="s">
        <v>127</v>
      </c>
      <c r="AW146" s="13" t="s">
        <v>37</v>
      </c>
      <c r="AX146" s="13" t="s">
        <v>84</v>
      </c>
      <c r="AY146" s="250" t="s">
        <v>173</v>
      </c>
    </row>
    <row r="147" spans="2:65" s="1" customFormat="1" ht="16.5" customHeight="1">
      <c r="B147" s="39"/>
      <c r="C147" s="212" t="s">
        <v>254</v>
      </c>
      <c r="D147" s="212" t="s">
        <v>175</v>
      </c>
      <c r="E147" s="213" t="s">
        <v>255</v>
      </c>
      <c r="F147" s="214" t="s">
        <v>256</v>
      </c>
      <c r="G147" s="215" t="s">
        <v>214</v>
      </c>
      <c r="H147" s="216">
        <v>22.572</v>
      </c>
      <c r="I147" s="217"/>
      <c r="J147" s="218">
        <f>ROUND(I147*H147,2)</f>
        <v>0</v>
      </c>
      <c r="K147" s="214" t="s">
        <v>179</v>
      </c>
      <c r="L147" s="44"/>
      <c r="M147" s="219" t="s">
        <v>19</v>
      </c>
      <c r="N147" s="220" t="s">
        <v>47</v>
      </c>
      <c r="O147" s="84"/>
      <c r="P147" s="221">
        <f>O147*H147</f>
        <v>0</v>
      </c>
      <c r="Q147" s="221">
        <v>0</v>
      </c>
      <c r="R147" s="221">
        <f>Q147*H147</f>
        <v>0</v>
      </c>
      <c r="S147" s="221">
        <v>0</v>
      </c>
      <c r="T147" s="221">
        <f>S147*H147</f>
        <v>0</v>
      </c>
      <c r="U147" s="222" t="s">
        <v>19</v>
      </c>
      <c r="AR147" s="223" t="s">
        <v>127</v>
      </c>
      <c r="AT147" s="223" t="s">
        <v>175</v>
      </c>
      <c r="AU147" s="223" t="s">
        <v>86</v>
      </c>
      <c r="AY147" s="18" t="s">
        <v>173</v>
      </c>
      <c r="BE147" s="224">
        <f>IF(N147="základní",J147,0)</f>
        <v>0</v>
      </c>
      <c r="BF147" s="224">
        <f>IF(N147="snížená",J147,0)</f>
        <v>0</v>
      </c>
      <c r="BG147" s="224">
        <f>IF(N147="zákl. přenesená",J147,0)</f>
        <v>0</v>
      </c>
      <c r="BH147" s="224">
        <f>IF(N147="sníž. přenesená",J147,0)</f>
        <v>0</v>
      </c>
      <c r="BI147" s="224">
        <f>IF(N147="nulová",J147,0)</f>
        <v>0</v>
      </c>
      <c r="BJ147" s="18" t="s">
        <v>84</v>
      </c>
      <c r="BK147" s="224">
        <f>ROUND(I147*H147,2)</f>
        <v>0</v>
      </c>
      <c r="BL147" s="18" t="s">
        <v>127</v>
      </c>
      <c r="BM147" s="223" t="s">
        <v>257</v>
      </c>
    </row>
    <row r="148" spans="2:47" s="1" customFormat="1" ht="12">
      <c r="B148" s="39"/>
      <c r="C148" s="40"/>
      <c r="D148" s="225" t="s">
        <v>181</v>
      </c>
      <c r="E148" s="40"/>
      <c r="F148" s="226" t="s">
        <v>258</v>
      </c>
      <c r="G148" s="40"/>
      <c r="H148" s="40"/>
      <c r="I148" s="137"/>
      <c r="J148" s="40"/>
      <c r="K148" s="40"/>
      <c r="L148" s="44"/>
      <c r="M148" s="227"/>
      <c r="N148" s="84"/>
      <c r="O148" s="84"/>
      <c r="P148" s="84"/>
      <c r="Q148" s="84"/>
      <c r="R148" s="84"/>
      <c r="S148" s="84"/>
      <c r="T148" s="84"/>
      <c r="U148" s="85"/>
      <c r="AT148" s="18" t="s">
        <v>181</v>
      </c>
      <c r="AU148" s="18" t="s">
        <v>86</v>
      </c>
    </row>
    <row r="149" spans="2:47" s="1" customFormat="1" ht="12">
      <c r="B149" s="39"/>
      <c r="C149" s="40"/>
      <c r="D149" s="225" t="s">
        <v>183</v>
      </c>
      <c r="E149" s="40"/>
      <c r="F149" s="228" t="s">
        <v>231</v>
      </c>
      <c r="G149" s="40"/>
      <c r="H149" s="40"/>
      <c r="I149" s="137"/>
      <c r="J149" s="40"/>
      <c r="K149" s="40"/>
      <c r="L149" s="44"/>
      <c r="M149" s="227"/>
      <c r="N149" s="84"/>
      <c r="O149" s="84"/>
      <c r="P149" s="84"/>
      <c r="Q149" s="84"/>
      <c r="R149" s="84"/>
      <c r="S149" s="84"/>
      <c r="T149" s="84"/>
      <c r="U149" s="85"/>
      <c r="AT149" s="18" t="s">
        <v>183</v>
      </c>
      <c r="AU149" s="18" t="s">
        <v>86</v>
      </c>
    </row>
    <row r="150" spans="2:51" s="12" customFormat="1" ht="12">
      <c r="B150" s="229"/>
      <c r="C150" s="230"/>
      <c r="D150" s="225" t="s">
        <v>185</v>
      </c>
      <c r="E150" s="231" t="s">
        <v>19</v>
      </c>
      <c r="F150" s="232" t="s">
        <v>241</v>
      </c>
      <c r="G150" s="230"/>
      <c r="H150" s="233">
        <v>22.572</v>
      </c>
      <c r="I150" s="234"/>
      <c r="J150" s="230"/>
      <c r="K150" s="230"/>
      <c r="L150" s="235"/>
      <c r="M150" s="236"/>
      <c r="N150" s="237"/>
      <c r="O150" s="237"/>
      <c r="P150" s="237"/>
      <c r="Q150" s="237"/>
      <c r="R150" s="237"/>
      <c r="S150" s="237"/>
      <c r="T150" s="237"/>
      <c r="U150" s="238"/>
      <c r="AT150" s="239" t="s">
        <v>185</v>
      </c>
      <c r="AU150" s="239" t="s">
        <v>86</v>
      </c>
      <c r="AV150" s="12" t="s">
        <v>86</v>
      </c>
      <c r="AW150" s="12" t="s">
        <v>37</v>
      </c>
      <c r="AX150" s="12" t="s">
        <v>76</v>
      </c>
      <c r="AY150" s="239" t="s">
        <v>173</v>
      </c>
    </row>
    <row r="151" spans="2:51" s="13" customFormat="1" ht="12">
      <c r="B151" s="240"/>
      <c r="C151" s="241"/>
      <c r="D151" s="225" t="s">
        <v>185</v>
      </c>
      <c r="E151" s="242" t="s">
        <v>19</v>
      </c>
      <c r="F151" s="243" t="s">
        <v>187</v>
      </c>
      <c r="G151" s="241"/>
      <c r="H151" s="244">
        <v>22.572</v>
      </c>
      <c r="I151" s="245"/>
      <c r="J151" s="241"/>
      <c r="K151" s="241"/>
      <c r="L151" s="246"/>
      <c r="M151" s="247"/>
      <c r="N151" s="248"/>
      <c r="O151" s="248"/>
      <c r="P151" s="248"/>
      <c r="Q151" s="248"/>
      <c r="R151" s="248"/>
      <c r="S151" s="248"/>
      <c r="T151" s="248"/>
      <c r="U151" s="249"/>
      <c r="AT151" s="250" t="s">
        <v>185</v>
      </c>
      <c r="AU151" s="250" t="s">
        <v>86</v>
      </c>
      <c r="AV151" s="13" t="s">
        <v>127</v>
      </c>
      <c r="AW151" s="13" t="s">
        <v>37</v>
      </c>
      <c r="AX151" s="13" t="s">
        <v>84</v>
      </c>
      <c r="AY151" s="250" t="s">
        <v>173</v>
      </c>
    </row>
    <row r="152" spans="2:65" s="1" customFormat="1" ht="16.5" customHeight="1">
      <c r="B152" s="39"/>
      <c r="C152" s="212" t="s">
        <v>259</v>
      </c>
      <c r="D152" s="212" t="s">
        <v>175</v>
      </c>
      <c r="E152" s="213" t="s">
        <v>260</v>
      </c>
      <c r="F152" s="214" t="s">
        <v>261</v>
      </c>
      <c r="G152" s="215" t="s">
        <v>214</v>
      </c>
      <c r="H152" s="216">
        <v>7.524</v>
      </c>
      <c r="I152" s="217"/>
      <c r="J152" s="218">
        <f>ROUND(I152*H152,2)</f>
        <v>0</v>
      </c>
      <c r="K152" s="214" t="s">
        <v>179</v>
      </c>
      <c r="L152" s="44"/>
      <c r="M152" s="219" t="s">
        <v>19</v>
      </c>
      <c r="N152" s="220" t="s">
        <v>47</v>
      </c>
      <c r="O152" s="84"/>
      <c r="P152" s="221">
        <f>O152*H152</f>
        <v>0</v>
      </c>
      <c r="Q152" s="221">
        <v>0</v>
      </c>
      <c r="R152" s="221">
        <f>Q152*H152</f>
        <v>0</v>
      </c>
      <c r="S152" s="221">
        <v>0</v>
      </c>
      <c r="T152" s="221">
        <f>S152*H152</f>
        <v>0</v>
      </c>
      <c r="U152" s="222" t="s">
        <v>19</v>
      </c>
      <c r="AR152" s="223" t="s">
        <v>127</v>
      </c>
      <c r="AT152" s="223" t="s">
        <v>175</v>
      </c>
      <c r="AU152" s="223" t="s">
        <v>86</v>
      </c>
      <c r="AY152" s="18" t="s">
        <v>173</v>
      </c>
      <c r="BE152" s="224">
        <f>IF(N152="základní",J152,0)</f>
        <v>0</v>
      </c>
      <c r="BF152" s="224">
        <f>IF(N152="snížená",J152,0)</f>
        <v>0</v>
      </c>
      <c r="BG152" s="224">
        <f>IF(N152="zákl. přenesená",J152,0)</f>
        <v>0</v>
      </c>
      <c r="BH152" s="224">
        <f>IF(N152="sníž. přenesená",J152,0)</f>
        <v>0</v>
      </c>
      <c r="BI152" s="224">
        <f>IF(N152="nulová",J152,0)</f>
        <v>0</v>
      </c>
      <c r="BJ152" s="18" t="s">
        <v>84</v>
      </c>
      <c r="BK152" s="224">
        <f>ROUND(I152*H152,2)</f>
        <v>0</v>
      </c>
      <c r="BL152" s="18" t="s">
        <v>127</v>
      </c>
      <c r="BM152" s="223" t="s">
        <v>262</v>
      </c>
    </row>
    <row r="153" spans="2:47" s="1" customFormat="1" ht="12">
      <c r="B153" s="39"/>
      <c r="C153" s="40"/>
      <c r="D153" s="225" t="s">
        <v>181</v>
      </c>
      <c r="E153" s="40"/>
      <c r="F153" s="226" t="s">
        <v>263</v>
      </c>
      <c r="G153" s="40"/>
      <c r="H153" s="40"/>
      <c r="I153" s="137"/>
      <c r="J153" s="40"/>
      <c r="K153" s="40"/>
      <c r="L153" s="44"/>
      <c r="M153" s="227"/>
      <c r="N153" s="84"/>
      <c r="O153" s="84"/>
      <c r="P153" s="84"/>
      <c r="Q153" s="84"/>
      <c r="R153" s="84"/>
      <c r="S153" s="84"/>
      <c r="T153" s="84"/>
      <c r="U153" s="85"/>
      <c r="AT153" s="18" t="s">
        <v>181</v>
      </c>
      <c r="AU153" s="18" t="s">
        <v>86</v>
      </c>
    </row>
    <row r="154" spans="2:47" s="1" customFormat="1" ht="12">
      <c r="B154" s="39"/>
      <c r="C154" s="40"/>
      <c r="D154" s="225" t="s">
        <v>183</v>
      </c>
      <c r="E154" s="40"/>
      <c r="F154" s="228" t="s">
        <v>231</v>
      </c>
      <c r="G154" s="40"/>
      <c r="H154" s="40"/>
      <c r="I154" s="137"/>
      <c r="J154" s="40"/>
      <c r="K154" s="40"/>
      <c r="L154" s="44"/>
      <c r="M154" s="227"/>
      <c r="N154" s="84"/>
      <c r="O154" s="84"/>
      <c r="P154" s="84"/>
      <c r="Q154" s="84"/>
      <c r="R154" s="84"/>
      <c r="S154" s="84"/>
      <c r="T154" s="84"/>
      <c r="U154" s="85"/>
      <c r="AT154" s="18" t="s">
        <v>183</v>
      </c>
      <c r="AU154" s="18" t="s">
        <v>86</v>
      </c>
    </row>
    <row r="155" spans="2:51" s="12" customFormat="1" ht="12">
      <c r="B155" s="229"/>
      <c r="C155" s="230"/>
      <c r="D155" s="225" t="s">
        <v>185</v>
      </c>
      <c r="E155" s="231" t="s">
        <v>19</v>
      </c>
      <c r="F155" s="232" t="s">
        <v>247</v>
      </c>
      <c r="G155" s="230"/>
      <c r="H155" s="233">
        <v>7.524</v>
      </c>
      <c r="I155" s="234"/>
      <c r="J155" s="230"/>
      <c r="K155" s="230"/>
      <c r="L155" s="235"/>
      <c r="M155" s="236"/>
      <c r="N155" s="237"/>
      <c r="O155" s="237"/>
      <c r="P155" s="237"/>
      <c r="Q155" s="237"/>
      <c r="R155" s="237"/>
      <c r="S155" s="237"/>
      <c r="T155" s="237"/>
      <c r="U155" s="238"/>
      <c r="AT155" s="239" t="s">
        <v>185</v>
      </c>
      <c r="AU155" s="239" t="s">
        <v>86</v>
      </c>
      <c r="AV155" s="12" t="s">
        <v>86</v>
      </c>
      <c r="AW155" s="12" t="s">
        <v>37</v>
      </c>
      <c r="AX155" s="12" t="s">
        <v>76</v>
      </c>
      <c r="AY155" s="239" t="s">
        <v>173</v>
      </c>
    </row>
    <row r="156" spans="2:51" s="13" customFormat="1" ht="12">
      <c r="B156" s="240"/>
      <c r="C156" s="241"/>
      <c r="D156" s="225" t="s">
        <v>185</v>
      </c>
      <c r="E156" s="242" t="s">
        <v>19</v>
      </c>
      <c r="F156" s="243" t="s">
        <v>187</v>
      </c>
      <c r="G156" s="241"/>
      <c r="H156" s="244">
        <v>7.524</v>
      </c>
      <c r="I156" s="245"/>
      <c r="J156" s="241"/>
      <c r="K156" s="241"/>
      <c r="L156" s="246"/>
      <c r="M156" s="247"/>
      <c r="N156" s="248"/>
      <c r="O156" s="248"/>
      <c r="P156" s="248"/>
      <c r="Q156" s="248"/>
      <c r="R156" s="248"/>
      <c r="S156" s="248"/>
      <c r="T156" s="248"/>
      <c r="U156" s="249"/>
      <c r="AT156" s="250" t="s">
        <v>185</v>
      </c>
      <c r="AU156" s="250" t="s">
        <v>86</v>
      </c>
      <c r="AV156" s="13" t="s">
        <v>127</v>
      </c>
      <c r="AW156" s="13" t="s">
        <v>37</v>
      </c>
      <c r="AX156" s="13" t="s">
        <v>84</v>
      </c>
      <c r="AY156" s="250" t="s">
        <v>173</v>
      </c>
    </row>
    <row r="157" spans="2:65" s="1" customFormat="1" ht="16.5" customHeight="1">
      <c r="B157" s="39"/>
      <c r="C157" s="212" t="s">
        <v>264</v>
      </c>
      <c r="D157" s="212" t="s">
        <v>175</v>
      </c>
      <c r="E157" s="213" t="s">
        <v>265</v>
      </c>
      <c r="F157" s="214" t="s">
        <v>266</v>
      </c>
      <c r="G157" s="215" t="s">
        <v>214</v>
      </c>
      <c r="H157" s="216">
        <v>5.79</v>
      </c>
      <c r="I157" s="217"/>
      <c r="J157" s="218">
        <f>ROUND(I157*H157,2)</f>
        <v>0</v>
      </c>
      <c r="K157" s="214" t="s">
        <v>179</v>
      </c>
      <c r="L157" s="44"/>
      <c r="M157" s="219" t="s">
        <v>19</v>
      </c>
      <c r="N157" s="220" t="s">
        <v>47</v>
      </c>
      <c r="O157" s="84"/>
      <c r="P157" s="221">
        <f>O157*H157</f>
        <v>0</v>
      </c>
      <c r="Q157" s="221">
        <v>0</v>
      </c>
      <c r="R157" s="221">
        <f>Q157*H157</f>
        <v>0</v>
      </c>
      <c r="S157" s="221">
        <v>0</v>
      </c>
      <c r="T157" s="221">
        <f>S157*H157</f>
        <v>0</v>
      </c>
      <c r="U157" s="222" t="s">
        <v>19</v>
      </c>
      <c r="AR157" s="223" t="s">
        <v>127</v>
      </c>
      <c r="AT157" s="223" t="s">
        <v>175</v>
      </c>
      <c r="AU157" s="223" t="s">
        <v>86</v>
      </c>
      <c r="AY157" s="18" t="s">
        <v>173</v>
      </c>
      <c r="BE157" s="224">
        <f>IF(N157="základní",J157,0)</f>
        <v>0</v>
      </c>
      <c r="BF157" s="224">
        <f>IF(N157="snížená",J157,0)</f>
        <v>0</v>
      </c>
      <c r="BG157" s="224">
        <f>IF(N157="zákl. přenesená",J157,0)</f>
        <v>0</v>
      </c>
      <c r="BH157" s="224">
        <f>IF(N157="sníž. přenesená",J157,0)</f>
        <v>0</v>
      </c>
      <c r="BI157" s="224">
        <f>IF(N157="nulová",J157,0)</f>
        <v>0</v>
      </c>
      <c r="BJ157" s="18" t="s">
        <v>84</v>
      </c>
      <c r="BK157" s="224">
        <f>ROUND(I157*H157,2)</f>
        <v>0</v>
      </c>
      <c r="BL157" s="18" t="s">
        <v>127</v>
      </c>
      <c r="BM157" s="223" t="s">
        <v>267</v>
      </c>
    </row>
    <row r="158" spans="2:47" s="1" customFormat="1" ht="12">
      <c r="B158" s="39"/>
      <c r="C158" s="40"/>
      <c r="D158" s="225" t="s">
        <v>181</v>
      </c>
      <c r="E158" s="40"/>
      <c r="F158" s="226" t="s">
        <v>268</v>
      </c>
      <c r="G158" s="40"/>
      <c r="H158" s="40"/>
      <c r="I158" s="137"/>
      <c r="J158" s="40"/>
      <c r="K158" s="40"/>
      <c r="L158" s="44"/>
      <c r="M158" s="227"/>
      <c r="N158" s="84"/>
      <c r="O158" s="84"/>
      <c r="P158" s="84"/>
      <c r="Q158" s="84"/>
      <c r="R158" s="84"/>
      <c r="S158" s="84"/>
      <c r="T158" s="84"/>
      <c r="U158" s="85"/>
      <c r="AT158" s="18" t="s">
        <v>181</v>
      </c>
      <c r="AU158" s="18" t="s">
        <v>86</v>
      </c>
    </row>
    <row r="159" spans="2:47" s="1" customFormat="1" ht="12">
      <c r="B159" s="39"/>
      <c r="C159" s="40"/>
      <c r="D159" s="225" t="s">
        <v>183</v>
      </c>
      <c r="E159" s="40"/>
      <c r="F159" s="228" t="s">
        <v>269</v>
      </c>
      <c r="G159" s="40"/>
      <c r="H159" s="40"/>
      <c r="I159" s="137"/>
      <c r="J159" s="40"/>
      <c r="K159" s="40"/>
      <c r="L159" s="44"/>
      <c r="M159" s="227"/>
      <c r="N159" s="84"/>
      <c r="O159" s="84"/>
      <c r="P159" s="84"/>
      <c r="Q159" s="84"/>
      <c r="R159" s="84"/>
      <c r="S159" s="84"/>
      <c r="T159" s="84"/>
      <c r="U159" s="85"/>
      <c r="AT159" s="18" t="s">
        <v>183</v>
      </c>
      <c r="AU159" s="18" t="s">
        <v>86</v>
      </c>
    </row>
    <row r="160" spans="2:51" s="14" customFormat="1" ht="12">
      <c r="B160" s="251"/>
      <c r="C160" s="252"/>
      <c r="D160" s="225" t="s">
        <v>185</v>
      </c>
      <c r="E160" s="253" t="s">
        <v>19</v>
      </c>
      <c r="F160" s="254" t="s">
        <v>270</v>
      </c>
      <c r="G160" s="252"/>
      <c r="H160" s="253" t="s">
        <v>19</v>
      </c>
      <c r="I160" s="255"/>
      <c r="J160" s="252"/>
      <c r="K160" s="252"/>
      <c r="L160" s="256"/>
      <c r="M160" s="257"/>
      <c r="N160" s="258"/>
      <c r="O160" s="258"/>
      <c r="P160" s="258"/>
      <c r="Q160" s="258"/>
      <c r="R160" s="258"/>
      <c r="S160" s="258"/>
      <c r="T160" s="258"/>
      <c r="U160" s="259"/>
      <c r="AT160" s="260" t="s">
        <v>185</v>
      </c>
      <c r="AU160" s="260" t="s">
        <v>86</v>
      </c>
      <c r="AV160" s="14" t="s">
        <v>84</v>
      </c>
      <c r="AW160" s="14" t="s">
        <v>37</v>
      </c>
      <c r="AX160" s="14" t="s">
        <v>76</v>
      </c>
      <c r="AY160" s="260" t="s">
        <v>173</v>
      </c>
    </row>
    <row r="161" spans="2:51" s="14" customFormat="1" ht="12">
      <c r="B161" s="251"/>
      <c r="C161" s="252"/>
      <c r="D161" s="225" t="s">
        <v>185</v>
      </c>
      <c r="E161" s="253" t="s">
        <v>19</v>
      </c>
      <c r="F161" s="254" t="s">
        <v>271</v>
      </c>
      <c r="G161" s="252"/>
      <c r="H161" s="253" t="s">
        <v>19</v>
      </c>
      <c r="I161" s="255"/>
      <c r="J161" s="252"/>
      <c r="K161" s="252"/>
      <c r="L161" s="256"/>
      <c r="M161" s="257"/>
      <c r="N161" s="258"/>
      <c r="O161" s="258"/>
      <c r="P161" s="258"/>
      <c r="Q161" s="258"/>
      <c r="R161" s="258"/>
      <c r="S161" s="258"/>
      <c r="T161" s="258"/>
      <c r="U161" s="259"/>
      <c r="AT161" s="260" t="s">
        <v>185</v>
      </c>
      <c r="AU161" s="260" t="s">
        <v>86</v>
      </c>
      <c r="AV161" s="14" t="s">
        <v>84</v>
      </c>
      <c r="AW161" s="14" t="s">
        <v>37</v>
      </c>
      <c r="AX161" s="14" t="s">
        <v>76</v>
      </c>
      <c r="AY161" s="260" t="s">
        <v>173</v>
      </c>
    </row>
    <row r="162" spans="2:51" s="12" customFormat="1" ht="12">
      <c r="B162" s="229"/>
      <c r="C162" s="230"/>
      <c r="D162" s="225" t="s">
        <v>185</v>
      </c>
      <c r="E162" s="231" t="s">
        <v>19</v>
      </c>
      <c r="F162" s="232" t="s">
        <v>959</v>
      </c>
      <c r="G162" s="230"/>
      <c r="H162" s="233">
        <v>1.92</v>
      </c>
      <c r="I162" s="234"/>
      <c r="J162" s="230"/>
      <c r="K162" s="230"/>
      <c r="L162" s="235"/>
      <c r="M162" s="236"/>
      <c r="N162" s="237"/>
      <c r="O162" s="237"/>
      <c r="P162" s="237"/>
      <c r="Q162" s="237"/>
      <c r="R162" s="237"/>
      <c r="S162" s="237"/>
      <c r="T162" s="237"/>
      <c r="U162" s="238"/>
      <c r="AT162" s="239" t="s">
        <v>185</v>
      </c>
      <c r="AU162" s="239" t="s">
        <v>86</v>
      </c>
      <c r="AV162" s="12" t="s">
        <v>86</v>
      </c>
      <c r="AW162" s="12" t="s">
        <v>37</v>
      </c>
      <c r="AX162" s="12" t="s">
        <v>76</v>
      </c>
      <c r="AY162" s="239" t="s">
        <v>173</v>
      </c>
    </row>
    <row r="163" spans="2:51" s="12" customFormat="1" ht="12">
      <c r="B163" s="229"/>
      <c r="C163" s="230"/>
      <c r="D163" s="225" t="s">
        <v>185</v>
      </c>
      <c r="E163" s="231" t="s">
        <v>19</v>
      </c>
      <c r="F163" s="232" t="s">
        <v>960</v>
      </c>
      <c r="G163" s="230"/>
      <c r="H163" s="233">
        <v>1.92</v>
      </c>
      <c r="I163" s="234"/>
      <c r="J163" s="230"/>
      <c r="K163" s="230"/>
      <c r="L163" s="235"/>
      <c r="M163" s="236"/>
      <c r="N163" s="237"/>
      <c r="O163" s="237"/>
      <c r="P163" s="237"/>
      <c r="Q163" s="237"/>
      <c r="R163" s="237"/>
      <c r="S163" s="237"/>
      <c r="T163" s="237"/>
      <c r="U163" s="238"/>
      <c r="AT163" s="239" t="s">
        <v>185</v>
      </c>
      <c r="AU163" s="239" t="s">
        <v>86</v>
      </c>
      <c r="AV163" s="12" t="s">
        <v>86</v>
      </c>
      <c r="AW163" s="12" t="s">
        <v>37</v>
      </c>
      <c r="AX163" s="12" t="s">
        <v>76</v>
      </c>
      <c r="AY163" s="239" t="s">
        <v>173</v>
      </c>
    </row>
    <row r="164" spans="2:51" s="12" customFormat="1" ht="12">
      <c r="B164" s="229"/>
      <c r="C164" s="230"/>
      <c r="D164" s="225" t="s">
        <v>185</v>
      </c>
      <c r="E164" s="231" t="s">
        <v>19</v>
      </c>
      <c r="F164" s="232" t="s">
        <v>961</v>
      </c>
      <c r="G164" s="230"/>
      <c r="H164" s="233">
        <v>1.56</v>
      </c>
      <c r="I164" s="234"/>
      <c r="J164" s="230"/>
      <c r="K164" s="230"/>
      <c r="L164" s="235"/>
      <c r="M164" s="236"/>
      <c r="N164" s="237"/>
      <c r="O164" s="237"/>
      <c r="P164" s="237"/>
      <c r="Q164" s="237"/>
      <c r="R164" s="237"/>
      <c r="S164" s="237"/>
      <c r="T164" s="237"/>
      <c r="U164" s="238"/>
      <c r="AT164" s="239" t="s">
        <v>185</v>
      </c>
      <c r="AU164" s="239" t="s">
        <v>86</v>
      </c>
      <c r="AV164" s="12" t="s">
        <v>86</v>
      </c>
      <c r="AW164" s="12" t="s">
        <v>37</v>
      </c>
      <c r="AX164" s="12" t="s">
        <v>76</v>
      </c>
      <c r="AY164" s="239" t="s">
        <v>173</v>
      </c>
    </row>
    <row r="165" spans="2:51" s="15" customFormat="1" ht="12">
      <c r="B165" s="261"/>
      <c r="C165" s="262"/>
      <c r="D165" s="225" t="s">
        <v>185</v>
      </c>
      <c r="E165" s="263" t="s">
        <v>134</v>
      </c>
      <c r="F165" s="264" t="s">
        <v>276</v>
      </c>
      <c r="G165" s="262"/>
      <c r="H165" s="265">
        <v>5.4</v>
      </c>
      <c r="I165" s="266"/>
      <c r="J165" s="262"/>
      <c r="K165" s="262"/>
      <c r="L165" s="267"/>
      <c r="M165" s="268"/>
      <c r="N165" s="269"/>
      <c r="O165" s="269"/>
      <c r="P165" s="269"/>
      <c r="Q165" s="269"/>
      <c r="R165" s="269"/>
      <c r="S165" s="269"/>
      <c r="T165" s="269"/>
      <c r="U165" s="270"/>
      <c r="AT165" s="271" t="s">
        <v>185</v>
      </c>
      <c r="AU165" s="271" t="s">
        <v>86</v>
      </c>
      <c r="AV165" s="15" t="s">
        <v>195</v>
      </c>
      <c r="AW165" s="15" t="s">
        <v>37</v>
      </c>
      <c r="AX165" s="15" t="s">
        <v>76</v>
      </c>
      <c r="AY165" s="271" t="s">
        <v>173</v>
      </c>
    </row>
    <row r="166" spans="2:51" s="14" customFormat="1" ht="12">
      <c r="B166" s="251"/>
      <c r="C166" s="252"/>
      <c r="D166" s="225" t="s">
        <v>185</v>
      </c>
      <c r="E166" s="253" t="s">
        <v>19</v>
      </c>
      <c r="F166" s="254" t="s">
        <v>277</v>
      </c>
      <c r="G166" s="252"/>
      <c r="H166" s="253" t="s">
        <v>19</v>
      </c>
      <c r="I166" s="255"/>
      <c r="J166" s="252"/>
      <c r="K166" s="252"/>
      <c r="L166" s="256"/>
      <c r="M166" s="257"/>
      <c r="N166" s="258"/>
      <c r="O166" s="258"/>
      <c r="P166" s="258"/>
      <c r="Q166" s="258"/>
      <c r="R166" s="258"/>
      <c r="S166" s="258"/>
      <c r="T166" s="258"/>
      <c r="U166" s="259"/>
      <c r="AT166" s="260" t="s">
        <v>185</v>
      </c>
      <c r="AU166" s="260" t="s">
        <v>86</v>
      </c>
      <c r="AV166" s="14" t="s">
        <v>84</v>
      </c>
      <c r="AW166" s="14" t="s">
        <v>37</v>
      </c>
      <c r="AX166" s="14" t="s">
        <v>76</v>
      </c>
      <c r="AY166" s="260" t="s">
        <v>173</v>
      </c>
    </row>
    <row r="167" spans="2:51" s="12" customFormat="1" ht="12">
      <c r="B167" s="229"/>
      <c r="C167" s="230"/>
      <c r="D167" s="225" t="s">
        <v>185</v>
      </c>
      <c r="E167" s="231" t="s">
        <v>19</v>
      </c>
      <c r="F167" s="232" t="s">
        <v>962</v>
      </c>
      <c r="G167" s="230"/>
      <c r="H167" s="233">
        <v>1.41</v>
      </c>
      <c r="I167" s="234"/>
      <c r="J167" s="230"/>
      <c r="K167" s="230"/>
      <c r="L167" s="235"/>
      <c r="M167" s="236"/>
      <c r="N167" s="237"/>
      <c r="O167" s="237"/>
      <c r="P167" s="237"/>
      <c r="Q167" s="237"/>
      <c r="R167" s="237"/>
      <c r="S167" s="237"/>
      <c r="T167" s="237"/>
      <c r="U167" s="238"/>
      <c r="AT167" s="239" t="s">
        <v>185</v>
      </c>
      <c r="AU167" s="239" t="s">
        <v>86</v>
      </c>
      <c r="AV167" s="12" t="s">
        <v>86</v>
      </c>
      <c r="AW167" s="12" t="s">
        <v>37</v>
      </c>
      <c r="AX167" s="12" t="s">
        <v>76</v>
      </c>
      <c r="AY167" s="239" t="s">
        <v>173</v>
      </c>
    </row>
    <row r="168" spans="2:51" s="12" customFormat="1" ht="12">
      <c r="B168" s="229"/>
      <c r="C168" s="230"/>
      <c r="D168" s="225" t="s">
        <v>185</v>
      </c>
      <c r="E168" s="231" t="s">
        <v>19</v>
      </c>
      <c r="F168" s="232" t="s">
        <v>963</v>
      </c>
      <c r="G168" s="230"/>
      <c r="H168" s="233">
        <v>2.46</v>
      </c>
      <c r="I168" s="234"/>
      <c r="J168" s="230"/>
      <c r="K168" s="230"/>
      <c r="L168" s="235"/>
      <c r="M168" s="236"/>
      <c r="N168" s="237"/>
      <c r="O168" s="237"/>
      <c r="P168" s="237"/>
      <c r="Q168" s="237"/>
      <c r="R168" s="237"/>
      <c r="S168" s="237"/>
      <c r="T168" s="237"/>
      <c r="U168" s="238"/>
      <c r="AT168" s="239" t="s">
        <v>185</v>
      </c>
      <c r="AU168" s="239" t="s">
        <v>86</v>
      </c>
      <c r="AV168" s="12" t="s">
        <v>86</v>
      </c>
      <c r="AW168" s="12" t="s">
        <v>37</v>
      </c>
      <c r="AX168" s="12" t="s">
        <v>76</v>
      </c>
      <c r="AY168" s="239" t="s">
        <v>173</v>
      </c>
    </row>
    <row r="169" spans="2:51" s="12" customFormat="1" ht="12">
      <c r="B169" s="229"/>
      <c r="C169" s="230"/>
      <c r="D169" s="225" t="s">
        <v>185</v>
      </c>
      <c r="E169" s="231" t="s">
        <v>19</v>
      </c>
      <c r="F169" s="232" t="s">
        <v>964</v>
      </c>
      <c r="G169" s="230"/>
      <c r="H169" s="233">
        <v>2.31</v>
      </c>
      <c r="I169" s="234"/>
      <c r="J169" s="230"/>
      <c r="K169" s="230"/>
      <c r="L169" s="235"/>
      <c r="M169" s="236"/>
      <c r="N169" s="237"/>
      <c r="O169" s="237"/>
      <c r="P169" s="237"/>
      <c r="Q169" s="237"/>
      <c r="R169" s="237"/>
      <c r="S169" s="237"/>
      <c r="T169" s="237"/>
      <c r="U169" s="238"/>
      <c r="AT169" s="239" t="s">
        <v>185</v>
      </c>
      <c r="AU169" s="239" t="s">
        <v>86</v>
      </c>
      <c r="AV169" s="12" t="s">
        <v>86</v>
      </c>
      <c r="AW169" s="12" t="s">
        <v>37</v>
      </c>
      <c r="AX169" s="12" t="s">
        <v>76</v>
      </c>
      <c r="AY169" s="239" t="s">
        <v>173</v>
      </c>
    </row>
    <row r="170" spans="2:51" s="15" customFormat="1" ht="12">
      <c r="B170" s="261"/>
      <c r="C170" s="262"/>
      <c r="D170" s="225" t="s">
        <v>185</v>
      </c>
      <c r="E170" s="263" t="s">
        <v>282</v>
      </c>
      <c r="F170" s="264" t="s">
        <v>276</v>
      </c>
      <c r="G170" s="262"/>
      <c r="H170" s="265">
        <v>6.18</v>
      </c>
      <c r="I170" s="266"/>
      <c r="J170" s="262"/>
      <c r="K170" s="262"/>
      <c r="L170" s="267"/>
      <c r="M170" s="268"/>
      <c r="N170" s="269"/>
      <c r="O170" s="269"/>
      <c r="P170" s="269"/>
      <c r="Q170" s="269"/>
      <c r="R170" s="269"/>
      <c r="S170" s="269"/>
      <c r="T170" s="269"/>
      <c r="U170" s="270"/>
      <c r="AT170" s="271" t="s">
        <v>185</v>
      </c>
      <c r="AU170" s="271" t="s">
        <v>86</v>
      </c>
      <c r="AV170" s="15" t="s">
        <v>195</v>
      </c>
      <c r="AW170" s="15" t="s">
        <v>37</v>
      </c>
      <c r="AX170" s="15" t="s">
        <v>76</v>
      </c>
      <c r="AY170" s="271" t="s">
        <v>173</v>
      </c>
    </row>
    <row r="171" spans="2:51" s="13" customFormat="1" ht="12">
      <c r="B171" s="240"/>
      <c r="C171" s="241"/>
      <c r="D171" s="225" t="s">
        <v>185</v>
      </c>
      <c r="E171" s="242" t="s">
        <v>131</v>
      </c>
      <c r="F171" s="243" t="s">
        <v>187</v>
      </c>
      <c r="G171" s="241"/>
      <c r="H171" s="244">
        <v>11.58</v>
      </c>
      <c r="I171" s="245"/>
      <c r="J171" s="241"/>
      <c r="K171" s="241"/>
      <c r="L171" s="246"/>
      <c r="M171" s="247"/>
      <c r="N171" s="248"/>
      <c r="O171" s="248"/>
      <c r="P171" s="248"/>
      <c r="Q171" s="248"/>
      <c r="R171" s="248"/>
      <c r="S171" s="248"/>
      <c r="T171" s="248"/>
      <c r="U171" s="249"/>
      <c r="AT171" s="250" t="s">
        <v>185</v>
      </c>
      <c r="AU171" s="250" t="s">
        <v>86</v>
      </c>
      <c r="AV171" s="13" t="s">
        <v>127</v>
      </c>
      <c r="AW171" s="13" t="s">
        <v>37</v>
      </c>
      <c r="AX171" s="13" t="s">
        <v>76</v>
      </c>
      <c r="AY171" s="250" t="s">
        <v>173</v>
      </c>
    </row>
    <row r="172" spans="2:51" s="12" customFormat="1" ht="12">
      <c r="B172" s="229"/>
      <c r="C172" s="230"/>
      <c r="D172" s="225" t="s">
        <v>185</v>
      </c>
      <c r="E172" s="231" t="s">
        <v>19</v>
      </c>
      <c r="F172" s="232" t="s">
        <v>283</v>
      </c>
      <c r="G172" s="230"/>
      <c r="H172" s="233">
        <v>5.79</v>
      </c>
      <c r="I172" s="234"/>
      <c r="J172" s="230"/>
      <c r="K172" s="230"/>
      <c r="L172" s="235"/>
      <c r="M172" s="236"/>
      <c r="N172" s="237"/>
      <c r="O172" s="237"/>
      <c r="P172" s="237"/>
      <c r="Q172" s="237"/>
      <c r="R172" s="237"/>
      <c r="S172" s="237"/>
      <c r="T172" s="237"/>
      <c r="U172" s="238"/>
      <c r="AT172" s="239" t="s">
        <v>185</v>
      </c>
      <c r="AU172" s="239" t="s">
        <v>86</v>
      </c>
      <c r="AV172" s="12" t="s">
        <v>86</v>
      </c>
      <c r="AW172" s="12" t="s">
        <v>37</v>
      </c>
      <c r="AX172" s="12" t="s">
        <v>76</v>
      </c>
      <c r="AY172" s="239" t="s">
        <v>173</v>
      </c>
    </row>
    <row r="173" spans="2:51" s="13" customFormat="1" ht="12">
      <c r="B173" s="240"/>
      <c r="C173" s="241"/>
      <c r="D173" s="225" t="s">
        <v>185</v>
      </c>
      <c r="E173" s="242" t="s">
        <v>19</v>
      </c>
      <c r="F173" s="243" t="s">
        <v>187</v>
      </c>
      <c r="G173" s="241"/>
      <c r="H173" s="244">
        <v>5.79</v>
      </c>
      <c r="I173" s="245"/>
      <c r="J173" s="241"/>
      <c r="K173" s="241"/>
      <c r="L173" s="246"/>
      <c r="M173" s="247"/>
      <c r="N173" s="248"/>
      <c r="O173" s="248"/>
      <c r="P173" s="248"/>
      <c r="Q173" s="248"/>
      <c r="R173" s="248"/>
      <c r="S173" s="248"/>
      <c r="T173" s="248"/>
      <c r="U173" s="249"/>
      <c r="AT173" s="250" t="s">
        <v>185</v>
      </c>
      <c r="AU173" s="250" t="s">
        <v>86</v>
      </c>
      <c r="AV173" s="13" t="s">
        <v>127</v>
      </c>
      <c r="AW173" s="13" t="s">
        <v>37</v>
      </c>
      <c r="AX173" s="13" t="s">
        <v>84</v>
      </c>
      <c r="AY173" s="250" t="s">
        <v>173</v>
      </c>
    </row>
    <row r="174" spans="2:65" s="1" customFormat="1" ht="16.5" customHeight="1">
      <c r="B174" s="39"/>
      <c r="C174" s="212" t="s">
        <v>8</v>
      </c>
      <c r="D174" s="212" t="s">
        <v>175</v>
      </c>
      <c r="E174" s="213" t="s">
        <v>284</v>
      </c>
      <c r="F174" s="214" t="s">
        <v>285</v>
      </c>
      <c r="G174" s="215" t="s">
        <v>214</v>
      </c>
      <c r="H174" s="216">
        <v>1.737</v>
      </c>
      <c r="I174" s="217"/>
      <c r="J174" s="218">
        <f>ROUND(I174*H174,2)</f>
        <v>0</v>
      </c>
      <c r="K174" s="214" t="s">
        <v>179</v>
      </c>
      <c r="L174" s="44"/>
      <c r="M174" s="219" t="s">
        <v>19</v>
      </c>
      <c r="N174" s="220" t="s">
        <v>47</v>
      </c>
      <c r="O174" s="84"/>
      <c r="P174" s="221">
        <f>O174*H174</f>
        <v>0</v>
      </c>
      <c r="Q174" s="221">
        <v>0</v>
      </c>
      <c r="R174" s="221">
        <f>Q174*H174</f>
        <v>0</v>
      </c>
      <c r="S174" s="221">
        <v>0</v>
      </c>
      <c r="T174" s="221">
        <f>S174*H174</f>
        <v>0</v>
      </c>
      <c r="U174" s="222" t="s">
        <v>19</v>
      </c>
      <c r="AR174" s="223" t="s">
        <v>127</v>
      </c>
      <c r="AT174" s="223" t="s">
        <v>175</v>
      </c>
      <c r="AU174" s="223" t="s">
        <v>86</v>
      </c>
      <c r="AY174" s="18" t="s">
        <v>173</v>
      </c>
      <c r="BE174" s="224">
        <f>IF(N174="základní",J174,0)</f>
        <v>0</v>
      </c>
      <c r="BF174" s="224">
        <f>IF(N174="snížená",J174,0)</f>
        <v>0</v>
      </c>
      <c r="BG174" s="224">
        <f>IF(N174="zákl. přenesená",J174,0)</f>
        <v>0</v>
      </c>
      <c r="BH174" s="224">
        <f>IF(N174="sníž. přenesená",J174,0)</f>
        <v>0</v>
      </c>
      <c r="BI174" s="224">
        <f>IF(N174="nulová",J174,0)</f>
        <v>0</v>
      </c>
      <c r="BJ174" s="18" t="s">
        <v>84</v>
      </c>
      <c r="BK174" s="224">
        <f>ROUND(I174*H174,2)</f>
        <v>0</v>
      </c>
      <c r="BL174" s="18" t="s">
        <v>127</v>
      </c>
      <c r="BM174" s="223" t="s">
        <v>286</v>
      </c>
    </row>
    <row r="175" spans="2:47" s="1" customFormat="1" ht="12">
      <c r="B175" s="39"/>
      <c r="C175" s="40"/>
      <c r="D175" s="225" t="s">
        <v>181</v>
      </c>
      <c r="E175" s="40"/>
      <c r="F175" s="226" t="s">
        <v>287</v>
      </c>
      <c r="G175" s="40"/>
      <c r="H175" s="40"/>
      <c r="I175" s="137"/>
      <c r="J175" s="40"/>
      <c r="K175" s="40"/>
      <c r="L175" s="44"/>
      <c r="M175" s="227"/>
      <c r="N175" s="84"/>
      <c r="O175" s="84"/>
      <c r="P175" s="84"/>
      <c r="Q175" s="84"/>
      <c r="R175" s="84"/>
      <c r="S175" s="84"/>
      <c r="T175" s="84"/>
      <c r="U175" s="85"/>
      <c r="AT175" s="18" t="s">
        <v>181</v>
      </c>
      <c r="AU175" s="18" t="s">
        <v>86</v>
      </c>
    </row>
    <row r="176" spans="2:47" s="1" customFormat="1" ht="12">
      <c r="B176" s="39"/>
      <c r="C176" s="40"/>
      <c r="D176" s="225" t="s">
        <v>183</v>
      </c>
      <c r="E176" s="40"/>
      <c r="F176" s="228" t="s">
        <v>269</v>
      </c>
      <c r="G176" s="40"/>
      <c r="H176" s="40"/>
      <c r="I176" s="137"/>
      <c r="J176" s="40"/>
      <c r="K176" s="40"/>
      <c r="L176" s="44"/>
      <c r="M176" s="227"/>
      <c r="N176" s="84"/>
      <c r="O176" s="84"/>
      <c r="P176" s="84"/>
      <c r="Q176" s="84"/>
      <c r="R176" s="84"/>
      <c r="S176" s="84"/>
      <c r="T176" s="84"/>
      <c r="U176" s="85"/>
      <c r="AT176" s="18" t="s">
        <v>183</v>
      </c>
      <c r="AU176" s="18" t="s">
        <v>86</v>
      </c>
    </row>
    <row r="177" spans="2:51" s="12" customFormat="1" ht="12">
      <c r="B177" s="229"/>
      <c r="C177" s="230"/>
      <c r="D177" s="225" t="s">
        <v>185</v>
      </c>
      <c r="E177" s="231" t="s">
        <v>19</v>
      </c>
      <c r="F177" s="232" t="s">
        <v>288</v>
      </c>
      <c r="G177" s="230"/>
      <c r="H177" s="233">
        <v>1.737</v>
      </c>
      <c r="I177" s="234"/>
      <c r="J177" s="230"/>
      <c r="K177" s="230"/>
      <c r="L177" s="235"/>
      <c r="M177" s="236"/>
      <c r="N177" s="237"/>
      <c r="O177" s="237"/>
      <c r="P177" s="237"/>
      <c r="Q177" s="237"/>
      <c r="R177" s="237"/>
      <c r="S177" s="237"/>
      <c r="T177" s="237"/>
      <c r="U177" s="238"/>
      <c r="AT177" s="239" t="s">
        <v>185</v>
      </c>
      <c r="AU177" s="239" t="s">
        <v>86</v>
      </c>
      <c r="AV177" s="12" t="s">
        <v>86</v>
      </c>
      <c r="AW177" s="12" t="s">
        <v>37</v>
      </c>
      <c r="AX177" s="12" t="s">
        <v>76</v>
      </c>
      <c r="AY177" s="239" t="s">
        <v>173</v>
      </c>
    </row>
    <row r="178" spans="2:51" s="13" customFormat="1" ht="12">
      <c r="B178" s="240"/>
      <c r="C178" s="241"/>
      <c r="D178" s="225" t="s">
        <v>185</v>
      </c>
      <c r="E178" s="242" t="s">
        <v>19</v>
      </c>
      <c r="F178" s="243" t="s">
        <v>187</v>
      </c>
      <c r="G178" s="241"/>
      <c r="H178" s="244">
        <v>1.737</v>
      </c>
      <c r="I178" s="245"/>
      <c r="J178" s="241"/>
      <c r="K178" s="241"/>
      <c r="L178" s="246"/>
      <c r="M178" s="247"/>
      <c r="N178" s="248"/>
      <c r="O178" s="248"/>
      <c r="P178" s="248"/>
      <c r="Q178" s="248"/>
      <c r="R178" s="248"/>
      <c r="S178" s="248"/>
      <c r="T178" s="248"/>
      <c r="U178" s="249"/>
      <c r="AT178" s="250" t="s">
        <v>185</v>
      </c>
      <c r="AU178" s="250" t="s">
        <v>86</v>
      </c>
      <c r="AV178" s="13" t="s">
        <v>127</v>
      </c>
      <c r="AW178" s="13" t="s">
        <v>37</v>
      </c>
      <c r="AX178" s="13" t="s">
        <v>84</v>
      </c>
      <c r="AY178" s="250" t="s">
        <v>173</v>
      </c>
    </row>
    <row r="179" spans="2:65" s="1" customFormat="1" ht="16.5" customHeight="1">
      <c r="B179" s="39"/>
      <c r="C179" s="212" t="s">
        <v>289</v>
      </c>
      <c r="D179" s="212" t="s">
        <v>175</v>
      </c>
      <c r="E179" s="213" t="s">
        <v>290</v>
      </c>
      <c r="F179" s="214" t="s">
        <v>291</v>
      </c>
      <c r="G179" s="215" t="s">
        <v>214</v>
      </c>
      <c r="H179" s="216">
        <v>2.7</v>
      </c>
      <c r="I179" s="217"/>
      <c r="J179" s="218">
        <f>ROUND(I179*H179,2)</f>
        <v>0</v>
      </c>
      <c r="K179" s="214" t="s">
        <v>179</v>
      </c>
      <c r="L179" s="44"/>
      <c r="M179" s="219" t="s">
        <v>19</v>
      </c>
      <c r="N179" s="220" t="s">
        <v>47</v>
      </c>
      <c r="O179" s="84"/>
      <c r="P179" s="221">
        <f>O179*H179</f>
        <v>0</v>
      </c>
      <c r="Q179" s="221">
        <v>0</v>
      </c>
      <c r="R179" s="221">
        <f>Q179*H179</f>
        <v>0</v>
      </c>
      <c r="S179" s="221">
        <v>0</v>
      </c>
      <c r="T179" s="221">
        <f>S179*H179</f>
        <v>0</v>
      </c>
      <c r="U179" s="222" t="s">
        <v>19</v>
      </c>
      <c r="AR179" s="223" t="s">
        <v>127</v>
      </c>
      <c r="AT179" s="223" t="s">
        <v>175</v>
      </c>
      <c r="AU179" s="223" t="s">
        <v>86</v>
      </c>
      <c r="AY179" s="18" t="s">
        <v>173</v>
      </c>
      <c r="BE179" s="224">
        <f>IF(N179="základní",J179,0)</f>
        <v>0</v>
      </c>
      <c r="BF179" s="224">
        <f>IF(N179="snížená",J179,0)</f>
        <v>0</v>
      </c>
      <c r="BG179" s="224">
        <f>IF(N179="zákl. přenesená",J179,0)</f>
        <v>0</v>
      </c>
      <c r="BH179" s="224">
        <f>IF(N179="sníž. přenesená",J179,0)</f>
        <v>0</v>
      </c>
      <c r="BI179" s="224">
        <f>IF(N179="nulová",J179,0)</f>
        <v>0</v>
      </c>
      <c r="BJ179" s="18" t="s">
        <v>84</v>
      </c>
      <c r="BK179" s="224">
        <f>ROUND(I179*H179,2)</f>
        <v>0</v>
      </c>
      <c r="BL179" s="18" t="s">
        <v>127</v>
      </c>
      <c r="BM179" s="223" t="s">
        <v>292</v>
      </c>
    </row>
    <row r="180" spans="2:47" s="1" customFormat="1" ht="12">
      <c r="B180" s="39"/>
      <c r="C180" s="40"/>
      <c r="D180" s="225" t="s">
        <v>181</v>
      </c>
      <c r="E180" s="40"/>
      <c r="F180" s="226" t="s">
        <v>293</v>
      </c>
      <c r="G180" s="40"/>
      <c r="H180" s="40"/>
      <c r="I180" s="137"/>
      <c r="J180" s="40"/>
      <c r="K180" s="40"/>
      <c r="L180" s="44"/>
      <c r="M180" s="227"/>
      <c r="N180" s="84"/>
      <c r="O180" s="84"/>
      <c r="P180" s="84"/>
      <c r="Q180" s="84"/>
      <c r="R180" s="84"/>
      <c r="S180" s="84"/>
      <c r="T180" s="84"/>
      <c r="U180" s="85"/>
      <c r="AT180" s="18" t="s">
        <v>181</v>
      </c>
      <c r="AU180" s="18" t="s">
        <v>86</v>
      </c>
    </row>
    <row r="181" spans="2:47" s="1" customFormat="1" ht="12">
      <c r="B181" s="39"/>
      <c r="C181" s="40"/>
      <c r="D181" s="225" t="s">
        <v>183</v>
      </c>
      <c r="E181" s="40"/>
      <c r="F181" s="228" t="s">
        <v>269</v>
      </c>
      <c r="G181" s="40"/>
      <c r="H181" s="40"/>
      <c r="I181" s="137"/>
      <c r="J181" s="40"/>
      <c r="K181" s="40"/>
      <c r="L181" s="44"/>
      <c r="M181" s="227"/>
      <c r="N181" s="84"/>
      <c r="O181" s="84"/>
      <c r="P181" s="84"/>
      <c r="Q181" s="84"/>
      <c r="R181" s="84"/>
      <c r="S181" s="84"/>
      <c r="T181" s="84"/>
      <c r="U181" s="85"/>
      <c r="AT181" s="18" t="s">
        <v>183</v>
      </c>
      <c r="AU181" s="18" t="s">
        <v>86</v>
      </c>
    </row>
    <row r="182" spans="2:51" s="12" customFormat="1" ht="12">
      <c r="B182" s="229"/>
      <c r="C182" s="230"/>
      <c r="D182" s="225" t="s">
        <v>185</v>
      </c>
      <c r="E182" s="231" t="s">
        <v>19</v>
      </c>
      <c r="F182" s="232" t="s">
        <v>294</v>
      </c>
      <c r="G182" s="230"/>
      <c r="H182" s="233">
        <v>2.7</v>
      </c>
      <c r="I182" s="234"/>
      <c r="J182" s="230"/>
      <c r="K182" s="230"/>
      <c r="L182" s="235"/>
      <c r="M182" s="236"/>
      <c r="N182" s="237"/>
      <c r="O182" s="237"/>
      <c r="P182" s="237"/>
      <c r="Q182" s="237"/>
      <c r="R182" s="237"/>
      <c r="S182" s="237"/>
      <c r="T182" s="237"/>
      <c r="U182" s="238"/>
      <c r="AT182" s="239" t="s">
        <v>185</v>
      </c>
      <c r="AU182" s="239" t="s">
        <v>86</v>
      </c>
      <c r="AV182" s="12" t="s">
        <v>86</v>
      </c>
      <c r="AW182" s="12" t="s">
        <v>37</v>
      </c>
      <c r="AX182" s="12" t="s">
        <v>76</v>
      </c>
      <c r="AY182" s="239" t="s">
        <v>173</v>
      </c>
    </row>
    <row r="183" spans="2:51" s="13" customFormat="1" ht="12">
      <c r="B183" s="240"/>
      <c r="C183" s="241"/>
      <c r="D183" s="225" t="s">
        <v>185</v>
      </c>
      <c r="E183" s="242" t="s">
        <v>19</v>
      </c>
      <c r="F183" s="243" t="s">
        <v>187</v>
      </c>
      <c r="G183" s="241"/>
      <c r="H183" s="244">
        <v>2.7</v>
      </c>
      <c r="I183" s="245"/>
      <c r="J183" s="241"/>
      <c r="K183" s="241"/>
      <c r="L183" s="246"/>
      <c r="M183" s="247"/>
      <c r="N183" s="248"/>
      <c r="O183" s="248"/>
      <c r="P183" s="248"/>
      <c r="Q183" s="248"/>
      <c r="R183" s="248"/>
      <c r="S183" s="248"/>
      <c r="T183" s="248"/>
      <c r="U183" s="249"/>
      <c r="AT183" s="250" t="s">
        <v>185</v>
      </c>
      <c r="AU183" s="250" t="s">
        <v>86</v>
      </c>
      <c r="AV183" s="13" t="s">
        <v>127</v>
      </c>
      <c r="AW183" s="13" t="s">
        <v>37</v>
      </c>
      <c r="AX183" s="13" t="s">
        <v>84</v>
      </c>
      <c r="AY183" s="250" t="s">
        <v>173</v>
      </c>
    </row>
    <row r="184" spans="2:65" s="1" customFormat="1" ht="16.5" customHeight="1">
      <c r="B184" s="39"/>
      <c r="C184" s="212" t="s">
        <v>295</v>
      </c>
      <c r="D184" s="212" t="s">
        <v>175</v>
      </c>
      <c r="E184" s="213" t="s">
        <v>296</v>
      </c>
      <c r="F184" s="214" t="s">
        <v>297</v>
      </c>
      <c r="G184" s="215" t="s">
        <v>214</v>
      </c>
      <c r="H184" s="216">
        <v>5.79</v>
      </c>
      <c r="I184" s="217"/>
      <c r="J184" s="218">
        <f>ROUND(I184*H184,2)</f>
        <v>0</v>
      </c>
      <c r="K184" s="214" t="s">
        <v>179</v>
      </c>
      <c r="L184" s="44"/>
      <c r="M184" s="219" t="s">
        <v>19</v>
      </c>
      <c r="N184" s="220" t="s">
        <v>47</v>
      </c>
      <c r="O184" s="84"/>
      <c r="P184" s="221">
        <f>O184*H184</f>
        <v>0</v>
      </c>
      <c r="Q184" s="221">
        <v>0</v>
      </c>
      <c r="R184" s="221">
        <f>Q184*H184</f>
        <v>0</v>
      </c>
      <c r="S184" s="221">
        <v>0</v>
      </c>
      <c r="T184" s="221">
        <f>S184*H184</f>
        <v>0</v>
      </c>
      <c r="U184" s="222" t="s">
        <v>19</v>
      </c>
      <c r="AR184" s="223" t="s">
        <v>127</v>
      </c>
      <c r="AT184" s="223" t="s">
        <v>175</v>
      </c>
      <c r="AU184" s="223" t="s">
        <v>86</v>
      </c>
      <c r="AY184" s="18" t="s">
        <v>173</v>
      </c>
      <c r="BE184" s="224">
        <f>IF(N184="základní",J184,0)</f>
        <v>0</v>
      </c>
      <c r="BF184" s="224">
        <f>IF(N184="snížená",J184,0)</f>
        <v>0</v>
      </c>
      <c r="BG184" s="224">
        <f>IF(N184="zákl. přenesená",J184,0)</f>
        <v>0</v>
      </c>
      <c r="BH184" s="224">
        <f>IF(N184="sníž. přenesená",J184,0)</f>
        <v>0</v>
      </c>
      <c r="BI184" s="224">
        <f>IF(N184="nulová",J184,0)</f>
        <v>0</v>
      </c>
      <c r="BJ184" s="18" t="s">
        <v>84</v>
      </c>
      <c r="BK184" s="224">
        <f>ROUND(I184*H184,2)</f>
        <v>0</v>
      </c>
      <c r="BL184" s="18" t="s">
        <v>127</v>
      </c>
      <c r="BM184" s="223" t="s">
        <v>298</v>
      </c>
    </row>
    <row r="185" spans="2:47" s="1" customFormat="1" ht="12">
      <c r="B185" s="39"/>
      <c r="C185" s="40"/>
      <c r="D185" s="225" t="s">
        <v>181</v>
      </c>
      <c r="E185" s="40"/>
      <c r="F185" s="226" t="s">
        <v>299</v>
      </c>
      <c r="G185" s="40"/>
      <c r="H185" s="40"/>
      <c r="I185" s="137"/>
      <c r="J185" s="40"/>
      <c r="K185" s="40"/>
      <c r="L185" s="44"/>
      <c r="M185" s="227"/>
      <c r="N185" s="84"/>
      <c r="O185" s="84"/>
      <c r="P185" s="84"/>
      <c r="Q185" s="84"/>
      <c r="R185" s="84"/>
      <c r="S185" s="84"/>
      <c r="T185" s="84"/>
      <c r="U185" s="85"/>
      <c r="AT185" s="18" t="s">
        <v>181</v>
      </c>
      <c r="AU185" s="18" t="s">
        <v>86</v>
      </c>
    </row>
    <row r="186" spans="2:47" s="1" customFormat="1" ht="12">
      <c r="B186" s="39"/>
      <c r="C186" s="40"/>
      <c r="D186" s="225" t="s">
        <v>183</v>
      </c>
      <c r="E186" s="40"/>
      <c r="F186" s="228" t="s">
        <v>269</v>
      </c>
      <c r="G186" s="40"/>
      <c r="H186" s="40"/>
      <c r="I186" s="137"/>
      <c r="J186" s="40"/>
      <c r="K186" s="40"/>
      <c r="L186" s="44"/>
      <c r="M186" s="227"/>
      <c r="N186" s="84"/>
      <c r="O186" s="84"/>
      <c r="P186" s="84"/>
      <c r="Q186" s="84"/>
      <c r="R186" s="84"/>
      <c r="S186" s="84"/>
      <c r="T186" s="84"/>
      <c r="U186" s="85"/>
      <c r="AT186" s="18" t="s">
        <v>183</v>
      </c>
      <c r="AU186" s="18" t="s">
        <v>86</v>
      </c>
    </row>
    <row r="187" spans="2:51" s="12" customFormat="1" ht="12">
      <c r="B187" s="229"/>
      <c r="C187" s="230"/>
      <c r="D187" s="225" t="s">
        <v>185</v>
      </c>
      <c r="E187" s="231" t="s">
        <v>19</v>
      </c>
      <c r="F187" s="232" t="s">
        <v>300</v>
      </c>
      <c r="G187" s="230"/>
      <c r="H187" s="233">
        <v>5.79</v>
      </c>
      <c r="I187" s="234"/>
      <c r="J187" s="230"/>
      <c r="K187" s="230"/>
      <c r="L187" s="235"/>
      <c r="M187" s="236"/>
      <c r="N187" s="237"/>
      <c r="O187" s="237"/>
      <c r="P187" s="237"/>
      <c r="Q187" s="237"/>
      <c r="R187" s="237"/>
      <c r="S187" s="237"/>
      <c r="T187" s="237"/>
      <c r="U187" s="238"/>
      <c r="AT187" s="239" t="s">
        <v>185</v>
      </c>
      <c r="AU187" s="239" t="s">
        <v>86</v>
      </c>
      <c r="AV187" s="12" t="s">
        <v>86</v>
      </c>
      <c r="AW187" s="12" t="s">
        <v>37</v>
      </c>
      <c r="AX187" s="12" t="s">
        <v>76</v>
      </c>
      <c r="AY187" s="239" t="s">
        <v>173</v>
      </c>
    </row>
    <row r="188" spans="2:51" s="13" customFormat="1" ht="12">
      <c r="B188" s="240"/>
      <c r="C188" s="241"/>
      <c r="D188" s="225" t="s">
        <v>185</v>
      </c>
      <c r="E188" s="242" t="s">
        <v>19</v>
      </c>
      <c r="F188" s="243" t="s">
        <v>187</v>
      </c>
      <c r="G188" s="241"/>
      <c r="H188" s="244">
        <v>5.79</v>
      </c>
      <c r="I188" s="245"/>
      <c r="J188" s="241"/>
      <c r="K188" s="241"/>
      <c r="L188" s="246"/>
      <c r="M188" s="247"/>
      <c r="N188" s="248"/>
      <c r="O188" s="248"/>
      <c r="P188" s="248"/>
      <c r="Q188" s="248"/>
      <c r="R188" s="248"/>
      <c r="S188" s="248"/>
      <c r="T188" s="248"/>
      <c r="U188" s="249"/>
      <c r="AT188" s="250" t="s">
        <v>185</v>
      </c>
      <c r="AU188" s="250" t="s">
        <v>86</v>
      </c>
      <c r="AV188" s="13" t="s">
        <v>127</v>
      </c>
      <c r="AW188" s="13" t="s">
        <v>37</v>
      </c>
      <c r="AX188" s="13" t="s">
        <v>84</v>
      </c>
      <c r="AY188" s="250" t="s">
        <v>173</v>
      </c>
    </row>
    <row r="189" spans="2:65" s="1" customFormat="1" ht="16.5" customHeight="1">
      <c r="B189" s="39"/>
      <c r="C189" s="212" t="s">
        <v>301</v>
      </c>
      <c r="D189" s="212" t="s">
        <v>175</v>
      </c>
      <c r="E189" s="213" t="s">
        <v>302</v>
      </c>
      <c r="F189" s="214" t="s">
        <v>303</v>
      </c>
      <c r="G189" s="215" t="s">
        <v>214</v>
      </c>
      <c r="H189" s="216">
        <v>1.737</v>
      </c>
      <c r="I189" s="217"/>
      <c r="J189" s="218">
        <f>ROUND(I189*H189,2)</f>
        <v>0</v>
      </c>
      <c r="K189" s="214" t="s">
        <v>179</v>
      </c>
      <c r="L189" s="44"/>
      <c r="M189" s="219" t="s">
        <v>19</v>
      </c>
      <c r="N189" s="220" t="s">
        <v>47</v>
      </c>
      <c r="O189" s="84"/>
      <c r="P189" s="221">
        <f>O189*H189</f>
        <v>0</v>
      </c>
      <c r="Q189" s="221">
        <v>0</v>
      </c>
      <c r="R189" s="221">
        <f>Q189*H189</f>
        <v>0</v>
      </c>
      <c r="S189" s="221">
        <v>0</v>
      </c>
      <c r="T189" s="221">
        <f>S189*H189</f>
        <v>0</v>
      </c>
      <c r="U189" s="222" t="s">
        <v>19</v>
      </c>
      <c r="AR189" s="223" t="s">
        <v>127</v>
      </c>
      <c r="AT189" s="223" t="s">
        <v>175</v>
      </c>
      <c r="AU189" s="223" t="s">
        <v>86</v>
      </c>
      <c r="AY189" s="18" t="s">
        <v>173</v>
      </c>
      <c r="BE189" s="224">
        <f>IF(N189="základní",J189,0)</f>
        <v>0</v>
      </c>
      <c r="BF189" s="224">
        <f>IF(N189="snížená",J189,0)</f>
        <v>0</v>
      </c>
      <c r="BG189" s="224">
        <f>IF(N189="zákl. přenesená",J189,0)</f>
        <v>0</v>
      </c>
      <c r="BH189" s="224">
        <f>IF(N189="sníž. přenesená",J189,0)</f>
        <v>0</v>
      </c>
      <c r="BI189" s="224">
        <f>IF(N189="nulová",J189,0)</f>
        <v>0</v>
      </c>
      <c r="BJ189" s="18" t="s">
        <v>84</v>
      </c>
      <c r="BK189" s="224">
        <f>ROUND(I189*H189,2)</f>
        <v>0</v>
      </c>
      <c r="BL189" s="18" t="s">
        <v>127</v>
      </c>
      <c r="BM189" s="223" t="s">
        <v>304</v>
      </c>
    </row>
    <row r="190" spans="2:47" s="1" customFormat="1" ht="12">
      <c r="B190" s="39"/>
      <c r="C190" s="40"/>
      <c r="D190" s="225" t="s">
        <v>181</v>
      </c>
      <c r="E190" s="40"/>
      <c r="F190" s="226" t="s">
        <v>305</v>
      </c>
      <c r="G190" s="40"/>
      <c r="H190" s="40"/>
      <c r="I190" s="137"/>
      <c r="J190" s="40"/>
      <c r="K190" s="40"/>
      <c r="L190" s="44"/>
      <c r="M190" s="227"/>
      <c r="N190" s="84"/>
      <c r="O190" s="84"/>
      <c r="P190" s="84"/>
      <c r="Q190" s="84"/>
      <c r="R190" s="84"/>
      <c r="S190" s="84"/>
      <c r="T190" s="84"/>
      <c r="U190" s="85"/>
      <c r="AT190" s="18" t="s">
        <v>181</v>
      </c>
      <c r="AU190" s="18" t="s">
        <v>86</v>
      </c>
    </row>
    <row r="191" spans="2:47" s="1" customFormat="1" ht="12">
      <c r="B191" s="39"/>
      <c r="C191" s="40"/>
      <c r="D191" s="225" t="s">
        <v>183</v>
      </c>
      <c r="E191" s="40"/>
      <c r="F191" s="228" t="s">
        <v>269</v>
      </c>
      <c r="G191" s="40"/>
      <c r="H191" s="40"/>
      <c r="I191" s="137"/>
      <c r="J191" s="40"/>
      <c r="K191" s="40"/>
      <c r="L191" s="44"/>
      <c r="M191" s="227"/>
      <c r="N191" s="84"/>
      <c r="O191" s="84"/>
      <c r="P191" s="84"/>
      <c r="Q191" s="84"/>
      <c r="R191" s="84"/>
      <c r="S191" s="84"/>
      <c r="T191" s="84"/>
      <c r="U191" s="85"/>
      <c r="AT191" s="18" t="s">
        <v>183</v>
      </c>
      <c r="AU191" s="18" t="s">
        <v>86</v>
      </c>
    </row>
    <row r="192" spans="2:51" s="12" customFormat="1" ht="12">
      <c r="B192" s="229"/>
      <c r="C192" s="230"/>
      <c r="D192" s="225" t="s">
        <v>185</v>
      </c>
      <c r="E192" s="231" t="s">
        <v>19</v>
      </c>
      <c r="F192" s="232" t="s">
        <v>288</v>
      </c>
      <c r="G192" s="230"/>
      <c r="H192" s="233">
        <v>1.737</v>
      </c>
      <c r="I192" s="234"/>
      <c r="J192" s="230"/>
      <c r="K192" s="230"/>
      <c r="L192" s="235"/>
      <c r="M192" s="236"/>
      <c r="N192" s="237"/>
      <c r="O192" s="237"/>
      <c r="P192" s="237"/>
      <c r="Q192" s="237"/>
      <c r="R192" s="237"/>
      <c r="S192" s="237"/>
      <c r="T192" s="237"/>
      <c r="U192" s="238"/>
      <c r="AT192" s="239" t="s">
        <v>185</v>
      </c>
      <c r="AU192" s="239" t="s">
        <v>86</v>
      </c>
      <c r="AV192" s="12" t="s">
        <v>86</v>
      </c>
      <c r="AW192" s="12" t="s">
        <v>37</v>
      </c>
      <c r="AX192" s="12" t="s">
        <v>76</v>
      </c>
      <c r="AY192" s="239" t="s">
        <v>173</v>
      </c>
    </row>
    <row r="193" spans="2:51" s="13" customFormat="1" ht="12">
      <c r="B193" s="240"/>
      <c r="C193" s="241"/>
      <c r="D193" s="225" t="s">
        <v>185</v>
      </c>
      <c r="E193" s="242" t="s">
        <v>19</v>
      </c>
      <c r="F193" s="243" t="s">
        <v>187</v>
      </c>
      <c r="G193" s="241"/>
      <c r="H193" s="244">
        <v>1.737</v>
      </c>
      <c r="I193" s="245"/>
      <c r="J193" s="241"/>
      <c r="K193" s="241"/>
      <c r="L193" s="246"/>
      <c r="M193" s="247"/>
      <c r="N193" s="248"/>
      <c r="O193" s="248"/>
      <c r="P193" s="248"/>
      <c r="Q193" s="248"/>
      <c r="R193" s="248"/>
      <c r="S193" s="248"/>
      <c r="T193" s="248"/>
      <c r="U193" s="249"/>
      <c r="AT193" s="250" t="s">
        <v>185</v>
      </c>
      <c r="AU193" s="250" t="s">
        <v>86</v>
      </c>
      <c r="AV193" s="13" t="s">
        <v>127</v>
      </c>
      <c r="AW193" s="13" t="s">
        <v>37</v>
      </c>
      <c r="AX193" s="13" t="s">
        <v>84</v>
      </c>
      <c r="AY193" s="250" t="s">
        <v>173</v>
      </c>
    </row>
    <row r="194" spans="2:65" s="1" customFormat="1" ht="16.5" customHeight="1">
      <c r="B194" s="39"/>
      <c r="C194" s="212" t="s">
        <v>123</v>
      </c>
      <c r="D194" s="212" t="s">
        <v>175</v>
      </c>
      <c r="E194" s="213" t="s">
        <v>306</v>
      </c>
      <c r="F194" s="214" t="s">
        <v>307</v>
      </c>
      <c r="G194" s="215" t="s">
        <v>214</v>
      </c>
      <c r="H194" s="216">
        <v>2.7</v>
      </c>
      <c r="I194" s="217"/>
      <c r="J194" s="218">
        <f>ROUND(I194*H194,2)</f>
        <v>0</v>
      </c>
      <c r="K194" s="214" t="s">
        <v>179</v>
      </c>
      <c r="L194" s="44"/>
      <c r="M194" s="219" t="s">
        <v>19</v>
      </c>
      <c r="N194" s="220" t="s">
        <v>47</v>
      </c>
      <c r="O194" s="84"/>
      <c r="P194" s="221">
        <f>O194*H194</f>
        <v>0</v>
      </c>
      <c r="Q194" s="221">
        <v>0</v>
      </c>
      <c r="R194" s="221">
        <f>Q194*H194</f>
        <v>0</v>
      </c>
      <c r="S194" s="221">
        <v>0</v>
      </c>
      <c r="T194" s="221">
        <f>S194*H194</f>
        <v>0</v>
      </c>
      <c r="U194" s="222" t="s">
        <v>19</v>
      </c>
      <c r="AR194" s="223" t="s">
        <v>127</v>
      </c>
      <c r="AT194" s="223" t="s">
        <v>175</v>
      </c>
      <c r="AU194" s="223" t="s">
        <v>86</v>
      </c>
      <c r="AY194" s="18" t="s">
        <v>173</v>
      </c>
      <c r="BE194" s="224">
        <f>IF(N194="základní",J194,0)</f>
        <v>0</v>
      </c>
      <c r="BF194" s="224">
        <f>IF(N194="snížená",J194,0)</f>
        <v>0</v>
      </c>
      <c r="BG194" s="224">
        <f>IF(N194="zákl. přenesená",J194,0)</f>
        <v>0</v>
      </c>
      <c r="BH194" s="224">
        <f>IF(N194="sníž. přenesená",J194,0)</f>
        <v>0</v>
      </c>
      <c r="BI194" s="224">
        <f>IF(N194="nulová",J194,0)</f>
        <v>0</v>
      </c>
      <c r="BJ194" s="18" t="s">
        <v>84</v>
      </c>
      <c r="BK194" s="224">
        <f>ROUND(I194*H194,2)</f>
        <v>0</v>
      </c>
      <c r="BL194" s="18" t="s">
        <v>127</v>
      </c>
      <c r="BM194" s="223" t="s">
        <v>308</v>
      </c>
    </row>
    <row r="195" spans="2:47" s="1" customFormat="1" ht="12">
      <c r="B195" s="39"/>
      <c r="C195" s="40"/>
      <c r="D195" s="225" t="s">
        <v>181</v>
      </c>
      <c r="E195" s="40"/>
      <c r="F195" s="226" t="s">
        <v>309</v>
      </c>
      <c r="G195" s="40"/>
      <c r="H195" s="40"/>
      <c r="I195" s="137"/>
      <c r="J195" s="40"/>
      <c r="K195" s="40"/>
      <c r="L195" s="44"/>
      <c r="M195" s="227"/>
      <c r="N195" s="84"/>
      <c r="O195" s="84"/>
      <c r="P195" s="84"/>
      <c r="Q195" s="84"/>
      <c r="R195" s="84"/>
      <c r="S195" s="84"/>
      <c r="T195" s="84"/>
      <c r="U195" s="85"/>
      <c r="AT195" s="18" t="s">
        <v>181</v>
      </c>
      <c r="AU195" s="18" t="s">
        <v>86</v>
      </c>
    </row>
    <row r="196" spans="2:47" s="1" customFormat="1" ht="12">
      <c r="B196" s="39"/>
      <c r="C196" s="40"/>
      <c r="D196" s="225" t="s">
        <v>183</v>
      </c>
      <c r="E196" s="40"/>
      <c r="F196" s="228" t="s">
        <v>269</v>
      </c>
      <c r="G196" s="40"/>
      <c r="H196" s="40"/>
      <c r="I196" s="137"/>
      <c r="J196" s="40"/>
      <c r="K196" s="40"/>
      <c r="L196" s="44"/>
      <c r="M196" s="227"/>
      <c r="N196" s="84"/>
      <c r="O196" s="84"/>
      <c r="P196" s="84"/>
      <c r="Q196" s="84"/>
      <c r="R196" s="84"/>
      <c r="S196" s="84"/>
      <c r="T196" s="84"/>
      <c r="U196" s="85"/>
      <c r="AT196" s="18" t="s">
        <v>183</v>
      </c>
      <c r="AU196" s="18" t="s">
        <v>86</v>
      </c>
    </row>
    <row r="197" spans="2:51" s="12" customFormat="1" ht="12">
      <c r="B197" s="229"/>
      <c r="C197" s="230"/>
      <c r="D197" s="225" t="s">
        <v>185</v>
      </c>
      <c r="E197" s="231" t="s">
        <v>19</v>
      </c>
      <c r="F197" s="232" t="s">
        <v>294</v>
      </c>
      <c r="G197" s="230"/>
      <c r="H197" s="233">
        <v>2.7</v>
      </c>
      <c r="I197" s="234"/>
      <c r="J197" s="230"/>
      <c r="K197" s="230"/>
      <c r="L197" s="235"/>
      <c r="M197" s="236"/>
      <c r="N197" s="237"/>
      <c r="O197" s="237"/>
      <c r="P197" s="237"/>
      <c r="Q197" s="237"/>
      <c r="R197" s="237"/>
      <c r="S197" s="237"/>
      <c r="T197" s="237"/>
      <c r="U197" s="238"/>
      <c r="AT197" s="239" t="s">
        <v>185</v>
      </c>
      <c r="AU197" s="239" t="s">
        <v>86</v>
      </c>
      <c r="AV197" s="12" t="s">
        <v>86</v>
      </c>
      <c r="AW197" s="12" t="s">
        <v>37</v>
      </c>
      <c r="AX197" s="12" t="s">
        <v>76</v>
      </c>
      <c r="AY197" s="239" t="s">
        <v>173</v>
      </c>
    </row>
    <row r="198" spans="2:51" s="13" customFormat="1" ht="12">
      <c r="B198" s="240"/>
      <c r="C198" s="241"/>
      <c r="D198" s="225" t="s">
        <v>185</v>
      </c>
      <c r="E198" s="242" t="s">
        <v>19</v>
      </c>
      <c r="F198" s="243" t="s">
        <v>187</v>
      </c>
      <c r="G198" s="241"/>
      <c r="H198" s="244">
        <v>2.7</v>
      </c>
      <c r="I198" s="245"/>
      <c r="J198" s="241"/>
      <c r="K198" s="241"/>
      <c r="L198" s="246"/>
      <c r="M198" s="247"/>
      <c r="N198" s="248"/>
      <c r="O198" s="248"/>
      <c r="P198" s="248"/>
      <c r="Q198" s="248"/>
      <c r="R198" s="248"/>
      <c r="S198" s="248"/>
      <c r="T198" s="248"/>
      <c r="U198" s="249"/>
      <c r="AT198" s="250" t="s">
        <v>185</v>
      </c>
      <c r="AU198" s="250" t="s">
        <v>86</v>
      </c>
      <c r="AV198" s="13" t="s">
        <v>127</v>
      </c>
      <c r="AW198" s="13" t="s">
        <v>37</v>
      </c>
      <c r="AX198" s="13" t="s">
        <v>84</v>
      </c>
      <c r="AY198" s="250" t="s">
        <v>173</v>
      </c>
    </row>
    <row r="199" spans="2:65" s="1" customFormat="1" ht="16.5" customHeight="1">
      <c r="B199" s="39"/>
      <c r="C199" s="212" t="s">
        <v>310</v>
      </c>
      <c r="D199" s="212" t="s">
        <v>175</v>
      </c>
      <c r="E199" s="213" t="s">
        <v>965</v>
      </c>
      <c r="F199" s="214" t="s">
        <v>966</v>
      </c>
      <c r="G199" s="215" t="s">
        <v>214</v>
      </c>
      <c r="H199" s="216">
        <v>129.06</v>
      </c>
      <c r="I199" s="217"/>
      <c r="J199" s="218">
        <f>ROUND(I199*H199,2)</f>
        <v>0</v>
      </c>
      <c r="K199" s="214" t="s">
        <v>179</v>
      </c>
      <c r="L199" s="44"/>
      <c r="M199" s="219" t="s">
        <v>19</v>
      </c>
      <c r="N199" s="220" t="s">
        <v>47</v>
      </c>
      <c r="O199" s="84"/>
      <c r="P199" s="221">
        <f>O199*H199</f>
        <v>0</v>
      </c>
      <c r="Q199" s="221">
        <v>0</v>
      </c>
      <c r="R199" s="221">
        <f>Q199*H199</f>
        <v>0</v>
      </c>
      <c r="S199" s="221">
        <v>0</v>
      </c>
      <c r="T199" s="221">
        <f>S199*H199</f>
        <v>0</v>
      </c>
      <c r="U199" s="222" t="s">
        <v>19</v>
      </c>
      <c r="AR199" s="223" t="s">
        <v>127</v>
      </c>
      <c r="AT199" s="223" t="s">
        <v>175</v>
      </c>
      <c r="AU199" s="223" t="s">
        <v>86</v>
      </c>
      <c r="AY199" s="18" t="s">
        <v>173</v>
      </c>
      <c r="BE199" s="224">
        <f>IF(N199="základní",J199,0)</f>
        <v>0</v>
      </c>
      <c r="BF199" s="224">
        <f>IF(N199="snížená",J199,0)</f>
        <v>0</v>
      </c>
      <c r="BG199" s="224">
        <f>IF(N199="zákl. přenesená",J199,0)</f>
        <v>0</v>
      </c>
      <c r="BH199" s="224">
        <f>IF(N199="sníž. přenesená",J199,0)</f>
        <v>0</v>
      </c>
      <c r="BI199" s="224">
        <f>IF(N199="nulová",J199,0)</f>
        <v>0</v>
      </c>
      <c r="BJ199" s="18" t="s">
        <v>84</v>
      </c>
      <c r="BK199" s="224">
        <f>ROUND(I199*H199,2)</f>
        <v>0</v>
      </c>
      <c r="BL199" s="18" t="s">
        <v>127</v>
      </c>
      <c r="BM199" s="223" t="s">
        <v>967</v>
      </c>
    </row>
    <row r="200" spans="2:47" s="1" customFormat="1" ht="12">
      <c r="B200" s="39"/>
      <c r="C200" s="40"/>
      <c r="D200" s="225" t="s">
        <v>181</v>
      </c>
      <c r="E200" s="40"/>
      <c r="F200" s="226" t="s">
        <v>968</v>
      </c>
      <c r="G200" s="40"/>
      <c r="H200" s="40"/>
      <c r="I200" s="137"/>
      <c r="J200" s="40"/>
      <c r="K200" s="40"/>
      <c r="L200" s="44"/>
      <c r="M200" s="227"/>
      <c r="N200" s="84"/>
      <c r="O200" s="84"/>
      <c r="P200" s="84"/>
      <c r="Q200" s="84"/>
      <c r="R200" s="84"/>
      <c r="S200" s="84"/>
      <c r="T200" s="84"/>
      <c r="U200" s="85"/>
      <c r="AT200" s="18" t="s">
        <v>181</v>
      </c>
      <c r="AU200" s="18" t="s">
        <v>86</v>
      </c>
    </row>
    <row r="201" spans="2:47" s="1" customFormat="1" ht="12">
      <c r="B201" s="39"/>
      <c r="C201" s="40"/>
      <c r="D201" s="225" t="s">
        <v>183</v>
      </c>
      <c r="E201" s="40"/>
      <c r="F201" s="228" t="s">
        <v>681</v>
      </c>
      <c r="G201" s="40"/>
      <c r="H201" s="40"/>
      <c r="I201" s="137"/>
      <c r="J201" s="40"/>
      <c r="K201" s="40"/>
      <c r="L201" s="44"/>
      <c r="M201" s="227"/>
      <c r="N201" s="84"/>
      <c r="O201" s="84"/>
      <c r="P201" s="84"/>
      <c r="Q201" s="84"/>
      <c r="R201" s="84"/>
      <c r="S201" s="84"/>
      <c r="T201" s="84"/>
      <c r="U201" s="85"/>
      <c r="AT201" s="18" t="s">
        <v>183</v>
      </c>
      <c r="AU201" s="18" t="s">
        <v>86</v>
      </c>
    </row>
    <row r="202" spans="2:51" s="12" customFormat="1" ht="12">
      <c r="B202" s="229"/>
      <c r="C202" s="230"/>
      <c r="D202" s="225" t="s">
        <v>185</v>
      </c>
      <c r="E202" s="231" t="s">
        <v>19</v>
      </c>
      <c r="F202" s="232" t="s">
        <v>816</v>
      </c>
      <c r="G202" s="230"/>
      <c r="H202" s="233">
        <v>129.06</v>
      </c>
      <c r="I202" s="234"/>
      <c r="J202" s="230"/>
      <c r="K202" s="230"/>
      <c r="L202" s="235"/>
      <c r="M202" s="236"/>
      <c r="N202" s="237"/>
      <c r="O202" s="237"/>
      <c r="P202" s="237"/>
      <c r="Q202" s="237"/>
      <c r="R202" s="237"/>
      <c r="S202" s="237"/>
      <c r="T202" s="237"/>
      <c r="U202" s="238"/>
      <c r="AT202" s="239" t="s">
        <v>185</v>
      </c>
      <c r="AU202" s="239" t="s">
        <v>86</v>
      </c>
      <c r="AV202" s="12" t="s">
        <v>86</v>
      </c>
      <c r="AW202" s="12" t="s">
        <v>37</v>
      </c>
      <c r="AX202" s="12" t="s">
        <v>76</v>
      </c>
      <c r="AY202" s="239" t="s">
        <v>173</v>
      </c>
    </row>
    <row r="203" spans="2:51" s="13" customFormat="1" ht="12">
      <c r="B203" s="240"/>
      <c r="C203" s="241"/>
      <c r="D203" s="225" t="s">
        <v>185</v>
      </c>
      <c r="E203" s="242" t="s">
        <v>19</v>
      </c>
      <c r="F203" s="243" t="s">
        <v>187</v>
      </c>
      <c r="G203" s="241"/>
      <c r="H203" s="244">
        <v>129.06</v>
      </c>
      <c r="I203" s="245"/>
      <c r="J203" s="241"/>
      <c r="K203" s="241"/>
      <c r="L203" s="246"/>
      <c r="M203" s="247"/>
      <c r="N203" s="248"/>
      <c r="O203" s="248"/>
      <c r="P203" s="248"/>
      <c r="Q203" s="248"/>
      <c r="R203" s="248"/>
      <c r="S203" s="248"/>
      <c r="T203" s="248"/>
      <c r="U203" s="249"/>
      <c r="AT203" s="250" t="s">
        <v>185</v>
      </c>
      <c r="AU203" s="250" t="s">
        <v>86</v>
      </c>
      <c r="AV203" s="13" t="s">
        <v>127</v>
      </c>
      <c r="AW203" s="13" t="s">
        <v>37</v>
      </c>
      <c r="AX203" s="13" t="s">
        <v>84</v>
      </c>
      <c r="AY203" s="250" t="s">
        <v>173</v>
      </c>
    </row>
    <row r="204" spans="2:65" s="1" customFormat="1" ht="16.5" customHeight="1">
      <c r="B204" s="39"/>
      <c r="C204" s="212" t="s">
        <v>7</v>
      </c>
      <c r="D204" s="212" t="s">
        <v>175</v>
      </c>
      <c r="E204" s="213" t="s">
        <v>856</v>
      </c>
      <c r="F204" s="214" t="s">
        <v>857</v>
      </c>
      <c r="G204" s="215" t="s">
        <v>214</v>
      </c>
      <c r="H204" s="216">
        <v>7.02</v>
      </c>
      <c r="I204" s="217"/>
      <c r="J204" s="218">
        <f>ROUND(I204*H204,2)</f>
        <v>0</v>
      </c>
      <c r="K204" s="214" t="s">
        <v>179</v>
      </c>
      <c r="L204" s="44"/>
      <c r="M204" s="219" t="s">
        <v>19</v>
      </c>
      <c r="N204" s="220" t="s">
        <v>47</v>
      </c>
      <c r="O204" s="84"/>
      <c r="P204" s="221">
        <f>O204*H204</f>
        <v>0</v>
      </c>
      <c r="Q204" s="221">
        <v>0</v>
      </c>
      <c r="R204" s="221">
        <f>Q204*H204</f>
        <v>0</v>
      </c>
      <c r="S204" s="221">
        <v>0</v>
      </c>
      <c r="T204" s="221">
        <f>S204*H204</f>
        <v>0</v>
      </c>
      <c r="U204" s="222" t="s">
        <v>19</v>
      </c>
      <c r="AR204" s="223" t="s">
        <v>127</v>
      </c>
      <c r="AT204" s="223" t="s">
        <v>175</v>
      </c>
      <c r="AU204" s="223" t="s">
        <v>86</v>
      </c>
      <c r="AY204" s="18" t="s">
        <v>173</v>
      </c>
      <c r="BE204" s="224">
        <f>IF(N204="základní",J204,0)</f>
        <v>0</v>
      </c>
      <c r="BF204" s="224">
        <f>IF(N204="snížená",J204,0)</f>
        <v>0</v>
      </c>
      <c r="BG204" s="224">
        <f>IF(N204="zákl. přenesená",J204,0)</f>
        <v>0</v>
      </c>
      <c r="BH204" s="224">
        <f>IF(N204="sníž. přenesená",J204,0)</f>
        <v>0</v>
      </c>
      <c r="BI204" s="224">
        <f>IF(N204="nulová",J204,0)</f>
        <v>0</v>
      </c>
      <c r="BJ204" s="18" t="s">
        <v>84</v>
      </c>
      <c r="BK204" s="224">
        <f>ROUND(I204*H204,2)</f>
        <v>0</v>
      </c>
      <c r="BL204" s="18" t="s">
        <v>127</v>
      </c>
      <c r="BM204" s="223" t="s">
        <v>969</v>
      </c>
    </row>
    <row r="205" spans="2:47" s="1" customFormat="1" ht="12">
      <c r="B205" s="39"/>
      <c r="C205" s="40"/>
      <c r="D205" s="225" t="s">
        <v>181</v>
      </c>
      <c r="E205" s="40"/>
      <c r="F205" s="226" t="s">
        <v>859</v>
      </c>
      <c r="G205" s="40"/>
      <c r="H205" s="40"/>
      <c r="I205" s="137"/>
      <c r="J205" s="40"/>
      <c r="K205" s="40"/>
      <c r="L205" s="44"/>
      <c r="M205" s="227"/>
      <c r="N205" s="84"/>
      <c r="O205" s="84"/>
      <c r="P205" s="84"/>
      <c r="Q205" s="84"/>
      <c r="R205" s="84"/>
      <c r="S205" s="84"/>
      <c r="T205" s="84"/>
      <c r="U205" s="85"/>
      <c r="AT205" s="18" t="s">
        <v>181</v>
      </c>
      <c r="AU205" s="18" t="s">
        <v>86</v>
      </c>
    </row>
    <row r="206" spans="2:47" s="1" customFormat="1" ht="12">
      <c r="B206" s="39"/>
      <c r="C206" s="40"/>
      <c r="D206" s="225" t="s">
        <v>183</v>
      </c>
      <c r="E206" s="40"/>
      <c r="F206" s="228" t="s">
        <v>315</v>
      </c>
      <c r="G206" s="40"/>
      <c r="H206" s="40"/>
      <c r="I206" s="137"/>
      <c r="J206" s="40"/>
      <c r="K206" s="40"/>
      <c r="L206" s="44"/>
      <c r="M206" s="227"/>
      <c r="N206" s="84"/>
      <c r="O206" s="84"/>
      <c r="P206" s="84"/>
      <c r="Q206" s="84"/>
      <c r="R206" s="84"/>
      <c r="S206" s="84"/>
      <c r="T206" s="84"/>
      <c r="U206" s="85"/>
      <c r="AT206" s="18" t="s">
        <v>183</v>
      </c>
      <c r="AU206" s="18" t="s">
        <v>86</v>
      </c>
    </row>
    <row r="207" spans="2:51" s="12" customFormat="1" ht="12">
      <c r="B207" s="229"/>
      <c r="C207" s="230"/>
      <c r="D207" s="225" t="s">
        <v>185</v>
      </c>
      <c r="E207" s="231" t="s">
        <v>19</v>
      </c>
      <c r="F207" s="232" t="s">
        <v>970</v>
      </c>
      <c r="G207" s="230"/>
      <c r="H207" s="233">
        <v>7.02</v>
      </c>
      <c r="I207" s="234"/>
      <c r="J207" s="230"/>
      <c r="K207" s="230"/>
      <c r="L207" s="235"/>
      <c r="M207" s="236"/>
      <c r="N207" s="237"/>
      <c r="O207" s="237"/>
      <c r="P207" s="237"/>
      <c r="Q207" s="237"/>
      <c r="R207" s="237"/>
      <c r="S207" s="237"/>
      <c r="T207" s="237"/>
      <c r="U207" s="238"/>
      <c r="AT207" s="239" t="s">
        <v>185</v>
      </c>
      <c r="AU207" s="239" t="s">
        <v>86</v>
      </c>
      <c r="AV207" s="12" t="s">
        <v>86</v>
      </c>
      <c r="AW207" s="12" t="s">
        <v>37</v>
      </c>
      <c r="AX207" s="12" t="s">
        <v>76</v>
      </c>
      <c r="AY207" s="239" t="s">
        <v>173</v>
      </c>
    </row>
    <row r="208" spans="2:51" s="13" customFormat="1" ht="12">
      <c r="B208" s="240"/>
      <c r="C208" s="241"/>
      <c r="D208" s="225" t="s">
        <v>185</v>
      </c>
      <c r="E208" s="242" t="s">
        <v>19</v>
      </c>
      <c r="F208" s="243" t="s">
        <v>187</v>
      </c>
      <c r="G208" s="241"/>
      <c r="H208" s="244">
        <v>7.02</v>
      </c>
      <c r="I208" s="245"/>
      <c r="J208" s="241"/>
      <c r="K208" s="241"/>
      <c r="L208" s="246"/>
      <c r="M208" s="247"/>
      <c r="N208" s="248"/>
      <c r="O208" s="248"/>
      <c r="P208" s="248"/>
      <c r="Q208" s="248"/>
      <c r="R208" s="248"/>
      <c r="S208" s="248"/>
      <c r="T208" s="248"/>
      <c r="U208" s="249"/>
      <c r="AT208" s="250" t="s">
        <v>185</v>
      </c>
      <c r="AU208" s="250" t="s">
        <v>86</v>
      </c>
      <c r="AV208" s="13" t="s">
        <v>127</v>
      </c>
      <c r="AW208" s="13" t="s">
        <v>37</v>
      </c>
      <c r="AX208" s="13" t="s">
        <v>84</v>
      </c>
      <c r="AY208" s="250" t="s">
        <v>173</v>
      </c>
    </row>
    <row r="209" spans="2:65" s="1" customFormat="1" ht="16.5" customHeight="1">
      <c r="B209" s="39"/>
      <c r="C209" s="212" t="s">
        <v>321</v>
      </c>
      <c r="D209" s="212" t="s">
        <v>175</v>
      </c>
      <c r="E209" s="213" t="s">
        <v>328</v>
      </c>
      <c r="F209" s="214" t="s">
        <v>329</v>
      </c>
      <c r="G209" s="215" t="s">
        <v>190</v>
      </c>
      <c r="H209" s="216">
        <v>6</v>
      </c>
      <c r="I209" s="217"/>
      <c r="J209" s="218">
        <f>ROUND(I209*H209,2)</f>
        <v>0</v>
      </c>
      <c r="K209" s="214" t="s">
        <v>179</v>
      </c>
      <c r="L209" s="44"/>
      <c r="M209" s="219" t="s">
        <v>19</v>
      </c>
      <c r="N209" s="220" t="s">
        <v>47</v>
      </c>
      <c r="O209" s="84"/>
      <c r="P209" s="221">
        <f>O209*H209</f>
        <v>0</v>
      </c>
      <c r="Q209" s="221">
        <v>0</v>
      </c>
      <c r="R209" s="221">
        <f>Q209*H209</f>
        <v>0</v>
      </c>
      <c r="S209" s="221">
        <v>0</v>
      </c>
      <c r="T209" s="221">
        <f>S209*H209</f>
        <v>0</v>
      </c>
      <c r="U209" s="222" t="s">
        <v>19</v>
      </c>
      <c r="AR209" s="223" t="s">
        <v>127</v>
      </c>
      <c r="AT209" s="223" t="s">
        <v>175</v>
      </c>
      <c r="AU209" s="223" t="s">
        <v>86</v>
      </c>
      <c r="AY209" s="18" t="s">
        <v>173</v>
      </c>
      <c r="BE209" s="224">
        <f>IF(N209="základní",J209,0)</f>
        <v>0</v>
      </c>
      <c r="BF209" s="224">
        <f>IF(N209="snížená",J209,0)</f>
        <v>0</v>
      </c>
      <c r="BG209" s="224">
        <f>IF(N209="zákl. přenesená",J209,0)</f>
        <v>0</v>
      </c>
      <c r="BH209" s="224">
        <f>IF(N209="sníž. přenesená",J209,0)</f>
        <v>0</v>
      </c>
      <c r="BI209" s="224">
        <f>IF(N209="nulová",J209,0)</f>
        <v>0</v>
      </c>
      <c r="BJ209" s="18" t="s">
        <v>84</v>
      </c>
      <c r="BK209" s="224">
        <f>ROUND(I209*H209,2)</f>
        <v>0</v>
      </c>
      <c r="BL209" s="18" t="s">
        <v>127</v>
      </c>
      <c r="BM209" s="223" t="s">
        <v>330</v>
      </c>
    </row>
    <row r="210" spans="2:47" s="1" customFormat="1" ht="12">
      <c r="B210" s="39"/>
      <c r="C210" s="40"/>
      <c r="D210" s="225" t="s">
        <v>181</v>
      </c>
      <c r="E210" s="40"/>
      <c r="F210" s="226" t="s">
        <v>331</v>
      </c>
      <c r="G210" s="40"/>
      <c r="H210" s="40"/>
      <c r="I210" s="137"/>
      <c r="J210" s="40"/>
      <c r="K210" s="40"/>
      <c r="L210" s="44"/>
      <c r="M210" s="227"/>
      <c r="N210" s="84"/>
      <c r="O210" s="84"/>
      <c r="P210" s="84"/>
      <c r="Q210" s="84"/>
      <c r="R210" s="84"/>
      <c r="S210" s="84"/>
      <c r="T210" s="84"/>
      <c r="U210" s="85"/>
      <c r="AT210" s="18" t="s">
        <v>181</v>
      </c>
      <c r="AU210" s="18" t="s">
        <v>86</v>
      </c>
    </row>
    <row r="211" spans="2:47" s="1" customFormat="1" ht="12">
      <c r="B211" s="39"/>
      <c r="C211" s="40"/>
      <c r="D211" s="225" t="s">
        <v>183</v>
      </c>
      <c r="E211" s="40"/>
      <c r="F211" s="228" t="s">
        <v>332</v>
      </c>
      <c r="G211" s="40"/>
      <c r="H211" s="40"/>
      <c r="I211" s="137"/>
      <c r="J211" s="40"/>
      <c r="K211" s="40"/>
      <c r="L211" s="44"/>
      <c r="M211" s="227"/>
      <c r="N211" s="84"/>
      <c r="O211" s="84"/>
      <c r="P211" s="84"/>
      <c r="Q211" s="84"/>
      <c r="R211" s="84"/>
      <c r="S211" s="84"/>
      <c r="T211" s="84"/>
      <c r="U211" s="85"/>
      <c r="AT211" s="18" t="s">
        <v>183</v>
      </c>
      <c r="AU211" s="18" t="s">
        <v>86</v>
      </c>
    </row>
    <row r="212" spans="2:51" s="12" customFormat="1" ht="12">
      <c r="B212" s="229"/>
      <c r="C212" s="230"/>
      <c r="D212" s="225" t="s">
        <v>185</v>
      </c>
      <c r="E212" s="231" t="s">
        <v>19</v>
      </c>
      <c r="F212" s="232" t="s">
        <v>119</v>
      </c>
      <c r="G212" s="230"/>
      <c r="H212" s="233">
        <v>6</v>
      </c>
      <c r="I212" s="234"/>
      <c r="J212" s="230"/>
      <c r="K212" s="230"/>
      <c r="L212" s="235"/>
      <c r="M212" s="236"/>
      <c r="N212" s="237"/>
      <c r="O212" s="237"/>
      <c r="P212" s="237"/>
      <c r="Q212" s="237"/>
      <c r="R212" s="237"/>
      <c r="S212" s="237"/>
      <c r="T212" s="237"/>
      <c r="U212" s="238"/>
      <c r="AT212" s="239" t="s">
        <v>185</v>
      </c>
      <c r="AU212" s="239" t="s">
        <v>86</v>
      </c>
      <c r="AV212" s="12" t="s">
        <v>86</v>
      </c>
      <c r="AW212" s="12" t="s">
        <v>37</v>
      </c>
      <c r="AX212" s="12" t="s">
        <v>76</v>
      </c>
      <c r="AY212" s="239" t="s">
        <v>173</v>
      </c>
    </row>
    <row r="213" spans="2:51" s="13" customFormat="1" ht="12">
      <c r="B213" s="240"/>
      <c r="C213" s="241"/>
      <c r="D213" s="225" t="s">
        <v>185</v>
      </c>
      <c r="E213" s="242" t="s">
        <v>19</v>
      </c>
      <c r="F213" s="243" t="s">
        <v>187</v>
      </c>
      <c r="G213" s="241"/>
      <c r="H213" s="244">
        <v>6</v>
      </c>
      <c r="I213" s="245"/>
      <c r="J213" s="241"/>
      <c r="K213" s="241"/>
      <c r="L213" s="246"/>
      <c r="M213" s="247"/>
      <c r="N213" s="248"/>
      <c r="O213" s="248"/>
      <c r="P213" s="248"/>
      <c r="Q213" s="248"/>
      <c r="R213" s="248"/>
      <c r="S213" s="248"/>
      <c r="T213" s="248"/>
      <c r="U213" s="249"/>
      <c r="AT213" s="250" t="s">
        <v>185</v>
      </c>
      <c r="AU213" s="250" t="s">
        <v>86</v>
      </c>
      <c r="AV213" s="13" t="s">
        <v>127</v>
      </c>
      <c r="AW213" s="13" t="s">
        <v>37</v>
      </c>
      <c r="AX213" s="13" t="s">
        <v>84</v>
      </c>
      <c r="AY213" s="250" t="s">
        <v>173</v>
      </c>
    </row>
    <row r="214" spans="2:65" s="1" customFormat="1" ht="16.5" customHeight="1">
      <c r="B214" s="39"/>
      <c r="C214" s="212" t="s">
        <v>327</v>
      </c>
      <c r="D214" s="212" t="s">
        <v>175</v>
      </c>
      <c r="E214" s="213" t="s">
        <v>334</v>
      </c>
      <c r="F214" s="214" t="s">
        <v>335</v>
      </c>
      <c r="G214" s="215" t="s">
        <v>190</v>
      </c>
      <c r="H214" s="216">
        <v>1</v>
      </c>
      <c r="I214" s="217"/>
      <c r="J214" s="218">
        <f>ROUND(I214*H214,2)</f>
        <v>0</v>
      </c>
      <c r="K214" s="214" t="s">
        <v>179</v>
      </c>
      <c r="L214" s="44"/>
      <c r="M214" s="219" t="s">
        <v>19</v>
      </c>
      <c r="N214" s="220" t="s">
        <v>47</v>
      </c>
      <c r="O214" s="84"/>
      <c r="P214" s="221">
        <f>O214*H214</f>
        <v>0</v>
      </c>
      <c r="Q214" s="221">
        <v>0</v>
      </c>
      <c r="R214" s="221">
        <f>Q214*H214</f>
        <v>0</v>
      </c>
      <c r="S214" s="221">
        <v>0</v>
      </c>
      <c r="T214" s="221">
        <f>S214*H214</f>
        <v>0</v>
      </c>
      <c r="U214" s="222" t="s">
        <v>19</v>
      </c>
      <c r="AR214" s="223" t="s">
        <v>127</v>
      </c>
      <c r="AT214" s="223" t="s">
        <v>175</v>
      </c>
      <c r="AU214" s="223" t="s">
        <v>86</v>
      </c>
      <c r="AY214" s="18" t="s">
        <v>173</v>
      </c>
      <c r="BE214" s="224">
        <f>IF(N214="základní",J214,0)</f>
        <v>0</v>
      </c>
      <c r="BF214" s="224">
        <f>IF(N214="snížená",J214,0)</f>
        <v>0</v>
      </c>
      <c r="BG214" s="224">
        <f>IF(N214="zákl. přenesená",J214,0)</f>
        <v>0</v>
      </c>
      <c r="BH214" s="224">
        <f>IF(N214="sníž. přenesená",J214,0)</f>
        <v>0</v>
      </c>
      <c r="BI214" s="224">
        <f>IF(N214="nulová",J214,0)</f>
        <v>0</v>
      </c>
      <c r="BJ214" s="18" t="s">
        <v>84</v>
      </c>
      <c r="BK214" s="224">
        <f>ROUND(I214*H214,2)</f>
        <v>0</v>
      </c>
      <c r="BL214" s="18" t="s">
        <v>127</v>
      </c>
      <c r="BM214" s="223" t="s">
        <v>336</v>
      </c>
    </row>
    <row r="215" spans="2:47" s="1" customFormat="1" ht="12">
      <c r="B215" s="39"/>
      <c r="C215" s="40"/>
      <c r="D215" s="225" t="s">
        <v>181</v>
      </c>
      <c r="E215" s="40"/>
      <c r="F215" s="226" t="s">
        <v>337</v>
      </c>
      <c r="G215" s="40"/>
      <c r="H215" s="40"/>
      <c r="I215" s="137"/>
      <c r="J215" s="40"/>
      <c r="K215" s="40"/>
      <c r="L215" s="44"/>
      <c r="M215" s="227"/>
      <c r="N215" s="84"/>
      <c r="O215" s="84"/>
      <c r="P215" s="84"/>
      <c r="Q215" s="84"/>
      <c r="R215" s="84"/>
      <c r="S215" s="84"/>
      <c r="T215" s="84"/>
      <c r="U215" s="85"/>
      <c r="AT215" s="18" t="s">
        <v>181</v>
      </c>
      <c r="AU215" s="18" t="s">
        <v>86</v>
      </c>
    </row>
    <row r="216" spans="2:47" s="1" customFormat="1" ht="12">
      <c r="B216" s="39"/>
      <c r="C216" s="40"/>
      <c r="D216" s="225" t="s">
        <v>183</v>
      </c>
      <c r="E216" s="40"/>
      <c r="F216" s="228" t="s">
        <v>332</v>
      </c>
      <c r="G216" s="40"/>
      <c r="H216" s="40"/>
      <c r="I216" s="137"/>
      <c r="J216" s="40"/>
      <c r="K216" s="40"/>
      <c r="L216" s="44"/>
      <c r="M216" s="227"/>
      <c r="N216" s="84"/>
      <c r="O216" s="84"/>
      <c r="P216" s="84"/>
      <c r="Q216" s="84"/>
      <c r="R216" s="84"/>
      <c r="S216" s="84"/>
      <c r="T216" s="84"/>
      <c r="U216" s="85"/>
      <c r="AT216" s="18" t="s">
        <v>183</v>
      </c>
      <c r="AU216" s="18" t="s">
        <v>86</v>
      </c>
    </row>
    <row r="217" spans="2:51" s="12" customFormat="1" ht="12">
      <c r="B217" s="229"/>
      <c r="C217" s="230"/>
      <c r="D217" s="225" t="s">
        <v>185</v>
      </c>
      <c r="E217" s="231" t="s">
        <v>19</v>
      </c>
      <c r="F217" s="232" t="s">
        <v>122</v>
      </c>
      <c r="G217" s="230"/>
      <c r="H217" s="233">
        <v>1</v>
      </c>
      <c r="I217" s="234"/>
      <c r="J217" s="230"/>
      <c r="K217" s="230"/>
      <c r="L217" s="235"/>
      <c r="M217" s="236"/>
      <c r="N217" s="237"/>
      <c r="O217" s="237"/>
      <c r="P217" s="237"/>
      <c r="Q217" s="237"/>
      <c r="R217" s="237"/>
      <c r="S217" s="237"/>
      <c r="T217" s="237"/>
      <c r="U217" s="238"/>
      <c r="AT217" s="239" t="s">
        <v>185</v>
      </c>
      <c r="AU217" s="239" t="s">
        <v>86</v>
      </c>
      <c r="AV217" s="12" t="s">
        <v>86</v>
      </c>
      <c r="AW217" s="12" t="s">
        <v>37</v>
      </c>
      <c r="AX217" s="12" t="s">
        <v>76</v>
      </c>
      <c r="AY217" s="239" t="s">
        <v>173</v>
      </c>
    </row>
    <row r="218" spans="2:51" s="13" customFormat="1" ht="12">
      <c r="B218" s="240"/>
      <c r="C218" s="241"/>
      <c r="D218" s="225" t="s">
        <v>185</v>
      </c>
      <c r="E218" s="242" t="s">
        <v>19</v>
      </c>
      <c r="F218" s="243" t="s">
        <v>187</v>
      </c>
      <c r="G218" s="241"/>
      <c r="H218" s="244">
        <v>1</v>
      </c>
      <c r="I218" s="245"/>
      <c r="J218" s="241"/>
      <c r="K218" s="241"/>
      <c r="L218" s="246"/>
      <c r="M218" s="247"/>
      <c r="N218" s="248"/>
      <c r="O218" s="248"/>
      <c r="P218" s="248"/>
      <c r="Q218" s="248"/>
      <c r="R218" s="248"/>
      <c r="S218" s="248"/>
      <c r="T218" s="248"/>
      <c r="U218" s="249"/>
      <c r="AT218" s="250" t="s">
        <v>185</v>
      </c>
      <c r="AU218" s="250" t="s">
        <v>86</v>
      </c>
      <c r="AV218" s="13" t="s">
        <v>127</v>
      </c>
      <c r="AW218" s="13" t="s">
        <v>37</v>
      </c>
      <c r="AX218" s="13" t="s">
        <v>84</v>
      </c>
      <c r="AY218" s="250" t="s">
        <v>173</v>
      </c>
    </row>
    <row r="219" spans="2:65" s="1" customFormat="1" ht="16.5" customHeight="1">
      <c r="B219" s="39"/>
      <c r="C219" s="212" t="s">
        <v>333</v>
      </c>
      <c r="D219" s="212" t="s">
        <v>175</v>
      </c>
      <c r="E219" s="213" t="s">
        <v>339</v>
      </c>
      <c r="F219" s="214" t="s">
        <v>340</v>
      </c>
      <c r="G219" s="215" t="s">
        <v>190</v>
      </c>
      <c r="H219" s="216">
        <v>1</v>
      </c>
      <c r="I219" s="217"/>
      <c r="J219" s="218">
        <f>ROUND(I219*H219,2)</f>
        <v>0</v>
      </c>
      <c r="K219" s="214" t="s">
        <v>179</v>
      </c>
      <c r="L219" s="44"/>
      <c r="M219" s="219" t="s">
        <v>19</v>
      </c>
      <c r="N219" s="220" t="s">
        <v>47</v>
      </c>
      <c r="O219" s="84"/>
      <c r="P219" s="221">
        <f>O219*H219</f>
        <v>0</v>
      </c>
      <c r="Q219" s="221">
        <v>0</v>
      </c>
      <c r="R219" s="221">
        <f>Q219*H219</f>
        <v>0</v>
      </c>
      <c r="S219" s="221">
        <v>0</v>
      </c>
      <c r="T219" s="221">
        <f>S219*H219</f>
        <v>0</v>
      </c>
      <c r="U219" s="222" t="s">
        <v>19</v>
      </c>
      <c r="AR219" s="223" t="s">
        <v>127</v>
      </c>
      <c r="AT219" s="223" t="s">
        <v>175</v>
      </c>
      <c r="AU219" s="223" t="s">
        <v>86</v>
      </c>
      <c r="AY219" s="18" t="s">
        <v>173</v>
      </c>
      <c r="BE219" s="224">
        <f>IF(N219="základní",J219,0)</f>
        <v>0</v>
      </c>
      <c r="BF219" s="224">
        <f>IF(N219="snížená",J219,0)</f>
        <v>0</v>
      </c>
      <c r="BG219" s="224">
        <f>IF(N219="zákl. přenesená",J219,0)</f>
        <v>0</v>
      </c>
      <c r="BH219" s="224">
        <f>IF(N219="sníž. přenesená",J219,0)</f>
        <v>0</v>
      </c>
      <c r="BI219" s="224">
        <f>IF(N219="nulová",J219,0)</f>
        <v>0</v>
      </c>
      <c r="BJ219" s="18" t="s">
        <v>84</v>
      </c>
      <c r="BK219" s="224">
        <f>ROUND(I219*H219,2)</f>
        <v>0</v>
      </c>
      <c r="BL219" s="18" t="s">
        <v>127</v>
      </c>
      <c r="BM219" s="223" t="s">
        <v>341</v>
      </c>
    </row>
    <row r="220" spans="2:47" s="1" customFormat="1" ht="12">
      <c r="B220" s="39"/>
      <c r="C220" s="40"/>
      <c r="D220" s="225" t="s">
        <v>181</v>
      </c>
      <c r="E220" s="40"/>
      <c r="F220" s="226" t="s">
        <v>342</v>
      </c>
      <c r="G220" s="40"/>
      <c r="H220" s="40"/>
      <c r="I220" s="137"/>
      <c r="J220" s="40"/>
      <c r="K220" s="40"/>
      <c r="L220" s="44"/>
      <c r="M220" s="227"/>
      <c r="N220" s="84"/>
      <c r="O220" s="84"/>
      <c r="P220" s="84"/>
      <c r="Q220" s="84"/>
      <c r="R220" s="84"/>
      <c r="S220" s="84"/>
      <c r="T220" s="84"/>
      <c r="U220" s="85"/>
      <c r="AT220" s="18" t="s">
        <v>181</v>
      </c>
      <c r="AU220" s="18" t="s">
        <v>86</v>
      </c>
    </row>
    <row r="221" spans="2:47" s="1" customFormat="1" ht="12">
      <c r="B221" s="39"/>
      <c r="C221" s="40"/>
      <c r="D221" s="225" t="s">
        <v>183</v>
      </c>
      <c r="E221" s="40"/>
      <c r="F221" s="228" t="s">
        <v>332</v>
      </c>
      <c r="G221" s="40"/>
      <c r="H221" s="40"/>
      <c r="I221" s="137"/>
      <c r="J221" s="40"/>
      <c r="K221" s="40"/>
      <c r="L221" s="44"/>
      <c r="M221" s="227"/>
      <c r="N221" s="84"/>
      <c r="O221" s="84"/>
      <c r="P221" s="84"/>
      <c r="Q221" s="84"/>
      <c r="R221" s="84"/>
      <c r="S221" s="84"/>
      <c r="T221" s="84"/>
      <c r="U221" s="85"/>
      <c r="AT221" s="18" t="s">
        <v>183</v>
      </c>
      <c r="AU221" s="18" t="s">
        <v>86</v>
      </c>
    </row>
    <row r="222" spans="2:51" s="12" customFormat="1" ht="12">
      <c r="B222" s="229"/>
      <c r="C222" s="230"/>
      <c r="D222" s="225" t="s">
        <v>185</v>
      </c>
      <c r="E222" s="231" t="s">
        <v>19</v>
      </c>
      <c r="F222" s="232" t="s">
        <v>124</v>
      </c>
      <c r="G222" s="230"/>
      <c r="H222" s="233">
        <v>1</v>
      </c>
      <c r="I222" s="234"/>
      <c r="J222" s="230"/>
      <c r="K222" s="230"/>
      <c r="L222" s="235"/>
      <c r="M222" s="236"/>
      <c r="N222" s="237"/>
      <c r="O222" s="237"/>
      <c r="P222" s="237"/>
      <c r="Q222" s="237"/>
      <c r="R222" s="237"/>
      <c r="S222" s="237"/>
      <c r="T222" s="237"/>
      <c r="U222" s="238"/>
      <c r="AT222" s="239" t="s">
        <v>185</v>
      </c>
      <c r="AU222" s="239" t="s">
        <v>86</v>
      </c>
      <c r="AV222" s="12" t="s">
        <v>86</v>
      </c>
      <c r="AW222" s="12" t="s">
        <v>37</v>
      </c>
      <c r="AX222" s="12" t="s">
        <v>76</v>
      </c>
      <c r="AY222" s="239" t="s">
        <v>173</v>
      </c>
    </row>
    <row r="223" spans="2:51" s="13" customFormat="1" ht="12">
      <c r="B223" s="240"/>
      <c r="C223" s="241"/>
      <c r="D223" s="225" t="s">
        <v>185</v>
      </c>
      <c r="E223" s="242" t="s">
        <v>19</v>
      </c>
      <c r="F223" s="243" t="s">
        <v>187</v>
      </c>
      <c r="G223" s="241"/>
      <c r="H223" s="244">
        <v>1</v>
      </c>
      <c r="I223" s="245"/>
      <c r="J223" s="241"/>
      <c r="K223" s="241"/>
      <c r="L223" s="246"/>
      <c r="M223" s="247"/>
      <c r="N223" s="248"/>
      <c r="O223" s="248"/>
      <c r="P223" s="248"/>
      <c r="Q223" s="248"/>
      <c r="R223" s="248"/>
      <c r="S223" s="248"/>
      <c r="T223" s="248"/>
      <c r="U223" s="249"/>
      <c r="AT223" s="250" t="s">
        <v>185</v>
      </c>
      <c r="AU223" s="250" t="s">
        <v>86</v>
      </c>
      <c r="AV223" s="13" t="s">
        <v>127</v>
      </c>
      <c r="AW223" s="13" t="s">
        <v>37</v>
      </c>
      <c r="AX223" s="13" t="s">
        <v>84</v>
      </c>
      <c r="AY223" s="250" t="s">
        <v>173</v>
      </c>
    </row>
    <row r="224" spans="2:65" s="1" customFormat="1" ht="16.5" customHeight="1">
      <c r="B224" s="39"/>
      <c r="C224" s="212" t="s">
        <v>338</v>
      </c>
      <c r="D224" s="212" t="s">
        <v>175</v>
      </c>
      <c r="E224" s="213" t="s">
        <v>344</v>
      </c>
      <c r="F224" s="214" t="s">
        <v>345</v>
      </c>
      <c r="G224" s="215" t="s">
        <v>190</v>
      </c>
      <c r="H224" s="216">
        <v>2</v>
      </c>
      <c r="I224" s="217"/>
      <c r="J224" s="218">
        <f>ROUND(I224*H224,2)</f>
        <v>0</v>
      </c>
      <c r="K224" s="214" t="s">
        <v>179</v>
      </c>
      <c r="L224" s="44"/>
      <c r="M224" s="219" t="s">
        <v>19</v>
      </c>
      <c r="N224" s="220" t="s">
        <v>47</v>
      </c>
      <c r="O224" s="84"/>
      <c r="P224" s="221">
        <f>O224*H224</f>
        <v>0</v>
      </c>
      <c r="Q224" s="221">
        <v>0</v>
      </c>
      <c r="R224" s="221">
        <f>Q224*H224</f>
        <v>0</v>
      </c>
      <c r="S224" s="221">
        <v>0</v>
      </c>
      <c r="T224" s="221">
        <f>S224*H224</f>
        <v>0</v>
      </c>
      <c r="U224" s="222" t="s">
        <v>19</v>
      </c>
      <c r="AR224" s="223" t="s">
        <v>127</v>
      </c>
      <c r="AT224" s="223" t="s">
        <v>175</v>
      </c>
      <c r="AU224" s="223" t="s">
        <v>86</v>
      </c>
      <c r="AY224" s="18" t="s">
        <v>173</v>
      </c>
      <c r="BE224" s="224">
        <f>IF(N224="základní",J224,0)</f>
        <v>0</v>
      </c>
      <c r="BF224" s="224">
        <f>IF(N224="snížená",J224,0)</f>
        <v>0</v>
      </c>
      <c r="BG224" s="224">
        <f>IF(N224="zákl. přenesená",J224,0)</f>
        <v>0</v>
      </c>
      <c r="BH224" s="224">
        <f>IF(N224="sníž. přenesená",J224,0)</f>
        <v>0</v>
      </c>
      <c r="BI224" s="224">
        <f>IF(N224="nulová",J224,0)</f>
        <v>0</v>
      </c>
      <c r="BJ224" s="18" t="s">
        <v>84</v>
      </c>
      <c r="BK224" s="224">
        <f>ROUND(I224*H224,2)</f>
        <v>0</v>
      </c>
      <c r="BL224" s="18" t="s">
        <v>127</v>
      </c>
      <c r="BM224" s="223" t="s">
        <v>346</v>
      </c>
    </row>
    <row r="225" spans="2:47" s="1" customFormat="1" ht="12">
      <c r="B225" s="39"/>
      <c r="C225" s="40"/>
      <c r="D225" s="225" t="s">
        <v>181</v>
      </c>
      <c r="E225" s="40"/>
      <c r="F225" s="226" t="s">
        <v>347</v>
      </c>
      <c r="G225" s="40"/>
      <c r="H225" s="40"/>
      <c r="I225" s="137"/>
      <c r="J225" s="40"/>
      <c r="K225" s="40"/>
      <c r="L225" s="44"/>
      <c r="M225" s="227"/>
      <c r="N225" s="84"/>
      <c r="O225" s="84"/>
      <c r="P225" s="84"/>
      <c r="Q225" s="84"/>
      <c r="R225" s="84"/>
      <c r="S225" s="84"/>
      <c r="T225" s="84"/>
      <c r="U225" s="85"/>
      <c r="AT225" s="18" t="s">
        <v>181</v>
      </c>
      <c r="AU225" s="18" t="s">
        <v>86</v>
      </c>
    </row>
    <row r="226" spans="2:47" s="1" customFormat="1" ht="12">
      <c r="B226" s="39"/>
      <c r="C226" s="40"/>
      <c r="D226" s="225" t="s">
        <v>183</v>
      </c>
      <c r="E226" s="40"/>
      <c r="F226" s="228" t="s">
        <v>332</v>
      </c>
      <c r="G226" s="40"/>
      <c r="H226" s="40"/>
      <c r="I226" s="137"/>
      <c r="J226" s="40"/>
      <c r="K226" s="40"/>
      <c r="L226" s="44"/>
      <c r="M226" s="227"/>
      <c r="N226" s="84"/>
      <c r="O226" s="84"/>
      <c r="P226" s="84"/>
      <c r="Q226" s="84"/>
      <c r="R226" s="84"/>
      <c r="S226" s="84"/>
      <c r="T226" s="84"/>
      <c r="U226" s="85"/>
      <c r="AT226" s="18" t="s">
        <v>183</v>
      </c>
      <c r="AU226" s="18" t="s">
        <v>86</v>
      </c>
    </row>
    <row r="227" spans="2:51" s="12" customFormat="1" ht="12">
      <c r="B227" s="229"/>
      <c r="C227" s="230"/>
      <c r="D227" s="225" t="s">
        <v>185</v>
      </c>
      <c r="E227" s="231" t="s">
        <v>19</v>
      </c>
      <c r="F227" s="232" t="s">
        <v>126</v>
      </c>
      <c r="G227" s="230"/>
      <c r="H227" s="233">
        <v>2</v>
      </c>
      <c r="I227" s="234"/>
      <c r="J227" s="230"/>
      <c r="K227" s="230"/>
      <c r="L227" s="235"/>
      <c r="M227" s="236"/>
      <c r="N227" s="237"/>
      <c r="O227" s="237"/>
      <c r="P227" s="237"/>
      <c r="Q227" s="237"/>
      <c r="R227" s="237"/>
      <c r="S227" s="237"/>
      <c r="T227" s="237"/>
      <c r="U227" s="238"/>
      <c r="AT227" s="239" t="s">
        <v>185</v>
      </c>
      <c r="AU227" s="239" t="s">
        <v>86</v>
      </c>
      <c r="AV227" s="12" t="s">
        <v>86</v>
      </c>
      <c r="AW227" s="12" t="s">
        <v>37</v>
      </c>
      <c r="AX227" s="12" t="s">
        <v>76</v>
      </c>
      <c r="AY227" s="239" t="s">
        <v>173</v>
      </c>
    </row>
    <row r="228" spans="2:51" s="13" customFormat="1" ht="12">
      <c r="B228" s="240"/>
      <c r="C228" s="241"/>
      <c r="D228" s="225" t="s">
        <v>185</v>
      </c>
      <c r="E228" s="242" t="s">
        <v>19</v>
      </c>
      <c r="F228" s="243" t="s">
        <v>187</v>
      </c>
      <c r="G228" s="241"/>
      <c r="H228" s="244">
        <v>2</v>
      </c>
      <c r="I228" s="245"/>
      <c r="J228" s="241"/>
      <c r="K228" s="241"/>
      <c r="L228" s="246"/>
      <c r="M228" s="247"/>
      <c r="N228" s="248"/>
      <c r="O228" s="248"/>
      <c r="P228" s="248"/>
      <c r="Q228" s="248"/>
      <c r="R228" s="248"/>
      <c r="S228" s="248"/>
      <c r="T228" s="248"/>
      <c r="U228" s="249"/>
      <c r="AT228" s="250" t="s">
        <v>185</v>
      </c>
      <c r="AU228" s="250" t="s">
        <v>86</v>
      </c>
      <c r="AV228" s="13" t="s">
        <v>127</v>
      </c>
      <c r="AW228" s="13" t="s">
        <v>37</v>
      </c>
      <c r="AX228" s="13" t="s">
        <v>84</v>
      </c>
      <c r="AY228" s="250" t="s">
        <v>173</v>
      </c>
    </row>
    <row r="229" spans="2:65" s="1" customFormat="1" ht="16.5" customHeight="1">
      <c r="B229" s="39"/>
      <c r="C229" s="212" t="s">
        <v>343</v>
      </c>
      <c r="D229" s="212" t="s">
        <v>175</v>
      </c>
      <c r="E229" s="213" t="s">
        <v>867</v>
      </c>
      <c r="F229" s="214" t="s">
        <v>868</v>
      </c>
      <c r="G229" s="215" t="s">
        <v>406</v>
      </c>
      <c r="H229" s="216">
        <v>232.308</v>
      </c>
      <c r="I229" s="217"/>
      <c r="J229" s="218">
        <f>ROUND(I229*H229,2)</f>
        <v>0</v>
      </c>
      <c r="K229" s="214" t="s">
        <v>179</v>
      </c>
      <c r="L229" s="44"/>
      <c r="M229" s="219" t="s">
        <v>19</v>
      </c>
      <c r="N229" s="220" t="s">
        <v>47</v>
      </c>
      <c r="O229" s="84"/>
      <c r="P229" s="221">
        <f>O229*H229</f>
        <v>0</v>
      </c>
      <c r="Q229" s="221">
        <v>0</v>
      </c>
      <c r="R229" s="221">
        <f>Q229*H229</f>
        <v>0</v>
      </c>
      <c r="S229" s="221">
        <v>0</v>
      </c>
      <c r="T229" s="221">
        <f>S229*H229</f>
        <v>0</v>
      </c>
      <c r="U229" s="222" t="s">
        <v>19</v>
      </c>
      <c r="AR229" s="223" t="s">
        <v>127</v>
      </c>
      <c r="AT229" s="223" t="s">
        <v>175</v>
      </c>
      <c r="AU229" s="223" t="s">
        <v>86</v>
      </c>
      <c r="AY229" s="18" t="s">
        <v>173</v>
      </c>
      <c r="BE229" s="224">
        <f>IF(N229="základní",J229,0)</f>
        <v>0</v>
      </c>
      <c r="BF229" s="224">
        <f>IF(N229="snížená",J229,0)</f>
        <v>0</v>
      </c>
      <c r="BG229" s="224">
        <f>IF(N229="zákl. přenesená",J229,0)</f>
        <v>0</v>
      </c>
      <c r="BH229" s="224">
        <f>IF(N229="sníž. přenesená",J229,0)</f>
        <v>0</v>
      </c>
      <c r="BI229" s="224">
        <f>IF(N229="nulová",J229,0)</f>
        <v>0</v>
      </c>
      <c r="BJ229" s="18" t="s">
        <v>84</v>
      </c>
      <c r="BK229" s="224">
        <f>ROUND(I229*H229,2)</f>
        <v>0</v>
      </c>
      <c r="BL229" s="18" t="s">
        <v>127</v>
      </c>
      <c r="BM229" s="223" t="s">
        <v>971</v>
      </c>
    </row>
    <row r="230" spans="2:47" s="1" customFormat="1" ht="12">
      <c r="B230" s="39"/>
      <c r="C230" s="40"/>
      <c r="D230" s="225" t="s">
        <v>181</v>
      </c>
      <c r="E230" s="40"/>
      <c r="F230" s="226" t="s">
        <v>870</v>
      </c>
      <c r="G230" s="40"/>
      <c r="H230" s="40"/>
      <c r="I230" s="137"/>
      <c r="J230" s="40"/>
      <c r="K230" s="40"/>
      <c r="L230" s="44"/>
      <c r="M230" s="227"/>
      <c r="N230" s="84"/>
      <c r="O230" s="84"/>
      <c r="P230" s="84"/>
      <c r="Q230" s="84"/>
      <c r="R230" s="84"/>
      <c r="S230" s="84"/>
      <c r="T230" s="84"/>
      <c r="U230" s="85"/>
      <c r="AT230" s="18" t="s">
        <v>181</v>
      </c>
      <c r="AU230" s="18" t="s">
        <v>86</v>
      </c>
    </row>
    <row r="231" spans="2:47" s="1" customFormat="1" ht="12">
      <c r="B231" s="39"/>
      <c r="C231" s="40"/>
      <c r="D231" s="225" t="s">
        <v>183</v>
      </c>
      <c r="E231" s="40"/>
      <c r="F231" s="228" t="s">
        <v>871</v>
      </c>
      <c r="G231" s="40"/>
      <c r="H231" s="40"/>
      <c r="I231" s="137"/>
      <c r="J231" s="40"/>
      <c r="K231" s="40"/>
      <c r="L231" s="44"/>
      <c r="M231" s="227"/>
      <c r="N231" s="84"/>
      <c r="O231" s="84"/>
      <c r="P231" s="84"/>
      <c r="Q231" s="84"/>
      <c r="R231" s="84"/>
      <c r="S231" s="84"/>
      <c r="T231" s="84"/>
      <c r="U231" s="85"/>
      <c r="AT231" s="18" t="s">
        <v>183</v>
      </c>
      <c r="AU231" s="18" t="s">
        <v>86</v>
      </c>
    </row>
    <row r="232" spans="2:47" s="1" customFormat="1" ht="12">
      <c r="B232" s="39"/>
      <c r="C232" s="40"/>
      <c r="D232" s="225" t="s">
        <v>409</v>
      </c>
      <c r="E232" s="40"/>
      <c r="F232" s="228" t="s">
        <v>872</v>
      </c>
      <c r="G232" s="40"/>
      <c r="H232" s="40"/>
      <c r="I232" s="137"/>
      <c r="J232" s="40"/>
      <c r="K232" s="40"/>
      <c r="L232" s="44"/>
      <c r="M232" s="227"/>
      <c r="N232" s="84"/>
      <c r="O232" s="84"/>
      <c r="P232" s="84"/>
      <c r="Q232" s="84"/>
      <c r="R232" s="84"/>
      <c r="S232" s="84"/>
      <c r="T232" s="84"/>
      <c r="U232" s="85"/>
      <c r="AT232" s="18" t="s">
        <v>409</v>
      </c>
      <c r="AU232" s="18" t="s">
        <v>86</v>
      </c>
    </row>
    <row r="233" spans="2:51" s="12" customFormat="1" ht="12">
      <c r="B233" s="229"/>
      <c r="C233" s="230"/>
      <c r="D233" s="225" t="s">
        <v>185</v>
      </c>
      <c r="E233" s="231" t="s">
        <v>19</v>
      </c>
      <c r="F233" s="232" t="s">
        <v>873</v>
      </c>
      <c r="G233" s="230"/>
      <c r="H233" s="233">
        <v>232.308</v>
      </c>
      <c r="I233" s="234"/>
      <c r="J233" s="230"/>
      <c r="K233" s="230"/>
      <c r="L233" s="235"/>
      <c r="M233" s="236"/>
      <c r="N233" s="237"/>
      <c r="O233" s="237"/>
      <c r="P233" s="237"/>
      <c r="Q233" s="237"/>
      <c r="R233" s="237"/>
      <c r="S233" s="237"/>
      <c r="T233" s="237"/>
      <c r="U233" s="238"/>
      <c r="AT233" s="239" t="s">
        <v>185</v>
      </c>
      <c r="AU233" s="239" t="s">
        <v>86</v>
      </c>
      <c r="AV233" s="12" t="s">
        <v>86</v>
      </c>
      <c r="AW233" s="12" t="s">
        <v>37</v>
      </c>
      <c r="AX233" s="12" t="s">
        <v>76</v>
      </c>
      <c r="AY233" s="239" t="s">
        <v>173</v>
      </c>
    </row>
    <row r="234" spans="2:51" s="13" customFormat="1" ht="12">
      <c r="B234" s="240"/>
      <c r="C234" s="241"/>
      <c r="D234" s="225" t="s">
        <v>185</v>
      </c>
      <c r="E234" s="242" t="s">
        <v>19</v>
      </c>
      <c r="F234" s="243" t="s">
        <v>187</v>
      </c>
      <c r="G234" s="241"/>
      <c r="H234" s="244">
        <v>232.308</v>
      </c>
      <c r="I234" s="245"/>
      <c r="J234" s="241"/>
      <c r="K234" s="241"/>
      <c r="L234" s="246"/>
      <c r="M234" s="247"/>
      <c r="N234" s="248"/>
      <c r="O234" s="248"/>
      <c r="P234" s="248"/>
      <c r="Q234" s="248"/>
      <c r="R234" s="248"/>
      <c r="S234" s="248"/>
      <c r="T234" s="248"/>
      <c r="U234" s="249"/>
      <c r="AT234" s="250" t="s">
        <v>185</v>
      </c>
      <c r="AU234" s="250" t="s">
        <v>86</v>
      </c>
      <c r="AV234" s="13" t="s">
        <v>127</v>
      </c>
      <c r="AW234" s="13" t="s">
        <v>37</v>
      </c>
      <c r="AX234" s="13" t="s">
        <v>84</v>
      </c>
      <c r="AY234" s="250" t="s">
        <v>173</v>
      </c>
    </row>
    <row r="235" spans="2:65" s="1" customFormat="1" ht="16.5" customHeight="1">
      <c r="B235" s="39"/>
      <c r="C235" s="212" t="s">
        <v>348</v>
      </c>
      <c r="D235" s="212" t="s">
        <v>175</v>
      </c>
      <c r="E235" s="213" t="s">
        <v>349</v>
      </c>
      <c r="F235" s="214" t="s">
        <v>350</v>
      </c>
      <c r="G235" s="215" t="s">
        <v>178</v>
      </c>
      <c r="H235" s="216">
        <v>0.015</v>
      </c>
      <c r="I235" s="217"/>
      <c r="J235" s="218">
        <f>ROUND(I235*H235,2)</f>
        <v>0</v>
      </c>
      <c r="K235" s="214" t="s">
        <v>179</v>
      </c>
      <c r="L235" s="44"/>
      <c r="M235" s="219" t="s">
        <v>19</v>
      </c>
      <c r="N235" s="220" t="s">
        <v>47</v>
      </c>
      <c r="O235" s="84"/>
      <c r="P235" s="221">
        <f>O235*H235</f>
        <v>0</v>
      </c>
      <c r="Q235" s="221">
        <v>0</v>
      </c>
      <c r="R235" s="221">
        <f>Q235*H235</f>
        <v>0</v>
      </c>
      <c r="S235" s="221">
        <v>0</v>
      </c>
      <c r="T235" s="221">
        <f>S235*H235</f>
        <v>0</v>
      </c>
      <c r="U235" s="222" t="s">
        <v>19</v>
      </c>
      <c r="AR235" s="223" t="s">
        <v>127</v>
      </c>
      <c r="AT235" s="223" t="s">
        <v>175</v>
      </c>
      <c r="AU235" s="223" t="s">
        <v>86</v>
      </c>
      <c r="AY235" s="18" t="s">
        <v>173</v>
      </c>
      <c r="BE235" s="224">
        <f>IF(N235="základní",J235,0)</f>
        <v>0</v>
      </c>
      <c r="BF235" s="224">
        <f>IF(N235="snížená",J235,0)</f>
        <v>0</v>
      </c>
      <c r="BG235" s="224">
        <f>IF(N235="zákl. přenesená",J235,0)</f>
        <v>0</v>
      </c>
      <c r="BH235" s="224">
        <f>IF(N235="sníž. přenesená",J235,0)</f>
        <v>0</v>
      </c>
      <c r="BI235" s="224">
        <f>IF(N235="nulová",J235,0)</f>
        <v>0</v>
      </c>
      <c r="BJ235" s="18" t="s">
        <v>84</v>
      </c>
      <c r="BK235" s="224">
        <f>ROUND(I235*H235,2)</f>
        <v>0</v>
      </c>
      <c r="BL235" s="18" t="s">
        <v>127</v>
      </c>
      <c r="BM235" s="223" t="s">
        <v>972</v>
      </c>
    </row>
    <row r="236" spans="2:47" s="1" customFormat="1" ht="12">
      <c r="B236" s="39"/>
      <c r="C236" s="40"/>
      <c r="D236" s="225" t="s">
        <v>181</v>
      </c>
      <c r="E236" s="40"/>
      <c r="F236" s="226" t="s">
        <v>352</v>
      </c>
      <c r="G236" s="40"/>
      <c r="H236" s="40"/>
      <c r="I236" s="137"/>
      <c r="J236" s="40"/>
      <c r="K236" s="40"/>
      <c r="L236" s="44"/>
      <c r="M236" s="227"/>
      <c r="N236" s="84"/>
      <c r="O236" s="84"/>
      <c r="P236" s="84"/>
      <c r="Q236" s="84"/>
      <c r="R236" s="84"/>
      <c r="S236" s="84"/>
      <c r="T236" s="84"/>
      <c r="U236" s="85"/>
      <c r="AT236" s="18" t="s">
        <v>181</v>
      </c>
      <c r="AU236" s="18" t="s">
        <v>86</v>
      </c>
    </row>
    <row r="237" spans="2:47" s="1" customFormat="1" ht="12">
      <c r="B237" s="39"/>
      <c r="C237" s="40"/>
      <c r="D237" s="225" t="s">
        <v>183</v>
      </c>
      <c r="E237" s="40"/>
      <c r="F237" s="228" t="s">
        <v>353</v>
      </c>
      <c r="G237" s="40"/>
      <c r="H237" s="40"/>
      <c r="I237" s="137"/>
      <c r="J237" s="40"/>
      <c r="K237" s="40"/>
      <c r="L237" s="44"/>
      <c r="M237" s="227"/>
      <c r="N237" s="84"/>
      <c r="O237" s="84"/>
      <c r="P237" s="84"/>
      <c r="Q237" s="84"/>
      <c r="R237" s="84"/>
      <c r="S237" s="84"/>
      <c r="T237" s="84"/>
      <c r="U237" s="85"/>
      <c r="AT237" s="18" t="s">
        <v>183</v>
      </c>
      <c r="AU237" s="18" t="s">
        <v>86</v>
      </c>
    </row>
    <row r="238" spans="2:51" s="12" customFormat="1" ht="12">
      <c r="B238" s="229"/>
      <c r="C238" s="230"/>
      <c r="D238" s="225" t="s">
        <v>185</v>
      </c>
      <c r="E238" s="231" t="s">
        <v>19</v>
      </c>
      <c r="F238" s="232" t="s">
        <v>140</v>
      </c>
      <c r="G238" s="230"/>
      <c r="H238" s="233">
        <v>0.015</v>
      </c>
      <c r="I238" s="234"/>
      <c r="J238" s="230"/>
      <c r="K238" s="230"/>
      <c r="L238" s="235"/>
      <c r="M238" s="236"/>
      <c r="N238" s="237"/>
      <c r="O238" s="237"/>
      <c r="P238" s="237"/>
      <c r="Q238" s="237"/>
      <c r="R238" s="237"/>
      <c r="S238" s="237"/>
      <c r="T238" s="237"/>
      <c r="U238" s="238"/>
      <c r="AT238" s="239" t="s">
        <v>185</v>
      </c>
      <c r="AU238" s="239" t="s">
        <v>86</v>
      </c>
      <c r="AV238" s="12" t="s">
        <v>86</v>
      </c>
      <c r="AW238" s="12" t="s">
        <v>37</v>
      </c>
      <c r="AX238" s="12" t="s">
        <v>76</v>
      </c>
      <c r="AY238" s="239" t="s">
        <v>173</v>
      </c>
    </row>
    <row r="239" spans="2:51" s="13" customFormat="1" ht="12">
      <c r="B239" s="240"/>
      <c r="C239" s="241"/>
      <c r="D239" s="225" t="s">
        <v>185</v>
      </c>
      <c r="E239" s="242" t="s">
        <v>19</v>
      </c>
      <c r="F239" s="243" t="s">
        <v>187</v>
      </c>
      <c r="G239" s="241"/>
      <c r="H239" s="244">
        <v>0.015</v>
      </c>
      <c r="I239" s="245"/>
      <c r="J239" s="241"/>
      <c r="K239" s="241"/>
      <c r="L239" s="246"/>
      <c r="M239" s="247"/>
      <c r="N239" s="248"/>
      <c r="O239" s="248"/>
      <c r="P239" s="248"/>
      <c r="Q239" s="248"/>
      <c r="R239" s="248"/>
      <c r="S239" s="248"/>
      <c r="T239" s="248"/>
      <c r="U239" s="249"/>
      <c r="AT239" s="250" t="s">
        <v>185</v>
      </c>
      <c r="AU239" s="250" t="s">
        <v>86</v>
      </c>
      <c r="AV239" s="13" t="s">
        <v>127</v>
      </c>
      <c r="AW239" s="13" t="s">
        <v>37</v>
      </c>
      <c r="AX239" s="13" t="s">
        <v>84</v>
      </c>
      <c r="AY239" s="250" t="s">
        <v>173</v>
      </c>
    </row>
    <row r="240" spans="2:65" s="1" customFormat="1" ht="16.5" customHeight="1">
      <c r="B240" s="39"/>
      <c r="C240" s="212" t="s">
        <v>354</v>
      </c>
      <c r="D240" s="212" t="s">
        <v>175</v>
      </c>
      <c r="E240" s="213" t="s">
        <v>355</v>
      </c>
      <c r="F240" s="214" t="s">
        <v>356</v>
      </c>
      <c r="G240" s="215" t="s">
        <v>357</v>
      </c>
      <c r="H240" s="216">
        <v>24.3</v>
      </c>
      <c r="I240" s="217"/>
      <c r="J240" s="218">
        <f>ROUND(I240*H240,2)</f>
        <v>0</v>
      </c>
      <c r="K240" s="214" t="s">
        <v>179</v>
      </c>
      <c r="L240" s="44"/>
      <c r="M240" s="219" t="s">
        <v>19</v>
      </c>
      <c r="N240" s="220" t="s">
        <v>47</v>
      </c>
      <c r="O240" s="84"/>
      <c r="P240" s="221">
        <f>O240*H240</f>
        <v>0</v>
      </c>
      <c r="Q240" s="221">
        <v>0</v>
      </c>
      <c r="R240" s="221">
        <f>Q240*H240</f>
        <v>0</v>
      </c>
      <c r="S240" s="221">
        <v>0</v>
      </c>
      <c r="T240" s="221">
        <f>S240*H240</f>
        <v>0</v>
      </c>
      <c r="U240" s="222" t="s">
        <v>19</v>
      </c>
      <c r="AR240" s="223" t="s">
        <v>127</v>
      </c>
      <c r="AT240" s="223" t="s">
        <v>175</v>
      </c>
      <c r="AU240" s="223" t="s">
        <v>86</v>
      </c>
      <c r="AY240" s="18" t="s">
        <v>173</v>
      </c>
      <c r="BE240" s="224">
        <f>IF(N240="základní",J240,0)</f>
        <v>0</v>
      </c>
      <c r="BF240" s="224">
        <f>IF(N240="snížená",J240,0)</f>
        <v>0</v>
      </c>
      <c r="BG240" s="224">
        <f>IF(N240="zákl. přenesená",J240,0)</f>
        <v>0</v>
      </c>
      <c r="BH240" s="224">
        <f>IF(N240="sníž. přenesená",J240,0)</f>
        <v>0</v>
      </c>
      <c r="BI240" s="224">
        <f>IF(N240="nulová",J240,0)</f>
        <v>0</v>
      </c>
      <c r="BJ240" s="18" t="s">
        <v>84</v>
      </c>
      <c r="BK240" s="224">
        <f>ROUND(I240*H240,2)</f>
        <v>0</v>
      </c>
      <c r="BL240" s="18" t="s">
        <v>127</v>
      </c>
      <c r="BM240" s="223" t="s">
        <v>358</v>
      </c>
    </row>
    <row r="241" spans="2:47" s="1" customFormat="1" ht="12">
      <c r="B241" s="39"/>
      <c r="C241" s="40"/>
      <c r="D241" s="225" t="s">
        <v>181</v>
      </c>
      <c r="E241" s="40"/>
      <c r="F241" s="226" t="s">
        <v>359</v>
      </c>
      <c r="G241" s="40"/>
      <c r="H241" s="40"/>
      <c r="I241" s="137"/>
      <c r="J241" s="40"/>
      <c r="K241" s="40"/>
      <c r="L241" s="44"/>
      <c r="M241" s="227"/>
      <c r="N241" s="84"/>
      <c r="O241" s="84"/>
      <c r="P241" s="84"/>
      <c r="Q241" s="84"/>
      <c r="R241" s="84"/>
      <c r="S241" s="84"/>
      <c r="T241" s="84"/>
      <c r="U241" s="85"/>
      <c r="AT241" s="18" t="s">
        <v>181</v>
      </c>
      <c r="AU241" s="18" t="s">
        <v>86</v>
      </c>
    </row>
    <row r="242" spans="2:47" s="1" customFormat="1" ht="12">
      <c r="B242" s="39"/>
      <c r="C242" s="40"/>
      <c r="D242" s="225" t="s">
        <v>183</v>
      </c>
      <c r="E242" s="40"/>
      <c r="F242" s="228" t="s">
        <v>360</v>
      </c>
      <c r="G242" s="40"/>
      <c r="H242" s="40"/>
      <c r="I242" s="137"/>
      <c r="J242" s="40"/>
      <c r="K242" s="40"/>
      <c r="L242" s="44"/>
      <c r="M242" s="227"/>
      <c r="N242" s="84"/>
      <c r="O242" s="84"/>
      <c r="P242" s="84"/>
      <c r="Q242" s="84"/>
      <c r="R242" s="84"/>
      <c r="S242" s="84"/>
      <c r="T242" s="84"/>
      <c r="U242" s="85"/>
      <c r="AT242" s="18" t="s">
        <v>183</v>
      </c>
      <c r="AU242" s="18" t="s">
        <v>86</v>
      </c>
    </row>
    <row r="243" spans="2:51" s="12" customFormat="1" ht="12">
      <c r="B243" s="229"/>
      <c r="C243" s="230"/>
      <c r="D243" s="225" t="s">
        <v>185</v>
      </c>
      <c r="E243" s="231" t="s">
        <v>19</v>
      </c>
      <c r="F243" s="232" t="s">
        <v>142</v>
      </c>
      <c r="G243" s="230"/>
      <c r="H243" s="233">
        <v>24.3</v>
      </c>
      <c r="I243" s="234"/>
      <c r="J243" s="230"/>
      <c r="K243" s="230"/>
      <c r="L243" s="235"/>
      <c r="M243" s="236"/>
      <c r="N243" s="237"/>
      <c r="O243" s="237"/>
      <c r="P243" s="237"/>
      <c r="Q243" s="237"/>
      <c r="R243" s="237"/>
      <c r="S243" s="237"/>
      <c r="T243" s="237"/>
      <c r="U243" s="238"/>
      <c r="AT243" s="239" t="s">
        <v>185</v>
      </c>
      <c r="AU243" s="239" t="s">
        <v>86</v>
      </c>
      <c r="AV243" s="12" t="s">
        <v>86</v>
      </c>
      <c r="AW243" s="12" t="s">
        <v>37</v>
      </c>
      <c r="AX243" s="12" t="s">
        <v>76</v>
      </c>
      <c r="AY243" s="239" t="s">
        <v>173</v>
      </c>
    </row>
    <row r="244" spans="2:51" s="13" customFormat="1" ht="12">
      <c r="B244" s="240"/>
      <c r="C244" s="241"/>
      <c r="D244" s="225" t="s">
        <v>185</v>
      </c>
      <c r="E244" s="242" t="s">
        <v>19</v>
      </c>
      <c r="F244" s="243" t="s">
        <v>187</v>
      </c>
      <c r="G244" s="241"/>
      <c r="H244" s="244">
        <v>24.3</v>
      </c>
      <c r="I244" s="245"/>
      <c r="J244" s="241"/>
      <c r="K244" s="241"/>
      <c r="L244" s="246"/>
      <c r="M244" s="247"/>
      <c r="N244" s="248"/>
      <c r="O244" s="248"/>
      <c r="P244" s="248"/>
      <c r="Q244" s="248"/>
      <c r="R244" s="248"/>
      <c r="S244" s="248"/>
      <c r="T244" s="248"/>
      <c r="U244" s="249"/>
      <c r="AT244" s="250" t="s">
        <v>185</v>
      </c>
      <c r="AU244" s="250" t="s">
        <v>86</v>
      </c>
      <c r="AV244" s="13" t="s">
        <v>127</v>
      </c>
      <c r="AW244" s="13" t="s">
        <v>37</v>
      </c>
      <c r="AX244" s="13" t="s">
        <v>84</v>
      </c>
      <c r="AY244" s="250" t="s">
        <v>173</v>
      </c>
    </row>
    <row r="245" spans="2:65" s="1" customFormat="1" ht="16.5" customHeight="1">
      <c r="B245" s="39"/>
      <c r="C245" s="272" t="s">
        <v>361</v>
      </c>
      <c r="D245" s="272" t="s">
        <v>362</v>
      </c>
      <c r="E245" s="273" t="s">
        <v>363</v>
      </c>
      <c r="F245" s="274" t="s">
        <v>364</v>
      </c>
      <c r="G245" s="275" t="s">
        <v>365</v>
      </c>
      <c r="H245" s="276">
        <v>0.364</v>
      </c>
      <c r="I245" s="277"/>
      <c r="J245" s="278">
        <f>ROUND(I245*H245,2)</f>
        <v>0</v>
      </c>
      <c r="K245" s="274" t="s">
        <v>179</v>
      </c>
      <c r="L245" s="279"/>
      <c r="M245" s="280" t="s">
        <v>19</v>
      </c>
      <c r="N245" s="281" t="s">
        <v>47</v>
      </c>
      <c r="O245" s="84"/>
      <c r="P245" s="221">
        <f>O245*H245</f>
        <v>0</v>
      </c>
      <c r="Q245" s="221">
        <v>0.001</v>
      </c>
      <c r="R245" s="221">
        <f>Q245*H245</f>
        <v>0.000364</v>
      </c>
      <c r="S245" s="221">
        <v>0</v>
      </c>
      <c r="T245" s="221">
        <f>S245*H245</f>
        <v>0</v>
      </c>
      <c r="U245" s="222" t="s">
        <v>19</v>
      </c>
      <c r="AR245" s="223" t="s">
        <v>226</v>
      </c>
      <c r="AT245" s="223" t="s">
        <v>362</v>
      </c>
      <c r="AU245" s="223" t="s">
        <v>86</v>
      </c>
      <c r="AY245" s="18" t="s">
        <v>173</v>
      </c>
      <c r="BE245" s="224">
        <f>IF(N245="základní",J245,0)</f>
        <v>0</v>
      </c>
      <c r="BF245" s="224">
        <f>IF(N245="snížená",J245,0)</f>
        <v>0</v>
      </c>
      <c r="BG245" s="224">
        <f>IF(N245="zákl. přenesená",J245,0)</f>
        <v>0</v>
      </c>
      <c r="BH245" s="224">
        <f>IF(N245="sníž. přenesená",J245,0)</f>
        <v>0</v>
      </c>
      <c r="BI245" s="224">
        <f>IF(N245="nulová",J245,0)</f>
        <v>0</v>
      </c>
      <c r="BJ245" s="18" t="s">
        <v>84</v>
      </c>
      <c r="BK245" s="224">
        <f>ROUND(I245*H245,2)</f>
        <v>0</v>
      </c>
      <c r="BL245" s="18" t="s">
        <v>127</v>
      </c>
      <c r="BM245" s="223" t="s">
        <v>366</v>
      </c>
    </row>
    <row r="246" spans="2:47" s="1" customFormat="1" ht="12">
      <c r="B246" s="39"/>
      <c r="C246" s="40"/>
      <c r="D246" s="225" t="s">
        <v>181</v>
      </c>
      <c r="E246" s="40"/>
      <c r="F246" s="226" t="s">
        <v>364</v>
      </c>
      <c r="G246" s="40"/>
      <c r="H246" s="40"/>
      <c r="I246" s="137"/>
      <c r="J246" s="40"/>
      <c r="K246" s="40"/>
      <c r="L246" s="44"/>
      <c r="M246" s="227"/>
      <c r="N246" s="84"/>
      <c r="O246" s="84"/>
      <c r="P246" s="84"/>
      <c r="Q246" s="84"/>
      <c r="R246" s="84"/>
      <c r="S246" s="84"/>
      <c r="T246" s="84"/>
      <c r="U246" s="85"/>
      <c r="AT246" s="18" t="s">
        <v>181</v>
      </c>
      <c r="AU246" s="18" t="s">
        <v>86</v>
      </c>
    </row>
    <row r="247" spans="2:51" s="12" customFormat="1" ht="12">
      <c r="B247" s="229"/>
      <c r="C247" s="230"/>
      <c r="D247" s="225" t="s">
        <v>185</v>
      </c>
      <c r="E247" s="230"/>
      <c r="F247" s="232" t="s">
        <v>973</v>
      </c>
      <c r="G247" s="230"/>
      <c r="H247" s="233">
        <v>0.364</v>
      </c>
      <c r="I247" s="234"/>
      <c r="J247" s="230"/>
      <c r="K247" s="230"/>
      <c r="L247" s="235"/>
      <c r="M247" s="236"/>
      <c r="N247" s="237"/>
      <c r="O247" s="237"/>
      <c r="P247" s="237"/>
      <c r="Q247" s="237"/>
      <c r="R247" s="237"/>
      <c r="S247" s="237"/>
      <c r="T247" s="237"/>
      <c r="U247" s="238"/>
      <c r="AT247" s="239" t="s">
        <v>185</v>
      </c>
      <c r="AU247" s="239" t="s">
        <v>86</v>
      </c>
      <c r="AV247" s="12" t="s">
        <v>86</v>
      </c>
      <c r="AW247" s="12" t="s">
        <v>4</v>
      </c>
      <c r="AX247" s="12" t="s">
        <v>84</v>
      </c>
      <c r="AY247" s="239" t="s">
        <v>173</v>
      </c>
    </row>
    <row r="248" spans="2:65" s="1" customFormat="1" ht="16.5" customHeight="1">
      <c r="B248" s="39"/>
      <c r="C248" s="212" t="s">
        <v>368</v>
      </c>
      <c r="D248" s="212" t="s">
        <v>175</v>
      </c>
      <c r="E248" s="213" t="s">
        <v>369</v>
      </c>
      <c r="F248" s="214" t="s">
        <v>370</v>
      </c>
      <c r="G248" s="215" t="s">
        <v>357</v>
      </c>
      <c r="H248" s="216">
        <v>60</v>
      </c>
      <c r="I248" s="217"/>
      <c r="J248" s="218">
        <f>ROUND(I248*H248,2)</f>
        <v>0</v>
      </c>
      <c r="K248" s="214" t="s">
        <v>179</v>
      </c>
      <c r="L248" s="44"/>
      <c r="M248" s="219" t="s">
        <v>19</v>
      </c>
      <c r="N248" s="220" t="s">
        <v>47</v>
      </c>
      <c r="O248" s="84"/>
      <c r="P248" s="221">
        <f>O248*H248</f>
        <v>0</v>
      </c>
      <c r="Q248" s="221">
        <v>0</v>
      </c>
      <c r="R248" s="221">
        <f>Q248*H248</f>
        <v>0</v>
      </c>
      <c r="S248" s="221">
        <v>0</v>
      </c>
      <c r="T248" s="221">
        <f>S248*H248</f>
        <v>0</v>
      </c>
      <c r="U248" s="222" t="s">
        <v>19</v>
      </c>
      <c r="AR248" s="223" t="s">
        <v>127</v>
      </c>
      <c r="AT248" s="223" t="s">
        <v>175</v>
      </c>
      <c r="AU248" s="223" t="s">
        <v>86</v>
      </c>
      <c r="AY248" s="18" t="s">
        <v>173</v>
      </c>
      <c r="BE248" s="224">
        <f>IF(N248="základní",J248,0)</f>
        <v>0</v>
      </c>
      <c r="BF248" s="224">
        <f>IF(N248="snížená",J248,0)</f>
        <v>0</v>
      </c>
      <c r="BG248" s="224">
        <f>IF(N248="zákl. přenesená",J248,0)</f>
        <v>0</v>
      </c>
      <c r="BH248" s="224">
        <f>IF(N248="sníž. přenesená",J248,0)</f>
        <v>0</v>
      </c>
      <c r="BI248" s="224">
        <f>IF(N248="nulová",J248,0)</f>
        <v>0</v>
      </c>
      <c r="BJ248" s="18" t="s">
        <v>84</v>
      </c>
      <c r="BK248" s="224">
        <f>ROUND(I248*H248,2)</f>
        <v>0</v>
      </c>
      <c r="BL248" s="18" t="s">
        <v>127</v>
      </c>
      <c r="BM248" s="223" t="s">
        <v>371</v>
      </c>
    </row>
    <row r="249" spans="2:47" s="1" customFormat="1" ht="12">
      <c r="B249" s="39"/>
      <c r="C249" s="40"/>
      <c r="D249" s="225" t="s">
        <v>181</v>
      </c>
      <c r="E249" s="40"/>
      <c r="F249" s="226" t="s">
        <v>372</v>
      </c>
      <c r="G249" s="40"/>
      <c r="H249" s="40"/>
      <c r="I249" s="137"/>
      <c r="J249" s="40"/>
      <c r="K249" s="40"/>
      <c r="L249" s="44"/>
      <c r="M249" s="227"/>
      <c r="N249" s="84"/>
      <c r="O249" s="84"/>
      <c r="P249" s="84"/>
      <c r="Q249" s="84"/>
      <c r="R249" s="84"/>
      <c r="S249" s="84"/>
      <c r="T249" s="84"/>
      <c r="U249" s="85"/>
      <c r="AT249" s="18" t="s">
        <v>181</v>
      </c>
      <c r="AU249" s="18" t="s">
        <v>86</v>
      </c>
    </row>
    <row r="250" spans="2:47" s="1" customFormat="1" ht="12">
      <c r="B250" s="39"/>
      <c r="C250" s="40"/>
      <c r="D250" s="225" t="s">
        <v>183</v>
      </c>
      <c r="E250" s="40"/>
      <c r="F250" s="228" t="s">
        <v>360</v>
      </c>
      <c r="G250" s="40"/>
      <c r="H250" s="40"/>
      <c r="I250" s="137"/>
      <c r="J250" s="40"/>
      <c r="K250" s="40"/>
      <c r="L250" s="44"/>
      <c r="M250" s="227"/>
      <c r="N250" s="84"/>
      <c r="O250" s="84"/>
      <c r="P250" s="84"/>
      <c r="Q250" s="84"/>
      <c r="R250" s="84"/>
      <c r="S250" s="84"/>
      <c r="T250" s="84"/>
      <c r="U250" s="85"/>
      <c r="AT250" s="18" t="s">
        <v>183</v>
      </c>
      <c r="AU250" s="18" t="s">
        <v>86</v>
      </c>
    </row>
    <row r="251" spans="2:51" s="12" customFormat="1" ht="12">
      <c r="B251" s="229"/>
      <c r="C251" s="230"/>
      <c r="D251" s="225" t="s">
        <v>185</v>
      </c>
      <c r="E251" s="231" t="s">
        <v>19</v>
      </c>
      <c r="F251" s="232" t="s">
        <v>974</v>
      </c>
      <c r="G251" s="230"/>
      <c r="H251" s="233">
        <v>60</v>
      </c>
      <c r="I251" s="234"/>
      <c r="J251" s="230"/>
      <c r="K251" s="230"/>
      <c r="L251" s="235"/>
      <c r="M251" s="236"/>
      <c r="N251" s="237"/>
      <c r="O251" s="237"/>
      <c r="P251" s="237"/>
      <c r="Q251" s="237"/>
      <c r="R251" s="237"/>
      <c r="S251" s="237"/>
      <c r="T251" s="237"/>
      <c r="U251" s="238"/>
      <c r="AT251" s="239" t="s">
        <v>185</v>
      </c>
      <c r="AU251" s="239" t="s">
        <v>86</v>
      </c>
      <c r="AV251" s="12" t="s">
        <v>86</v>
      </c>
      <c r="AW251" s="12" t="s">
        <v>37</v>
      </c>
      <c r="AX251" s="12" t="s">
        <v>76</v>
      </c>
      <c r="AY251" s="239" t="s">
        <v>173</v>
      </c>
    </row>
    <row r="252" spans="2:51" s="13" customFormat="1" ht="12">
      <c r="B252" s="240"/>
      <c r="C252" s="241"/>
      <c r="D252" s="225" t="s">
        <v>185</v>
      </c>
      <c r="E252" s="242" t="s">
        <v>19</v>
      </c>
      <c r="F252" s="243" t="s">
        <v>187</v>
      </c>
      <c r="G252" s="241"/>
      <c r="H252" s="244">
        <v>60</v>
      </c>
      <c r="I252" s="245"/>
      <c r="J252" s="241"/>
      <c r="K252" s="241"/>
      <c r="L252" s="246"/>
      <c r="M252" s="247"/>
      <c r="N252" s="248"/>
      <c r="O252" s="248"/>
      <c r="P252" s="248"/>
      <c r="Q252" s="248"/>
      <c r="R252" s="248"/>
      <c r="S252" s="248"/>
      <c r="T252" s="248"/>
      <c r="U252" s="249"/>
      <c r="AT252" s="250" t="s">
        <v>185</v>
      </c>
      <c r="AU252" s="250" t="s">
        <v>86</v>
      </c>
      <c r="AV252" s="13" t="s">
        <v>127</v>
      </c>
      <c r="AW252" s="13" t="s">
        <v>37</v>
      </c>
      <c r="AX252" s="13" t="s">
        <v>84</v>
      </c>
      <c r="AY252" s="250" t="s">
        <v>173</v>
      </c>
    </row>
    <row r="253" spans="2:65" s="1" customFormat="1" ht="16.5" customHeight="1">
      <c r="B253" s="39"/>
      <c r="C253" s="272" t="s">
        <v>374</v>
      </c>
      <c r="D253" s="272" t="s">
        <v>362</v>
      </c>
      <c r="E253" s="273" t="s">
        <v>375</v>
      </c>
      <c r="F253" s="274" t="s">
        <v>376</v>
      </c>
      <c r="G253" s="275" t="s">
        <v>365</v>
      </c>
      <c r="H253" s="276">
        <v>0.9</v>
      </c>
      <c r="I253" s="277"/>
      <c r="J253" s="278">
        <f>ROUND(I253*H253,2)</f>
        <v>0</v>
      </c>
      <c r="K253" s="274" t="s">
        <v>179</v>
      </c>
      <c r="L253" s="279"/>
      <c r="M253" s="280" t="s">
        <v>19</v>
      </c>
      <c r="N253" s="281" t="s">
        <v>47</v>
      </c>
      <c r="O253" s="84"/>
      <c r="P253" s="221">
        <f>O253*H253</f>
        <v>0</v>
      </c>
      <c r="Q253" s="221">
        <v>0.001</v>
      </c>
      <c r="R253" s="221">
        <f>Q253*H253</f>
        <v>0.0009000000000000001</v>
      </c>
      <c r="S253" s="221">
        <v>0</v>
      </c>
      <c r="T253" s="221">
        <f>S253*H253</f>
        <v>0</v>
      </c>
      <c r="U253" s="222" t="s">
        <v>19</v>
      </c>
      <c r="AR253" s="223" t="s">
        <v>226</v>
      </c>
      <c r="AT253" s="223" t="s">
        <v>362</v>
      </c>
      <c r="AU253" s="223" t="s">
        <v>86</v>
      </c>
      <c r="AY253" s="18" t="s">
        <v>173</v>
      </c>
      <c r="BE253" s="224">
        <f>IF(N253="základní",J253,0)</f>
        <v>0</v>
      </c>
      <c r="BF253" s="224">
        <f>IF(N253="snížená",J253,0)</f>
        <v>0</v>
      </c>
      <c r="BG253" s="224">
        <f>IF(N253="zákl. přenesená",J253,0)</f>
        <v>0</v>
      </c>
      <c r="BH253" s="224">
        <f>IF(N253="sníž. přenesená",J253,0)</f>
        <v>0</v>
      </c>
      <c r="BI253" s="224">
        <f>IF(N253="nulová",J253,0)</f>
        <v>0</v>
      </c>
      <c r="BJ253" s="18" t="s">
        <v>84</v>
      </c>
      <c r="BK253" s="224">
        <f>ROUND(I253*H253,2)</f>
        <v>0</v>
      </c>
      <c r="BL253" s="18" t="s">
        <v>127</v>
      </c>
      <c r="BM253" s="223" t="s">
        <v>377</v>
      </c>
    </row>
    <row r="254" spans="2:47" s="1" customFormat="1" ht="12">
      <c r="B254" s="39"/>
      <c r="C254" s="40"/>
      <c r="D254" s="225" t="s">
        <v>181</v>
      </c>
      <c r="E254" s="40"/>
      <c r="F254" s="226" t="s">
        <v>376</v>
      </c>
      <c r="G254" s="40"/>
      <c r="H254" s="40"/>
      <c r="I254" s="137"/>
      <c r="J254" s="40"/>
      <c r="K254" s="40"/>
      <c r="L254" s="44"/>
      <c r="M254" s="227"/>
      <c r="N254" s="84"/>
      <c r="O254" s="84"/>
      <c r="P254" s="84"/>
      <c r="Q254" s="84"/>
      <c r="R254" s="84"/>
      <c r="S254" s="84"/>
      <c r="T254" s="84"/>
      <c r="U254" s="85"/>
      <c r="AT254" s="18" t="s">
        <v>181</v>
      </c>
      <c r="AU254" s="18" t="s">
        <v>86</v>
      </c>
    </row>
    <row r="255" spans="2:51" s="12" customFormat="1" ht="12">
      <c r="B255" s="229"/>
      <c r="C255" s="230"/>
      <c r="D255" s="225" t="s">
        <v>185</v>
      </c>
      <c r="E255" s="230"/>
      <c r="F255" s="232" t="s">
        <v>975</v>
      </c>
      <c r="G255" s="230"/>
      <c r="H255" s="233">
        <v>0.9</v>
      </c>
      <c r="I255" s="234"/>
      <c r="J255" s="230"/>
      <c r="K255" s="230"/>
      <c r="L255" s="235"/>
      <c r="M255" s="236"/>
      <c r="N255" s="237"/>
      <c r="O255" s="237"/>
      <c r="P255" s="237"/>
      <c r="Q255" s="237"/>
      <c r="R255" s="237"/>
      <c r="S255" s="237"/>
      <c r="T255" s="237"/>
      <c r="U255" s="238"/>
      <c r="AT255" s="239" t="s">
        <v>185</v>
      </c>
      <c r="AU255" s="239" t="s">
        <v>86</v>
      </c>
      <c r="AV255" s="12" t="s">
        <v>86</v>
      </c>
      <c r="AW255" s="12" t="s">
        <v>4</v>
      </c>
      <c r="AX255" s="12" t="s">
        <v>84</v>
      </c>
      <c r="AY255" s="239" t="s">
        <v>173</v>
      </c>
    </row>
    <row r="256" spans="2:65" s="1" customFormat="1" ht="16.5" customHeight="1">
      <c r="B256" s="39"/>
      <c r="C256" s="212" t="s">
        <v>379</v>
      </c>
      <c r="D256" s="212" t="s">
        <v>175</v>
      </c>
      <c r="E256" s="213" t="s">
        <v>380</v>
      </c>
      <c r="F256" s="214" t="s">
        <v>381</v>
      </c>
      <c r="G256" s="215" t="s">
        <v>190</v>
      </c>
      <c r="H256" s="216">
        <v>24</v>
      </c>
      <c r="I256" s="217"/>
      <c r="J256" s="218">
        <f>ROUND(I256*H256,2)</f>
        <v>0</v>
      </c>
      <c r="K256" s="214" t="s">
        <v>179</v>
      </c>
      <c r="L256" s="44"/>
      <c r="M256" s="219" t="s">
        <v>19</v>
      </c>
      <c r="N256" s="220" t="s">
        <v>47</v>
      </c>
      <c r="O256" s="84"/>
      <c r="P256" s="221">
        <f>O256*H256</f>
        <v>0</v>
      </c>
      <c r="Q256" s="221">
        <v>0</v>
      </c>
      <c r="R256" s="221">
        <f>Q256*H256</f>
        <v>0</v>
      </c>
      <c r="S256" s="221">
        <v>0</v>
      </c>
      <c r="T256" s="221">
        <f>S256*H256</f>
        <v>0</v>
      </c>
      <c r="U256" s="222" t="s">
        <v>19</v>
      </c>
      <c r="AR256" s="223" t="s">
        <v>127</v>
      </c>
      <c r="AT256" s="223" t="s">
        <v>175</v>
      </c>
      <c r="AU256" s="223" t="s">
        <v>86</v>
      </c>
      <c r="AY256" s="18" t="s">
        <v>173</v>
      </c>
      <c r="BE256" s="224">
        <f>IF(N256="základní",J256,0)</f>
        <v>0</v>
      </c>
      <c r="BF256" s="224">
        <f>IF(N256="snížená",J256,0)</f>
        <v>0</v>
      </c>
      <c r="BG256" s="224">
        <f>IF(N256="zákl. přenesená",J256,0)</f>
        <v>0</v>
      </c>
      <c r="BH256" s="224">
        <f>IF(N256="sníž. přenesená",J256,0)</f>
        <v>0</v>
      </c>
      <c r="BI256" s="224">
        <f>IF(N256="nulová",J256,0)</f>
        <v>0</v>
      </c>
      <c r="BJ256" s="18" t="s">
        <v>84</v>
      </c>
      <c r="BK256" s="224">
        <f>ROUND(I256*H256,2)</f>
        <v>0</v>
      </c>
      <c r="BL256" s="18" t="s">
        <v>127</v>
      </c>
      <c r="BM256" s="223" t="s">
        <v>382</v>
      </c>
    </row>
    <row r="257" spans="2:47" s="1" customFormat="1" ht="12">
      <c r="B257" s="39"/>
      <c r="C257" s="40"/>
      <c r="D257" s="225" t="s">
        <v>181</v>
      </c>
      <c r="E257" s="40"/>
      <c r="F257" s="226" t="s">
        <v>383</v>
      </c>
      <c r="G257" s="40"/>
      <c r="H257" s="40"/>
      <c r="I257" s="137"/>
      <c r="J257" s="40"/>
      <c r="K257" s="40"/>
      <c r="L257" s="44"/>
      <c r="M257" s="227"/>
      <c r="N257" s="84"/>
      <c r="O257" s="84"/>
      <c r="P257" s="84"/>
      <c r="Q257" s="84"/>
      <c r="R257" s="84"/>
      <c r="S257" s="84"/>
      <c r="T257" s="84"/>
      <c r="U257" s="85"/>
      <c r="AT257" s="18" t="s">
        <v>181</v>
      </c>
      <c r="AU257" s="18" t="s">
        <v>86</v>
      </c>
    </row>
    <row r="258" spans="2:47" s="1" customFormat="1" ht="12">
      <c r="B258" s="39"/>
      <c r="C258" s="40"/>
      <c r="D258" s="225" t="s">
        <v>183</v>
      </c>
      <c r="E258" s="40"/>
      <c r="F258" s="228" t="s">
        <v>332</v>
      </c>
      <c r="G258" s="40"/>
      <c r="H258" s="40"/>
      <c r="I258" s="137"/>
      <c r="J258" s="40"/>
      <c r="K258" s="40"/>
      <c r="L258" s="44"/>
      <c r="M258" s="227"/>
      <c r="N258" s="84"/>
      <c r="O258" s="84"/>
      <c r="P258" s="84"/>
      <c r="Q258" s="84"/>
      <c r="R258" s="84"/>
      <c r="S258" s="84"/>
      <c r="T258" s="84"/>
      <c r="U258" s="85"/>
      <c r="AT258" s="18" t="s">
        <v>183</v>
      </c>
      <c r="AU258" s="18" t="s">
        <v>86</v>
      </c>
    </row>
    <row r="259" spans="2:51" s="12" customFormat="1" ht="12">
      <c r="B259" s="229"/>
      <c r="C259" s="230"/>
      <c r="D259" s="225" t="s">
        <v>185</v>
      </c>
      <c r="E259" s="231" t="s">
        <v>19</v>
      </c>
      <c r="F259" s="232" t="s">
        <v>384</v>
      </c>
      <c r="G259" s="230"/>
      <c r="H259" s="233">
        <v>24</v>
      </c>
      <c r="I259" s="234"/>
      <c r="J259" s="230"/>
      <c r="K259" s="230"/>
      <c r="L259" s="235"/>
      <c r="M259" s="236"/>
      <c r="N259" s="237"/>
      <c r="O259" s="237"/>
      <c r="P259" s="237"/>
      <c r="Q259" s="237"/>
      <c r="R259" s="237"/>
      <c r="S259" s="237"/>
      <c r="T259" s="237"/>
      <c r="U259" s="238"/>
      <c r="AT259" s="239" t="s">
        <v>185</v>
      </c>
      <c r="AU259" s="239" t="s">
        <v>86</v>
      </c>
      <c r="AV259" s="12" t="s">
        <v>86</v>
      </c>
      <c r="AW259" s="12" t="s">
        <v>37</v>
      </c>
      <c r="AX259" s="12" t="s">
        <v>76</v>
      </c>
      <c r="AY259" s="239" t="s">
        <v>173</v>
      </c>
    </row>
    <row r="260" spans="2:51" s="13" customFormat="1" ht="12">
      <c r="B260" s="240"/>
      <c r="C260" s="241"/>
      <c r="D260" s="225" t="s">
        <v>185</v>
      </c>
      <c r="E260" s="242" t="s">
        <v>19</v>
      </c>
      <c r="F260" s="243" t="s">
        <v>187</v>
      </c>
      <c r="G260" s="241"/>
      <c r="H260" s="244">
        <v>24</v>
      </c>
      <c r="I260" s="245"/>
      <c r="J260" s="241"/>
      <c r="K260" s="241"/>
      <c r="L260" s="246"/>
      <c r="M260" s="247"/>
      <c r="N260" s="248"/>
      <c r="O260" s="248"/>
      <c r="P260" s="248"/>
      <c r="Q260" s="248"/>
      <c r="R260" s="248"/>
      <c r="S260" s="248"/>
      <c r="T260" s="248"/>
      <c r="U260" s="249"/>
      <c r="AT260" s="250" t="s">
        <v>185</v>
      </c>
      <c r="AU260" s="250" t="s">
        <v>86</v>
      </c>
      <c r="AV260" s="13" t="s">
        <v>127</v>
      </c>
      <c r="AW260" s="13" t="s">
        <v>37</v>
      </c>
      <c r="AX260" s="13" t="s">
        <v>84</v>
      </c>
      <c r="AY260" s="250" t="s">
        <v>173</v>
      </c>
    </row>
    <row r="261" spans="2:65" s="1" customFormat="1" ht="16.5" customHeight="1">
      <c r="B261" s="39"/>
      <c r="C261" s="212" t="s">
        <v>385</v>
      </c>
      <c r="D261" s="212" t="s">
        <v>175</v>
      </c>
      <c r="E261" s="213" t="s">
        <v>386</v>
      </c>
      <c r="F261" s="214" t="s">
        <v>387</v>
      </c>
      <c r="G261" s="215" t="s">
        <v>190</v>
      </c>
      <c r="H261" s="216">
        <v>4</v>
      </c>
      <c r="I261" s="217"/>
      <c r="J261" s="218">
        <f>ROUND(I261*H261,2)</f>
        <v>0</v>
      </c>
      <c r="K261" s="214" t="s">
        <v>179</v>
      </c>
      <c r="L261" s="44"/>
      <c r="M261" s="219" t="s">
        <v>19</v>
      </c>
      <c r="N261" s="220" t="s">
        <v>47</v>
      </c>
      <c r="O261" s="84"/>
      <c r="P261" s="221">
        <f>O261*H261</f>
        <v>0</v>
      </c>
      <c r="Q261" s="221">
        <v>0</v>
      </c>
      <c r="R261" s="221">
        <f>Q261*H261</f>
        <v>0</v>
      </c>
      <c r="S261" s="221">
        <v>0</v>
      </c>
      <c r="T261" s="221">
        <f>S261*H261</f>
        <v>0</v>
      </c>
      <c r="U261" s="222" t="s">
        <v>19</v>
      </c>
      <c r="AR261" s="223" t="s">
        <v>127</v>
      </c>
      <c r="AT261" s="223" t="s">
        <v>175</v>
      </c>
      <c r="AU261" s="223" t="s">
        <v>86</v>
      </c>
      <c r="AY261" s="18" t="s">
        <v>173</v>
      </c>
      <c r="BE261" s="224">
        <f>IF(N261="základní",J261,0)</f>
        <v>0</v>
      </c>
      <c r="BF261" s="224">
        <f>IF(N261="snížená",J261,0)</f>
        <v>0</v>
      </c>
      <c r="BG261" s="224">
        <f>IF(N261="zákl. přenesená",J261,0)</f>
        <v>0</v>
      </c>
      <c r="BH261" s="224">
        <f>IF(N261="sníž. přenesená",J261,0)</f>
        <v>0</v>
      </c>
      <c r="BI261" s="224">
        <f>IF(N261="nulová",J261,0)</f>
        <v>0</v>
      </c>
      <c r="BJ261" s="18" t="s">
        <v>84</v>
      </c>
      <c r="BK261" s="224">
        <f>ROUND(I261*H261,2)</f>
        <v>0</v>
      </c>
      <c r="BL261" s="18" t="s">
        <v>127</v>
      </c>
      <c r="BM261" s="223" t="s">
        <v>388</v>
      </c>
    </row>
    <row r="262" spans="2:47" s="1" customFormat="1" ht="12">
      <c r="B262" s="39"/>
      <c r="C262" s="40"/>
      <c r="D262" s="225" t="s">
        <v>181</v>
      </c>
      <c r="E262" s="40"/>
      <c r="F262" s="226" t="s">
        <v>389</v>
      </c>
      <c r="G262" s="40"/>
      <c r="H262" s="40"/>
      <c r="I262" s="137"/>
      <c r="J262" s="40"/>
      <c r="K262" s="40"/>
      <c r="L262" s="44"/>
      <c r="M262" s="227"/>
      <c r="N262" s="84"/>
      <c r="O262" s="84"/>
      <c r="P262" s="84"/>
      <c r="Q262" s="84"/>
      <c r="R262" s="84"/>
      <c r="S262" s="84"/>
      <c r="T262" s="84"/>
      <c r="U262" s="85"/>
      <c r="AT262" s="18" t="s">
        <v>181</v>
      </c>
      <c r="AU262" s="18" t="s">
        <v>86</v>
      </c>
    </row>
    <row r="263" spans="2:47" s="1" customFormat="1" ht="12">
      <c r="B263" s="39"/>
      <c r="C263" s="40"/>
      <c r="D263" s="225" t="s">
        <v>183</v>
      </c>
      <c r="E263" s="40"/>
      <c r="F263" s="228" t="s">
        <v>332</v>
      </c>
      <c r="G263" s="40"/>
      <c r="H263" s="40"/>
      <c r="I263" s="137"/>
      <c r="J263" s="40"/>
      <c r="K263" s="40"/>
      <c r="L263" s="44"/>
      <c r="M263" s="227"/>
      <c r="N263" s="84"/>
      <c r="O263" s="84"/>
      <c r="P263" s="84"/>
      <c r="Q263" s="84"/>
      <c r="R263" s="84"/>
      <c r="S263" s="84"/>
      <c r="T263" s="84"/>
      <c r="U263" s="85"/>
      <c r="AT263" s="18" t="s">
        <v>183</v>
      </c>
      <c r="AU263" s="18" t="s">
        <v>86</v>
      </c>
    </row>
    <row r="264" spans="2:51" s="12" customFormat="1" ht="12">
      <c r="B264" s="229"/>
      <c r="C264" s="230"/>
      <c r="D264" s="225" t="s">
        <v>185</v>
      </c>
      <c r="E264" s="231" t="s">
        <v>19</v>
      </c>
      <c r="F264" s="232" t="s">
        <v>390</v>
      </c>
      <c r="G264" s="230"/>
      <c r="H264" s="233">
        <v>4</v>
      </c>
      <c r="I264" s="234"/>
      <c r="J264" s="230"/>
      <c r="K264" s="230"/>
      <c r="L264" s="235"/>
      <c r="M264" s="236"/>
      <c r="N264" s="237"/>
      <c r="O264" s="237"/>
      <c r="P264" s="237"/>
      <c r="Q264" s="237"/>
      <c r="R264" s="237"/>
      <c r="S264" s="237"/>
      <c r="T264" s="237"/>
      <c r="U264" s="238"/>
      <c r="AT264" s="239" t="s">
        <v>185</v>
      </c>
      <c r="AU264" s="239" t="s">
        <v>86</v>
      </c>
      <c r="AV264" s="12" t="s">
        <v>86</v>
      </c>
      <c r="AW264" s="12" t="s">
        <v>37</v>
      </c>
      <c r="AX264" s="12" t="s">
        <v>76</v>
      </c>
      <c r="AY264" s="239" t="s">
        <v>173</v>
      </c>
    </row>
    <row r="265" spans="2:51" s="13" customFormat="1" ht="12">
      <c r="B265" s="240"/>
      <c r="C265" s="241"/>
      <c r="D265" s="225" t="s">
        <v>185</v>
      </c>
      <c r="E265" s="242" t="s">
        <v>19</v>
      </c>
      <c r="F265" s="243" t="s">
        <v>187</v>
      </c>
      <c r="G265" s="241"/>
      <c r="H265" s="244">
        <v>4</v>
      </c>
      <c r="I265" s="245"/>
      <c r="J265" s="241"/>
      <c r="K265" s="241"/>
      <c r="L265" s="246"/>
      <c r="M265" s="247"/>
      <c r="N265" s="248"/>
      <c r="O265" s="248"/>
      <c r="P265" s="248"/>
      <c r="Q265" s="248"/>
      <c r="R265" s="248"/>
      <c r="S265" s="248"/>
      <c r="T265" s="248"/>
      <c r="U265" s="249"/>
      <c r="AT265" s="250" t="s">
        <v>185</v>
      </c>
      <c r="AU265" s="250" t="s">
        <v>86</v>
      </c>
      <c r="AV265" s="13" t="s">
        <v>127</v>
      </c>
      <c r="AW265" s="13" t="s">
        <v>37</v>
      </c>
      <c r="AX265" s="13" t="s">
        <v>84</v>
      </c>
      <c r="AY265" s="250" t="s">
        <v>173</v>
      </c>
    </row>
    <row r="266" spans="2:65" s="1" customFormat="1" ht="16.5" customHeight="1">
      <c r="B266" s="39"/>
      <c r="C266" s="212" t="s">
        <v>391</v>
      </c>
      <c r="D266" s="212" t="s">
        <v>175</v>
      </c>
      <c r="E266" s="213" t="s">
        <v>392</v>
      </c>
      <c r="F266" s="214" t="s">
        <v>393</v>
      </c>
      <c r="G266" s="215" t="s">
        <v>190</v>
      </c>
      <c r="H266" s="216">
        <v>4</v>
      </c>
      <c r="I266" s="217"/>
      <c r="J266" s="218">
        <f>ROUND(I266*H266,2)</f>
        <v>0</v>
      </c>
      <c r="K266" s="214" t="s">
        <v>179</v>
      </c>
      <c r="L266" s="44"/>
      <c r="M266" s="219" t="s">
        <v>19</v>
      </c>
      <c r="N266" s="220" t="s">
        <v>47</v>
      </c>
      <c r="O266" s="84"/>
      <c r="P266" s="221">
        <f>O266*H266</f>
        <v>0</v>
      </c>
      <c r="Q266" s="221">
        <v>0</v>
      </c>
      <c r="R266" s="221">
        <f>Q266*H266</f>
        <v>0</v>
      </c>
      <c r="S266" s="221">
        <v>0</v>
      </c>
      <c r="T266" s="221">
        <f>S266*H266</f>
        <v>0</v>
      </c>
      <c r="U266" s="222" t="s">
        <v>19</v>
      </c>
      <c r="AR266" s="223" t="s">
        <v>127</v>
      </c>
      <c r="AT266" s="223" t="s">
        <v>175</v>
      </c>
      <c r="AU266" s="223" t="s">
        <v>86</v>
      </c>
      <c r="AY266" s="18" t="s">
        <v>173</v>
      </c>
      <c r="BE266" s="224">
        <f>IF(N266="základní",J266,0)</f>
        <v>0</v>
      </c>
      <c r="BF266" s="224">
        <f>IF(N266="snížená",J266,0)</f>
        <v>0</v>
      </c>
      <c r="BG266" s="224">
        <f>IF(N266="zákl. přenesená",J266,0)</f>
        <v>0</v>
      </c>
      <c r="BH266" s="224">
        <f>IF(N266="sníž. přenesená",J266,0)</f>
        <v>0</v>
      </c>
      <c r="BI266" s="224">
        <f>IF(N266="nulová",J266,0)</f>
        <v>0</v>
      </c>
      <c r="BJ266" s="18" t="s">
        <v>84</v>
      </c>
      <c r="BK266" s="224">
        <f>ROUND(I266*H266,2)</f>
        <v>0</v>
      </c>
      <c r="BL266" s="18" t="s">
        <v>127</v>
      </c>
      <c r="BM266" s="223" t="s">
        <v>394</v>
      </c>
    </row>
    <row r="267" spans="2:47" s="1" customFormat="1" ht="12">
      <c r="B267" s="39"/>
      <c r="C267" s="40"/>
      <c r="D267" s="225" t="s">
        <v>181</v>
      </c>
      <c r="E267" s="40"/>
      <c r="F267" s="226" t="s">
        <v>395</v>
      </c>
      <c r="G267" s="40"/>
      <c r="H267" s="40"/>
      <c r="I267" s="137"/>
      <c r="J267" s="40"/>
      <c r="K267" s="40"/>
      <c r="L267" s="44"/>
      <c r="M267" s="227"/>
      <c r="N267" s="84"/>
      <c r="O267" s="84"/>
      <c r="P267" s="84"/>
      <c r="Q267" s="84"/>
      <c r="R267" s="84"/>
      <c r="S267" s="84"/>
      <c r="T267" s="84"/>
      <c r="U267" s="85"/>
      <c r="AT267" s="18" t="s">
        <v>181</v>
      </c>
      <c r="AU267" s="18" t="s">
        <v>86</v>
      </c>
    </row>
    <row r="268" spans="2:47" s="1" customFormat="1" ht="12">
      <c r="B268" s="39"/>
      <c r="C268" s="40"/>
      <c r="D268" s="225" t="s">
        <v>183</v>
      </c>
      <c r="E268" s="40"/>
      <c r="F268" s="228" t="s">
        <v>332</v>
      </c>
      <c r="G268" s="40"/>
      <c r="H268" s="40"/>
      <c r="I268" s="137"/>
      <c r="J268" s="40"/>
      <c r="K268" s="40"/>
      <c r="L268" s="44"/>
      <c r="M268" s="227"/>
      <c r="N268" s="84"/>
      <c r="O268" s="84"/>
      <c r="P268" s="84"/>
      <c r="Q268" s="84"/>
      <c r="R268" s="84"/>
      <c r="S268" s="84"/>
      <c r="T268" s="84"/>
      <c r="U268" s="85"/>
      <c r="AT268" s="18" t="s">
        <v>183</v>
      </c>
      <c r="AU268" s="18" t="s">
        <v>86</v>
      </c>
    </row>
    <row r="269" spans="2:51" s="12" customFormat="1" ht="12">
      <c r="B269" s="229"/>
      <c r="C269" s="230"/>
      <c r="D269" s="225" t="s">
        <v>185</v>
      </c>
      <c r="E269" s="231" t="s">
        <v>19</v>
      </c>
      <c r="F269" s="232" t="s">
        <v>396</v>
      </c>
      <c r="G269" s="230"/>
      <c r="H269" s="233">
        <v>4</v>
      </c>
      <c r="I269" s="234"/>
      <c r="J269" s="230"/>
      <c r="K269" s="230"/>
      <c r="L269" s="235"/>
      <c r="M269" s="236"/>
      <c r="N269" s="237"/>
      <c r="O269" s="237"/>
      <c r="P269" s="237"/>
      <c r="Q269" s="237"/>
      <c r="R269" s="237"/>
      <c r="S269" s="237"/>
      <c r="T269" s="237"/>
      <c r="U269" s="238"/>
      <c r="AT269" s="239" t="s">
        <v>185</v>
      </c>
      <c r="AU269" s="239" t="s">
        <v>86</v>
      </c>
      <c r="AV269" s="12" t="s">
        <v>86</v>
      </c>
      <c r="AW269" s="12" t="s">
        <v>37</v>
      </c>
      <c r="AX269" s="12" t="s">
        <v>76</v>
      </c>
      <c r="AY269" s="239" t="s">
        <v>173</v>
      </c>
    </row>
    <row r="270" spans="2:51" s="13" customFormat="1" ht="12">
      <c r="B270" s="240"/>
      <c r="C270" s="241"/>
      <c r="D270" s="225" t="s">
        <v>185</v>
      </c>
      <c r="E270" s="242" t="s">
        <v>19</v>
      </c>
      <c r="F270" s="243" t="s">
        <v>187</v>
      </c>
      <c r="G270" s="241"/>
      <c r="H270" s="244">
        <v>4</v>
      </c>
      <c r="I270" s="245"/>
      <c r="J270" s="241"/>
      <c r="K270" s="241"/>
      <c r="L270" s="246"/>
      <c r="M270" s="247"/>
      <c r="N270" s="248"/>
      <c r="O270" s="248"/>
      <c r="P270" s="248"/>
      <c r="Q270" s="248"/>
      <c r="R270" s="248"/>
      <c r="S270" s="248"/>
      <c r="T270" s="248"/>
      <c r="U270" s="249"/>
      <c r="AT270" s="250" t="s">
        <v>185</v>
      </c>
      <c r="AU270" s="250" t="s">
        <v>86</v>
      </c>
      <c r="AV270" s="13" t="s">
        <v>127</v>
      </c>
      <c r="AW270" s="13" t="s">
        <v>37</v>
      </c>
      <c r="AX270" s="13" t="s">
        <v>84</v>
      </c>
      <c r="AY270" s="250" t="s">
        <v>173</v>
      </c>
    </row>
    <row r="271" spans="2:65" s="1" customFormat="1" ht="16.5" customHeight="1">
      <c r="B271" s="39"/>
      <c r="C271" s="212" t="s">
        <v>397</v>
      </c>
      <c r="D271" s="212" t="s">
        <v>175</v>
      </c>
      <c r="E271" s="213" t="s">
        <v>398</v>
      </c>
      <c r="F271" s="214" t="s">
        <v>399</v>
      </c>
      <c r="G271" s="215" t="s">
        <v>190</v>
      </c>
      <c r="H271" s="216">
        <v>8</v>
      </c>
      <c r="I271" s="217"/>
      <c r="J271" s="218">
        <f>ROUND(I271*H271,2)</f>
        <v>0</v>
      </c>
      <c r="K271" s="214" t="s">
        <v>179</v>
      </c>
      <c r="L271" s="44"/>
      <c r="M271" s="219" t="s">
        <v>19</v>
      </c>
      <c r="N271" s="220" t="s">
        <v>47</v>
      </c>
      <c r="O271" s="84"/>
      <c r="P271" s="221">
        <f>O271*H271</f>
        <v>0</v>
      </c>
      <c r="Q271" s="221">
        <v>0</v>
      </c>
      <c r="R271" s="221">
        <f>Q271*H271</f>
        <v>0</v>
      </c>
      <c r="S271" s="221">
        <v>0</v>
      </c>
      <c r="T271" s="221">
        <f>S271*H271</f>
        <v>0</v>
      </c>
      <c r="U271" s="222" t="s">
        <v>19</v>
      </c>
      <c r="AR271" s="223" t="s">
        <v>127</v>
      </c>
      <c r="AT271" s="223" t="s">
        <v>175</v>
      </c>
      <c r="AU271" s="223" t="s">
        <v>86</v>
      </c>
      <c r="AY271" s="18" t="s">
        <v>173</v>
      </c>
      <c r="BE271" s="224">
        <f>IF(N271="základní",J271,0)</f>
        <v>0</v>
      </c>
      <c r="BF271" s="224">
        <f>IF(N271="snížená",J271,0)</f>
        <v>0</v>
      </c>
      <c r="BG271" s="224">
        <f>IF(N271="zákl. přenesená",J271,0)</f>
        <v>0</v>
      </c>
      <c r="BH271" s="224">
        <f>IF(N271="sníž. přenesená",J271,0)</f>
        <v>0</v>
      </c>
      <c r="BI271" s="224">
        <f>IF(N271="nulová",J271,0)</f>
        <v>0</v>
      </c>
      <c r="BJ271" s="18" t="s">
        <v>84</v>
      </c>
      <c r="BK271" s="224">
        <f>ROUND(I271*H271,2)</f>
        <v>0</v>
      </c>
      <c r="BL271" s="18" t="s">
        <v>127</v>
      </c>
      <c r="BM271" s="223" t="s">
        <v>400</v>
      </c>
    </row>
    <row r="272" spans="2:47" s="1" customFormat="1" ht="12">
      <c r="B272" s="39"/>
      <c r="C272" s="40"/>
      <c r="D272" s="225" t="s">
        <v>181</v>
      </c>
      <c r="E272" s="40"/>
      <c r="F272" s="226" t="s">
        <v>401</v>
      </c>
      <c r="G272" s="40"/>
      <c r="H272" s="40"/>
      <c r="I272" s="137"/>
      <c r="J272" s="40"/>
      <c r="K272" s="40"/>
      <c r="L272" s="44"/>
      <c r="M272" s="227"/>
      <c r="N272" s="84"/>
      <c r="O272" s="84"/>
      <c r="P272" s="84"/>
      <c r="Q272" s="84"/>
      <c r="R272" s="84"/>
      <c r="S272" s="84"/>
      <c r="T272" s="84"/>
      <c r="U272" s="85"/>
      <c r="AT272" s="18" t="s">
        <v>181</v>
      </c>
      <c r="AU272" s="18" t="s">
        <v>86</v>
      </c>
    </row>
    <row r="273" spans="2:47" s="1" customFormat="1" ht="12">
      <c r="B273" s="39"/>
      <c r="C273" s="40"/>
      <c r="D273" s="225" t="s">
        <v>183</v>
      </c>
      <c r="E273" s="40"/>
      <c r="F273" s="228" t="s">
        <v>332</v>
      </c>
      <c r="G273" s="40"/>
      <c r="H273" s="40"/>
      <c r="I273" s="137"/>
      <c r="J273" s="40"/>
      <c r="K273" s="40"/>
      <c r="L273" s="44"/>
      <c r="M273" s="227"/>
      <c r="N273" s="84"/>
      <c r="O273" s="84"/>
      <c r="P273" s="84"/>
      <c r="Q273" s="84"/>
      <c r="R273" s="84"/>
      <c r="S273" s="84"/>
      <c r="T273" s="84"/>
      <c r="U273" s="85"/>
      <c r="AT273" s="18" t="s">
        <v>183</v>
      </c>
      <c r="AU273" s="18" t="s">
        <v>86</v>
      </c>
    </row>
    <row r="274" spans="2:51" s="12" customFormat="1" ht="12">
      <c r="B274" s="229"/>
      <c r="C274" s="230"/>
      <c r="D274" s="225" t="s">
        <v>185</v>
      </c>
      <c r="E274" s="231" t="s">
        <v>19</v>
      </c>
      <c r="F274" s="232" t="s">
        <v>402</v>
      </c>
      <c r="G274" s="230"/>
      <c r="H274" s="233">
        <v>8</v>
      </c>
      <c r="I274" s="234"/>
      <c r="J274" s="230"/>
      <c r="K274" s="230"/>
      <c r="L274" s="235"/>
      <c r="M274" s="236"/>
      <c r="N274" s="237"/>
      <c r="O274" s="237"/>
      <c r="P274" s="237"/>
      <c r="Q274" s="237"/>
      <c r="R274" s="237"/>
      <c r="S274" s="237"/>
      <c r="T274" s="237"/>
      <c r="U274" s="238"/>
      <c r="AT274" s="239" t="s">
        <v>185</v>
      </c>
      <c r="AU274" s="239" t="s">
        <v>86</v>
      </c>
      <c r="AV274" s="12" t="s">
        <v>86</v>
      </c>
      <c r="AW274" s="12" t="s">
        <v>37</v>
      </c>
      <c r="AX274" s="12" t="s">
        <v>76</v>
      </c>
      <c r="AY274" s="239" t="s">
        <v>173</v>
      </c>
    </row>
    <row r="275" spans="2:51" s="13" customFormat="1" ht="12">
      <c r="B275" s="240"/>
      <c r="C275" s="241"/>
      <c r="D275" s="225" t="s">
        <v>185</v>
      </c>
      <c r="E275" s="242" t="s">
        <v>19</v>
      </c>
      <c r="F275" s="243" t="s">
        <v>187</v>
      </c>
      <c r="G275" s="241"/>
      <c r="H275" s="244">
        <v>8</v>
      </c>
      <c r="I275" s="245"/>
      <c r="J275" s="241"/>
      <c r="K275" s="241"/>
      <c r="L275" s="246"/>
      <c r="M275" s="247"/>
      <c r="N275" s="248"/>
      <c r="O275" s="248"/>
      <c r="P275" s="248"/>
      <c r="Q275" s="248"/>
      <c r="R275" s="248"/>
      <c r="S275" s="248"/>
      <c r="T275" s="248"/>
      <c r="U275" s="249"/>
      <c r="AT275" s="250" t="s">
        <v>185</v>
      </c>
      <c r="AU275" s="250" t="s">
        <v>86</v>
      </c>
      <c r="AV275" s="13" t="s">
        <v>127</v>
      </c>
      <c r="AW275" s="13" t="s">
        <v>37</v>
      </c>
      <c r="AX275" s="13" t="s">
        <v>84</v>
      </c>
      <c r="AY275" s="250" t="s">
        <v>173</v>
      </c>
    </row>
    <row r="276" spans="2:65" s="1" customFormat="1" ht="24" customHeight="1">
      <c r="B276" s="39"/>
      <c r="C276" s="212" t="s">
        <v>403</v>
      </c>
      <c r="D276" s="212" t="s">
        <v>175</v>
      </c>
      <c r="E276" s="213" t="s">
        <v>404</v>
      </c>
      <c r="F276" s="214" t="s">
        <v>405</v>
      </c>
      <c r="G276" s="215" t="s">
        <v>406</v>
      </c>
      <c r="H276" s="216">
        <v>3.321</v>
      </c>
      <c r="I276" s="217"/>
      <c r="J276" s="218">
        <f>ROUND(I276*H276,2)</f>
        <v>0</v>
      </c>
      <c r="K276" s="214" t="s">
        <v>19</v>
      </c>
      <c r="L276" s="44"/>
      <c r="M276" s="219" t="s">
        <v>19</v>
      </c>
      <c r="N276" s="220" t="s">
        <v>47</v>
      </c>
      <c r="O276" s="84"/>
      <c r="P276" s="221">
        <f>O276*H276</f>
        <v>0</v>
      </c>
      <c r="Q276" s="221">
        <v>0</v>
      </c>
      <c r="R276" s="221">
        <f>Q276*H276</f>
        <v>0</v>
      </c>
      <c r="S276" s="221">
        <v>0</v>
      </c>
      <c r="T276" s="221">
        <f>S276*H276</f>
        <v>0</v>
      </c>
      <c r="U276" s="222" t="s">
        <v>19</v>
      </c>
      <c r="AR276" s="223" t="s">
        <v>127</v>
      </c>
      <c r="AT276" s="223" t="s">
        <v>175</v>
      </c>
      <c r="AU276" s="223" t="s">
        <v>86</v>
      </c>
      <c r="AY276" s="18" t="s">
        <v>173</v>
      </c>
      <c r="BE276" s="224">
        <f>IF(N276="základní",J276,0)</f>
        <v>0</v>
      </c>
      <c r="BF276" s="224">
        <f>IF(N276="snížená",J276,0)</f>
        <v>0</v>
      </c>
      <c r="BG276" s="224">
        <f>IF(N276="zákl. přenesená",J276,0)</f>
        <v>0</v>
      </c>
      <c r="BH276" s="224">
        <f>IF(N276="sníž. přenesená",J276,0)</f>
        <v>0</v>
      </c>
      <c r="BI276" s="224">
        <f>IF(N276="nulová",J276,0)</f>
        <v>0</v>
      </c>
      <c r="BJ276" s="18" t="s">
        <v>84</v>
      </c>
      <c r="BK276" s="224">
        <f>ROUND(I276*H276,2)</f>
        <v>0</v>
      </c>
      <c r="BL276" s="18" t="s">
        <v>127</v>
      </c>
      <c r="BM276" s="223" t="s">
        <v>407</v>
      </c>
    </row>
    <row r="277" spans="2:47" s="1" customFormat="1" ht="12">
      <c r="B277" s="39"/>
      <c r="C277" s="40"/>
      <c r="D277" s="225" t="s">
        <v>181</v>
      </c>
      <c r="E277" s="40"/>
      <c r="F277" s="226" t="s">
        <v>408</v>
      </c>
      <c r="G277" s="40"/>
      <c r="H277" s="40"/>
      <c r="I277" s="137"/>
      <c r="J277" s="40"/>
      <c r="K277" s="40"/>
      <c r="L277" s="44"/>
      <c r="M277" s="227"/>
      <c r="N277" s="84"/>
      <c r="O277" s="84"/>
      <c r="P277" s="84"/>
      <c r="Q277" s="84"/>
      <c r="R277" s="84"/>
      <c r="S277" s="84"/>
      <c r="T277" s="84"/>
      <c r="U277" s="85"/>
      <c r="AT277" s="18" t="s">
        <v>181</v>
      </c>
      <c r="AU277" s="18" t="s">
        <v>86</v>
      </c>
    </row>
    <row r="278" spans="2:47" s="1" customFormat="1" ht="12">
      <c r="B278" s="39"/>
      <c r="C278" s="40"/>
      <c r="D278" s="225" t="s">
        <v>409</v>
      </c>
      <c r="E278" s="40"/>
      <c r="F278" s="228" t="s">
        <v>410</v>
      </c>
      <c r="G278" s="40"/>
      <c r="H278" s="40"/>
      <c r="I278" s="137"/>
      <c r="J278" s="40"/>
      <c r="K278" s="40"/>
      <c r="L278" s="44"/>
      <c r="M278" s="227"/>
      <c r="N278" s="84"/>
      <c r="O278" s="84"/>
      <c r="P278" s="84"/>
      <c r="Q278" s="84"/>
      <c r="R278" s="84"/>
      <c r="S278" s="84"/>
      <c r="T278" s="84"/>
      <c r="U278" s="85"/>
      <c r="AT278" s="18" t="s">
        <v>409</v>
      </c>
      <c r="AU278" s="18" t="s">
        <v>86</v>
      </c>
    </row>
    <row r="279" spans="2:51" s="14" customFormat="1" ht="12">
      <c r="B279" s="251"/>
      <c r="C279" s="252"/>
      <c r="D279" s="225" t="s">
        <v>185</v>
      </c>
      <c r="E279" s="253" t="s">
        <v>19</v>
      </c>
      <c r="F279" s="254" t="s">
        <v>411</v>
      </c>
      <c r="G279" s="252"/>
      <c r="H279" s="253" t="s">
        <v>19</v>
      </c>
      <c r="I279" s="255"/>
      <c r="J279" s="252"/>
      <c r="K279" s="252"/>
      <c r="L279" s="256"/>
      <c r="M279" s="257"/>
      <c r="N279" s="258"/>
      <c r="O279" s="258"/>
      <c r="P279" s="258"/>
      <c r="Q279" s="258"/>
      <c r="R279" s="258"/>
      <c r="S279" s="258"/>
      <c r="T279" s="258"/>
      <c r="U279" s="259"/>
      <c r="AT279" s="260" t="s">
        <v>185</v>
      </c>
      <c r="AU279" s="260" t="s">
        <v>86</v>
      </c>
      <c r="AV279" s="14" t="s">
        <v>84</v>
      </c>
      <c r="AW279" s="14" t="s">
        <v>37</v>
      </c>
      <c r="AX279" s="14" t="s">
        <v>76</v>
      </c>
      <c r="AY279" s="260" t="s">
        <v>173</v>
      </c>
    </row>
    <row r="280" spans="2:51" s="12" customFormat="1" ht="12">
      <c r="B280" s="229"/>
      <c r="C280" s="230"/>
      <c r="D280" s="225" t="s">
        <v>185</v>
      </c>
      <c r="E280" s="231" t="s">
        <v>19</v>
      </c>
      <c r="F280" s="232" t="s">
        <v>412</v>
      </c>
      <c r="G280" s="230"/>
      <c r="H280" s="233">
        <v>0.202</v>
      </c>
      <c r="I280" s="234"/>
      <c r="J280" s="230"/>
      <c r="K280" s="230"/>
      <c r="L280" s="235"/>
      <c r="M280" s="236"/>
      <c r="N280" s="237"/>
      <c r="O280" s="237"/>
      <c r="P280" s="237"/>
      <c r="Q280" s="237"/>
      <c r="R280" s="237"/>
      <c r="S280" s="237"/>
      <c r="T280" s="237"/>
      <c r="U280" s="238"/>
      <c r="AT280" s="239" t="s">
        <v>185</v>
      </c>
      <c r="AU280" s="239" t="s">
        <v>86</v>
      </c>
      <c r="AV280" s="12" t="s">
        <v>86</v>
      </c>
      <c r="AW280" s="12" t="s">
        <v>37</v>
      </c>
      <c r="AX280" s="12" t="s">
        <v>76</v>
      </c>
      <c r="AY280" s="239" t="s">
        <v>173</v>
      </c>
    </row>
    <row r="281" spans="2:51" s="12" customFormat="1" ht="12">
      <c r="B281" s="229"/>
      <c r="C281" s="230"/>
      <c r="D281" s="225" t="s">
        <v>185</v>
      </c>
      <c r="E281" s="231" t="s">
        <v>19</v>
      </c>
      <c r="F281" s="232" t="s">
        <v>413</v>
      </c>
      <c r="G281" s="230"/>
      <c r="H281" s="233">
        <v>0.168</v>
      </c>
      <c r="I281" s="234"/>
      <c r="J281" s="230"/>
      <c r="K281" s="230"/>
      <c r="L281" s="235"/>
      <c r="M281" s="236"/>
      <c r="N281" s="237"/>
      <c r="O281" s="237"/>
      <c r="P281" s="237"/>
      <c r="Q281" s="237"/>
      <c r="R281" s="237"/>
      <c r="S281" s="237"/>
      <c r="T281" s="237"/>
      <c r="U281" s="238"/>
      <c r="AT281" s="239" t="s">
        <v>185</v>
      </c>
      <c r="AU281" s="239" t="s">
        <v>86</v>
      </c>
      <c r="AV281" s="12" t="s">
        <v>86</v>
      </c>
      <c r="AW281" s="12" t="s">
        <v>37</v>
      </c>
      <c r="AX281" s="12" t="s">
        <v>76</v>
      </c>
      <c r="AY281" s="239" t="s">
        <v>173</v>
      </c>
    </row>
    <row r="282" spans="2:51" s="12" customFormat="1" ht="12">
      <c r="B282" s="229"/>
      <c r="C282" s="230"/>
      <c r="D282" s="225" t="s">
        <v>185</v>
      </c>
      <c r="E282" s="231" t="s">
        <v>19</v>
      </c>
      <c r="F282" s="232" t="s">
        <v>414</v>
      </c>
      <c r="G282" s="230"/>
      <c r="H282" s="233">
        <v>0.53</v>
      </c>
      <c r="I282" s="234"/>
      <c r="J282" s="230"/>
      <c r="K282" s="230"/>
      <c r="L282" s="235"/>
      <c r="M282" s="236"/>
      <c r="N282" s="237"/>
      <c r="O282" s="237"/>
      <c r="P282" s="237"/>
      <c r="Q282" s="237"/>
      <c r="R282" s="237"/>
      <c r="S282" s="237"/>
      <c r="T282" s="237"/>
      <c r="U282" s="238"/>
      <c r="AT282" s="239" t="s">
        <v>185</v>
      </c>
      <c r="AU282" s="239" t="s">
        <v>86</v>
      </c>
      <c r="AV282" s="12" t="s">
        <v>86</v>
      </c>
      <c r="AW282" s="12" t="s">
        <v>37</v>
      </c>
      <c r="AX282" s="12" t="s">
        <v>76</v>
      </c>
      <c r="AY282" s="239" t="s">
        <v>173</v>
      </c>
    </row>
    <row r="283" spans="2:51" s="12" customFormat="1" ht="12">
      <c r="B283" s="229"/>
      <c r="C283" s="230"/>
      <c r="D283" s="225" t="s">
        <v>185</v>
      </c>
      <c r="E283" s="231" t="s">
        <v>19</v>
      </c>
      <c r="F283" s="232" t="s">
        <v>415</v>
      </c>
      <c r="G283" s="230"/>
      <c r="H283" s="233">
        <v>2.421</v>
      </c>
      <c r="I283" s="234"/>
      <c r="J283" s="230"/>
      <c r="K283" s="230"/>
      <c r="L283" s="235"/>
      <c r="M283" s="236"/>
      <c r="N283" s="237"/>
      <c r="O283" s="237"/>
      <c r="P283" s="237"/>
      <c r="Q283" s="237"/>
      <c r="R283" s="237"/>
      <c r="S283" s="237"/>
      <c r="T283" s="237"/>
      <c r="U283" s="238"/>
      <c r="AT283" s="239" t="s">
        <v>185</v>
      </c>
      <c r="AU283" s="239" t="s">
        <v>86</v>
      </c>
      <c r="AV283" s="12" t="s">
        <v>86</v>
      </c>
      <c r="AW283" s="12" t="s">
        <v>37</v>
      </c>
      <c r="AX283" s="12" t="s">
        <v>76</v>
      </c>
      <c r="AY283" s="239" t="s">
        <v>173</v>
      </c>
    </row>
    <row r="284" spans="2:51" s="13" customFormat="1" ht="12">
      <c r="B284" s="240"/>
      <c r="C284" s="241"/>
      <c r="D284" s="225" t="s">
        <v>185</v>
      </c>
      <c r="E284" s="242" t="s">
        <v>19</v>
      </c>
      <c r="F284" s="243" t="s">
        <v>187</v>
      </c>
      <c r="G284" s="241"/>
      <c r="H284" s="244">
        <v>3.321</v>
      </c>
      <c r="I284" s="245"/>
      <c r="J284" s="241"/>
      <c r="K284" s="241"/>
      <c r="L284" s="246"/>
      <c r="M284" s="247"/>
      <c r="N284" s="248"/>
      <c r="O284" s="248"/>
      <c r="P284" s="248"/>
      <c r="Q284" s="248"/>
      <c r="R284" s="248"/>
      <c r="S284" s="248"/>
      <c r="T284" s="248"/>
      <c r="U284" s="249"/>
      <c r="AT284" s="250" t="s">
        <v>185</v>
      </c>
      <c r="AU284" s="250" t="s">
        <v>86</v>
      </c>
      <c r="AV284" s="13" t="s">
        <v>127</v>
      </c>
      <c r="AW284" s="13" t="s">
        <v>37</v>
      </c>
      <c r="AX284" s="13" t="s">
        <v>84</v>
      </c>
      <c r="AY284" s="250" t="s">
        <v>173</v>
      </c>
    </row>
    <row r="285" spans="2:65" s="1" customFormat="1" ht="16.5" customHeight="1">
      <c r="B285" s="39"/>
      <c r="C285" s="212" t="s">
        <v>416</v>
      </c>
      <c r="D285" s="212" t="s">
        <v>175</v>
      </c>
      <c r="E285" s="213" t="s">
        <v>878</v>
      </c>
      <c r="F285" s="214" t="s">
        <v>879</v>
      </c>
      <c r="G285" s="215" t="s">
        <v>214</v>
      </c>
      <c r="H285" s="216">
        <v>129.06</v>
      </c>
      <c r="I285" s="217"/>
      <c r="J285" s="218">
        <f>ROUND(I285*H285,2)</f>
        <v>0</v>
      </c>
      <c r="K285" s="214" t="s">
        <v>179</v>
      </c>
      <c r="L285" s="44"/>
      <c r="M285" s="219" t="s">
        <v>19</v>
      </c>
      <c r="N285" s="220" t="s">
        <v>47</v>
      </c>
      <c r="O285" s="84"/>
      <c r="P285" s="221">
        <f>O285*H285</f>
        <v>0</v>
      </c>
      <c r="Q285" s="221">
        <v>0</v>
      </c>
      <c r="R285" s="221">
        <f>Q285*H285</f>
        <v>0</v>
      </c>
      <c r="S285" s="221">
        <v>0</v>
      </c>
      <c r="T285" s="221">
        <f>S285*H285</f>
        <v>0</v>
      </c>
      <c r="U285" s="222" t="s">
        <v>19</v>
      </c>
      <c r="AR285" s="223" t="s">
        <v>127</v>
      </c>
      <c r="AT285" s="223" t="s">
        <v>175</v>
      </c>
      <c r="AU285" s="223" t="s">
        <v>86</v>
      </c>
      <c r="AY285" s="18" t="s">
        <v>173</v>
      </c>
      <c r="BE285" s="224">
        <f>IF(N285="základní",J285,0)</f>
        <v>0</v>
      </c>
      <c r="BF285" s="224">
        <f>IF(N285="snížená",J285,0)</f>
        <v>0</v>
      </c>
      <c r="BG285" s="224">
        <f>IF(N285="zákl. přenesená",J285,0)</f>
        <v>0</v>
      </c>
      <c r="BH285" s="224">
        <f>IF(N285="sníž. přenesená",J285,0)</f>
        <v>0</v>
      </c>
      <c r="BI285" s="224">
        <f>IF(N285="nulová",J285,0)</f>
        <v>0</v>
      </c>
      <c r="BJ285" s="18" t="s">
        <v>84</v>
      </c>
      <c r="BK285" s="224">
        <f>ROUND(I285*H285,2)</f>
        <v>0</v>
      </c>
      <c r="BL285" s="18" t="s">
        <v>127</v>
      </c>
      <c r="BM285" s="223" t="s">
        <v>880</v>
      </c>
    </row>
    <row r="286" spans="2:47" s="1" customFormat="1" ht="12">
      <c r="B286" s="39"/>
      <c r="C286" s="40"/>
      <c r="D286" s="225" t="s">
        <v>181</v>
      </c>
      <c r="E286" s="40"/>
      <c r="F286" s="226" t="s">
        <v>881</v>
      </c>
      <c r="G286" s="40"/>
      <c r="H286" s="40"/>
      <c r="I286" s="137"/>
      <c r="J286" s="40"/>
      <c r="K286" s="40"/>
      <c r="L286" s="44"/>
      <c r="M286" s="227"/>
      <c r="N286" s="84"/>
      <c r="O286" s="84"/>
      <c r="P286" s="84"/>
      <c r="Q286" s="84"/>
      <c r="R286" s="84"/>
      <c r="S286" s="84"/>
      <c r="T286" s="84"/>
      <c r="U286" s="85"/>
      <c r="AT286" s="18" t="s">
        <v>181</v>
      </c>
      <c r="AU286" s="18" t="s">
        <v>86</v>
      </c>
    </row>
    <row r="287" spans="2:47" s="1" customFormat="1" ht="12">
      <c r="B287" s="39"/>
      <c r="C287" s="40"/>
      <c r="D287" s="225" t="s">
        <v>183</v>
      </c>
      <c r="E287" s="40"/>
      <c r="F287" s="228" t="s">
        <v>315</v>
      </c>
      <c r="G287" s="40"/>
      <c r="H287" s="40"/>
      <c r="I287" s="137"/>
      <c r="J287" s="40"/>
      <c r="K287" s="40"/>
      <c r="L287" s="44"/>
      <c r="M287" s="227"/>
      <c r="N287" s="84"/>
      <c r="O287" s="84"/>
      <c r="P287" s="84"/>
      <c r="Q287" s="84"/>
      <c r="R287" s="84"/>
      <c r="S287" s="84"/>
      <c r="T287" s="84"/>
      <c r="U287" s="85"/>
      <c r="AT287" s="18" t="s">
        <v>183</v>
      </c>
      <c r="AU287" s="18" t="s">
        <v>86</v>
      </c>
    </row>
    <row r="288" spans="2:47" s="1" customFormat="1" ht="12">
      <c r="B288" s="39"/>
      <c r="C288" s="40"/>
      <c r="D288" s="225" t="s">
        <v>409</v>
      </c>
      <c r="E288" s="40"/>
      <c r="F288" s="228" t="s">
        <v>872</v>
      </c>
      <c r="G288" s="40"/>
      <c r="H288" s="40"/>
      <c r="I288" s="137"/>
      <c r="J288" s="40"/>
      <c r="K288" s="40"/>
      <c r="L288" s="44"/>
      <c r="M288" s="227"/>
      <c r="N288" s="84"/>
      <c r="O288" s="84"/>
      <c r="P288" s="84"/>
      <c r="Q288" s="84"/>
      <c r="R288" s="84"/>
      <c r="S288" s="84"/>
      <c r="T288" s="84"/>
      <c r="U288" s="85"/>
      <c r="AT288" s="18" t="s">
        <v>409</v>
      </c>
      <c r="AU288" s="18" t="s">
        <v>86</v>
      </c>
    </row>
    <row r="289" spans="2:51" s="12" customFormat="1" ht="12">
      <c r="B289" s="229"/>
      <c r="C289" s="230"/>
      <c r="D289" s="225" t="s">
        <v>185</v>
      </c>
      <c r="E289" s="231" t="s">
        <v>19</v>
      </c>
      <c r="F289" s="232" t="s">
        <v>976</v>
      </c>
      <c r="G289" s="230"/>
      <c r="H289" s="233">
        <v>162.06</v>
      </c>
      <c r="I289" s="234"/>
      <c r="J289" s="230"/>
      <c r="K289" s="230"/>
      <c r="L289" s="235"/>
      <c r="M289" s="236"/>
      <c r="N289" s="237"/>
      <c r="O289" s="237"/>
      <c r="P289" s="237"/>
      <c r="Q289" s="237"/>
      <c r="R289" s="237"/>
      <c r="S289" s="237"/>
      <c r="T289" s="237"/>
      <c r="U289" s="238"/>
      <c r="AT289" s="239" t="s">
        <v>185</v>
      </c>
      <c r="AU289" s="239" t="s">
        <v>86</v>
      </c>
      <c r="AV289" s="12" t="s">
        <v>86</v>
      </c>
      <c r="AW289" s="12" t="s">
        <v>37</v>
      </c>
      <c r="AX289" s="12" t="s">
        <v>76</v>
      </c>
      <c r="AY289" s="239" t="s">
        <v>173</v>
      </c>
    </row>
    <row r="290" spans="2:51" s="12" customFormat="1" ht="12">
      <c r="B290" s="229"/>
      <c r="C290" s="230"/>
      <c r="D290" s="225" t="s">
        <v>185</v>
      </c>
      <c r="E290" s="231" t="s">
        <v>19</v>
      </c>
      <c r="F290" s="232" t="s">
        <v>883</v>
      </c>
      <c r="G290" s="230"/>
      <c r="H290" s="233">
        <v>-33</v>
      </c>
      <c r="I290" s="234"/>
      <c r="J290" s="230"/>
      <c r="K290" s="230"/>
      <c r="L290" s="235"/>
      <c r="M290" s="236"/>
      <c r="N290" s="237"/>
      <c r="O290" s="237"/>
      <c r="P290" s="237"/>
      <c r="Q290" s="237"/>
      <c r="R290" s="237"/>
      <c r="S290" s="237"/>
      <c r="T290" s="237"/>
      <c r="U290" s="238"/>
      <c r="AT290" s="239" t="s">
        <v>185</v>
      </c>
      <c r="AU290" s="239" t="s">
        <v>86</v>
      </c>
      <c r="AV290" s="12" t="s">
        <v>86</v>
      </c>
      <c r="AW290" s="12" t="s">
        <v>37</v>
      </c>
      <c r="AX290" s="12" t="s">
        <v>76</v>
      </c>
      <c r="AY290" s="239" t="s">
        <v>173</v>
      </c>
    </row>
    <row r="291" spans="2:51" s="13" customFormat="1" ht="12">
      <c r="B291" s="240"/>
      <c r="C291" s="241"/>
      <c r="D291" s="225" t="s">
        <v>185</v>
      </c>
      <c r="E291" s="242" t="s">
        <v>816</v>
      </c>
      <c r="F291" s="243" t="s">
        <v>187</v>
      </c>
      <c r="G291" s="241"/>
      <c r="H291" s="244">
        <v>129.06</v>
      </c>
      <c r="I291" s="245"/>
      <c r="J291" s="241"/>
      <c r="K291" s="241"/>
      <c r="L291" s="246"/>
      <c r="M291" s="247"/>
      <c r="N291" s="248"/>
      <c r="O291" s="248"/>
      <c r="P291" s="248"/>
      <c r="Q291" s="248"/>
      <c r="R291" s="248"/>
      <c r="S291" s="248"/>
      <c r="T291" s="248"/>
      <c r="U291" s="249"/>
      <c r="AT291" s="250" t="s">
        <v>185</v>
      </c>
      <c r="AU291" s="250" t="s">
        <v>86</v>
      </c>
      <c r="AV291" s="13" t="s">
        <v>127</v>
      </c>
      <c r="AW291" s="13" t="s">
        <v>37</v>
      </c>
      <c r="AX291" s="13" t="s">
        <v>84</v>
      </c>
      <c r="AY291" s="250" t="s">
        <v>173</v>
      </c>
    </row>
    <row r="292" spans="2:65" s="1" customFormat="1" ht="16.5" customHeight="1">
      <c r="B292" s="39"/>
      <c r="C292" s="212" t="s">
        <v>423</v>
      </c>
      <c r="D292" s="212" t="s">
        <v>175</v>
      </c>
      <c r="E292" s="213" t="s">
        <v>889</v>
      </c>
      <c r="F292" s="214" t="s">
        <v>890</v>
      </c>
      <c r="G292" s="215" t="s">
        <v>214</v>
      </c>
      <c r="H292" s="216">
        <v>2323.08</v>
      </c>
      <c r="I292" s="217"/>
      <c r="J292" s="218">
        <f>ROUND(I292*H292,2)</f>
        <v>0</v>
      </c>
      <c r="K292" s="214" t="s">
        <v>179</v>
      </c>
      <c r="L292" s="44"/>
      <c r="M292" s="219" t="s">
        <v>19</v>
      </c>
      <c r="N292" s="220" t="s">
        <v>47</v>
      </c>
      <c r="O292" s="84"/>
      <c r="P292" s="221">
        <f>O292*H292</f>
        <v>0</v>
      </c>
      <c r="Q292" s="221">
        <v>0</v>
      </c>
      <c r="R292" s="221">
        <f>Q292*H292</f>
        <v>0</v>
      </c>
      <c r="S292" s="221">
        <v>0</v>
      </c>
      <c r="T292" s="221">
        <f>S292*H292</f>
        <v>0</v>
      </c>
      <c r="U292" s="222" t="s">
        <v>19</v>
      </c>
      <c r="AR292" s="223" t="s">
        <v>127</v>
      </c>
      <c r="AT292" s="223" t="s">
        <v>175</v>
      </c>
      <c r="AU292" s="223" t="s">
        <v>86</v>
      </c>
      <c r="AY292" s="18" t="s">
        <v>173</v>
      </c>
      <c r="BE292" s="224">
        <f>IF(N292="základní",J292,0)</f>
        <v>0</v>
      </c>
      <c r="BF292" s="224">
        <f>IF(N292="snížená",J292,0)</f>
        <v>0</v>
      </c>
      <c r="BG292" s="224">
        <f>IF(N292="zákl. přenesená",J292,0)</f>
        <v>0</v>
      </c>
      <c r="BH292" s="224">
        <f>IF(N292="sníž. přenesená",J292,0)</f>
        <v>0</v>
      </c>
      <c r="BI292" s="224">
        <f>IF(N292="nulová",J292,0)</f>
        <v>0</v>
      </c>
      <c r="BJ292" s="18" t="s">
        <v>84</v>
      </c>
      <c r="BK292" s="224">
        <f>ROUND(I292*H292,2)</f>
        <v>0</v>
      </c>
      <c r="BL292" s="18" t="s">
        <v>127</v>
      </c>
      <c r="BM292" s="223" t="s">
        <v>891</v>
      </c>
    </row>
    <row r="293" spans="2:47" s="1" customFormat="1" ht="12">
      <c r="B293" s="39"/>
      <c r="C293" s="40"/>
      <c r="D293" s="225" t="s">
        <v>181</v>
      </c>
      <c r="E293" s="40"/>
      <c r="F293" s="226" t="s">
        <v>892</v>
      </c>
      <c r="G293" s="40"/>
      <c r="H293" s="40"/>
      <c r="I293" s="137"/>
      <c r="J293" s="40"/>
      <c r="K293" s="40"/>
      <c r="L293" s="44"/>
      <c r="M293" s="227"/>
      <c r="N293" s="84"/>
      <c r="O293" s="84"/>
      <c r="P293" s="84"/>
      <c r="Q293" s="84"/>
      <c r="R293" s="84"/>
      <c r="S293" s="84"/>
      <c r="T293" s="84"/>
      <c r="U293" s="85"/>
      <c r="AT293" s="18" t="s">
        <v>181</v>
      </c>
      <c r="AU293" s="18" t="s">
        <v>86</v>
      </c>
    </row>
    <row r="294" spans="2:47" s="1" customFormat="1" ht="12">
      <c r="B294" s="39"/>
      <c r="C294" s="40"/>
      <c r="D294" s="225" t="s">
        <v>183</v>
      </c>
      <c r="E294" s="40"/>
      <c r="F294" s="228" t="s">
        <v>315</v>
      </c>
      <c r="G294" s="40"/>
      <c r="H294" s="40"/>
      <c r="I294" s="137"/>
      <c r="J294" s="40"/>
      <c r="K294" s="40"/>
      <c r="L294" s="44"/>
      <c r="M294" s="227"/>
      <c r="N294" s="84"/>
      <c r="O294" s="84"/>
      <c r="P294" s="84"/>
      <c r="Q294" s="84"/>
      <c r="R294" s="84"/>
      <c r="S294" s="84"/>
      <c r="T294" s="84"/>
      <c r="U294" s="85"/>
      <c r="AT294" s="18" t="s">
        <v>183</v>
      </c>
      <c r="AU294" s="18" t="s">
        <v>86</v>
      </c>
    </row>
    <row r="295" spans="2:47" s="1" customFormat="1" ht="12">
      <c r="B295" s="39"/>
      <c r="C295" s="40"/>
      <c r="D295" s="225" t="s">
        <v>409</v>
      </c>
      <c r="E295" s="40"/>
      <c r="F295" s="228" t="s">
        <v>872</v>
      </c>
      <c r="G295" s="40"/>
      <c r="H295" s="40"/>
      <c r="I295" s="137"/>
      <c r="J295" s="40"/>
      <c r="K295" s="40"/>
      <c r="L295" s="44"/>
      <c r="M295" s="227"/>
      <c r="N295" s="84"/>
      <c r="O295" s="84"/>
      <c r="P295" s="84"/>
      <c r="Q295" s="84"/>
      <c r="R295" s="84"/>
      <c r="S295" s="84"/>
      <c r="T295" s="84"/>
      <c r="U295" s="85"/>
      <c r="AT295" s="18" t="s">
        <v>409</v>
      </c>
      <c r="AU295" s="18" t="s">
        <v>86</v>
      </c>
    </row>
    <row r="296" spans="2:51" s="12" customFormat="1" ht="12">
      <c r="B296" s="229"/>
      <c r="C296" s="230"/>
      <c r="D296" s="225" t="s">
        <v>185</v>
      </c>
      <c r="E296" s="231" t="s">
        <v>19</v>
      </c>
      <c r="F296" s="232" t="s">
        <v>893</v>
      </c>
      <c r="G296" s="230"/>
      <c r="H296" s="233">
        <v>2323.08</v>
      </c>
      <c r="I296" s="234"/>
      <c r="J296" s="230"/>
      <c r="K296" s="230"/>
      <c r="L296" s="235"/>
      <c r="M296" s="236"/>
      <c r="N296" s="237"/>
      <c r="O296" s="237"/>
      <c r="P296" s="237"/>
      <c r="Q296" s="237"/>
      <c r="R296" s="237"/>
      <c r="S296" s="237"/>
      <c r="T296" s="237"/>
      <c r="U296" s="238"/>
      <c r="AT296" s="239" t="s">
        <v>185</v>
      </c>
      <c r="AU296" s="239" t="s">
        <v>86</v>
      </c>
      <c r="AV296" s="12" t="s">
        <v>86</v>
      </c>
      <c r="AW296" s="12" t="s">
        <v>37</v>
      </c>
      <c r="AX296" s="12" t="s">
        <v>76</v>
      </c>
      <c r="AY296" s="239" t="s">
        <v>173</v>
      </c>
    </row>
    <row r="297" spans="2:51" s="13" customFormat="1" ht="12">
      <c r="B297" s="240"/>
      <c r="C297" s="241"/>
      <c r="D297" s="225" t="s">
        <v>185</v>
      </c>
      <c r="E297" s="242" t="s">
        <v>19</v>
      </c>
      <c r="F297" s="243" t="s">
        <v>187</v>
      </c>
      <c r="G297" s="241"/>
      <c r="H297" s="244">
        <v>2323.08</v>
      </c>
      <c r="I297" s="245"/>
      <c r="J297" s="241"/>
      <c r="K297" s="241"/>
      <c r="L297" s="246"/>
      <c r="M297" s="247"/>
      <c r="N297" s="248"/>
      <c r="O297" s="248"/>
      <c r="P297" s="248"/>
      <c r="Q297" s="248"/>
      <c r="R297" s="248"/>
      <c r="S297" s="248"/>
      <c r="T297" s="248"/>
      <c r="U297" s="249"/>
      <c r="AT297" s="250" t="s">
        <v>185</v>
      </c>
      <c r="AU297" s="250" t="s">
        <v>86</v>
      </c>
      <c r="AV297" s="13" t="s">
        <v>127</v>
      </c>
      <c r="AW297" s="13" t="s">
        <v>37</v>
      </c>
      <c r="AX297" s="13" t="s">
        <v>84</v>
      </c>
      <c r="AY297" s="250" t="s">
        <v>173</v>
      </c>
    </row>
    <row r="298" spans="2:65" s="1" customFormat="1" ht="16.5" customHeight="1">
      <c r="B298" s="39"/>
      <c r="C298" s="212" t="s">
        <v>428</v>
      </c>
      <c r="D298" s="212" t="s">
        <v>175</v>
      </c>
      <c r="E298" s="213" t="s">
        <v>417</v>
      </c>
      <c r="F298" s="214" t="s">
        <v>418</v>
      </c>
      <c r="G298" s="215" t="s">
        <v>214</v>
      </c>
      <c r="H298" s="216">
        <v>18.3</v>
      </c>
      <c r="I298" s="217"/>
      <c r="J298" s="218">
        <f>ROUND(I298*H298,2)</f>
        <v>0</v>
      </c>
      <c r="K298" s="214" t="s">
        <v>179</v>
      </c>
      <c r="L298" s="44"/>
      <c r="M298" s="219" t="s">
        <v>19</v>
      </c>
      <c r="N298" s="220" t="s">
        <v>47</v>
      </c>
      <c r="O298" s="84"/>
      <c r="P298" s="221">
        <f>O298*H298</f>
        <v>0</v>
      </c>
      <c r="Q298" s="221">
        <v>0</v>
      </c>
      <c r="R298" s="221">
        <f>Q298*H298</f>
        <v>0</v>
      </c>
      <c r="S298" s="221">
        <v>0</v>
      </c>
      <c r="T298" s="221">
        <f>S298*H298</f>
        <v>0</v>
      </c>
      <c r="U298" s="222" t="s">
        <v>19</v>
      </c>
      <c r="AR298" s="223" t="s">
        <v>127</v>
      </c>
      <c r="AT298" s="223" t="s">
        <v>175</v>
      </c>
      <c r="AU298" s="223" t="s">
        <v>86</v>
      </c>
      <c r="AY298" s="18" t="s">
        <v>173</v>
      </c>
      <c r="BE298" s="224">
        <f>IF(N298="základní",J298,0)</f>
        <v>0</v>
      </c>
      <c r="BF298" s="224">
        <f>IF(N298="snížená",J298,0)</f>
        <v>0</v>
      </c>
      <c r="BG298" s="224">
        <f>IF(N298="zákl. přenesená",J298,0)</f>
        <v>0</v>
      </c>
      <c r="BH298" s="224">
        <f>IF(N298="sníž. přenesená",J298,0)</f>
        <v>0</v>
      </c>
      <c r="BI298" s="224">
        <f>IF(N298="nulová",J298,0)</f>
        <v>0</v>
      </c>
      <c r="BJ298" s="18" t="s">
        <v>84</v>
      </c>
      <c r="BK298" s="224">
        <f>ROUND(I298*H298,2)</f>
        <v>0</v>
      </c>
      <c r="BL298" s="18" t="s">
        <v>127</v>
      </c>
      <c r="BM298" s="223" t="s">
        <v>419</v>
      </c>
    </row>
    <row r="299" spans="2:47" s="1" customFormat="1" ht="12">
      <c r="B299" s="39"/>
      <c r="C299" s="40"/>
      <c r="D299" s="225" t="s">
        <v>181</v>
      </c>
      <c r="E299" s="40"/>
      <c r="F299" s="226" t="s">
        <v>420</v>
      </c>
      <c r="G299" s="40"/>
      <c r="H299" s="40"/>
      <c r="I299" s="137"/>
      <c r="J299" s="40"/>
      <c r="K299" s="40"/>
      <c r="L299" s="44"/>
      <c r="M299" s="227"/>
      <c r="N299" s="84"/>
      <c r="O299" s="84"/>
      <c r="P299" s="84"/>
      <c r="Q299" s="84"/>
      <c r="R299" s="84"/>
      <c r="S299" s="84"/>
      <c r="T299" s="84"/>
      <c r="U299" s="85"/>
      <c r="AT299" s="18" t="s">
        <v>181</v>
      </c>
      <c r="AU299" s="18" t="s">
        <v>86</v>
      </c>
    </row>
    <row r="300" spans="2:47" s="1" customFormat="1" ht="12">
      <c r="B300" s="39"/>
      <c r="C300" s="40"/>
      <c r="D300" s="225" t="s">
        <v>183</v>
      </c>
      <c r="E300" s="40"/>
      <c r="F300" s="228" t="s">
        <v>421</v>
      </c>
      <c r="G300" s="40"/>
      <c r="H300" s="40"/>
      <c r="I300" s="137"/>
      <c r="J300" s="40"/>
      <c r="K300" s="40"/>
      <c r="L300" s="44"/>
      <c r="M300" s="227"/>
      <c r="N300" s="84"/>
      <c r="O300" s="84"/>
      <c r="P300" s="84"/>
      <c r="Q300" s="84"/>
      <c r="R300" s="84"/>
      <c r="S300" s="84"/>
      <c r="T300" s="84"/>
      <c r="U300" s="85"/>
      <c r="AT300" s="18" t="s">
        <v>183</v>
      </c>
      <c r="AU300" s="18" t="s">
        <v>86</v>
      </c>
    </row>
    <row r="301" spans="2:51" s="12" customFormat="1" ht="12">
      <c r="B301" s="229"/>
      <c r="C301" s="230"/>
      <c r="D301" s="225" t="s">
        <v>185</v>
      </c>
      <c r="E301" s="231" t="s">
        <v>19</v>
      </c>
      <c r="F301" s="232" t="s">
        <v>977</v>
      </c>
      <c r="G301" s="230"/>
      <c r="H301" s="233">
        <v>18.3</v>
      </c>
      <c r="I301" s="234"/>
      <c r="J301" s="230"/>
      <c r="K301" s="230"/>
      <c r="L301" s="235"/>
      <c r="M301" s="236"/>
      <c r="N301" s="237"/>
      <c r="O301" s="237"/>
      <c r="P301" s="237"/>
      <c r="Q301" s="237"/>
      <c r="R301" s="237"/>
      <c r="S301" s="237"/>
      <c r="T301" s="237"/>
      <c r="U301" s="238"/>
      <c r="AT301" s="239" t="s">
        <v>185</v>
      </c>
      <c r="AU301" s="239" t="s">
        <v>86</v>
      </c>
      <c r="AV301" s="12" t="s">
        <v>86</v>
      </c>
      <c r="AW301" s="12" t="s">
        <v>37</v>
      </c>
      <c r="AX301" s="12" t="s">
        <v>76</v>
      </c>
      <c r="AY301" s="239" t="s">
        <v>173</v>
      </c>
    </row>
    <row r="302" spans="2:51" s="13" customFormat="1" ht="12">
      <c r="B302" s="240"/>
      <c r="C302" s="241"/>
      <c r="D302" s="225" t="s">
        <v>185</v>
      </c>
      <c r="E302" s="242" t="s">
        <v>117</v>
      </c>
      <c r="F302" s="243" t="s">
        <v>187</v>
      </c>
      <c r="G302" s="241"/>
      <c r="H302" s="244">
        <v>18.3</v>
      </c>
      <c r="I302" s="245"/>
      <c r="J302" s="241"/>
      <c r="K302" s="241"/>
      <c r="L302" s="246"/>
      <c r="M302" s="247"/>
      <c r="N302" s="248"/>
      <c r="O302" s="248"/>
      <c r="P302" s="248"/>
      <c r="Q302" s="248"/>
      <c r="R302" s="248"/>
      <c r="S302" s="248"/>
      <c r="T302" s="248"/>
      <c r="U302" s="249"/>
      <c r="AT302" s="250" t="s">
        <v>185</v>
      </c>
      <c r="AU302" s="250" t="s">
        <v>86</v>
      </c>
      <c r="AV302" s="13" t="s">
        <v>127</v>
      </c>
      <c r="AW302" s="13" t="s">
        <v>37</v>
      </c>
      <c r="AX302" s="13" t="s">
        <v>84</v>
      </c>
      <c r="AY302" s="250" t="s">
        <v>173</v>
      </c>
    </row>
    <row r="303" spans="2:65" s="1" customFormat="1" ht="16.5" customHeight="1">
      <c r="B303" s="39"/>
      <c r="C303" s="212" t="s">
        <v>437</v>
      </c>
      <c r="D303" s="212" t="s">
        <v>175</v>
      </c>
      <c r="E303" s="213" t="s">
        <v>424</v>
      </c>
      <c r="F303" s="214" t="s">
        <v>425</v>
      </c>
      <c r="G303" s="215" t="s">
        <v>357</v>
      </c>
      <c r="H303" s="216">
        <v>60.7</v>
      </c>
      <c r="I303" s="217"/>
      <c r="J303" s="218">
        <f>ROUND(I303*H303,2)</f>
        <v>0</v>
      </c>
      <c r="K303" s="214" t="s">
        <v>179</v>
      </c>
      <c r="L303" s="44"/>
      <c r="M303" s="219" t="s">
        <v>19</v>
      </c>
      <c r="N303" s="220" t="s">
        <v>47</v>
      </c>
      <c r="O303" s="84"/>
      <c r="P303" s="221">
        <f>O303*H303</f>
        <v>0</v>
      </c>
      <c r="Q303" s="221">
        <v>0</v>
      </c>
      <c r="R303" s="221">
        <f>Q303*H303</f>
        <v>0</v>
      </c>
      <c r="S303" s="221">
        <v>0</v>
      </c>
      <c r="T303" s="221">
        <f>S303*H303</f>
        <v>0</v>
      </c>
      <c r="U303" s="222" t="s">
        <v>19</v>
      </c>
      <c r="AR303" s="223" t="s">
        <v>127</v>
      </c>
      <c r="AT303" s="223" t="s">
        <v>175</v>
      </c>
      <c r="AU303" s="223" t="s">
        <v>86</v>
      </c>
      <c r="AY303" s="18" t="s">
        <v>173</v>
      </c>
      <c r="BE303" s="224">
        <f>IF(N303="základní",J303,0)</f>
        <v>0</v>
      </c>
      <c r="BF303" s="224">
        <f>IF(N303="snížená",J303,0)</f>
        <v>0</v>
      </c>
      <c r="BG303" s="224">
        <f>IF(N303="zákl. přenesená",J303,0)</f>
        <v>0</v>
      </c>
      <c r="BH303" s="224">
        <f>IF(N303="sníž. přenesená",J303,0)</f>
        <v>0</v>
      </c>
      <c r="BI303" s="224">
        <f>IF(N303="nulová",J303,0)</f>
        <v>0</v>
      </c>
      <c r="BJ303" s="18" t="s">
        <v>84</v>
      </c>
      <c r="BK303" s="224">
        <f>ROUND(I303*H303,2)</f>
        <v>0</v>
      </c>
      <c r="BL303" s="18" t="s">
        <v>127</v>
      </c>
      <c r="BM303" s="223" t="s">
        <v>426</v>
      </c>
    </row>
    <row r="304" spans="2:47" s="1" customFormat="1" ht="12">
      <c r="B304" s="39"/>
      <c r="C304" s="40"/>
      <c r="D304" s="225" t="s">
        <v>181</v>
      </c>
      <c r="E304" s="40"/>
      <c r="F304" s="226" t="s">
        <v>427</v>
      </c>
      <c r="G304" s="40"/>
      <c r="H304" s="40"/>
      <c r="I304" s="137"/>
      <c r="J304" s="40"/>
      <c r="K304" s="40"/>
      <c r="L304" s="44"/>
      <c r="M304" s="227"/>
      <c r="N304" s="84"/>
      <c r="O304" s="84"/>
      <c r="P304" s="84"/>
      <c r="Q304" s="84"/>
      <c r="R304" s="84"/>
      <c r="S304" s="84"/>
      <c r="T304" s="84"/>
      <c r="U304" s="85"/>
      <c r="AT304" s="18" t="s">
        <v>181</v>
      </c>
      <c r="AU304" s="18" t="s">
        <v>86</v>
      </c>
    </row>
    <row r="305" spans="2:51" s="12" customFormat="1" ht="12">
      <c r="B305" s="229"/>
      <c r="C305" s="230"/>
      <c r="D305" s="225" t="s">
        <v>185</v>
      </c>
      <c r="E305" s="231" t="s">
        <v>19</v>
      </c>
      <c r="F305" s="232" t="s">
        <v>138</v>
      </c>
      <c r="G305" s="230"/>
      <c r="H305" s="233">
        <v>60.7</v>
      </c>
      <c r="I305" s="234"/>
      <c r="J305" s="230"/>
      <c r="K305" s="230"/>
      <c r="L305" s="235"/>
      <c r="M305" s="236"/>
      <c r="N305" s="237"/>
      <c r="O305" s="237"/>
      <c r="P305" s="237"/>
      <c r="Q305" s="237"/>
      <c r="R305" s="237"/>
      <c r="S305" s="237"/>
      <c r="T305" s="237"/>
      <c r="U305" s="238"/>
      <c r="AT305" s="239" t="s">
        <v>185</v>
      </c>
      <c r="AU305" s="239" t="s">
        <v>86</v>
      </c>
      <c r="AV305" s="12" t="s">
        <v>86</v>
      </c>
      <c r="AW305" s="12" t="s">
        <v>37</v>
      </c>
      <c r="AX305" s="12" t="s">
        <v>76</v>
      </c>
      <c r="AY305" s="239" t="s">
        <v>173</v>
      </c>
    </row>
    <row r="306" spans="2:51" s="13" customFormat="1" ht="12">
      <c r="B306" s="240"/>
      <c r="C306" s="241"/>
      <c r="D306" s="225" t="s">
        <v>185</v>
      </c>
      <c r="E306" s="242" t="s">
        <v>19</v>
      </c>
      <c r="F306" s="243" t="s">
        <v>187</v>
      </c>
      <c r="G306" s="241"/>
      <c r="H306" s="244">
        <v>60.7</v>
      </c>
      <c r="I306" s="245"/>
      <c r="J306" s="241"/>
      <c r="K306" s="241"/>
      <c r="L306" s="246"/>
      <c r="M306" s="247"/>
      <c r="N306" s="248"/>
      <c r="O306" s="248"/>
      <c r="P306" s="248"/>
      <c r="Q306" s="248"/>
      <c r="R306" s="248"/>
      <c r="S306" s="248"/>
      <c r="T306" s="248"/>
      <c r="U306" s="249"/>
      <c r="AT306" s="250" t="s">
        <v>185</v>
      </c>
      <c r="AU306" s="250" t="s">
        <v>86</v>
      </c>
      <c r="AV306" s="13" t="s">
        <v>127</v>
      </c>
      <c r="AW306" s="13" t="s">
        <v>37</v>
      </c>
      <c r="AX306" s="13" t="s">
        <v>84</v>
      </c>
      <c r="AY306" s="250" t="s">
        <v>173</v>
      </c>
    </row>
    <row r="307" spans="2:65" s="1" customFormat="1" ht="16.5" customHeight="1">
      <c r="B307" s="39"/>
      <c r="C307" s="212" t="s">
        <v>444</v>
      </c>
      <c r="D307" s="212" t="s">
        <v>175</v>
      </c>
      <c r="E307" s="213" t="s">
        <v>429</v>
      </c>
      <c r="F307" s="214" t="s">
        <v>430</v>
      </c>
      <c r="G307" s="215" t="s">
        <v>214</v>
      </c>
      <c r="H307" s="216">
        <v>14.7</v>
      </c>
      <c r="I307" s="217"/>
      <c r="J307" s="218">
        <f>ROUND(I307*H307,2)</f>
        <v>0</v>
      </c>
      <c r="K307" s="214" t="s">
        <v>179</v>
      </c>
      <c r="L307" s="44"/>
      <c r="M307" s="219" t="s">
        <v>19</v>
      </c>
      <c r="N307" s="220" t="s">
        <v>47</v>
      </c>
      <c r="O307" s="84"/>
      <c r="P307" s="221">
        <f>O307*H307</f>
        <v>0</v>
      </c>
      <c r="Q307" s="221">
        <v>0</v>
      </c>
      <c r="R307" s="221">
        <f>Q307*H307</f>
        <v>0</v>
      </c>
      <c r="S307" s="221">
        <v>0</v>
      </c>
      <c r="T307" s="221">
        <f>S307*H307</f>
        <v>0</v>
      </c>
      <c r="U307" s="222" t="s">
        <v>19</v>
      </c>
      <c r="AR307" s="223" t="s">
        <v>127</v>
      </c>
      <c r="AT307" s="223" t="s">
        <v>175</v>
      </c>
      <c r="AU307" s="223" t="s">
        <v>86</v>
      </c>
      <c r="AY307" s="18" t="s">
        <v>173</v>
      </c>
      <c r="BE307" s="224">
        <f>IF(N307="základní",J307,0)</f>
        <v>0</v>
      </c>
      <c r="BF307" s="224">
        <f>IF(N307="snížená",J307,0)</f>
        <v>0</v>
      </c>
      <c r="BG307" s="224">
        <f>IF(N307="zákl. přenesená",J307,0)</f>
        <v>0</v>
      </c>
      <c r="BH307" s="224">
        <f>IF(N307="sníž. přenesená",J307,0)</f>
        <v>0</v>
      </c>
      <c r="BI307" s="224">
        <f>IF(N307="nulová",J307,0)</f>
        <v>0</v>
      </c>
      <c r="BJ307" s="18" t="s">
        <v>84</v>
      </c>
      <c r="BK307" s="224">
        <f>ROUND(I307*H307,2)</f>
        <v>0</v>
      </c>
      <c r="BL307" s="18" t="s">
        <v>127</v>
      </c>
      <c r="BM307" s="223" t="s">
        <v>431</v>
      </c>
    </row>
    <row r="308" spans="2:47" s="1" customFormat="1" ht="12">
      <c r="B308" s="39"/>
      <c r="C308" s="40"/>
      <c r="D308" s="225" t="s">
        <v>181</v>
      </c>
      <c r="E308" s="40"/>
      <c r="F308" s="226" t="s">
        <v>432</v>
      </c>
      <c r="G308" s="40"/>
      <c r="H308" s="40"/>
      <c r="I308" s="137"/>
      <c r="J308" s="40"/>
      <c r="K308" s="40"/>
      <c r="L308" s="44"/>
      <c r="M308" s="227"/>
      <c r="N308" s="84"/>
      <c r="O308" s="84"/>
      <c r="P308" s="84"/>
      <c r="Q308" s="84"/>
      <c r="R308" s="84"/>
      <c r="S308" s="84"/>
      <c r="T308" s="84"/>
      <c r="U308" s="85"/>
      <c r="AT308" s="18" t="s">
        <v>181</v>
      </c>
      <c r="AU308" s="18" t="s">
        <v>86</v>
      </c>
    </row>
    <row r="309" spans="2:47" s="1" customFormat="1" ht="12">
      <c r="B309" s="39"/>
      <c r="C309" s="40"/>
      <c r="D309" s="225" t="s">
        <v>183</v>
      </c>
      <c r="E309" s="40"/>
      <c r="F309" s="228" t="s">
        <v>433</v>
      </c>
      <c r="G309" s="40"/>
      <c r="H309" s="40"/>
      <c r="I309" s="137"/>
      <c r="J309" s="40"/>
      <c r="K309" s="40"/>
      <c r="L309" s="44"/>
      <c r="M309" s="227"/>
      <c r="N309" s="84"/>
      <c r="O309" s="84"/>
      <c r="P309" s="84"/>
      <c r="Q309" s="84"/>
      <c r="R309" s="84"/>
      <c r="S309" s="84"/>
      <c r="T309" s="84"/>
      <c r="U309" s="85"/>
      <c r="AT309" s="18" t="s">
        <v>183</v>
      </c>
      <c r="AU309" s="18" t="s">
        <v>86</v>
      </c>
    </row>
    <row r="310" spans="2:51" s="14" customFormat="1" ht="12">
      <c r="B310" s="251"/>
      <c r="C310" s="252"/>
      <c r="D310" s="225" t="s">
        <v>185</v>
      </c>
      <c r="E310" s="253" t="s">
        <v>19</v>
      </c>
      <c r="F310" s="254" t="s">
        <v>434</v>
      </c>
      <c r="G310" s="252"/>
      <c r="H310" s="253" t="s">
        <v>19</v>
      </c>
      <c r="I310" s="255"/>
      <c r="J310" s="252"/>
      <c r="K310" s="252"/>
      <c r="L310" s="256"/>
      <c r="M310" s="257"/>
      <c r="N310" s="258"/>
      <c r="O310" s="258"/>
      <c r="P310" s="258"/>
      <c r="Q310" s="258"/>
      <c r="R310" s="258"/>
      <c r="S310" s="258"/>
      <c r="T310" s="258"/>
      <c r="U310" s="259"/>
      <c r="AT310" s="260" t="s">
        <v>185</v>
      </c>
      <c r="AU310" s="260" t="s">
        <v>86</v>
      </c>
      <c r="AV310" s="14" t="s">
        <v>84</v>
      </c>
      <c r="AW310" s="14" t="s">
        <v>37</v>
      </c>
      <c r="AX310" s="14" t="s">
        <v>76</v>
      </c>
      <c r="AY310" s="260" t="s">
        <v>173</v>
      </c>
    </row>
    <row r="311" spans="2:51" s="12" customFormat="1" ht="12">
      <c r="B311" s="229"/>
      <c r="C311" s="230"/>
      <c r="D311" s="225" t="s">
        <v>185</v>
      </c>
      <c r="E311" s="231" t="s">
        <v>19</v>
      </c>
      <c r="F311" s="232" t="s">
        <v>978</v>
      </c>
      <c r="G311" s="230"/>
      <c r="H311" s="233">
        <v>7.5</v>
      </c>
      <c r="I311" s="234"/>
      <c r="J311" s="230"/>
      <c r="K311" s="230"/>
      <c r="L311" s="235"/>
      <c r="M311" s="236"/>
      <c r="N311" s="237"/>
      <c r="O311" s="237"/>
      <c r="P311" s="237"/>
      <c r="Q311" s="237"/>
      <c r="R311" s="237"/>
      <c r="S311" s="237"/>
      <c r="T311" s="237"/>
      <c r="U311" s="238"/>
      <c r="AT311" s="239" t="s">
        <v>185</v>
      </c>
      <c r="AU311" s="239" t="s">
        <v>86</v>
      </c>
      <c r="AV311" s="12" t="s">
        <v>86</v>
      </c>
      <c r="AW311" s="12" t="s">
        <v>37</v>
      </c>
      <c r="AX311" s="12" t="s">
        <v>76</v>
      </c>
      <c r="AY311" s="239" t="s">
        <v>173</v>
      </c>
    </row>
    <row r="312" spans="2:51" s="12" customFormat="1" ht="12">
      <c r="B312" s="229"/>
      <c r="C312" s="230"/>
      <c r="D312" s="225" t="s">
        <v>185</v>
      </c>
      <c r="E312" s="231" t="s">
        <v>19</v>
      </c>
      <c r="F312" s="232" t="s">
        <v>979</v>
      </c>
      <c r="G312" s="230"/>
      <c r="H312" s="233">
        <v>7.2</v>
      </c>
      <c r="I312" s="234"/>
      <c r="J312" s="230"/>
      <c r="K312" s="230"/>
      <c r="L312" s="235"/>
      <c r="M312" s="236"/>
      <c r="N312" s="237"/>
      <c r="O312" s="237"/>
      <c r="P312" s="237"/>
      <c r="Q312" s="237"/>
      <c r="R312" s="237"/>
      <c r="S312" s="237"/>
      <c r="T312" s="237"/>
      <c r="U312" s="238"/>
      <c r="AT312" s="239" t="s">
        <v>185</v>
      </c>
      <c r="AU312" s="239" t="s">
        <v>86</v>
      </c>
      <c r="AV312" s="12" t="s">
        <v>86</v>
      </c>
      <c r="AW312" s="12" t="s">
        <v>37</v>
      </c>
      <c r="AX312" s="12" t="s">
        <v>76</v>
      </c>
      <c r="AY312" s="239" t="s">
        <v>173</v>
      </c>
    </row>
    <row r="313" spans="2:51" s="13" customFormat="1" ht="12">
      <c r="B313" s="240"/>
      <c r="C313" s="241"/>
      <c r="D313" s="225" t="s">
        <v>185</v>
      </c>
      <c r="E313" s="242" t="s">
        <v>146</v>
      </c>
      <c r="F313" s="243" t="s">
        <v>187</v>
      </c>
      <c r="G313" s="241"/>
      <c r="H313" s="244">
        <v>14.7</v>
      </c>
      <c r="I313" s="245"/>
      <c r="J313" s="241"/>
      <c r="K313" s="241"/>
      <c r="L313" s="246"/>
      <c r="M313" s="247"/>
      <c r="N313" s="248"/>
      <c r="O313" s="248"/>
      <c r="P313" s="248"/>
      <c r="Q313" s="248"/>
      <c r="R313" s="248"/>
      <c r="S313" s="248"/>
      <c r="T313" s="248"/>
      <c r="U313" s="249"/>
      <c r="AT313" s="250" t="s">
        <v>185</v>
      </c>
      <c r="AU313" s="250" t="s">
        <v>86</v>
      </c>
      <c r="AV313" s="13" t="s">
        <v>127</v>
      </c>
      <c r="AW313" s="13" t="s">
        <v>37</v>
      </c>
      <c r="AX313" s="13" t="s">
        <v>84</v>
      </c>
      <c r="AY313" s="250" t="s">
        <v>173</v>
      </c>
    </row>
    <row r="314" spans="2:65" s="1" customFormat="1" ht="16.5" customHeight="1">
      <c r="B314" s="39"/>
      <c r="C314" s="212" t="s">
        <v>451</v>
      </c>
      <c r="D314" s="212" t="s">
        <v>175</v>
      </c>
      <c r="E314" s="213" t="s">
        <v>438</v>
      </c>
      <c r="F314" s="214" t="s">
        <v>439</v>
      </c>
      <c r="G314" s="215" t="s">
        <v>357</v>
      </c>
      <c r="H314" s="216">
        <v>24.3</v>
      </c>
      <c r="I314" s="217"/>
      <c r="J314" s="218">
        <f>ROUND(I314*H314,2)</f>
        <v>0</v>
      </c>
      <c r="K314" s="214" t="s">
        <v>179</v>
      </c>
      <c r="L314" s="44"/>
      <c r="M314" s="219" t="s">
        <v>19</v>
      </c>
      <c r="N314" s="220" t="s">
        <v>47</v>
      </c>
      <c r="O314" s="84"/>
      <c r="P314" s="221">
        <f>O314*H314</f>
        <v>0</v>
      </c>
      <c r="Q314" s="221">
        <v>0</v>
      </c>
      <c r="R314" s="221">
        <f>Q314*H314</f>
        <v>0</v>
      </c>
      <c r="S314" s="221">
        <v>0</v>
      </c>
      <c r="T314" s="221">
        <f>S314*H314</f>
        <v>0</v>
      </c>
      <c r="U314" s="222" t="s">
        <v>19</v>
      </c>
      <c r="AR314" s="223" t="s">
        <v>127</v>
      </c>
      <c r="AT314" s="223" t="s">
        <v>175</v>
      </c>
      <c r="AU314" s="223" t="s">
        <v>86</v>
      </c>
      <c r="AY314" s="18" t="s">
        <v>173</v>
      </c>
      <c r="BE314" s="224">
        <f>IF(N314="základní",J314,0)</f>
        <v>0</v>
      </c>
      <c r="BF314" s="224">
        <f>IF(N314="snížená",J314,0)</f>
        <v>0</v>
      </c>
      <c r="BG314" s="224">
        <f>IF(N314="zákl. přenesená",J314,0)</f>
        <v>0</v>
      </c>
      <c r="BH314" s="224">
        <f>IF(N314="sníž. přenesená",J314,0)</f>
        <v>0</v>
      </c>
      <c r="BI314" s="224">
        <f>IF(N314="nulová",J314,0)</f>
        <v>0</v>
      </c>
      <c r="BJ314" s="18" t="s">
        <v>84</v>
      </c>
      <c r="BK314" s="224">
        <f>ROUND(I314*H314,2)</f>
        <v>0</v>
      </c>
      <c r="BL314" s="18" t="s">
        <v>127</v>
      </c>
      <c r="BM314" s="223" t="s">
        <v>440</v>
      </c>
    </row>
    <row r="315" spans="2:47" s="1" customFormat="1" ht="12">
      <c r="B315" s="39"/>
      <c r="C315" s="40"/>
      <c r="D315" s="225" t="s">
        <v>181</v>
      </c>
      <c r="E315" s="40"/>
      <c r="F315" s="226" t="s">
        <v>441</v>
      </c>
      <c r="G315" s="40"/>
      <c r="H315" s="40"/>
      <c r="I315" s="137"/>
      <c r="J315" s="40"/>
      <c r="K315" s="40"/>
      <c r="L315" s="44"/>
      <c r="M315" s="227"/>
      <c r="N315" s="84"/>
      <c r="O315" s="84"/>
      <c r="P315" s="84"/>
      <c r="Q315" s="84"/>
      <c r="R315" s="84"/>
      <c r="S315" s="84"/>
      <c r="T315" s="84"/>
      <c r="U315" s="85"/>
      <c r="AT315" s="18" t="s">
        <v>181</v>
      </c>
      <c r="AU315" s="18" t="s">
        <v>86</v>
      </c>
    </row>
    <row r="316" spans="2:47" s="1" customFormat="1" ht="12">
      <c r="B316" s="39"/>
      <c r="C316" s="40"/>
      <c r="D316" s="225" t="s">
        <v>183</v>
      </c>
      <c r="E316" s="40"/>
      <c r="F316" s="228" t="s">
        <v>442</v>
      </c>
      <c r="G316" s="40"/>
      <c r="H316" s="40"/>
      <c r="I316" s="137"/>
      <c r="J316" s="40"/>
      <c r="K316" s="40"/>
      <c r="L316" s="44"/>
      <c r="M316" s="227"/>
      <c r="N316" s="84"/>
      <c r="O316" s="84"/>
      <c r="P316" s="84"/>
      <c r="Q316" s="84"/>
      <c r="R316" s="84"/>
      <c r="S316" s="84"/>
      <c r="T316" s="84"/>
      <c r="U316" s="85"/>
      <c r="AT316" s="18" t="s">
        <v>183</v>
      </c>
      <c r="AU316" s="18" t="s">
        <v>86</v>
      </c>
    </row>
    <row r="317" spans="2:51" s="12" customFormat="1" ht="12">
      <c r="B317" s="229"/>
      <c r="C317" s="230"/>
      <c r="D317" s="225" t="s">
        <v>185</v>
      </c>
      <c r="E317" s="231" t="s">
        <v>19</v>
      </c>
      <c r="F317" s="232" t="s">
        <v>980</v>
      </c>
      <c r="G317" s="230"/>
      <c r="H317" s="233">
        <v>24.3</v>
      </c>
      <c r="I317" s="234"/>
      <c r="J317" s="230"/>
      <c r="K317" s="230"/>
      <c r="L317" s="235"/>
      <c r="M317" s="236"/>
      <c r="N317" s="237"/>
      <c r="O317" s="237"/>
      <c r="P317" s="237"/>
      <c r="Q317" s="237"/>
      <c r="R317" s="237"/>
      <c r="S317" s="237"/>
      <c r="T317" s="237"/>
      <c r="U317" s="238"/>
      <c r="AT317" s="239" t="s">
        <v>185</v>
      </c>
      <c r="AU317" s="239" t="s">
        <v>86</v>
      </c>
      <c r="AV317" s="12" t="s">
        <v>86</v>
      </c>
      <c r="AW317" s="12" t="s">
        <v>37</v>
      </c>
      <c r="AX317" s="12" t="s">
        <v>76</v>
      </c>
      <c r="AY317" s="239" t="s">
        <v>173</v>
      </c>
    </row>
    <row r="318" spans="2:51" s="13" customFormat="1" ht="12">
      <c r="B318" s="240"/>
      <c r="C318" s="241"/>
      <c r="D318" s="225" t="s">
        <v>185</v>
      </c>
      <c r="E318" s="242" t="s">
        <v>142</v>
      </c>
      <c r="F318" s="243" t="s">
        <v>187</v>
      </c>
      <c r="G318" s="241"/>
      <c r="H318" s="244">
        <v>24.3</v>
      </c>
      <c r="I318" s="245"/>
      <c r="J318" s="241"/>
      <c r="K318" s="241"/>
      <c r="L318" s="246"/>
      <c r="M318" s="247"/>
      <c r="N318" s="248"/>
      <c r="O318" s="248"/>
      <c r="P318" s="248"/>
      <c r="Q318" s="248"/>
      <c r="R318" s="248"/>
      <c r="S318" s="248"/>
      <c r="T318" s="248"/>
      <c r="U318" s="249"/>
      <c r="AT318" s="250" t="s">
        <v>185</v>
      </c>
      <c r="AU318" s="250" t="s">
        <v>86</v>
      </c>
      <c r="AV318" s="13" t="s">
        <v>127</v>
      </c>
      <c r="AW318" s="13" t="s">
        <v>37</v>
      </c>
      <c r="AX318" s="13" t="s">
        <v>84</v>
      </c>
      <c r="AY318" s="250" t="s">
        <v>173</v>
      </c>
    </row>
    <row r="319" spans="2:65" s="1" customFormat="1" ht="16.5" customHeight="1">
      <c r="B319" s="39"/>
      <c r="C319" s="212" t="s">
        <v>458</v>
      </c>
      <c r="D319" s="212" t="s">
        <v>175</v>
      </c>
      <c r="E319" s="213" t="s">
        <v>445</v>
      </c>
      <c r="F319" s="214" t="s">
        <v>446</v>
      </c>
      <c r="G319" s="215" t="s">
        <v>357</v>
      </c>
      <c r="H319" s="216">
        <v>281.2</v>
      </c>
      <c r="I319" s="217"/>
      <c r="J319" s="218">
        <f>ROUND(I319*H319,2)</f>
        <v>0</v>
      </c>
      <c r="K319" s="214" t="s">
        <v>179</v>
      </c>
      <c r="L319" s="44"/>
      <c r="M319" s="219" t="s">
        <v>19</v>
      </c>
      <c r="N319" s="220" t="s">
        <v>47</v>
      </c>
      <c r="O319" s="84"/>
      <c r="P319" s="221">
        <f>O319*H319</f>
        <v>0</v>
      </c>
      <c r="Q319" s="221">
        <v>0</v>
      </c>
      <c r="R319" s="221">
        <f>Q319*H319</f>
        <v>0</v>
      </c>
      <c r="S319" s="221">
        <v>0</v>
      </c>
      <c r="T319" s="221">
        <f>S319*H319</f>
        <v>0</v>
      </c>
      <c r="U319" s="222" t="s">
        <v>19</v>
      </c>
      <c r="AR319" s="223" t="s">
        <v>127</v>
      </c>
      <c r="AT319" s="223" t="s">
        <v>175</v>
      </c>
      <c r="AU319" s="223" t="s">
        <v>86</v>
      </c>
      <c r="AY319" s="18" t="s">
        <v>173</v>
      </c>
      <c r="BE319" s="224">
        <f>IF(N319="základní",J319,0)</f>
        <v>0</v>
      </c>
      <c r="BF319" s="224">
        <f>IF(N319="snížená",J319,0)</f>
        <v>0</v>
      </c>
      <c r="BG319" s="224">
        <f>IF(N319="zákl. přenesená",J319,0)</f>
        <v>0</v>
      </c>
      <c r="BH319" s="224">
        <f>IF(N319="sníž. přenesená",J319,0)</f>
        <v>0</v>
      </c>
      <c r="BI319" s="224">
        <f>IF(N319="nulová",J319,0)</f>
        <v>0</v>
      </c>
      <c r="BJ319" s="18" t="s">
        <v>84</v>
      </c>
      <c r="BK319" s="224">
        <f>ROUND(I319*H319,2)</f>
        <v>0</v>
      </c>
      <c r="BL319" s="18" t="s">
        <v>127</v>
      </c>
      <c r="BM319" s="223" t="s">
        <v>447</v>
      </c>
    </row>
    <row r="320" spans="2:47" s="1" customFormat="1" ht="12">
      <c r="B320" s="39"/>
      <c r="C320" s="40"/>
      <c r="D320" s="225" t="s">
        <v>181</v>
      </c>
      <c r="E320" s="40"/>
      <c r="F320" s="226" t="s">
        <v>448</v>
      </c>
      <c r="G320" s="40"/>
      <c r="H320" s="40"/>
      <c r="I320" s="137"/>
      <c r="J320" s="40"/>
      <c r="K320" s="40"/>
      <c r="L320" s="44"/>
      <c r="M320" s="227"/>
      <c r="N320" s="84"/>
      <c r="O320" s="84"/>
      <c r="P320" s="84"/>
      <c r="Q320" s="84"/>
      <c r="R320" s="84"/>
      <c r="S320" s="84"/>
      <c r="T320" s="84"/>
      <c r="U320" s="85"/>
      <c r="AT320" s="18" t="s">
        <v>181</v>
      </c>
      <c r="AU320" s="18" t="s">
        <v>86</v>
      </c>
    </row>
    <row r="321" spans="2:47" s="1" customFormat="1" ht="12">
      <c r="B321" s="39"/>
      <c r="C321" s="40"/>
      <c r="D321" s="225" t="s">
        <v>183</v>
      </c>
      <c r="E321" s="40"/>
      <c r="F321" s="228" t="s">
        <v>449</v>
      </c>
      <c r="G321" s="40"/>
      <c r="H321" s="40"/>
      <c r="I321" s="137"/>
      <c r="J321" s="40"/>
      <c r="K321" s="40"/>
      <c r="L321" s="44"/>
      <c r="M321" s="227"/>
      <c r="N321" s="84"/>
      <c r="O321" s="84"/>
      <c r="P321" s="84"/>
      <c r="Q321" s="84"/>
      <c r="R321" s="84"/>
      <c r="S321" s="84"/>
      <c r="T321" s="84"/>
      <c r="U321" s="85"/>
      <c r="AT321" s="18" t="s">
        <v>183</v>
      </c>
      <c r="AU321" s="18" t="s">
        <v>86</v>
      </c>
    </row>
    <row r="322" spans="2:51" s="12" customFormat="1" ht="12">
      <c r="B322" s="229"/>
      <c r="C322" s="230"/>
      <c r="D322" s="225" t="s">
        <v>185</v>
      </c>
      <c r="E322" s="231" t="s">
        <v>19</v>
      </c>
      <c r="F322" s="232" t="s">
        <v>981</v>
      </c>
      <c r="G322" s="230"/>
      <c r="H322" s="233">
        <v>281.2</v>
      </c>
      <c r="I322" s="234"/>
      <c r="J322" s="230"/>
      <c r="K322" s="230"/>
      <c r="L322" s="235"/>
      <c r="M322" s="236"/>
      <c r="N322" s="237"/>
      <c r="O322" s="237"/>
      <c r="P322" s="237"/>
      <c r="Q322" s="237"/>
      <c r="R322" s="237"/>
      <c r="S322" s="237"/>
      <c r="T322" s="237"/>
      <c r="U322" s="238"/>
      <c r="AT322" s="239" t="s">
        <v>185</v>
      </c>
      <c r="AU322" s="239" t="s">
        <v>86</v>
      </c>
      <c r="AV322" s="12" t="s">
        <v>86</v>
      </c>
      <c r="AW322" s="12" t="s">
        <v>37</v>
      </c>
      <c r="AX322" s="12" t="s">
        <v>76</v>
      </c>
      <c r="AY322" s="239" t="s">
        <v>173</v>
      </c>
    </row>
    <row r="323" spans="2:51" s="13" customFormat="1" ht="12">
      <c r="B323" s="240"/>
      <c r="C323" s="241"/>
      <c r="D323" s="225" t="s">
        <v>185</v>
      </c>
      <c r="E323" s="242" t="s">
        <v>19</v>
      </c>
      <c r="F323" s="243" t="s">
        <v>187</v>
      </c>
      <c r="G323" s="241"/>
      <c r="H323" s="244">
        <v>281.2</v>
      </c>
      <c r="I323" s="245"/>
      <c r="J323" s="241"/>
      <c r="K323" s="241"/>
      <c r="L323" s="246"/>
      <c r="M323" s="247"/>
      <c r="N323" s="248"/>
      <c r="O323" s="248"/>
      <c r="P323" s="248"/>
      <c r="Q323" s="248"/>
      <c r="R323" s="248"/>
      <c r="S323" s="248"/>
      <c r="T323" s="248"/>
      <c r="U323" s="249"/>
      <c r="AT323" s="250" t="s">
        <v>185</v>
      </c>
      <c r="AU323" s="250" t="s">
        <v>86</v>
      </c>
      <c r="AV323" s="13" t="s">
        <v>127</v>
      </c>
      <c r="AW323" s="13" t="s">
        <v>37</v>
      </c>
      <c r="AX323" s="13" t="s">
        <v>84</v>
      </c>
      <c r="AY323" s="250" t="s">
        <v>173</v>
      </c>
    </row>
    <row r="324" spans="2:65" s="1" customFormat="1" ht="16.5" customHeight="1">
      <c r="B324" s="39"/>
      <c r="C324" s="212" t="s">
        <v>487</v>
      </c>
      <c r="D324" s="212" t="s">
        <v>175</v>
      </c>
      <c r="E324" s="213" t="s">
        <v>452</v>
      </c>
      <c r="F324" s="214" t="s">
        <v>453</v>
      </c>
      <c r="G324" s="215" t="s">
        <v>357</v>
      </c>
      <c r="H324" s="216">
        <v>60.7</v>
      </c>
      <c r="I324" s="217"/>
      <c r="J324" s="218">
        <f>ROUND(I324*H324,2)</f>
        <v>0</v>
      </c>
      <c r="K324" s="214" t="s">
        <v>179</v>
      </c>
      <c r="L324" s="44"/>
      <c r="M324" s="219" t="s">
        <v>19</v>
      </c>
      <c r="N324" s="220" t="s">
        <v>47</v>
      </c>
      <c r="O324" s="84"/>
      <c r="P324" s="221">
        <f>O324*H324</f>
        <v>0</v>
      </c>
      <c r="Q324" s="221">
        <v>0</v>
      </c>
      <c r="R324" s="221">
        <f>Q324*H324</f>
        <v>0</v>
      </c>
      <c r="S324" s="221">
        <v>0</v>
      </c>
      <c r="T324" s="221">
        <f>S324*H324</f>
        <v>0</v>
      </c>
      <c r="U324" s="222" t="s">
        <v>19</v>
      </c>
      <c r="AR324" s="223" t="s">
        <v>127</v>
      </c>
      <c r="AT324" s="223" t="s">
        <v>175</v>
      </c>
      <c r="AU324" s="223" t="s">
        <v>86</v>
      </c>
      <c r="AY324" s="18" t="s">
        <v>173</v>
      </c>
      <c r="BE324" s="224">
        <f>IF(N324="základní",J324,0)</f>
        <v>0</v>
      </c>
      <c r="BF324" s="224">
        <f>IF(N324="snížená",J324,0)</f>
        <v>0</v>
      </c>
      <c r="BG324" s="224">
        <f>IF(N324="zákl. přenesená",J324,0)</f>
        <v>0</v>
      </c>
      <c r="BH324" s="224">
        <f>IF(N324="sníž. přenesená",J324,0)</f>
        <v>0</v>
      </c>
      <c r="BI324" s="224">
        <f>IF(N324="nulová",J324,0)</f>
        <v>0</v>
      </c>
      <c r="BJ324" s="18" t="s">
        <v>84</v>
      </c>
      <c r="BK324" s="224">
        <f>ROUND(I324*H324,2)</f>
        <v>0</v>
      </c>
      <c r="BL324" s="18" t="s">
        <v>127</v>
      </c>
      <c r="BM324" s="223" t="s">
        <v>454</v>
      </c>
    </row>
    <row r="325" spans="2:47" s="1" customFormat="1" ht="12">
      <c r="B325" s="39"/>
      <c r="C325" s="40"/>
      <c r="D325" s="225" t="s">
        <v>181</v>
      </c>
      <c r="E325" s="40"/>
      <c r="F325" s="226" t="s">
        <v>455</v>
      </c>
      <c r="G325" s="40"/>
      <c r="H325" s="40"/>
      <c r="I325" s="137"/>
      <c r="J325" s="40"/>
      <c r="K325" s="40"/>
      <c r="L325" s="44"/>
      <c r="M325" s="227"/>
      <c r="N325" s="84"/>
      <c r="O325" s="84"/>
      <c r="P325" s="84"/>
      <c r="Q325" s="84"/>
      <c r="R325" s="84"/>
      <c r="S325" s="84"/>
      <c r="T325" s="84"/>
      <c r="U325" s="85"/>
      <c r="AT325" s="18" t="s">
        <v>181</v>
      </c>
      <c r="AU325" s="18" t="s">
        <v>86</v>
      </c>
    </row>
    <row r="326" spans="2:47" s="1" customFormat="1" ht="12">
      <c r="B326" s="39"/>
      <c r="C326" s="40"/>
      <c r="D326" s="225" t="s">
        <v>183</v>
      </c>
      <c r="E326" s="40"/>
      <c r="F326" s="228" t="s">
        <v>449</v>
      </c>
      <c r="G326" s="40"/>
      <c r="H326" s="40"/>
      <c r="I326" s="137"/>
      <c r="J326" s="40"/>
      <c r="K326" s="40"/>
      <c r="L326" s="44"/>
      <c r="M326" s="227"/>
      <c r="N326" s="84"/>
      <c r="O326" s="84"/>
      <c r="P326" s="84"/>
      <c r="Q326" s="84"/>
      <c r="R326" s="84"/>
      <c r="S326" s="84"/>
      <c r="T326" s="84"/>
      <c r="U326" s="85"/>
      <c r="AT326" s="18" t="s">
        <v>183</v>
      </c>
      <c r="AU326" s="18" t="s">
        <v>86</v>
      </c>
    </row>
    <row r="327" spans="2:51" s="12" customFormat="1" ht="12">
      <c r="B327" s="229"/>
      <c r="C327" s="230"/>
      <c r="D327" s="225" t="s">
        <v>185</v>
      </c>
      <c r="E327" s="231" t="s">
        <v>19</v>
      </c>
      <c r="F327" s="232" t="s">
        <v>982</v>
      </c>
      <c r="G327" s="230"/>
      <c r="H327" s="233">
        <v>60.7</v>
      </c>
      <c r="I327" s="234"/>
      <c r="J327" s="230"/>
      <c r="K327" s="230"/>
      <c r="L327" s="235"/>
      <c r="M327" s="236"/>
      <c r="N327" s="237"/>
      <c r="O327" s="237"/>
      <c r="P327" s="237"/>
      <c r="Q327" s="237"/>
      <c r="R327" s="237"/>
      <c r="S327" s="237"/>
      <c r="T327" s="237"/>
      <c r="U327" s="238"/>
      <c r="AT327" s="239" t="s">
        <v>185</v>
      </c>
      <c r="AU327" s="239" t="s">
        <v>86</v>
      </c>
      <c r="AV327" s="12" t="s">
        <v>86</v>
      </c>
      <c r="AW327" s="12" t="s">
        <v>37</v>
      </c>
      <c r="AX327" s="12" t="s">
        <v>76</v>
      </c>
      <c r="AY327" s="239" t="s">
        <v>173</v>
      </c>
    </row>
    <row r="328" spans="2:51" s="13" customFormat="1" ht="12">
      <c r="B328" s="240"/>
      <c r="C328" s="241"/>
      <c r="D328" s="225" t="s">
        <v>185</v>
      </c>
      <c r="E328" s="242" t="s">
        <v>138</v>
      </c>
      <c r="F328" s="243" t="s">
        <v>187</v>
      </c>
      <c r="G328" s="241"/>
      <c r="H328" s="244">
        <v>60.7</v>
      </c>
      <c r="I328" s="245"/>
      <c r="J328" s="241"/>
      <c r="K328" s="241"/>
      <c r="L328" s="246"/>
      <c r="M328" s="247"/>
      <c r="N328" s="248"/>
      <c r="O328" s="248"/>
      <c r="P328" s="248"/>
      <c r="Q328" s="248"/>
      <c r="R328" s="248"/>
      <c r="S328" s="248"/>
      <c r="T328" s="248"/>
      <c r="U328" s="249"/>
      <c r="AT328" s="250" t="s">
        <v>185</v>
      </c>
      <c r="AU328" s="250" t="s">
        <v>86</v>
      </c>
      <c r="AV328" s="13" t="s">
        <v>127</v>
      </c>
      <c r="AW328" s="13" t="s">
        <v>37</v>
      </c>
      <c r="AX328" s="13" t="s">
        <v>84</v>
      </c>
      <c r="AY328" s="250" t="s">
        <v>173</v>
      </c>
    </row>
    <row r="329" spans="2:63" s="11" customFormat="1" ht="22.8" customHeight="1">
      <c r="B329" s="196"/>
      <c r="C329" s="197"/>
      <c r="D329" s="198" t="s">
        <v>75</v>
      </c>
      <c r="E329" s="210" t="s">
        <v>127</v>
      </c>
      <c r="F329" s="210" t="s">
        <v>457</v>
      </c>
      <c r="G329" s="197"/>
      <c r="H329" s="197"/>
      <c r="I329" s="200"/>
      <c r="J329" s="211">
        <f>BK329</f>
        <v>0</v>
      </c>
      <c r="K329" s="197"/>
      <c r="L329" s="202"/>
      <c r="M329" s="203"/>
      <c r="N329" s="204"/>
      <c r="O329" s="204"/>
      <c r="P329" s="205">
        <f>SUM(P330:P375)</f>
        <v>0</v>
      </c>
      <c r="Q329" s="204"/>
      <c r="R329" s="205">
        <f>SUM(R330:R375)</f>
        <v>204.38880000000003</v>
      </c>
      <c r="S329" s="204"/>
      <c r="T329" s="205">
        <f>SUM(T330:T375)</f>
        <v>0</v>
      </c>
      <c r="U329" s="206"/>
      <c r="AR329" s="207" t="s">
        <v>84</v>
      </c>
      <c r="AT329" s="208" t="s">
        <v>75</v>
      </c>
      <c r="AU329" s="208" t="s">
        <v>84</v>
      </c>
      <c r="AY329" s="207" t="s">
        <v>173</v>
      </c>
      <c r="BK329" s="209">
        <f>SUM(BK330:BK375)</f>
        <v>0</v>
      </c>
    </row>
    <row r="330" spans="2:65" s="1" customFormat="1" ht="16.5" customHeight="1">
      <c r="B330" s="39"/>
      <c r="C330" s="212" t="s">
        <v>504</v>
      </c>
      <c r="D330" s="212" t="s">
        <v>175</v>
      </c>
      <c r="E330" s="213" t="s">
        <v>459</v>
      </c>
      <c r="F330" s="214" t="s">
        <v>460</v>
      </c>
      <c r="G330" s="215" t="s">
        <v>214</v>
      </c>
      <c r="H330" s="216">
        <v>75.78</v>
      </c>
      <c r="I330" s="217"/>
      <c r="J330" s="218">
        <f>ROUND(I330*H330,2)</f>
        <v>0</v>
      </c>
      <c r="K330" s="214" t="s">
        <v>179</v>
      </c>
      <c r="L330" s="44"/>
      <c r="M330" s="219" t="s">
        <v>19</v>
      </c>
      <c r="N330" s="220" t="s">
        <v>47</v>
      </c>
      <c r="O330" s="84"/>
      <c r="P330" s="221">
        <f>O330*H330</f>
        <v>0</v>
      </c>
      <c r="Q330" s="221">
        <v>1.848</v>
      </c>
      <c r="R330" s="221">
        <f>Q330*H330</f>
        <v>140.04144000000002</v>
      </c>
      <c r="S330" s="221">
        <v>0</v>
      </c>
      <c r="T330" s="221">
        <f>S330*H330</f>
        <v>0</v>
      </c>
      <c r="U330" s="222" t="s">
        <v>19</v>
      </c>
      <c r="AR330" s="223" t="s">
        <v>127</v>
      </c>
      <c r="AT330" s="223" t="s">
        <v>175</v>
      </c>
      <c r="AU330" s="223" t="s">
        <v>86</v>
      </c>
      <c r="AY330" s="18" t="s">
        <v>173</v>
      </c>
      <c r="BE330" s="224">
        <f>IF(N330="základní",J330,0)</f>
        <v>0</v>
      </c>
      <c r="BF330" s="224">
        <f>IF(N330="snížená",J330,0)</f>
        <v>0</v>
      </c>
      <c r="BG330" s="224">
        <f>IF(N330="zákl. přenesená",J330,0)</f>
        <v>0</v>
      </c>
      <c r="BH330" s="224">
        <f>IF(N330="sníž. přenesená",J330,0)</f>
        <v>0</v>
      </c>
      <c r="BI330" s="224">
        <f>IF(N330="nulová",J330,0)</f>
        <v>0</v>
      </c>
      <c r="BJ330" s="18" t="s">
        <v>84</v>
      </c>
      <c r="BK330" s="224">
        <f>ROUND(I330*H330,2)</f>
        <v>0</v>
      </c>
      <c r="BL330" s="18" t="s">
        <v>127</v>
      </c>
      <c r="BM330" s="223" t="s">
        <v>461</v>
      </c>
    </row>
    <row r="331" spans="2:47" s="1" customFormat="1" ht="12">
      <c r="B331" s="39"/>
      <c r="C331" s="40"/>
      <c r="D331" s="225" t="s">
        <v>181</v>
      </c>
      <c r="E331" s="40"/>
      <c r="F331" s="226" t="s">
        <v>462</v>
      </c>
      <c r="G331" s="40"/>
      <c r="H331" s="40"/>
      <c r="I331" s="137"/>
      <c r="J331" s="40"/>
      <c r="K331" s="40"/>
      <c r="L331" s="44"/>
      <c r="M331" s="227"/>
      <c r="N331" s="84"/>
      <c r="O331" s="84"/>
      <c r="P331" s="84"/>
      <c r="Q331" s="84"/>
      <c r="R331" s="84"/>
      <c r="S331" s="84"/>
      <c r="T331" s="84"/>
      <c r="U331" s="85"/>
      <c r="AT331" s="18" t="s">
        <v>181</v>
      </c>
      <c r="AU331" s="18" t="s">
        <v>86</v>
      </c>
    </row>
    <row r="332" spans="2:47" s="1" customFormat="1" ht="12">
      <c r="B332" s="39"/>
      <c r="C332" s="40"/>
      <c r="D332" s="225" t="s">
        <v>183</v>
      </c>
      <c r="E332" s="40"/>
      <c r="F332" s="228" t="s">
        <v>463</v>
      </c>
      <c r="G332" s="40"/>
      <c r="H332" s="40"/>
      <c r="I332" s="137"/>
      <c r="J332" s="40"/>
      <c r="K332" s="40"/>
      <c r="L332" s="44"/>
      <c r="M332" s="227"/>
      <c r="N332" s="84"/>
      <c r="O332" s="84"/>
      <c r="P332" s="84"/>
      <c r="Q332" s="84"/>
      <c r="R332" s="84"/>
      <c r="S332" s="84"/>
      <c r="T332" s="84"/>
      <c r="U332" s="85"/>
      <c r="AT332" s="18" t="s">
        <v>183</v>
      </c>
      <c r="AU332" s="18" t="s">
        <v>86</v>
      </c>
    </row>
    <row r="333" spans="2:51" s="14" customFormat="1" ht="12">
      <c r="B333" s="251"/>
      <c r="C333" s="252"/>
      <c r="D333" s="225" t="s">
        <v>185</v>
      </c>
      <c r="E333" s="253" t="s">
        <v>19</v>
      </c>
      <c r="F333" s="254" t="s">
        <v>464</v>
      </c>
      <c r="G333" s="252"/>
      <c r="H333" s="253" t="s">
        <v>19</v>
      </c>
      <c r="I333" s="255"/>
      <c r="J333" s="252"/>
      <c r="K333" s="252"/>
      <c r="L333" s="256"/>
      <c r="M333" s="257"/>
      <c r="N333" s="258"/>
      <c r="O333" s="258"/>
      <c r="P333" s="258"/>
      <c r="Q333" s="258"/>
      <c r="R333" s="258"/>
      <c r="S333" s="258"/>
      <c r="T333" s="258"/>
      <c r="U333" s="259"/>
      <c r="AT333" s="260" t="s">
        <v>185</v>
      </c>
      <c r="AU333" s="260" t="s">
        <v>86</v>
      </c>
      <c r="AV333" s="14" t="s">
        <v>84</v>
      </c>
      <c r="AW333" s="14" t="s">
        <v>37</v>
      </c>
      <c r="AX333" s="14" t="s">
        <v>76</v>
      </c>
      <c r="AY333" s="260" t="s">
        <v>173</v>
      </c>
    </row>
    <row r="334" spans="2:51" s="12" customFormat="1" ht="12">
      <c r="B334" s="229"/>
      <c r="C334" s="230"/>
      <c r="D334" s="225" t="s">
        <v>185</v>
      </c>
      <c r="E334" s="231" t="s">
        <v>19</v>
      </c>
      <c r="F334" s="232" t="s">
        <v>983</v>
      </c>
      <c r="G334" s="230"/>
      <c r="H334" s="233">
        <v>1.38</v>
      </c>
      <c r="I334" s="234"/>
      <c r="J334" s="230"/>
      <c r="K334" s="230"/>
      <c r="L334" s="235"/>
      <c r="M334" s="236"/>
      <c r="N334" s="237"/>
      <c r="O334" s="237"/>
      <c r="P334" s="237"/>
      <c r="Q334" s="237"/>
      <c r="R334" s="237"/>
      <c r="S334" s="237"/>
      <c r="T334" s="237"/>
      <c r="U334" s="238"/>
      <c r="AT334" s="239" t="s">
        <v>185</v>
      </c>
      <c r="AU334" s="239" t="s">
        <v>86</v>
      </c>
      <c r="AV334" s="12" t="s">
        <v>86</v>
      </c>
      <c r="AW334" s="12" t="s">
        <v>37</v>
      </c>
      <c r="AX334" s="12" t="s">
        <v>76</v>
      </c>
      <c r="AY334" s="239" t="s">
        <v>173</v>
      </c>
    </row>
    <row r="335" spans="2:51" s="12" customFormat="1" ht="12">
      <c r="B335" s="229"/>
      <c r="C335" s="230"/>
      <c r="D335" s="225" t="s">
        <v>185</v>
      </c>
      <c r="E335" s="231" t="s">
        <v>19</v>
      </c>
      <c r="F335" s="232" t="s">
        <v>984</v>
      </c>
      <c r="G335" s="230"/>
      <c r="H335" s="233">
        <v>28.32</v>
      </c>
      <c r="I335" s="234"/>
      <c r="J335" s="230"/>
      <c r="K335" s="230"/>
      <c r="L335" s="235"/>
      <c r="M335" s="236"/>
      <c r="N335" s="237"/>
      <c r="O335" s="237"/>
      <c r="P335" s="237"/>
      <c r="Q335" s="237"/>
      <c r="R335" s="237"/>
      <c r="S335" s="237"/>
      <c r="T335" s="237"/>
      <c r="U335" s="238"/>
      <c r="AT335" s="239" t="s">
        <v>185</v>
      </c>
      <c r="AU335" s="239" t="s">
        <v>86</v>
      </c>
      <c r="AV335" s="12" t="s">
        <v>86</v>
      </c>
      <c r="AW335" s="12" t="s">
        <v>37</v>
      </c>
      <c r="AX335" s="12" t="s">
        <v>76</v>
      </c>
      <c r="AY335" s="239" t="s">
        <v>173</v>
      </c>
    </row>
    <row r="336" spans="2:51" s="12" customFormat="1" ht="12">
      <c r="B336" s="229"/>
      <c r="C336" s="230"/>
      <c r="D336" s="225" t="s">
        <v>185</v>
      </c>
      <c r="E336" s="231" t="s">
        <v>19</v>
      </c>
      <c r="F336" s="232" t="s">
        <v>985</v>
      </c>
      <c r="G336" s="230"/>
      <c r="H336" s="233">
        <v>4.5</v>
      </c>
      <c r="I336" s="234"/>
      <c r="J336" s="230"/>
      <c r="K336" s="230"/>
      <c r="L336" s="235"/>
      <c r="M336" s="236"/>
      <c r="N336" s="237"/>
      <c r="O336" s="237"/>
      <c r="P336" s="237"/>
      <c r="Q336" s="237"/>
      <c r="R336" s="237"/>
      <c r="S336" s="237"/>
      <c r="T336" s="237"/>
      <c r="U336" s="238"/>
      <c r="AT336" s="239" t="s">
        <v>185</v>
      </c>
      <c r="AU336" s="239" t="s">
        <v>86</v>
      </c>
      <c r="AV336" s="12" t="s">
        <v>86</v>
      </c>
      <c r="AW336" s="12" t="s">
        <v>37</v>
      </c>
      <c r="AX336" s="12" t="s">
        <v>76</v>
      </c>
      <c r="AY336" s="239" t="s">
        <v>173</v>
      </c>
    </row>
    <row r="337" spans="2:51" s="12" customFormat="1" ht="12">
      <c r="B337" s="229"/>
      <c r="C337" s="230"/>
      <c r="D337" s="225" t="s">
        <v>185</v>
      </c>
      <c r="E337" s="231" t="s">
        <v>19</v>
      </c>
      <c r="F337" s="232" t="s">
        <v>986</v>
      </c>
      <c r="G337" s="230"/>
      <c r="H337" s="233">
        <v>1.56</v>
      </c>
      <c r="I337" s="234"/>
      <c r="J337" s="230"/>
      <c r="K337" s="230"/>
      <c r="L337" s="235"/>
      <c r="M337" s="236"/>
      <c r="N337" s="237"/>
      <c r="O337" s="237"/>
      <c r="P337" s="237"/>
      <c r="Q337" s="237"/>
      <c r="R337" s="237"/>
      <c r="S337" s="237"/>
      <c r="T337" s="237"/>
      <c r="U337" s="238"/>
      <c r="AT337" s="239" t="s">
        <v>185</v>
      </c>
      <c r="AU337" s="239" t="s">
        <v>86</v>
      </c>
      <c r="AV337" s="12" t="s">
        <v>86</v>
      </c>
      <c r="AW337" s="12" t="s">
        <v>37</v>
      </c>
      <c r="AX337" s="12" t="s">
        <v>76</v>
      </c>
      <c r="AY337" s="239" t="s">
        <v>173</v>
      </c>
    </row>
    <row r="338" spans="2:51" s="12" customFormat="1" ht="12">
      <c r="B338" s="229"/>
      <c r="C338" s="230"/>
      <c r="D338" s="225" t="s">
        <v>185</v>
      </c>
      <c r="E338" s="231" t="s">
        <v>19</v>
      </c>
      <c r="F338" s="232" t="s">
        <v>987</v>
      </c>
      <c r="G338" s="230"/>
      <c r="H338" s="233">
        <v>6.2</v>
      </c>
      <c r="I338" s="234"/>
      <c r="J338" s="230"/>
      <c r="K338" s="230"/>
      <c r="L338" s="235"/>
      <c r="M338" s="236"/>
      <c r="N338" s="237"/>
      <c r="O338" s="237"/>
      <c r="P338" s="237"/>
      <c r="Q338" s="237"/>
      <c r="R338" s="237"/>
      <c r="S338" s="237"/>
      <c r="T338" s="237"/>
      <c r="U338" s="238"/>
      <c r="AT338" s="239" t="s">
        <v>185</v>
      </c>
      <c r="AU338" s="239" t="s">
        <v>86</v>
      </c>
      <c r="AV338" s="12" t="s">
        <v>86</v>
      </c>
      <c r="AW338" s="12" t="s">
        <v>37</v>
      </c>
      <c r="AX338" s="12" t="s">
        <v>76</v>
      </c>
      <c r="AY338" s="239" t="s">
        <v>173</v>
      </c>
    </row>
    <row r="339" spans="2:51" s="12" customFormat="1" ht="12">
      <c r="B339" s="229"/>
      <c r="C339" s="230"/>
      <c r="D339" s="225" t="s">
        <v>185</v>
      </c>
      <c r="E339" s="231" t="s">
        <v>19</v>
      </c>
      <c r="F339" s="232" t="s">
        <v>988</v>
      </c>
      <c r="G339" s="230"/>
      <c r="H339" s="233">
        <v>28.6</v>
      </c>
      <c r="I339" s="234"/>
      <c r="J339" s="230"/>
      <c r="K339" s="230"/>
      <c r="L339" s="235"/>
      <c r="M339" s="236"/>
      <c r="N339" s="237"/>
      <c r="O339" s="237"/>
      <c r="P339" s="237"/>
      <c r="Q339" s="237"/>
      <c r="R339" s="237"/>
      <c r="S339" s="237"/>
      <c r="T339" s="237"/>
      <c r="U339" s="238"/>
      <c r="AT339" s="239" t="s">
        <v>185</v>
      </c>
      <c r="AU339" s="239" t="s">
        <v>86</v>
      </c>
      <c r="AV339" s="12" t="s">
        <v>86</v>
      </c>
      <c r="AW339" s="12" t="s">
        <v>37</v>
      </c>
      <c r="AX339" s="12" t="s">
        <v>76</v>
      </c>
      <c r="AY339" s="239" t="s">
        <v>173</v>
      </c>
    </row>
    <row r="340" spans="2:51" s="12" customFormat="1" ht="12">
      <c r="B340" s="229"/>
      <c r="C340" s="230"/>
      <c r="D340" s="225" t="s">
        <v>185</v>
      </c>
      <c r="E340" s="231" t="s">
        <v>19</v>
      </c>
      <c r="F340" s="232" t="s">
        <v>989</v>
      </c>
      <c r="G340" s="230"/>
      <c r="H340" s="233">
        <v>6.72</v>
      </c>
      <c r="I340" s="234"/>
      <c r="J340" s="230"/>
      <c r="K340" s="230"/>
      <c r="L340" s="235"/>
      <c r="M340" s="236"/>
      <c r="N340" s="237"/>
      <c r="O340" s="237"/>
      <c r="P340" s="237"/>
      <c r="Q340" s="237"/>
      <c r="R340" s="237"/>
      <c r="S340" s="237"/>
      <c r="T340" s="237"/>
      <c r="U340" s="238"/>
      <c r="AT340" s="239" t="s">
        <v>185</v>
      </c>
      <c r="AU340" s="239" t="s">
        <v>86</v>
      </c>
      <c r="AV340" s="12" t="s">
        <v>86</v>
      </c>
      <c r="AW340" s="12" t="s">
        <v>37</v>
      </c>
      <c r="AX340" s="12" t="s">
        <v>76</v>
      </c>
      <c r="AY340" s="239" t="s">
        <v>173</v>
      </c>
    </row>
    <row r="341" spans="2:51" s="15" customFormat="1" ht="12">
      <c r="B341" s="261"/>
      <c r="C341" s="262"/>
      <c r="D341" s="225" t="s">
        <v>185</v>
      </c>
      <c r="E341" s="263" t="s">
        <v>19</v>
      </c>
      <c r="F341" s="264" t="s">
        <v>276</v>
      </c>
      <c r="G341" s="262"/>
      <c r="H341" s="265">
        <v>77.28</v>
      </c>
      <c r="I341" s="266"/>
      <c r="J341" s="262"/>
      <c r="K341" s="262"/>
      <c r="L341" s="267"/>
      <c r="M341" s="268"/>
      <c r="N341" s="269"/>
      <c r="O341" s="269"/>
      <c r="P341" s="269"/>
      <c r="Q341" s="269"/>
      <c r="R341" s="269"/>
      <c r="S341" s="269"/>
      <c r="T341" s="269"/>
      <c r="U341" s="270"/>
      <c r="AT341" s="271" t="s">
        <v>185</v>
      </c>
      <c r="AU341" s="271" t="s">
        <v>86</v>
      </c>
      <c r="AV341" s="15" t="s">
        <v>195</v>
      </c>
      <c r="AW341" s="15" t="s">
        <v>37</v>
      </c>
      <c r="AX341" s="15" t="s">
        <v>76</v>
      </c>
      <c r="AY341" s="271" t="s">
        <v>173</v>
      </c>
    </row>
    <row r="342" spans="2:51" s="14" customFormat="1" ht="12">
      <c r="B342" s="251"/>
      <c r="C342" s="252"/>
      <c r="D342" s="225" t="s">
        <v>185</v>
      </c>
      <c r="E342" s="253" t="s">
        <v>19</v>
      </c>
      <c r="F342" s="254" t="s">
        <v>474</v>
      </c>
      <c r="G342" s="252"/>
      <c r="H342" s="253" t="s">
        <v>19</v>
      </c>
      <c r="I342" s="255"/>
      <c r="J342" s="252"/>
      <c r="K342" s="252"/>
      <c r="L342" s="256"/>
      <c r="M342" s="257"/>
      <c r="N342" s="258"/>
      <c r="O342" s="258"/>
      <c r="P342" s="258"/>
      <c r="Q342" s="258"/>
      <c r="R342" s="258"/>
      <c r="S342" s="258"/>
      <c r="T342" s="258"/>
      <c r="U342" s="259"/>
      <c r="AT342" s="260" t="s">
        <v>185</v>
      </c>
      <c r="AU342" s="260" t="s">
        <v>86</v>
      </c>
      <c r="AV342" s="14" t="s">
        <v>84</v>
      </c>
      <c r="AW342" s="14" t="s">
        <v>37</v>
      </c>
      <c r="AX342" s="14" t="s">
        <v>76</v>
      </c>
      <c r="AY342" s="260" t="s">
        <v>173</v>
      </c>
    </row>
    <row r="343" spans="2:51" s="12" customFormat="1" ht="12">
      <c r="B343" s="229"/>
      <c r="C343" s="230"/>
      <c r="D343" s="225" t="s">
        <v>185</v>
      </c>
      <c r="E343" s="231" t="s">
        <v>19</v>
      </c>
      <c r="F343" s="232" t="s">
        <v>990</v>
      </c>
      <c r="G343" s="230"/>
      <c r="H343" s="233">
        <v>1.08</v>
      </c>
      <c r="I343" s="234"/>
      <c r="J343" s="230"/>
      <c r="K343" s="230"/>
      <c r="L343" s="235"/>
      <c r="M343" s="236"/>
      <c r="N343" s="237"/>
      <c r="O343" s="237"/>
      <c r="P343" s="237"/>
      <c r="Q343" s="237"/>
      <c r="R343" s="237"/>
      <c r="S343" s="237"/>
      <c r="T343" s="237"/>
      <c r="U343" s="238"/>
      <c r="AT343" s="239" t="s">
        <v>185</v>
      </c>
      <c r="AU343" s="239" t="s">
        <v>86</v>
      </c>
      <c r="AV343" s="12" t="s">
        <v>86</v>
      </c>
      <c r="AW343" s="12" t="s">
        <v>37</v>
      </c>
      <c r="AX343" s="12" t="s">
        <v>76</v>
      </c>
      <c r="AY343" s="239" t="s">
        <v>173</v>
      </c>
    </row>
    <row r="344" spans="2:51" s="12" customFormat="1" ht="12">
      <c r="B344" s="229"/>
      <c r="C344" s="230"/>
      <c r="D344" s="225" t="s">
        <v>185</v>
      </c>
      <c r="E344" s="231" t="s">
        <v>19</v>
      </c>
      <c r="F344" s="232" t="s">
        <v>991</v>
      </c>
      <c r="G344" s="230"/>
      <c r="H344" s="233">
        <v>10.62</v>
      </c>
      <c r="I344" s="234"/>
      <c r="J344" s="230"/>
      <c r="K344" s="230"/>
      <c r="L344" s="235"/>
      <c r="M344" s="236"/>
      <c r="N344" s="237"/>
      <c r="O344" s="237"/>
      <c r="P344" s="237"/>
      <c r="Q344" s="237"/>
      <c r="R344" s="237"/>
      <c r="S344" s="237"/>
      <c r="T344" s="237"/>
      <c r="U344" s="238"/>
      <c r="AT344" s="239" t="s">
        <v>185</v>
      </c>
      <c r="AU344" s="239" t="s">
        <v>86</v>
      </c>
      <c r="AV344" s="12" t="s">
        <v>86</v>
      </c>
      <c r="AW344" s="12" t="s">
        <v>37</v>
      </c>
      <c r="AX344" s="12" t="s">
        <v>76</v>
      </c>
      <c r="AY344" s="239" t="s">
        <v>173</v>
      </c>
    </row>
    <row r="345" spans="2:51" s="12" customFormat="1" ht="12">
      <c r="B345" s="229"/>
      <c r="C345" s="230"/>
      <c r="D345" s="225" t="s">
        <v>185</v>
      </c>
      <c r="E345" s="231" t="s">
        <v>19</v>
      </c>
      <c r="F345" s="232" t="s">
        <v>992</v>
      </c>
      <c r="G345" s="230"/>
      <c r="H345" s="233">
        <v>1.8</v>
      </c>
      <c r="I345" s="234"/>
      <c r="J345" s="230"/>
      <c r="K345" s="230"/>
      <c r="L345" s="235"/>
      <c r="M345" s="236"/>
      <c r="N345" s="237"/>
      <c r="O345" s="237"/>
      <c r="P345" s="237"/>
      <c r="Q345" s="237"/>
      <c r="R345" s="237"/>
      <c r="S345" s="237"/>
      <c r="T345" s="237"/>
      <c r="U345" s="238"/>
      <c r="AT345" s="239" t="s">
        <v>185</v>
      </c>
      <c r="AU345" s="239" t="s">
        <v>86</v>
      </c>
      <c r="AV345" s="12" t="s">
        <v>86</v>
      </c>
      <c r="AW345" s="12" t="s">
        <v>37</v>
      </c>
      <c r="AX345" s="12" t="s">
        <v>76</v>
      </c>
      <c r="AY345" s="239" t="s">
        <v>173</v>
      </c>
    </row>
    <row r="346" spans="2:51" s="12" customFormat="1" ht="12">
      <c r="B346" s="229"/>
      <c r="C346" s="230"/>
      <c r="D346" s="225" t="s">
        <v>185</v>
      </c>
      <c r="E346" s="231" t="s">
        <v>19</v>
      </c>
      <c r="F346" s="232" t="s">
        <v>993</v>
      </c>
      <c r="G346" s="230"/>
      <c r="H346" s="233">
        <v>1.08</v>
      </c>
      <c r="I346" s="234"/>
      <c r="J346" s="230"/>
      <c r="K346" s="230"/>
      <c r="L346" s="235"/>
      <c r="M346" s="236"/>
      <c r="N346" s="237"/>
      <c r="O346" s="237"/>
      <c r="P346" s="237"/>
      <c r="Q346" s="237"/>
      <c r="R346" s="237"/>
      <c r="S346" s="237"/>
      <c r="T346" s="237"/>
      <c r="U346" s="238"/>
      <c r="AT346" s="239" t="s">
        <v>185</v>
      </c>
      <c r="AU346" s="239" t="s">
        <v>86</v>
      </c>
      <c r="AV346" s="12" t="s">
        <v>86</v>
      </c>
      <c r="AW346" s="12" t="s">
        <v>37</v>
      </c>
      <c r="AX346" s="12" t="s">
        <v>76</v>
      </c>
      <c r="AY346" s="239" t="s">
        <v>173</v>
      </c>
    </row>
    <row r="347" spans="2:51" s="12" customFormat="1" ht="12">
      <c r="B347" s="229"/>
      <c r="C347" s="230"/>
      <c r="D347" s="225" t="s">
        <v>185</v>
      </c>
      <c r="E347" s="231" t="s">
        <v>19</v>
      </c>
      <c r="F347" s="232" t="s">
        <v>994</v>
      </c>
      <c r="G347" s="230"/>
      <c r="H347" s="233">
        <v>1.8</v>
      </c>
      <c r="I347" s="234"/>
      <c r="J347" s="230"/>
      <c r="K347" s="230"/>
      <c r="L347" s="235"/>
      <c r="M347" s="236"/>
      <c r="N347" s="237"/>
      <c r="O347" s="237"/>
      <c r="P347" s="237"/>
      <c r="Q347" s="237"/>
      <c r="R347" s="237"/>
      <c r="S347" s="237"/>
      <c r="T347" s="237"/>
      <c r="U347" s="238"/>
      <c r="AT347" s="239" t="s">
        <v>185</v>
      </c>
      <c r="AU347" s="239" t="s">
        <v>86</v>
      </c>
      <c r="AV347" s="12" t="s">
        <v>86</v>
      </c>
      <c r="AW347" s="12" t="s">
        <v>37</v>
      </c>
      <c r="AX347" s="12" t="s">
        <v>76</v>
      </c>
      <c r="AY347" s="239" t="s">
        <v>173</v>
      </c>
    </row>
    <row r="348" spans="2:51" s="12" customFormat="1" ht="12">
      <c r="B348" s="229"/>
      <c r="C348" s="230"/>
      <c r="D348" s="225" t="s">
        <v>185</v>
      </c>
      <c r="E348" s="231" t="s">
        <v>19</v>
      </c>
      <c r="F348" s="232" t="s">
        <v>995</v>
      </c>
      <c r="G348" s="230"/>
      <c r="H348" s="233">
        <v>7.92</v>
      </c>
      <c r="I348" s="234"/>
      <c r="J348" s="230"/>
      <c r="K348" s="230"/>
      <c r="L348" s="235"/>
      <c r="M348" s="236"/>
      <c r="N348" s="237"/>
      <c r="O348" s="237"/>
      <c r="P348" s="237"/>
      <c r="Q348" s="237"/>
      <c r="R348" s="237"/>
      <c r="S348" s="237"/>
      <c r="T348" s="237"/>
      <c r="U348" s="238"/>
      <c r="AT348" s="239" t="s">
        <v>185</v>
      </c>
      <c r="AU348" s="239" t="s">
        <v>86</v>
      </c>
      <c r="AV348" s="12" t="s">
        <v>86</v>
      </c>
      <c r="AW348" s="12" t="s">
        <v>37</v>
      </c>
      <c r="AX348" s="12" t="s">
        <v>76</v>
      </c>
      <c r="AY348" s="239" t="s">
        <v>173</v>
      </c>
    </row>
    <row r="349" spans="2:51" s="12" customFormat="1" ht="12">
      <c r="B349" s="229"/>
      <c r="C349" s="230"/>
      <c r="D349" s="225" t="s">
        <v>185</v>
      </c>
      <c r="E349" s="231" t="s">
        <v>19</v>
      </c>
      <c r="F349" s="232" t="s">
        <v>996</v>
      </c>
      <c r="G349" s="230"/>
      <c r="H349" s="233">
        <v>2.16</v>
      </c>
      <c r="I349" s="234"/>
      <c r="J349" s="230"/>
      <c r="K349" s="230"/>
      <c r="L349" s="235"/>
      <c r="M349" s="236"/>
      <c r="N349" s="237"/>
      <c r="O349" s="237"/>
      <c r="P349" s="237"/>
      <c r="Q349" s="237"/>
      <c r="R349" s="237"/>
      <c r="S349" s="237"/>
      <c r="T349" s="237"/>
      <c r="U349" s="238"/>
      <c r="AT349" s="239" t="s">
        <v>185</v>
      </c>
      <c r="AU349" s="239" t="s">
        <v>86</v>
      </c>
      <c r="AV349" s="12" t="s">
        <v>86</v>
      </c>
      <c r="AW349" s="12" t="s">
        <v>37</v>
      </c>
      <c r="AX349" s="12" t="s">
        <v>76</v>
      </c>
      <c r="AY349" s="239" t="s">
        <v>173</v>
      </c>
    </row>
    <row r="350" spans="2:51" s="15" customFormat="1" ht="12">
      <c r="B350" s="261"/>
      <c r="C350" s="262"/>
      <c r="D350" s="225" t="s">
        <v>185</v>
      </c>
      <c r="E350" s="263" t="s">
        <v>19</v>
      </c>
      <c r="F350" s="264" t="s">
        <v>276</v>
      </c>
      <c r="G350" s="262"/>
      <c r="H350" s="265">
        <v>26.46</v>
      </c>
      <c r="I350" s="266"/>
      <c r="J350" s="262"/>
      <c r="K350" s="262"/>
      <c r="L350" s="267"/>
      <c r="M350" s="268"/>
      <c r="N350" s="269"/>
      <c r="O350" s="269"/>
      <c r="P350" s="269"/>
      <c r="Q350" s="269"/>
      <c r="R350" s="269"/>
      <c r="S350" s="269"/>
      <c r="T350" s="269"/>
      <c r="U350" s="270"/>
      <c r="AT350" s="271" t="s">
        <v>185</v>
      </c>
      <c r="AU350" s="271" t="s">
        <v>86</v>
      </c>
      <c r="AV350" s="15" t="s">
        <v>195</v>
      </c>
      <c r="AW350" s="15" t="s">
        <v>37</v>
      </c>
      <c r="AX350" s="15" t="s">
        <v>76</v>
      </c>
      <c r="AY350" s="271" t="s">
        <v>173</v>
      </c>
    </row>
    <row r="351" spans="2:51" s="14" customFormat="1" ht="12">
      <c r="B351" s="251"/>
      <c r="C351" s="252"/>
      <c r="D351" s="225" t="s">
        <v>185</v>
      </c>
      <c r="E351" s="253" t="s">
        <v>19</v>
      </c>
      <c r="F351" s="254" t="s">
        <v>484</v>
      </c>
      <c r="G351" s="252"/>
      <c r="H351" s="253" t="s">
        <v>19</v>
      </c>
      <c r="I351" s="255"/>
      <c r="J351" s="252"/>
      <c r="K351" s="252"/>
      <c r="L351" s="256"/>
      <c r="M351" s="257"/>
      <c r="N351" s="258"/>
      <c r="O351" s="258"/>
      <c r="P351" s="258"/>
      <c r="Q351" s="258"/>
      <c r="R351" s="258"/>
      <c r="S351" s="258"/>
      <c r="T351" s="258"/>
      <c r="U351" s="259"/>
      <c r="AT351" s="260" t="s">
        <v>185</v>
      </c>
      <c r="AU351" s="260" t="s">
        <v>86</v>
      </c>
      <c r="AV351" s="14" t="s">
        <v>84</v>
      </c>
      <c r="AW351" s="14" t="s">
        <v>37</v>
      </c>
      <c r="AX351" s="14" t="s">
        <v>76</v>
      </c>
      <c r="AY351" s="260" t="s">
        <v>173</v>
      </c>
    </row>
    <row r="352" spans="2:51" s="12" customFormat="1" ht="12">
      <c r="B352" s="229"/>
      <c r="C352" s="230"/>
      <c r="D352" s="225" t="s">
        <v>185</v>
      </c>
      <c r="E352" s="231" t="s">
        <v>19</v>
      </c>
      <c r="F352" s="232" t="s">
        <v>997</v>
      </c>
      <c r="G352" s="230"/>
      <c r="H352" s="233">
        <v>-3.24</v>
      </c>
      <c r="I352" s="234"/>
      <c r="J352" s="230"/>
      <c r="K352" s="230"/>
      <c r="L352" s="235"/>
      <c r="M352" s="236"/>
      <c r="N352" s="237"/>
      <c r="O352" s="237"/>
      <c r="P352" s="237"/>
      <c r="Q352" s="237"/>
      <c r="R352" s="237"/>
      <c r="S352" s="237"/>
      <c r="T352" s="237"/>
      <c r="U352" s="238"/>
      <c r="AT352" s="239" t="s">
        <v>185</v>
      </c>
      <c r="AU352" s="239" t="s">
        <v>86</v>
      </c>
      <c r="AV352" s="12" t="s">
        <v>86</v>
      </c>
      <c r="AW352" s="12" t="s">
        <v>37</v>
      </c>
      <c r="AX352" s="12" t="s">
        <v>76</v>
      </c>
      <c r="AY352" s="239" t="s">
        <v>173</v>
      </c>
    </row>
    <row r="353" spans="2:51" s="12" customFormat="1" ht="12">
      <c r="B353" s="229"/>
      <c r="C353" s="230"/>
      <c r="D353" s="225" t="s">
        <v>185</v>
      </c>
      <c r="E353" s="231" t="s">
        <v>19</v>
      </c>
      <c r="F353" s="232" t="s">
        <v>486</v>
      </c>
      <c r="G353" s="230"/>
      <c r="H353" s="233">
        <v>-24.72</v>
      </c>
      <c r="I353" s="234"/>
      <c r="J353" s="230"/>
      <c r="K353" s="230"/>
      <c r="L353" s="235"/>
      <c r="M353" s="236"/>
      <c r="N353" s="237"/>
      <c r="O353" s="237"/>
      <c r="P353" s="237"/>
      <c r="Q353" s="237"/>
      <c r="R353" s="237"/>
      <c r="S353" s="237"/>
      <c r="T353" s="237"/>
      <c r="U353" s="238"/>
      <c r="AT353" s="239" t="s">
        <v>185</v>
      </c>
      <c r="AU353" s="239" t="s">
        <v>86</v>
      </c>
      <c r="AV353" s="12" t="s">
        <v>86</v>
      </c>
      <c r="AW353" s="12" t="s">
        <v>37</v>
      </c>
      <c r="AX353" s="12" t="s">
        <v>76</v>
      </c>
      <c r="AY353" s="239" t="s">
        <v>173</v>
      </c>
    </row>
    <row r="354" spans="2:51" s="13" customFormat="1" ht="12">
      <c r="B354" s="240"/>
      <c r="C354" s="241"/>
      <c r="D354" s="225" t="s">
        <v>185</v>
      </c>
      <c r="E354" s="242" t="s">
        <v>19</v>
      </c>
      <c r="F354" s="243" t="s">
        <v>187</v>
      </c>
      <c r="G354" s="241"/>
      <c r="H354" s="244">
        <v>75.78</v>
      </c>
      <c r="I354" s="245"/>
      <c r="J354" s="241"/>
      <c r="K354" s="241"/>
      <c r="L354" s="246"/>
      <c r="M354" s="247"/>
      <c r="N354" s="248"/>
      <c r="O354" s="248"/>
      <c r="P354" s="248"/>
      <c r="Q354" s="248"/>
      <c r="R354" s="248"/>
      <c r="S354" s="248"/>
      <c r="T354" s="248"/>
      <c r="U354" s="249"/>
      <c r="AT354" s="250" t="s">
        <v>185</v>
      </c>
      <c r="AU354" s="250" t="s">
        <v>86</v>
      </c>
      <c r="AV354" s="13" t="s">
        <v>127</v>
      </c>
      <c r="AW354" s="13" t="s">
        <v>37</v>
      </c>
      <c r="AX354" s="13" t="s">
        <v>84</v>
      </c>
      <c r="AY354" s="250" t="s">
        <v>173</v>
      </c>
    </row>
    <row r="355" spans="2:65" s="1" customFormat="1" ht="16.5" customHeight="1">
      <c r="B355" s="39"/>
      <c r="C355" s="212" t="s">
        <v>120</v>
      </c>
      <c r="D355" s="212" t="s">
        <v>175</v>
      </c>
      <c r="E355" s="213" t="s">
        <v>488</v>
      </c>
      <c r="F355" s="214" t="s">
        <v>489</v>
      </c>
      <c r="G355" s="215" t="s">
        <v>214</v>
      </c>
      <c r="H355" s="216">
        <v>33.36</v>
      </c>
      <c r="I355" s="217"/>
      <c r="J355" s="218">
        <f>ROUND(I355*H355,2)</f>
        <v>0</v>
      </c>
      <c r="K355" s="214" t="s">
        <v>179</v>
      </c>
      <c r="L355" s="44"/>
      <c r="M355" s="219" t="s">
        <v>19</v>
      </c>
      <c r="N355" s="220" t="s">
        <v>47</v>
      </c>
      <c r="O355" s="84"/>
      <c r="P355" s="221">
        <f>O355*H355</f>
        <v>0</v>
      </c>
      <c r="Q355" s="221">
        <v>1.54</v>
      </c>
      <c r="R355" s="221">
        <f>Q355*H355</f>
        <v>51.3744</v>
      </c>
      <c r="S355" s="221">
        <v>0</v>
      </c>
      <c r="T355" s="221">
        <f>S355*H355</f>
        <v>0</v>
      </c>
      <c r="U355" s="222" t="s">
        <v>19</v>
      </c>
      <c r="AR355" s="223" t="s">
        <v>127</v>
      </c>
      <c r="AT355" s="223" t="s">
        <v>175</v>
      </c>
      <c r="AU355" s="223" t="s">
        <v>86</v>
      </c>
      <c r="AY355" s="18" t="s">
        <v>173</v>
      </c>
      <c r="BE355" s="224">
        <f>IF(N355="základní",J355,0)</f>
        <v>0</v>
      </c>
      <c r="BF355" s="224">
        <f>IF(N355="snížená",J355,0)</f>
        <v>0</v>
      </c>
      <c r="BG355" s="224">
        <f>IF(N355="zákl. přenesená",J355,0)</f>
        <v>0</v>
      </c>
      <c r="BH355" s="224">
        <f>IF(N355="sníž. přenesená",J355,0)</f>
        <v>0</v>
      </c>
      <c r="BI355" s="224">
        <f>IF(N355="nulová",J355,0)</f>
        <v>0</v>
      </c>
      <c r="BJ355" s="18" t="s">
        <v>84</v>
      </c>
      <c r="BK355" s="224">
        <f>ROUND(I355*H355,2)</f>
        <v>0</v>
      </c>
      <c r="BL355" s="18" t="s">
        <v>127</v>
      </c>
      <c r="BM355" s="223" t="s">
        <v>490</v>
      </c>
    </row>
    <row r="356" spans="2:47" s="1" customFormat="1" ht="12">
      <c r="B356" s="39"/>
      <c r="C356" s="40"/>
      <c r="D356" s="225" t="s">
        <v>181</v>
      </c>
      <c r="E356" s="40"/>
      <c r="F356" s="226" t="s">
        <v>491</v>
      </c>
      <c r="G356" s="40"/>
      <c r="H356" s="40"/>
      <c r="I356" s="137"/>
      <c r="J356" s="40"/>
      <c r="K356" s="40"/>
      <c r="L356" s="44"/>
      <c r="M356" s="227"/>
      <c r="N356" s="84"/>
      <c r="O356" s="84"/>
      <c r="P356" s="84"/>
      <c r="Q356" s="84"/>
      <c r="R356" s="84"/>
      <c r="S356" s="84"/>
      <c r="T356" s="84"/>
      <c r="U356" s="85"/>
      <c r="AT356" s="18" t="s">
        <v>181</v>
      </c>
      <c r="AU356" s="18" t="s">
        <v>86</v>
      </c>
    </row>
    <row r="357" spans="2:47" s="1" customFormat="1" ht="12">
      <c r="B357" s="39"/>
      <c r="C357" s="40"/>
      <c r="D357" s="225" t="s">
        <v>183</v>
      </c>
      <c r="E357" s="40"/>
      <c r="F357" s="228" t="s">
        <v>463</v>
      </c>
      <c r="G357" s="40"/>
      <c r="H357" s="40"/>
      <c r="I357" s="137"/>
      <c r="J357" s="40"/>
      <c r="K357" s="40"/>
      <c r="L357" s="44"/>
      <c r="M357" s="227"/>
      <c r="N357" s="84"/>
      <c r="O357" s="84"/>
      <c r="P357" s="84"/>
      <c r="Q357" s="84"/>
      <c r="R357" s="84"/>
      <c r="S357" s="84"/>
      <c r="T357" s="84"/>
      <c r="U357" s="85"/>
      <c r="AT357" s="18" t="s">
        <v>183</v>
      </c>
      <c r="AU357" s="18" t="s">
        <v>86</v>
      </c>
    </row>
    <row r="358" spans="2:51" s="14" customFormat="1" ht="12">
      <c r="B358" s="251"/>
      <c r="C358" s="252"/>
      <c r="D358" s="225" t="s">
        <v>185</v>
      </c>
      <c r="E358" s="253" t="s">
        <v>19</v>
      </c>
      <c r="F358" s="254" t="s">
        <v>492</v>
      </c>
      <c r="G358" s="252"/>
      <c r="H358" s="253" t="s">
        <v>19</v>
      </c>
      <c r="I358" s="255"/>
      <c r="J358" s="252"/>
      <c r="K358" s="252"/>
      <c r="L358" s="256"/>
      <c r="M358" s="257"/>
      <c r="N358" s="258"/>
      <c r="O358" s="258"/>
      <c r="P358" s="258"/>
      <c r="Q358" s="258"/>
      <c r="R358" s="258"/>
      <c r="S358" s="258"/>
      <c r="T358" s="258"/>
      <c r="U358" s="259"/>
      <c r="AT358" s="260" t="s">
        <v>185</v>
      </c>
      <c r="AU358" s="260" t="s">
        <v>86</v>
      </c>
      <c r="AV358" s="14" t="s">
        <v>84</v>
      </c>
      <c r="AW358" s="14" t="s">
        <v>37</v>
      </c>
      <c r="AX358" s="14" t="s">
        <v>76</v>
      </c>
      <c r="AY358" s="260" t="s">
        <v>173</v>
      </c>
    </row>
    <row r="359" spans="2:51" s="14" customFormat="1" ht="12">
      <c r="B359" s="251"/>
      <c r="C359" s="252"/>
      <c r="D359" s="225" t="s">
        <v>185</v>
      </c>
      <c r="E359" s="253" t="s">
        <v>19</v>
      </c>
      <c r="F359" s="254" t="s">
        <v>493</v>
      </c>
      <c r="G359" s="252"/>
      <c r="H359" s="253" t="s">
        <v>19</v>
      </c>
      <c r="I359" s="255"/>
      <c r="J359" s="252"/>
      <c r="K359" s="252"/>
      <c r="L359" s="256"/>
      <c r="M359" s="257"/>
      <c r="N359" s="258"/>
      <c r="O359" s="258"/>
      <c r="P359" s="258"/>
      <c r="Q359" s="258"/>
      <c r="R359" s="258"/>
      <c r="S359" s="258"/>
      <c r="T359" s="258"/>
      <c r="U359" s="259"/>
      <c r="AT359" s="260" t="s">
        <v>185</v>
      </c>
      <c r="AU359" s="260" t="s">
        <v>86</v>
      </c>
      <c r="AV359" s="14" t="s">
        <v>84</v>
      </c>
      <c r="AW359" s="14" t="s">
        <v>37</v>
      </c>
      <c r="AX359" s="14" t="s">
        <v>76</v>
      </c>
      <c r="AY359" s="260" t="s">
        <v>173</v>
      </c>
    </row>
    <row r="360" spans="2:51" s="12" customFormat="1" ht="12">
      <c r="B360" s="229"/>
      <c r="C360" s="230"/>
      <c r="D360" s="225" t="s">
        <v>185</v>
      </c>
      <c r="E360" s="231" t="s">
        <v>19</v>
      </c>
      <c r="F360" s="232" t="s">
        <v>998</v>
      </c>
      <c r="G360" s="230"/>
      <c r="H360" s="233">
        <v>3</v>
      </c>
      <c r="I360" s="234"/>
      <c r="J360" s="230"/>
      <c r="K360" s="230"/>
      <c r="L360" s="235"/>
      <c r="M360" s="236"/>
      <c r="N360" s="237"/>
      <c r="O360" s="237"/>
      <c r="P360" s="237"/>
      <c r="Q360" s="237"/>
      <c r="R360" s="237"/>
      <c r="S360" s="237"/>
      <c r="T360" s="237"/>
      <c r="U360" s="238"/>
      <c r="AT360" s="239" t="s">
        <v>185</v>
      </c>
      <c r="AU360" s="239" t="s">
        <v>86</v>
      </c>
      <c r="AV360" s="12" t="s">
        <v>86</v>
      </c>
      <c r="AW360" s="12" t="s">
        <v>37</v>
      </c>
      <c r="AX360" s="12" t="s">
        <v>76</v>
      </c>
      <c r="AY360" s="239" t="s">
        <v>173</v>
      </c>
    </row>
    <row r="361" spans="2:51" s="12" customFormat="1" ht="12">
      <c r="B361" s="229"/>
      <c r="C361" s="230"/>
      <c r="D361" s="225" t="s">
        <v>185</v>
      </c>
      <c r="E361" s="231" t="s">
        <v>19</v>
      </c>
      <c r="F361" s="232" t="s">
        <v>999</v>
      </c>
      <c r="G361" s="230"/>
      <c r="H361" s="233">
        <v>3</v>
      </c>
      <c r="I361" s="234"/>
      <c r="J361" s="230"/>
      <c r="K361" s="230"/>
      <c r="L361" s="235"/>
      <c r="M361" s="236"/>
      <c r="N361" s="237"/>
      <c r="O361" s="237"/>
      <c r="P361" s="237"/>
      <c r="Q361" s="237"/>
      <c r="R361" s="237"/>
      <c r="S361" s="237"/>
      <c r="T361" s="237"/>
      <c r="U361" s="238"/>
      <c r="AT361" s="239" t="s">
        <v>185</v>
      </c>
      <c r="AU361" s="239" t="s">
        <v>86</v>
      </c>
      <c r="AV361" s="12" t="s">
        <v>86</v>
      </c>
      <c r="AW361" s="12" t="s">
        <v>37</v>
      </c>
      <c r="AX361" s="12" t="s">
        <v>76</v>
      </c>
      <c r="AY361" s="239" t="s">
        <v>173</v>
      </c>
    </row>
    <row r="362" spans="2:51" s="12" customFormat="1" ht="12">
      <c r="B362" s="229"/>
      <c r="C362" s="230"/>
      <c r="D362" s="225" t="s">
        <v>185</v>
      </c>
      <c r="E362" s="231" t="s">
        <v>19</v>
      </c>
      <c r="F362" s="232" t="s">
        <v>1000</v>
      </c>
      <c r="G362" s="230"/>
      <c r="H362" s="233">
        <v>2.64</v>
      </c>
      <c r="I362" s="234"/>
      <c r="J362" s="230"/>
      <c r="K362" s="230"/>
      <c r="L362" s="235"/>
      <c r="M362" s="236"/>
      <c r="N362" s="237"/>
      <c r="O362" s="237"/>
      <c r="P362" s="237"/>
      <c r="Q362" s="237"/>
      <c r="R362" s="237"/>
      <c r="S362" s="237"/>
      <c r="T362" s="237"/>
      <c r="U362" s="238"/>
      <c r="AT362" s="239" t="s">
        <v>185</v>
      </c>
      <c r="AU362" s="239" t="s">
        <v>86</v>
      </c>
      <c r="AV362" s="12" t="s">
        <v>86</v>
      </c>
      <c r="AW362" s="12" t="s">
        <v>37</v>
      </c>
      <c r="AX362" s="12" t="s">
        <v>76</v>
      </c>
      <c r="AY362" s="239" t="s">
        <v>173</v>
      </c>
    </row>
    <row r="363" spans="2:51" s="15" customFormat="1" ht="12">
      <c r="B363" s="261"/>
      <c r="C363" s="262"/>
      <c r="D363" s="225" t="s">
        <v>185</v>
      </c>
      <c r="E363" s="263" t="s">
        <v>498</v>
      </c>
      <c r="F363" s="264" t="s">
        <v>276</v>
      </c>
      <c r="G363" s="262"/>
      <c r="H363" s="265">
        <v>8.64</v>
      </c>
      <c r="I363" s="266"/>
      <c r="J363" s="262"/>
      <c r="K363" s="262"/>
      <c r="L363" s="267"/>
      <c r="M363" s="268"/>
      <c r="N363" s="269"/>
      <c r="O363" s="269"/>
      <c r="P363" s="269"/>
      <c r="Q363" s="269"/>
      <c r="R363" s="269"/>
      <c r="S363" s="269"/>
      <c r="T363" s="269"/>
      <c r="U363" s="270"/>
      <c r="AT363" s="271" t="s">
        <v>185</v>
      </c>
      <c r="AU363" s="271" t="s">
        <v>86</v>
      </c>
      <c r="AV363" s="15" t="s">
        <v>195</v>
      </c>
      <c r="AW363" s="15" t="s">
        <v>37</v>
      </c>
      <c r="AX363" s="15" t="s">
        <v>76</v>
      </c>
      <c r="AY363" s="271" t="s">
        <v>173</v>
      </c>
    </row>
    <row r="364" spans="2:51" s="14" customFormat="1" ht="12">
      <c r="B364" s="251"/>
      <c r="C364" s="252"/>
      <c r="D364" s="225" t="s">
        <v>185</v>
      </c>
      <c r="E364" s="253" t="s">
        <v>19</v>
      </c>
      <c r="F364" s="254" t="s">
        <v>499</v>
      </c>
      <c r="G364" s="252"/>
      <c r="H364" s="253" t="s">
        <v>19</v>
      </c>
      <c r="I364" s="255"/>
      <c r="J364" s="252"/>
      <c r="K364" s="252"/>
      <c r="L364" s="256"/>
      <c r="M364" s="257"/>
      <c r="N364" s="258"/>
      <c r="O364" s="258"/>
      <c r="P364" s="258"/>
      <c r="Q364" s="258"/>
      <c r="R364" s="258"/>
      <c r="S364" s="258"/>
      <c r="T364" s="258"/>
      <c r="U364" s="259"/>
      <c r="AT364" s="260" t="s">
        <v>185</v>
      </c>
      <c r="AU364" s="260" t="s">
        <v>86</v>
      </c>
      <c r="AV364" s="14" t="s">
        <v>84</v>
      </c>
      <c r="AW364" s="14" t="s">
        <v>37</v>
      </c>
      <c r="AX364" s="14" t="s">
        <v>76</v>
      </c>
      <c r="AY364" s="260" t="s">
        <v>173</v>
      </c>
    </row>
    <row r="365" spans="2:51" s="12" customFormat="1" ht="12">
      <c r="B365" s="229"/>
      <c r="C365" s="230"/>
      <c r="D365" s="225" t="s">
        <v>185</v>
      </c>
      <c r="E365" s="231" t="s">
        <v>19</v>
      </c>
      <c r="F365" s="232" t="s">
        <v>1001</v>
      </c>
      <c r="G365" s="230"/>
      <c r="H365" s="233">
        <v>5.64</v>
      </c>
      <c r="I365" s="234"/>
      <c r="J365" s="230"/>
      <c r="K365" s="230"/>
      <c r="L365" s="235"/>
      <c r="M365" s="236"/>
      <c r="N365" s="237"/>
      <c r="O365" s="237"/>
      <c r="P365" s="237"/>
      <c r="Q365" s="237"/>
      <c r="R365" s="237"/>
      <c r="S365" s="237"/>
      <c r="T365" s="237"/>
      <c r="U365" s="238"/>
      <c r="AT365" s="239" t="s">
        <v>185</v>
      </c>
      <c r="AU365" s="239" t="s">
        <v>86</v>
      </c>
      <c r="AV365" s="12" t="s">
        <v>86</v>
      </c>
      <c r="AW365" s="12" t="s">
        <v>37</v>
      </c>
      <c r="AX365" s="12" t="s">
        <v>76</v>
      </c>
      <c r="AY365" s="239" t="s">
        <v>173</v>
      </c>
    </row>
    <row r="366" spans="2:51" s="12" customFormat="1" ht="12">
      <c r="B366" s="229"/>
      <c r="C366" s="230"/>
      <c r="D366" s="225" t="s">
        <v>185</v>
      </c>
      <c r="E366" s="231" t="s">
        <v>19</v>
      </c>
      <c r="F366" s="232" t="s">
        <v>1002</v>
      </c>
      <c r="G366" s="230"/>
      <c r="H366" s="233">
        <v>9.84</v>
      </c>
      <c r="I366" s="234"/>
      <c r="J366" s="230"/>
      <c r="K366" s="230"/>
      <c r="L366" s="235"/>
      <c r="M366" s="236"/>
      <c r="N366" s="237"/>
      <c r="O366" s="237"/>
      <c r="P366" s="237"/>
      <c r="Q366" s="237"/>
      <c r="R366" s="237"/>
      <c r="S366" s="237"/>
      <c r="T366" s="237"/>
      <c r="U366" s="238"/>
      <c r="AT366" s="239" t="s">
        <v>185</v>
      </c>
      <c r="AU366" s="239" t="s">
        <v>86</v>
      </c>
      <c r="AV366" s="12" t="s">
        <v>86</v>
      </c>
      <c r="AW366" s="12" t="s">
        <v>37</v>
      </c>
      <c r="AX366" s="12" t="s">
        <v>76</v>
      </c>
      <c r="AY366" s="239" t="s">
        <v>173</v>
      </c>
    </row>
    <row r="367" spans="2:51" s="12" customFormat="1" ht="12">
      <c r="B367" s="229"/>
      <c r="C367" s="230"/>
      <c r="D367" s="225" t="s">
        <v>185</v>
      </c>
      <c r="E367" s="231" t="s">
        <v>19</v>
      </c>
      <c r="F367" s="232" t="s">
        <v>1003</v>
      </c>
      <c r="G367" s="230"/>
      <c r="H367" s="233">
        <v>9.24</v>
      </c>
      <c r="I367" s="234"/>
      <c r="J367" s="230"/>
      <c r="K367" s="230"/>
      <c r="L367" s="235"/>
      <c r="M367" s="236"/>
      <c r="N367" s="237"/>
      <c r="O367" s="237"/>
      <c r="P367" s="237"/>
      <c r="Q367" s="237"/>
      <c r="R367" s="237"/>
      <c r="S367" s="237"/>
      <c r="T367" s="237"/>
      <c r="U367" s="238"/>
      <c r="AT367" s="239" t="s">
        <v>185</v>
      </c>
      <c r="AU367" s="239" t="s">
        <v>86</v>
      </c>
      <c r="AV367" s="12" t="s">
        <v>86</v>
      </c>
      <c r="AW367" s="12" t="s">
        <v>37</v>
      </c>
      <c r="AX367" s="12" t="s">
        <v>76</v>
      </c>
      <c r="AY367" s="239" t="s">
        <v>173</v>
      </c>
    </row>
    <row r="368" spans="2:51" s="15" customFormat="1" ht="12">
      <c r="B368" s="261"/>
      <c r="C368" s="262"/>
      <c r="D368" s="225" t="s">
        <v>185</v>
      </c>
      <c r="E368" s="263" t="s">
        <v>128</v>
      </c>
      <c r="F368" s="264" t="s">
        <v>276</v>
      </c>
      <c r="G368" s="262"/>
      <c r="H368" s="265">
        <v>24.72</v>
      </c>
      <c r="I368" s="266"/>
      <c r="J368" s="262"/>
      <c r="K368" s="262"/>
      <c r="L368" s="267"/>
      <c r="M368" s="268"/>
      <c r="N368" s="269"/>
      <c r="O368" s="269"/>
      <c r="P368" s="269"/>
      <c r="Q368" s="269"/>
      <c r="R368" s="269"/>
      <c r="S368" s="269"/>
      <c r="T368" s="269"/>
      <c r="U368" s="270"/>
      <c r="AT368" s="271" t="s">
        <v>185</v>
      </c>
      <c r="AU368" s="271" t="s">
        <v>86</v>
      </c>
      <c r="AV368" s="15" t="s">
        <v>195</v>
      </c>
      <c r="AW368" s="15" t="s">
        <v>37</v>
      </c>
      <c r="AX368" s="15" t="s">
        <v>76</v>
      </c>
      <c r="AY368" s="271" t="s">
        <v>173</v>
      </c>
    </row>
    <row r="369" spans="2:51" s="13" customFormat="1" ht="12">
      <c r="B369" s="240"/>
      <c r="C369" s="241"/>
      <c r="D369" s="225" t="s">
        <v>185</v>
      </c>
      <c r="E369" s="242" t="s">
        <v>19</v>
      </c>
      <c r="F369" s="243" t="s">
        <v>187</v>
      </c>
      <c r="G369" s="241"/>
      <c r="H369" s="244">
        <v>33.36</v>
      </c>
      <c r="I369" s="245"/>
      <c r="J369" s="241"/>
      <c r="K369" s="241"/>
      <c r="L369" s="246"/>
      <c r="M369" s="247"/>
      <c r="N369" s="248"/>
      <c r="O369" s="248"/>
      <c r="P369" s="248"/>
      <c r="Q369" s="248"/>
      <c r="R369" s="248"/>
      <c r="S369" s="248"/>
      <c r="T369" s="248"/>
      <c r="U369" s="249"/>
      <c r="AT369" s="250" t="s">
        <v>185</v>
      </c>
      <c r="AU369" s="250" t="s">
        <v>86</v>
      </c>
      <c r="AV369" s="13" t="s">
        <v>127</v>
      </c>
      <c r="AW369" s="13" t="s">
        <v>37</v>
      </c>
      <c r="AX369" s="13" t="s">
        <v>84</v>
      </c>
      <c r="AY369" s="250" t="s">
        <v>173</v>
      </c>
    </row>
    <row r="370" spans="2:65" s="1" customFormat="1" ht="16.5" customHeight="1">
      <c r="B370" s="39"/>
      <c r="C370" s="212" t="s">
        <v>516</v>
      </c>
      <c r="D370" s="212" t="s">
        <v>175</v>
      </c>
      <c r="E370" s="213" t="s">
        <v>505</v>
      </c>
      <c r="F370" s="214" t="s">
        <v>460</v>
      </c>
      <c r="G370" s="215" t="s">
        <v>214</v>
      </c>
      <c r="H370" s="216">
        <v>7.02</v>
      </c>
      <c r="I370" s="217"/>
      <c r="J370" s="218">
        <f>ROUND(I370*H370,2)</f>
        <v>0</v>
      </c>
      <c r="K370" s="214" t="s">
        <v>19</v>
      </c>
      <c r="L370" s="44"/>
      <c r="M370" s="219" t="s">
        <v>19</v>
      </c>
      <c r="N370" s="220" t="s">
        <v>47</v>
      </c>
      <c r="O370" s="84"/>
      <c r="P370" s="221">
        <f>O370*H370</f>
        <v>0</v>
      </c>
      <c r="Q370" s="221">
        <v>1.848</v>
      </c>
      <c r="R370" s="221">
        <f>Q370*H370</f>
        <v>12.97296</v>
      </c>
      <c r="S370" s="221">
        <v>0</v>
      </c>
      <c r="T370" s="221">
        <f>S370*H370</f>
        <v>0</v>
      </c>
      <c r="U370" s="222" t="s">
        <v>19</v>
      </c>
      <c r="AR370" s="223" t="s">
        <v>127</v>
      </c>
      <c r="AT370" s="223" t="s">
        <v>175</v>
      </c>
      <c r="AU370" s="223" t="s">
        <v>86</v>
      </c>
      <c r="AY370" s="18" t="s">
        <v>173</v>
      </c>
      <c r="BE370" s="224">
        <f>IF(N370="základní",J370,0)</f>
        <v>0</v>
      </c>
      <c r="BF370" s="224">
        <f>IF(N370="snížená",J370,0)</f>
        <v>0</v>
      </c>
      <c r="BG370" s="224">
        <f>IF(N370="zákl. přenesená",J370,0)</f>
        <v>0</v>
      </c>
      <c r="BH370" s="224">
        <f>IF(N370="sníž. přenesená",J370,0)</f>
        <v>0</v>
      </c>
      <c r="BI370" s="224">
        <f>IF(N370="nulová",J370,0)</f>
        <v>0</v>
      </c>
      <c r="BJ370" s="18" t="s">
        <v>84</v>
      </c>
      <c r="BK370" s="224">
        <f>ROUND(I370*H370,2)</f>
        <v>0</v>
      </c>
      <c r="BL370" s="18" t="s">
        <v>127</v>
      </c>
      <c r="BM370" s="223" t="s">
        <v>1004</v>
      </c>
    </row>
    <row r="371" spans="2:47" s="1" customFormat="1" ht="12">
      <c r="B371" s="39"/>
      <c r="C371" s="40"/>
      <c r="D371" s="225" t="s">
        <v>181</v>
      </c>
      <c r="E371" s="40"/>
      <c r="F371" s="226" t="s">
        <v>507</v>
      </c>
      <c r="G371" s="40"/>
      <c r="H371" s="40"/>
      <c r="I371" s="137"/>
      <c r="J371" s="40"/>
      <c r="K371" s="40"/>
      <c r="L371" s="44"/>
      <c r="M371" s="227"/>
      <c r="N371" s="84"/>
      <c r="O371" s="84"/>
      <c r="P371" s="84"/>
      <c r="Q371" s="84"/>
      <c r="R371" s="84"/>
      <c r="S371" s="84"/>
      <c r="T371" s="84"/>
      <c r="U371" s="85"/>
      <c r="AT371" s="18" t="s">
        <v>181</v>
      </c>
      <c r="AU371" s="18" t="s">
        <v>86</v>
      </c>
    </row>
    <row r="372" spans="2:47" s="1" customFormat="1" ht="12">
      <c r="B372" s="39"/>
      <c r="C372" s="40"/>
      <c r="D372" s="225" t="s">
        <v>183</v>
      </c>
      <c r="E372" s="40"/>
      <c r="F372" s="228" t="s">
        <v>463</v>
      </c>
      <c r="G372" s="40"/>
      <c r="H372" s="40"/>
      <c r="I372" s="137"/>
      <c r="J372" s="40"/>
      <c r="K372" s="40"/>
      <c r="L372" s="44"/>
      <c r="M372" s="227"/>
      <c r="N372" s="84"/>
      <c r="O372" s="84"/>
      <c r="P372" s="84"/>
      <c r="Q372" s="84"/>
      <c r="R372" s="84"/>
      <c r="S372" s="84"/>
      <c r="T372" s="84"/>
      <c r="U372" s="85"/>
      <c r="AT372" s="18" t="s">
        <v>183</v>
      </c>
      <c r="AU372" s="18" t="s">
        <v>86</v>
      </c>
    </row>
    <row r="373" spans="2:47" s="1" customFormat="1" ht="12">
      <c r="B373" s="39"/>
      <c r="C373" s="40"/>
      <c r="D373" s="225" t="s">
        <v>409</v>
      </c>
      <c r="E373" s="40"/>
      <c r="F373" s="228" t="s">
        <v>508</v>
      </c>
      <c r="G373" s="40"/>
      <c r="H373" s="40"/>
      <c r="I373" s="137"/>
      <c r="J373" s="40"/>
      <c r="K373" s="40"/>
      <c r="L373" s="44"/>
      <c r="M373" s="227"/>
      <c r="N373" s="84"/>
      <c r="O373" s="84"/>
      <c r="P373" s="84"/>
      <c r="Q373" s="84"/>
      <c r="R373" s="84"/>
      <c r="S373" s="84"/>
      <c r="T373" s="84"/>
      <c r="U373" s="85"/>
      <c r="AT373" s="18" t="s">
        <v>409</v>
      </c>
      <c r="AU373" s="18" t="s">
        <v>86</v>
      </c>
    </row>
    <row r="374" spans="2:51" s="12" customFormat="1" ht="12">
      <c r="B374" s="229"/>
      <c r="C374" s="230"/>
      <c r="D374" s="225" t="s">
        <v>185</v>
      </c>
      <c r="E374" s="231" t="s">
        <v>19</v>
      </c>
      <c r="F374" s="232" t="s">
        <v>1005</v>
      </c>
      <c r="G374" s="230"/>
      <c r="H374" s="233">
        <v>7.02</v>
      </c>
      <c r="I374" s="234"/>
      <c r="J374" s="230"/>
      <c r="K374" s="230"/>
      <c r="L374" s="235"/>
      <c r="M374" s="236"/>
      <c r="N374" s="237"/>
      <c r="O374" s="237"/>
      <c r="P374" s="237"/>
      <c r="Q374" s="237"/>
      <c r="R374" s="237"/>
      <c r="S374" s="237"/>
      <c r="T374" s="237"/>
      <c r="U374" s="238"/>
      <c r="AT374" s="239" t="s">
        <v>185</v>
      </c>
      <c r="AU374" s="239" t="s">
        <v>86</v>
      </c>
      <c r="AV374" s="12" t="s">
        <v>86</v>
      </c>
      <c r="AW374" s="12" t="s">
        <v>37</v>
      </c>
      <c r="AX374" s="12" t="s">
        <v>76</v>
      </c>
      <c r="AY374" s="239" t="s">
        <v>173</v>
      </c>
    </row>
    <row r="375" spans="2:51" s="13" customFormat="1" ht="12">
      <c r="B375" s="240"/>
      <c r="C375" s="241"/>
      <c r="D375" s="225" t="s">
        <v>185</v>
      </c>
      <c r="E375" s="242" t="s">
        <v>19</v>
      </c>
      <c r="F375" s="243" t="s">
        <v>187</v>
      </c>
      <c r="G375" s="241"/>
      <c r="H375" s="244">
        <v>7.02</v>
      </c>
      <c r="I375" s="245"/>
      <c r="J375" s="241"/>
      <c r="K375" s="241"/>
      <c r="L375" s="246"/>
      <c r="M375" s="247"/>
      <c r="N375" s="248"/>
      <c r="O375" s="248"/>
      <c r="P375" s="248"/>
      <c r="Q375" s="248"/>
      <c r="R375" s="248"/>
      <c r="S375" s="248"/>
      <c r="T375" s="248"/>
      <c r="U375" s="249"/>
      <c r="AT375" s="250" t="s">
        <v>185</v>
      </c>
      <c r="AU375" s="250" t="s">
        <v>86</v>
      </c>
      <c r="AV375" s="13" t="s">
        <v>127</v>
      </c>
      <c r="AW375" s="13" t="s">
        <v>37</v>
      </c>
      <c r="AX375" s="13" t="s">
        <v>84</v>
      </c>
      <c r="AY375" s="250" t="s">
        <v>173</v>
      </c>
    </row>
    <row r="376" spans="2:63" s="11" customFormat="1" ht="22.8" customHeight="1">
      <c r="B376" s="196"/>
      <c r="C376" s="197"/>
      <c r="D376" s="198" t="s">
        <v>75</v>
      </c>
      <c r="E376" s="210" t="s">
        <v>236</v>
      </c>
      <c r="F376" s="210" t="s">
        <v>510</v>
      </c>
      <c r="G376" s="197"/>
      <c r="H376" s="197"/>
      <c r="I376" s="200"/>
      <c r="J376" s="211">
        <f>BK376</f>
        <v>0</v>
      </c>
      <c r="K376" s="197"/>
      <c r="L376" s="202"/>
      <c r="M376" s="203"/>
      <c r="N376" s="204"/>
      <c r="O376" s="204"/>
      <c r="P376" s="205">
        <f>SUM(P377:P390)</f>
        <v>0</v>
      </c>
      <c r="Q376" s="204"/>
      <c r="R376" s="205">
        <f>SUM(R377:R390)</f>
        <v>0</v>
      </c>
      <c r="S376" s="204"/>
      <c r="T376" s="205">
        <f>SUM(T377:T390)</f>
        <v>0</v>
      </c>
      <c r="U376" s="206"/>
      <c r="AR376" s="207" t="s">
        <v>84</v>
      </c>
      <c r="AT376" s="208" t="s">
        <v>75</v>
      </c>
      <c r="AU376" s="208" t="s">
        <v>84</v>
      </c>
      <c r="AY376" s="207" t="s">
        <v>173</v>
      </c>
      <c r="BK376" s="209">
        <f>SUM(BK377:BK390)</f>
        <v>0</v>
      </c>
    </row>
    <row r="377" spans="2:65" s="1" customFormat="1" ht="16.5" customHeight="1">
      <c r="B377" s="39"/>
      <c r="C377" s="212" t="s">
        <v>525</v>
      </c>
      <c r="D377" s="212" t="s">
        <v>175</v>
      </c>
      <c r="E377" s="213" t="s">
        <v>511</v>
      </c>
      <c r="F377" s="214" t="s">
        <v>512</v>
      </c>
      <c r="G377" s="215" t="s">
        <v>214</v>
      </c>
      <c r="H377" s="216">
        <v>1</v>
      </c>
      <c r="I377" s="217"/>
      <c r="J377" s="218">
        <f>ROUND(I377*H377,2)</f>
        <v>0</v>
      </c>
      <c r="K377" s="214" t="s">
        <v>19</v>
      </c>
      <c r="L377" s="44"/>
      <c r="M377" s="219" t="s">
        <v>19</v>
      </c>
      <c r="N377" s="220" t="s">
        <v>47</v>
      </c>
      <c r="O377" s="84"/>
      <c r="P377" s="221">
        <f>O377*H377</f>
        <v>0</v>
      </c>
      <c r="Q377" s="221">
        <v>0</v>
      </c>
      <c r="R377" s="221">
        <f>Q377*H377</f>
        <v>0</v>
      </c>
      <c r="S377" s="221">
        <v>0</v>
      </c>
      <c r="T377" s="221">
        <f>S377*H377</f>
        <v>0</v>
      </c>
      <c r="U377" s="222" t="s">
        <v>19</v>
      </c>
      <c r="AR377" s="223" t="s">
        <v>127</v>
      </c>
      <c r="AT377" s="223" t="s">
        <v>175</v>
      </c>
      <c r="AU377" s="223" t="s">
        <v>86</v>
      </c>
      <c r="AY377" s="18" t="s">
        <v>173</v>
      </c>
      <c r="BE377" s="224">
        <f>IF(N377="základní",J377,0)</f>
        <v>0</v>
      </c>
      <c r="BF377" s="224">
        <f>IF(N377="snížená",J377,0)</f>
        <v>0</v>
      </c>
      <c r="BG377" s="224">
        <f>IF(N377="zákl. přenesená",J377,0)</f>
        <v>0</v>
      </c>
      <c r="BH377" s="224">
        <f>IF(N377="sníž. přenesená",J377,0)</f>
        <v>0</v>
      </c>
      <c r="BI377" s="224">
        <f>IF(N377="nulová",J377,0)</f>
        <v>0</v>
      </c>
      <c r="BJ377" s="18" t="s">
        <v>84</v>
      </c>
      <c r="BK377" s="224">
        <f>ROUND(I377*H377,2)</f>
        <v>0</v>
      </c>
      <c r="BL377" s="18" t="s">
        <v>127</v>
      </c>
      <c r="BM377" s="223" t="s">
        <v>1006</v>
      </c>
    </row>
    <row r="378" spans="2:47" s="1" customFormat="1" ht="12">
      <c r="B378" s="39"/>
      <c r="C378" s="40"/>
      <c r="D378" s="225" t="s">
        <v>181</v>
      </c>
      <c r="E378" s="40"/>
      <c r="F378" s="226" t="s">
        <v>514</v>
      </c>
      <c r="G378" s="40"/>
      <c r="H378" s="40"/>
      <c r="I378" s="137"/>
      <c r="J378" s="40"/>
      <c r="K378" s="40"/>
      <c r="L378" s="44"/>
      <c r="M378" s="227"/>
      <c r="N378" s="84"/>
      <c r="O378" s="84"/>
      <c r="P378" s="84"/>
      <c r="Q378" s="84"/>
      <c r="R378" s="84"/>
      <c r="S378" s="84"/>
      <c r="T378" s="84"/>
      <c r="U378" s="85"/>
      <c r="AT378" s="18" t="s">
        <v>181</v>
      </c>
      <c r="AU378" s="18" t="s">
        <v>86</v>
      </c>
    </row>
    <row r="379" spans="2:51" s="12" customFormat="1" ht="12">
      <c r="B379" s="229"/>
      <c r="C379" s="230"/>
      <c r="D379" s="225" t="s">
        <v>185</v>
      </c>
      <c r="E379" s="231" t="s">
        <v>19</v>
      </c>
      <c r="F379" s="232" t="s">
        <v>1007</v>
      </c>
      <c r="G379" s="230"/>
      <c r="H379" s="233">
        <v>1</v>
      </c>
      <c r="I379" s="234"/>
      <c r="J379" s="230"/>
      <c r="K379" s="230"/>
      <c r="L379" s="235"/>
      <c r="M379" s="236"/>
      <c r="N379" s="237"/>
      <c r="O379" s="237"/>
      <c r="P379" s="237"/>
      <c r="Q379" s="237"/>
      <c r="R379" s="237"/>
      <c r="S379" s="237"/>
      <c r="T379" s="237"/>
      <c r="U379" s="238"/>
      <c r="AT379" s="239" t="s">
        <v>185</v>
      </c>
      <c r="AU379" s="239" t="s">
        <v>86</v>
      </c>
      <c r="AV379" s="12" t="s">
        <v>86</v>
      </c>
      <c r="AW379" s="12" t="s">
        <v>37</v>
      </c>
      <c r="AX379" s="12" t="s">
        <v>76</v>
      </c>
      <c r="AY379" s="239" t="s">
        <v>173</v>
      </c>
    </row>
    <row r="380" spans="2:51" s="13" customFormat="1" ht="12">
      <c r="B380" s="240"/>
      <c r="C380" s="241"/>
      <c r="D380" s="225" t="s">
        <v>185</v>
      </c>
      <c r="E380" s="242" t="s">
        <v>19</v>
      </c>
      <c r="F380" s="243" t="s">
        <v>187</v>
      </c>
      <c r="G380" s="241"/>
      <c r="H380" s="244">
        <v>1</v>
      </c>
      <c r="I380" s="245"/>
      <c r="J380" s="241"/>
      <c r="K380" s="241"/>
      <c r="L380" s="246"/>
      <c r="M380" s="247"/>
      <c r="N380" s="248"/>
      <c r="O380" s="248"/>
      <c r="P380" s="248"/>
      <c r="Q380" s="248"/>
      <c r="R380" s="248"/>
      <c r="S380" s="248"/>
      <c r="T380" s="248"/>
      <c r="U380" s="249"/>
      <c r="AT380" s="250" t="s">
        <v>185</v>
      </c>
      <c r="AU380" s="250" t="s">
        <v>86</v>
      </c>
      <c r="AV380" s="13" t="s">
        <v>127</v>
      </c>
      <c r="AW380" s="13" t="s">
        <v>37</v>
      </c>
      <c r="AX380" s="13" t="s">
        <v>84</v>
      </c>
      <c r="AY380" s="250" t="s">
        <v>173</v>
      </c>
    </row>
    <row r="381" spans="2:65" s="1" customFormat="1" ht="16.5" customHeight="1">
      <c r="B381" s="39"/>
      <c r="C381" s="212" t="s">
        <v>719</v>
      </c>
      <c r="D381" s="212" t="s">
        <v>175</v>
      </c>
      <c r="E381" s="213" t="s">
        <v>781</v>
      </c>
      <c r="F381" s="214" t="s">
        <v>782</v>
      </c>
      <c r="G381" s="215" t="s">
        <v>783</v>
      </c>
      <c r="H381" s="216">
        <v>1</v>
      </c>
      <c r="I381" s="217"/>
      <c r="J381" s="218">
        <f>ROUND(I381*H381,2)</f>
        <v>0</v>
      </c>
      <c r="K381" s="214" t="s">
        <v>19</v>
      </c>
      <c r="L381" s="44"/>
      <c r="M381" s="219" t="s">
        <v>19</v>
      </c>
      <c r="N381" s="220" t="s">
        <v>47</v>
      </c>
      <c r="O381" s="84"/>
      <c r="P381" s="221">
        <f>O381*H381</f>
        <v>0</v>
      </c>
      <c r="Q381" s="221">
        <v>0</v>
      </c>
      <c r="R381" s="221">
        <f>Q381*H381</f>
        <v>0</v>
      </c>
      <c r="S381" s="221">
        <v>0</v>
      </c>
      <c r="T381" s="221">
        <f>S381*H381</f>
        <v>0</v>
      </c>
      <c r="U381" s="222" t="s">
        <v>19</v>
      </c>
      <c r="AR381" s="223" t="s">
        <v>127</v>
      </c>
      <c r="AT381" s="223" t="s">
        <v>175</v>
      </c>
      <c r="AU381" s="223" t="s">
        <v>86</v>
      </c>
      <c r="AY381" s="18" t="s">
        <v>173</v>
      </c>
      <c r="BE381" s="224">
        <f>IF(N381="základní",J381,0)</f>
        <v>0</v>
      </c>
      <c r="BF381" s="224">
        <f>IF(N381="snížená",J381,0)</f>
        <v>0</v>
      </c>
      <c r="BG381" s="224">
        <f>IF(N381="zákl. přenesená",J381,0)</f>
        <v>0</v>
      </c>
      <c r="BH381" s="224">
        <f>IF(N381="sníž. přenesená",J381,0)</f>
        <v>0</v>
      </c>
      <c r="BI381" s="224">
        <f>IF(N381="nulová",J381,0)</f>
        <v>0</v>
      </c>
      <c r="BJ381" s="18" t="s">
        <v>84</v>
      </c>
      <c r="BK381" s="224">
        <f>ROUND(I381*H381,2)</f>
        <v>0</v>
      </c>
      <c r="BL381" s="18" t="s">
        <v>127</v>
      </c>
      <c r="BM381" s="223" t="s">
        <v>1008</v>
      </c>
    </row>
    <row r="382" spans="2:47" s="1" customFormat="1" ht="12">
      <c r="B382" s="39"/>
      <c r="C382" s="40"/>
      <c r="D382" s="225" t="s">
        <v>181</v>
      </c>
      <c r="E382" s="40"/>
      <c r="F382" s="226" t="s">
        <v>782</v>
      </c>
      <c r="G382" s="40"/>
      <c r="H382" s="40"/>
      <c r="I382" s="137"/>
      <c r="J382" s="40"/>
      <c r="K382" s="40"/>
      <c r="L382" s="44"/>
      <c r="M382" s="227"/>
      <c r="N382" s="84"/>
      <c r="O382" s="84"/>
      <c r="P382" s="84"/>
      <c r="Q382" s="84"/>
      <c r="R382" s="84"/>
      <c r="S382" s="84"/>
      <c r="T382" s="84"/>
      <c r="U382" s="85"/>
      <c r="AT382" s="18" t="s">
        <v>181</v>
      </c>
      <c r="AU382" s="18" t="s">
        <v>86</v>
      </c>
    </row>
    <row r="383" spans="2:47" s="1" customFormat="1" ht="12">
      <c r="B383" s="39"/>
      <c r="C383" s="40"/>
      <c r="D383" s="225" t="s">
        <v>409</v>
      </c>
      <c r="E383" s="40"/>
      <c r="F383" s="228" t="s">
        <v>785</v>
      </c>
      <c r="G383" s="40"/>
      <c r="H383" s="40"/>
      <c r="I383" s="137"/>
      <c r="J383" s="40"/>
      <c r="K383" s="40"/>
      <c r="L383" s="44"/>
      <c r="M383" s="227"/>
      <c r="N383" s="84"/>
      <c r="O383" s="84"/>
      <c r="P383" s="84"/>
      <c r="Q383" s="84"/>
      <c r="R383" s="84"/>
      <c r="S383" s="84"/>
      <c r="T383" s="84"/>
      <c r="U383" s="85"/>
      <c r="AT383" s="18" t="s">
        <v>409</v>
      </c>
      <c r="AU383" s="18" t="s">
        <v>86</v>
      </c>
    </row>
    <row r="384" spans="2:51" s="12" customFormat="1" ht="12">
      <c r="B384" s="229"/>
      <c r="C384" s="230"/>
      <c r="D384" s="225" t="s">
        <v>185</v>
      </c>
      <c r="E384" s="231" t="s">
        <v>19</v>
      </c>
      <c r="F384" s="232" t="s">
        <v>1009</v>
      </c>
      <c r="G384" s="230"/>
      <c r="H384" s="233">
        <v>1</v>
      </c>
      <c r="I384" s="234"/>
      <c r="J384" s="230"/>
      <c r="K384" s="230"/>
      <c r="L384" s="235"/>
      <c r="M384" s="236"/>
      <c r="N384" s="237"/>
      <c r="O384" s="237"/>
      <c r="P384" s="237"/>
      <c r="Q384" s="237"/>
      <c r="R384" s="237"/>
      <c r="S384" s="237"/>
      <c r="T384" s="237"/>
      <c r="U384" s="238"/>
      <c r="AT384" s="239" t="s">
        <v>185</v>
      </c>
      <c r="AU384" s="239" t="s">
        <v>86</v>
      </c>
      <c r="AV384" s="12" t="s">
        <v>86</v>
      </c>
      <c r="AW384" s="12" t="s">
        <v>37</v>
      </c>
      <c r="AX384" s="12" t="s">
        <v>76</v>
      </c>
      <c r="AY384" s="239" t="s">
        <v>173</v>
      </c>
    </row>
    <row r="385" spans="2:51" s="13" customFormat="1" ht="12">
      <c r="B385" s="240"/>
      <c r="C385" s="241"/>
      <c r="D385" s="225" t="s">
        <v>185</v>
      </c>
      <c r="E385" s="242" t="s">
        <v>19</v>
      </c>
      <c r="F385" s="243" t="s">
        <v>187</v>
      </c>
      <c r="G385" s="241"/>
      <c r="H385" s="244">
        <v>1</v>
      </c>
      <c r="I385" s="245"/>
      <c r="J385" s="241"/>
      <c r="K385" s="241"/>
      <c r="L385" s="246"/>
      <c r="M385" s="247"/>
      <c r="N385" s="248"/>
      <c r="O385" s="248"/>
      <c r="P385" s="248"/>
      <c r="Q385" s="248"/>
      <c r="R385" s="248"/>
      <c r="S385" s="248"/>
      <c r="T385" s="248"/>
      <c r="U385" s="249"/>
      <c r="AT385" s="250" t="s">
        <v>185</v>
      </c>
      <c r="AU385" s="250" t="s">
        <v>86</v>
      </c>
      <c r="AV385" s="13" t="s">
        <v>127</v>
      </c>
      <c r="AW385" s="13" t="s">
        <v>37</v>
      </c>
      <c r="AX385" s="13" t="s">
        <v>84</v>
      </c>
      <c r="AY385" s="250" t="s">
        <v>173</v>
      </c>
    </row>
    <row r="386" spans="2:65" s="1" customFormat="1" ht="16.5" customHeight="1">
      <c r="B386" s="39"/>
      <c r="C386" s="212" t="s">
        <v>725</v>
      </c>
      <c r="D386" s="212" t="s">
        <v>175</v>
      </c>
      <c r="E386" s="213" t="s">
        <v>1010</v>
      </c>
      <c r="F386" s="214" t="s">
        <v>1011</v>
      </c>
      <c r="G386" s="215" t="s">
        <v>783</v>
      </c>
      <c r="H386" s="216">
        <v>1</v>
      </c>
      <c r="I386" s="217"/>
      <c r="J386" s="218">
        <f>ROUND(I386*H386,2)</f>
        <v>0</v>
      </c>
      <c r="K386" s="214" t="s">
        <v>19</v>
      </c>
      <c r="L386" s="44"/>
      <c r="M386" s="219" t="s">
        <v>19</v>
      </c>
      <c r="N386" s="220" t="s">
        <v>47</v>
      </c>
      <c r="O386" s="84"/>
      <c r="P386" s="221">
        <f>O386*H386</f>
        <v>0</v>
      </c>
      <c r="Q386" s="221">
        <v>0</v>
      </c>
      <c r="R386" s="221">
        <f>Q386*H386</f>
        <v>0</v>
      </c>
      <c r="S386" s="221">
        <v>0</v>
      </c>
      <c r="T386" s="221">
        <f>S386*H386</f>
        <v>0</v>
      </c>
      <c r="U386" s="222" t="s">
        <v>19</v>
      </c>
      <c r="AR386" s="223" t="s">
        <v>127</v>
      </c>
      <c r="AT386" s="223" t="s">
        <v>175</v>
      </c>
      <c r="AU386" s="223" t="s">
        <v>86</v>
      </c>
      <c r="AY386" s="18" t="s">
        <v>173</v>
      </c>
      <c r="BE386" s="224">
        <f>IF(N386="základní",J386,0)</f>
        <v>0</v>
      </c>
      <c r="BF386" s="224">
        <f>IF(N386="snížená",J386,0)</f>
        <v>0</v>
      </c>
      <c r="BG386" s="224">
        <f>IF(N386="zákl. přenesená",J386,0)</f>
        <v>0</v>
      </c>
      <c r="BH386" s="224">
        <f>IF(N386="sníž. přenesená",J386,0)</f>
        <v>0</v>
      </c>
      <c r="BI386" s="224">
        <f>IF(N386="nulová",J386,0)</f>
        <v>0</v>
      </c>
      <c r="BJ386" s="18" t="s">
        <v>84</v>
      </c>
      <c r="BK386" s="224">
        <f>ROUND(I386*H386,2)</f>
        <v>0</v>
      </c>
      <c r="BL386" s="18" t="s">
        <v>127</v>
      </c>
      <c r="BM386" s="223" t="s">
        <v>1012</v>
      </c>
    </row>
    <row r="387" spans="2:47" s="1" customFormat="1" ht="12">
      <c r="B387" s="39"/>
      <c r="C387" s="40"/>
      <c r="D387" s="225" t="s">
        <v>181</v>
      </c>
      <c r="E387" s="40"/>
      <c r="F387" s="226" t="s">
        <v>1011</v>
      </c>
      <c r="G387" s="40"/>
      <c r="H387" s="40"/>
      <c r="I387" s="137"/>
      <c r="J387" s="40"/>
      <c r="K387" s="40"/>
      <c r="L387" s="44"/>
      <c r="M387" s="227"/>
      <c r="N387" s="84"/>
      <c r="O387" s="84"/>
      <c r="P387" s="84"/>
      <c r="Q387" s="84"/>
      <c r="R387" s="84"/>
      <c r="S387" s="84"/>
      <c r="T387" s="84"/>
      <c r="U387" s="85"/>
      <c r="AT387" s="18" t="s">
        <v>181</v>
      </c>
      <c r="AU387" s="18" t="s">
        <v>86</v>
      </c>
    </row>
    <row r="388" spans="2:47" s="1" customFormat="1" ht="12">
      <c r="B388" s="39"/>
      <c r="C388" s="40"/>
      <c r="D388" s="225" t="s">
        <v>409</v>
      </c>
      <c r="E388" s="40"/>
      <c r="F388" s="228" t="s">
        <v>1013</v>
      </c>
      <c r="G388" s="40"/>
      <c r="H388" s="40"/>
      <c r="I388" s="137"/>
      <c r="J388" s="40"/>
      <c r="K388" s="40"/>
      <c r="L388" s="44"/>
      <c r="M388" s="227"/>
      <c r="N388" s="84"/>
      <c r="O388" s="84"/>
      <c r="P388" s="84"/>
      <c r="Q388" s="84"/>
      <c r="R388" s="84"/>
      <c r="S388" s="84"/>
      <c r="T388" s="84"/>
      <c r="U388" s="85"/>
      <c r="AT388" s="18" t="s">
        <v>409</v>
      </c>
      <c r="AU388" s="18" t="s">
        <v>86</v>
      </c>
    </row>
    <row r="389" spans="2:51" s="12" customFormat="1" ht="12">
      <c r="B389" s="229"/>
      <c r="C389" s="230"/>
      <c r="D389" s="225" t="s">
        <v>185</v>
      </c>
      <c r="E389" s="231" t="s">
        <v>19</v>
      </c>
      <c r="F389" s="232" t="s">
        <v>1014</v>
      </c>
      <c r="G389" s="230"/>
      <c r="H389" s="233">
        <v>1</v>
      </c>
      <c r="I389" s="234"/>
      <c r="J389" s="230"/>
      <c r="K389" s="230"/>
      <c r="L389" s="235"/>
      <c r="M389" s="236"/>
      <c r="N389" s="237"/>
      <c r="O389" s="237"/>
      <c r="P389" s="237"/>
      <c r="Q389" s="237"/>
      <c r="R389" s="237"/>
      <c r="S389" s="237"/>
      <c r="T389" s="237"/>
      <c r="U389" s="238"/>
      <c r="AT389" s="239" t="s">
        <v>185</v>
      </c>
      <c r="AU389" s="239" t="s">
        <v>86</v>
      </c>
      <c r="AV389" s="12" t="s">
        <v>86</v>
      </c>
      <c r="AW389" s="12" t="s">
        <v>37</v>
      </c>
      <c r="AX389" s="12" t="s">
        <v>76</v>
      </c>
      <c r="AY389" s="239" t="s">
        <v>173</v>
      </c>
    </row>
    <row r="390" spans="2:51" s="13" customFormat="1" ht="12">
      <c r="B390" s="240"/>
      <c r="C390" s="241"/>
      <c r="D390" s="225" t="s">
        <v>185</v>
      </c>
      <c r="E390" s="242" t="s">
        <v>19</v>
      </c>
      <c r="F390" s="243" t="s">
        <v>187</v>
      </c>
      <c r="G390" s="241"/>
      <c r="H390" s="244">
        <v>1</v>
      </c>
      <c r="I390" s="245"/>
      <c r="J390" s="241"/>
      <c r="K390" s="241"/>
      <c r="L390" s="246"/>
      <c r="M390" s="247"/>
      <c r="N390" s="248"/>
      <c r="O390" s="248"/>
      <c r="P390" s="248"/>
      <c r="Q390" s="248"/>
      <c r="R390" s="248"/>
      <c r="S390" s="248"/>
      <c r="T390" s="248"/>
      <c r="U390" s="249"/>
      <c r="AT390" s="250" t="s">
        <v>185</v>
      </c>
      <c r="AU390" s="250" t="s">
        <v>86</v>
      </c>
      <c r="AV390" s="13" t="s">
        <v>127</v>
      </c>
      <c r="AW390" s="13" t="s">
        <v>37</v>
      </c>
      <c r="AX390" s="13" t="s">
        <v>84</v>
      </c>
      <c r="AY390" s="250" t="s">
        <v>173</v>
      </c>
    </row>
    <row r="391" spans="2:63" s="11" customFormat="1" ht="22.8" customHeight="1">
      <c r="B391" s="196"/>
      <c r="C391" s="197"/>
      <c r="D391" s="198" t="s">
        <v>75</v>
      </c>
      <c r="E391" s="210" t="s">
        <v>523</v>
      </c>
      <c r="F391" s="210" t="s">
        <v>524</v>
      </c>
      <c r="G391" s="197"/>
      <c r="H391" s="197"/>
      <c r="I391" s="200"/>
      <c r="J391" s="211">
        <f>BK391</f>
        <v>0</v>
      </c>
      <c r="K391" s="197"/>
      <c r="L391" s="202"/>
      <c r="M391" s="203"/>
      <c r="N391" s="204"/>
      <c r="O391" s="204"/>
      <c r="P391" s="205">
        <f>SUM(P392:P394)</f>
        <v>0</v>
      </c>
      <c r="Q391" s="204"/>
      <c r="R391" s="205">
        <f>SUM(R392:R394)</f>
        <v>0</v>
      </c>
      <c r="S391" s="204"/>
      <c r="T391" s="205">
        <f>SUM(T392:T394)</f>
        <v>0</v>
      </c>
      <c r="U391" s="206"/>
      <c r="AR391" s="207" t="s">
        <v>84</v>
      </c>
      <c r="AT391" s="208" t="s">
        <v>75</v>
      </c>
      <c r="AU391" s="208" t="s">
        <v>84</v>
      </c>
      <c r="AY391" s="207" t="s">
        <v>173</v>
      </c>
      <c r="BK391" s="209">
        <f>SUM(BK392:BK394)</f>
        <v>0</v>
      </c>
    </row>
    <row r="392" spans="2:65" s="1" customFormat="1" ht="16.5" customHeight="1">
      <c r="B392" s="39"/>
      <c r="C392" s="212" t="s">
        <v>753</v>
      </c>
      <c r="D392" s="212" t="s">
        <v>175</v>
      </c>
      <c r="E392" s="213" t="s">
        <v>526</v>
      </c>
      <c r="F392" s="214" t="s">
        <v>527</v>
      </c>
      <c r="G392" s="215" t="s">
        <v>406</v>
      </c>
      <c r="H392" s="216">
        <v>204.391</v>
      </c>
      <c r="I392" s="217"/>
      <c r="J392" s="218">
        <f>ROUND(I392*H392,2)</f>
        <v>0</v>
      </c>
      <c r="K392" s="214" t="s">
        <v>179</v>
      </c>
      <c r="L392" s="44"/>
      <c r="M392" s="219" t="s">
        <v>19</v>
      </c>
      <c r="N392" s="220" t="s">
        <v>47</v>
      </c>
      <c r="O392" s="84"/>
      <c r="P392" s="221">
        <f>O392*H392</f>
        <v>0</v>
      </c>
      <c r="Q392" s="221">
        <v>0</v>
      </c>
      <c r="R392" s="221">
        <f>Q392*H392</f>
        <v>0</v>
      </c>
      <c r="S392" s="221">
        <v>0</v>
      </c>
      <c r="T392" s="221">
        <f>S392*H392</f>
        <v>0</v>
      </c>
      <c r="U392" s="222" t="s">
        <v>19</v>
      </c>
      <c r="AR392" s="223" t="s">
        <v>127</v>
      </c>
      <c r="AT392" s="223" t="s">
        <v>175</v>
      </c>
      <c r="AU392" s="223" t="s">
        <v>86</v>
      </c>
      <c r="AY392" s="18" t="s">
        <v>173</v>
      </c>
      <c r="BE392" s="224">
        <f>IF(N392="základní",J392,0)</f>
        <v>0</v>
      </c>
      <c r="BF392" s="224">
        <f>IF(N392="snížená",J392,0)</f>
        <v>0</v>
      </c>
      <c r="BG392" s="224">
        <f>IF(N392="zákl. přenesená",J392,0)</f>
        <v>0</v>
      </c>
      <c r="BH392" s="224">
        <f>IF(N392="sníž. přenesená",J392,0)</f>
        <v>0</v>
      </c>
      <c r="BI392" s="224">
        <f>IF(N392="nulová",J392,0)</f>
        <v>0</v>
      </c>
      <c r="BJ392" s="18" t="s">
        <v>84</v>
      </c>
      <c r="BK392" s="224">
        <f>ROUND(I392*H392,2)</f>
        <v>0</v>
      </c>
      <c r="BL392" s="18" t="s">
        <v>127</v>
      </c>
      <c r="BM392" s="223" t="s">
        <v>528</v>
      </c>
    </row>
    <row r="393" spans="2:47" s="1" customFormat="1" ht="12">
      <c r="B393" s="39"/>
      <c r="C393" s="40"/>
      <c r="D393" s="225" t="s">
        <v>181</v>
      </c>
      <c r="E393" s="40"/>
      <c r="F393" s="226" t="s">
        <v>529</v>
      </c>
      <c r="G393" s="40"/>
      <c r="H393" s="40"/>
      <c r="I393" s="137"/>
      <c r="J393" s="40"/>
      <c r="K393" s="40"/>
      <c r="L393" s="44"/>
      <c r="M393" s="227"/>
      <c r="N393" s="84"/>
      <c r="O393" s="84"/>
      <c r="P393" s="84"/>
      <c r="Q393" s="84"/>
      <c r="R393" s="84"/>
      <c r="S393" s="84"/>
      <c r="T393" s="84"/>
      <c r="U393" s="85"/>
      <c r="AT393" s="18" t="s">
        <v>181</v>
      </c>
      <c r="AU393" s="18" t="s">
        <v>86</v>
      </c>
    </row>
    <row r="394" spans="2:47" s="1" customFormat="1" ht="12">
      <c r="B394" s="39"/>
      <c r="C394" s="40"/>
      <c r="D394" s="225" t="s">
        <v>183</v>
      </c>
      <c r="E394" s="40"/>
      <c r="F394" s="228" t="s">
        <v>530</v>
      </c>
      <c r="G394" s="40"/>
      <c r="H394" s="40"/>
      <c r="I394" s="137"/>
      <c r="J394" s="40"/>
      <c r="K394" s="40"/>
      <c r="L394" s="44"/>
      <c r="M394" s="282"/>
      <c r="N394" s="283"/>
      <c r="O394" s="283"/>
      <c r="P394" s="283"/>
      <c r="Q394" s="283"/>
      <c r="R394" s="283"/>
      <c r="S394" s="283"/>
      <c r="T394" s="283"/>
      <c r="U394" s="284"/>
      <c r="AT394" s="18" t="s">
        <v>183</v>
      </c>
      <c r="AU394" s="18" t="s">
        <v>86</v>
      </c>
    </row>
    <row r="395" spans="2:12" s="1" customFormat="1" ht="6.95" customHeight="1">
      <c r="B395" s="59"/>
      <c r="C395" s="60"/>
      <c r="D395" s="60"/>
      <c r="E395" s="60"/>
      <c r="F395" s="60"/>
      <c r="G395" s="60"/>
      <c r="H395" s="60"/>
      <c r="I395" s="163"/>
      <c r="J395" s="60"/>
      <c r="K395" s="60"/>
      <c r="L395" s="44"/>
    </row>
  </sheetData>
  <sheetProtection password="CC35" sheet="1" objects="1" scenarios="1" formatColumns="0" formatRows="0" autoFilter="0"/>
  <autoFilter ref="C83:K394"/>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2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1" width="14.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8" t="s">
        <v>107</v>
      </c>
      <c r="AZ2" s="129" t="s">
        <v>531</v>
      </c>
      <c r="BA2" s="129" t="s">
        <v>19</v>
      </c>
      <c r="BB2" s="129" t="s">
        <v>19</v>
      </c>
      <c r="BC2" s="129" t="s">
        <v>379</v>
      </c>
      <c r="BD2" s="129" t="s">
        <v>86</v>
      </c>
    </row>
    <row r="3" spans="2:56" ht="6.95" customHeight="1">
      <c r="B3" s="130"/>
      <c r="C3" s="131"/>
      <c r="D3" s="131"/>
      <c r="E3" s="131"/>
      <c r="F3" s="131"/>
      <c r="G3" s="131"/>
      <c r="H3" s="131"/>
      <c r="I3" s="132"/>
      <c r="J3" s="131"/>
      <c r="K3" s="131"/>
      <c r="L3" s="21"/>
      <c r="AT3" s="18" t="s">
        <v>86</v>
      </c>
      <c r="AZ3" s="129" t="s">
        <v>534</v>
      </c>
      <c r="BA3" s="129" t="s">
        <v>19</v>
      </c>
      <c r="BB3" s="129" t="s">
        <v>19</v>
      </c>
      <c r="BC3" s="129" t="s">
        <v>127</v>
      </c>
      <c r="BD3" s="129" t="s">
        <v>86</v>
      </c>
    </row>
    <row r="4" spans="2:56" ht="24.95" customHeight="1">
      <c r="B4" s="21"/>
      <c r="D4" s="133" t="s">
        <v>121</v>
      </c>
      <c r="L4" s="21"/>
      <c r="M4" s="134" t="s">
        <v>10</v>
      </c>
      <c r="AT4" s="18" t="s">
        <v>4</v>
      </c>
      <c r="AZ4" s="129" t="s">
        <v>536</v>
      </c>
      <c r="BA4" s="129" t="s">
        <v>19</v>
      </c>
      <c r="BB4" s="129" t="s">
        <v>19</v>
      </c>
      <c r="BC4" s="129" t="s">
        <v>84</v>
      </c>
      <c r="BD4" s="129" t="s">
        <v>86</v>
      </c>
    </row>
    <row r="5" spans="2:12" ht="6.95" customHeight="1">
      <c r="B5" s="21"/>
      <c r="L5" s="21"/>
    </row>
    <row r="6" spans="2:12" ht="12" customHeight="1">
      <c r="B6" s="21"/>
      <c r="D6" s="135" t="s">
        <v>16</v>
      </c>
      <c r="L6" s="21"/>
    </row>
    <row r="7" spans="2:12" ht="16.5" customHeight="1">
      <c r="B7" s="21"/>
      <c r="E7" s="136" t="str">
        <f>'Rekapitulace stavby'!K6</f>
        <v>Trnávka,Trnava u Zlína, dílčí úpravy toku</v>
      </c>
      <c r="F7" s="135"/>
      <c r="G7" s="135"/>
      <c r="H7" s="135"/>
      <c r="L7" s="21"/>
    </row>
    <row r="8" spans="2:12" s="1" customFormat="1" ht="12" customHeight="1">
      <c r="B8" s="44"/>
      <c r="D8" s="135" t="s">
        <v>130</v>
      </c>
      <c r="I8" s="137"/>
      <c r="L8" s="44"/>
    </row>
    <row r="9" spans="2:12" s="1" customFormat="1" ht="36.95" customHeight="1">
      <c r="B9" s="44"/>
      <c r="E9" s="138" t="s">
        <v>1015</v>
      </c>
      <c r="F9" s="1"/>
      <c r="G9" s="1"/>
      <c r="H9" s="1"/>
      <c r="I9" s="137"/>
      <c r="L9" s="44"/>
    </row>
    <row r="10" spans="2:12" s="1" customFormat="1" ht="12">
      <c r="B10" s="44"/>
      <c r="I10" s="137"/>
      <c r="L10" s="44"/>
    </row>
    <row r="11" spans="2:12" s="1" customFormat="1" ht="12" customHeight="1">
      <c r="B11" s="44"/>
      <c r="D11" s="135" t="s">
        <v>18</v>
      </c>
      <c r="F11" s="139" t="s">
        <v>19</v>
      </c>
      <c r="I11" s="140" t="s">
        <v>20</v>
      </c>
      <c r="J11" s="139" t="s">
        <v>19</v>
      </c>
      <c r="L11" s="44"/>
    </row>
    <row r="12" spans="2:12" s="1" customFormat="1" ht="12" customHeight="1">
      <c r="B12" s="44"/>
      <c r="D12" s="135" t="s">
        <v>21</v>
      </c>
      <c r="F12" s="139" t="s">
        <v>22</v>
      </c>
      <c r="I12" s="140" t="s">
        <v>23</v>
      </c>
      <c r="J12" s="141" t="str">
        <f>'Rekapitulace stavby'!AN8</f>
        <v>16. 9. 2019</v>
      </c>
      <c r="L12" s="44"/>
    </row>
    <row r="13" spans="2:12" s="1" customFormat="1" ht="10.8" customHeight="1">
      <c r="B13" s="44"/>
      <c r="I13" s="137"/>
      <c r="L13" s="44"/>
    </row>
    <row r="14" spans="2:12" s="1" customFormat="1" ht="12" customHeight="1">
      <c r="B14" s="44"/>
      <c r="D14" s="135" t="s">
        <v>25</v>
      </c>
      <c r="I14" s="140" t="s">
        <v>26</v>
      </c>
      <c r="J14" s="139" t="s">
        <v>27</v>
      </c>
      <c r="L14" s="44"/>
    </row>
    <row r="15" spans="2:12" s="1" customFormat="1" ht="18" customHeight="1">
      <c r="B15" s="44"/>
      <c r="E15" s="139" t="s">
        <v>28</v>
      </c>
      <c r="I15" s="140" t="s">
        <v>29</v>
      </c>
      <c r="J15" s="139" t="s">
        <v>30</v>
      </c>
      <c r="L15" s="44"/>
    </row>
    <row r="16" spans="2:12" s="1" customFormat="1" ht="6.95" customHeight="1">
      <c r="B16" s="44"/>
      <c r="I16" s="137"/>
      <c r="L16" s="44"/>
    </row>
    <row r="17" spans="2:12" s="1" customFormat="1" ht="12" customHeight="1">
      <c r="B17" s="44"/>
      <c r="D17" s="135" t="s">
        <v>31</v>
      </c>
      <c r="I17" s="140" t="s">
        <v>26</v>
      </c>
      <c r="J17" s="34" t="str">
        <f>'Rekapitulace stavby'!AN13</f>
        <v>Vyplň údaj</v>
      </c>
      <c r="L17" s="44"/>
    </row>
    <row r="18" spans="2:12" s="1" customFormat="1" ht="18" customHeight="1">
      <c r="B18" s="44"/>
      <c r="E18" s="34" t="str">
        <f>'Rekapitulace stavby'!E14</f>
        <v>Vyplň údaj</v>
      </c>
      <c r="F18" s="139"/>
      <c r="G18" s="139"/>
      <c r="H18" s="139"/>
      <c r="I18" s="140" t="s">
        <v>29</v>
      </c>
      <c r="J18" s="34" t="str">
        <f>'Rekapitulace stavby'!AN14</f>
        <v>Vyplň údaj</v>
      </c>
      <c r="L18" s="44"/>
    </row>
    <row r="19" spans="2:12" s="1" customFormat="1" ht="6.95" customHeight="1">
      <c r="B19" s="44"/>
      <c r="I19" s="137"/>
      <c r="L19" s="44"/>
    </row>
    <row r="20" spans="2:12" s="1" customFormat="1" ht="12" customHeight="1">
      <c r="B20" s="44"/>
      <c r="D20" s="135" t="s">
        <v>33</v>
      </c>
      <c r="I20" s="140" t="s">
        <v>26</v>
      </c>
      <c r="J20" s="139" t="s">
        <v>34</v>
      </c>
      <c r="L20" s="44"/>
    </row>
    <row r="21" spans="2:12" s="1" customFormat="1" ht="18" customHeight="1">
      <c r="B21" s="44"/>
      <c r="E21" s="139" t="s">
        <v>35</v>
      </c>
      <c r="I21" s="140" t="s">
        <v>29</v>
      </c>
      <c r="J21" s="139" t="s">
        <v>36</v>
      </c>
      <c r="L21" s="44"/>
    </row>
    <row r="22" spans="2:12" s="1" customFormat="1" ht="6.95" customHeight="1">
      <c r="B22" s="44"/>
      <c r="I22" s="137"/>
      <c r="L22" s="44"/>
    </row>
    <row r="23" spans="2:12" s="1" customFormat="1" ht="12" customHeight="1">
      <c r="B23" s="44"/>
      <c r="D23" s="135" t="s">
        <v>38</v>
      </c>
      <c r="I23" s="140" t="s">
        <v>26</v>
      </c>
      <c r="J23" s="139" t="s">
        <v>19</v>
      </c>
      <c r="L23" s="44"/>
    </row>
    <row r="24" spans="2:12" s="1" customFormat="1" ht="18" customHeight="1">
      <c r="B24" s="44"/>
      <c r="E24" s="139" t="s">
        <v>39</v>
      </c>
      <c r="I24" s="140" t="s">
        <v>29</v>
      </c>
      <c r="J24" s="139" t="s">
        <v>19</v>
      </c>
      <c r="L24" s="44"/>
    </row>
    <row r="25" spans="2:12" s="1" customFormat="1" ht="6.95" customHeight="1">
      <c r="B25" s="44"/>
      <c r="I25" s="137"/>
      <c r="L25" s="44"/>
    </row>
    <row r="26" spans="2:12" s="1" customFormat="1" ht="12" customHeight="1">
      <c r="B26" s="44"/>
      <c r="D26" s="135" t="s">
        <v>40</v>
      </c>
      <c r="I26" s="137"/>
      <c r="L26" s="44"/>
    </row>
    <row r="27" spans="2:12" s="7" customFormat="1" ht="16.5" customHeight="1">
      <c r="B27" s="142"/>
      <c r="E27" s="143" t="s">
        <v>19</v>
      </c>
      <c r="F27" s="143"/>
      <c r="G27" s="143"/>
      <c r="H27" s="143"/>
      <c r="I27" s="144"/>
      <c r="L27" s="142"/>
    </row>
    <row r="28" spans="2:12" s="1" customFormat="1" ht="6.95" customHeight="1">
      <c r="B28" s="44"/>
      <c r="I28" s="137"/>
      <c r="L28" s="44"/>
    </row>
    <row r="29" spans="2:12" s="1" customFormat="1" ht="6.95" customHeight="1">
      <c r="B29" s="44"/>
      <c r="D29" s="76"/>
      <c r="E29" s="76"/>
      <c r="F29" s="76"/>
      <c r="G29" s="76"/>
      <c r="H29" s="76"/>
      <c r="I29" s="145"/>
      <c r="J29" s="76"/>
      <c r="K29" s="76"/>
      <c r="L29" s="44"/>
    </row>
    <row r="30" spans="2:12" s="1" customFormat="1" ht="25.4" customHeight="1">
      <c r="B30" s="44"/>
      <c r="D30" s="146" t="s">
        <v>42</v>
      </c>
      <c r="I30" s="137"/>
      <c r="J30" s="147">
        <f>ROUND(J82,2)</f>
        <v>0</v>
      </c>
      <c r="L30" s="44"/>
    </row>
    <row r="31" spans="2:12" s="1" customFormat="1" ht="6.95" customHeight="1">
      <c r="B31" s="44"/>
      <c r="D31" s="76"/>
      <c r="E31" s="76"/>
      <c r="F31" s="76"/>
      <c r="G31" s="76"/>
      <c r="H31" s="76"/>
      <c r="I31" s="145"/>
      <c r="J31" s="76"/>
      <c r="K31" s="76"/>
      <c r="L31" s="44"/>
    </row>
    <row r="32" spans="2:12" s="1" customFormat="1" ht="14.4" customHeight="1">
      <c r="B32" s="44"/>
      <c r="F32" s="148" t="s">
        <v>44</v>
      </c>
      <c r="I32" s="149" t="s">
        <v>43</v>
      </c>
      <c r="J32" s="148" t="s">
        <v>45</v>
      </c>
      <c r="L32" s="44"/>
    </row>
    <row r="33" spans="2:12" s="1" customFormat="1" ht="14.4" customHeight="1">
      <c r="B33" s="44"/>
      <c r="D33" s="150" t="s">
        <v>46</v>
      </c>
      <c r="E33" s="135" t="s">
        <v>47</v>
      </c>
      <c r="F33" s="151">
        <f>ROUND((SUM(BE82:BE128)),2)</f>
        <v>0</v>
      </c>
      <c r="I33" s="152">
        <v>0.21</v>
      </c>
      <c r="J33" s="151">
        <f>ROUND(((SUM(BE82:BE128))*I33),2)</f>
        <v>0</v>
      </c>
      <c r="L33" s="44"/>
    </row>
    <row r="34" spans="2:12" s="1" customFormat="1" ht="14.4" customHeight="1">
      <c r="B34" s="44"/>
      <c r="E34" s="135" t="s">
        <v>48</v>
      </c>
      <c r="F34" s="151">
        <f>ROUND((SUM(BF82:BF128)),2)</f>
        <v>0</v>
      </c>
      <c r="I34" s="152">
        <v>0.15</v>
      </c>
      <c r="J34" s="151">
        <f>ROUND(((SUM(BF82:BF128))*I34),2)</f>
        <v>0</v>
      </c>
      <c r="L34" s="44"/>
    </row>
    <row r="35" spans="2:12" s="1" customFormat="1" ht="14.4" customHeight="1" hidden="1">
      <c r="B35" s="44"/>
      <c r="E35" s="135" t="s">
        <v>49</v>
      </c>
      <c r="F35" s="151">
        <f>ROUND((SUM(BG82:BG128)),2)</f>
        <v>0</v>
      </c>
      <c r="I35" s="152">
        <v>0.21</v>
      </c>
      <c r="J35" s="151">
        <f>0</f>
        <v>0</v>
      </c>
      <c r="L35" s="44"/>
    </row>
    <row r="36" spans="2:12" s="1" customFormat="1" ht="14.4" customHeight="1" hidden="1">
      <c r="B36" s="44"/>
      <c r="E36" s="135" t="s">
        <v>50</v>
      </c>
      <c r="F36" s="151">
        <f>ROUND((SUM(BH82:BH128)),2)</f>
        <v>0</v>
      </c>
      <c r="I36" s="152">
        <v>0.15</v>
      </c>
      <c r="J36" s="151">
        <f>0</f>
        <v>0</v>
      </c>
      <c r="L36" s="44"/>
    </row>
    <row r="37" spans="2:12" s="1" customFormat="1" ht="14.4" customHeight="1" hidden="1">
      <c r="B37" s="44"/>
      <c r="E37" s="135" t="s">
        <v>51</v>
      </c>
      <c r="F37" s="151">
        <f>ROUND((SUM(BI82:BI128)),2)</f>
        <v>0</v>
      </c>
      <c r="I37" s="152">
        <v>0</v>
      </c>
      <c r="J37" s="151">
        <f>0</f>
        <v>0</v>
      </c>
      <c r="L37" s="44"/>
    </row>
    <row r="38" spans="2:12" s="1" customFormat="1" ht="6.95" customHeight="1">
      <c r="B38" s="44"/>
      <c r="I38" s="137"/>
      <c r="L38" s="44"/>
    </row>
    <row r="39" spans="2:12" s="1" customFormat="1" ht="25.4" customHeight="1">
      <c r="B39" s="44"/>
      <c r="C39" s="153"/>
      <c r="D39" s="154" t="s">
        <v>52</v>
      </c>
      <c r="E39" s="155"/>
      <c r="F39" s="155"/>
      <c r="G39" s="156" t="s">
        <v>53</v>
      </c>
      <c r="H39" s="157" t="s">
        <v>54</v>
      </c>
      <c r="I39" s="158"/>
      <c r="J39" s="159">
        <f>SUM(J30:J37)</f>
        <v>0</v>
      </c>
      <c r="K39" s="160"/>
      <c r="L39" s="44"/>
    </row>
    <row r="40" spans="2:12" s="1" customFormat="1" ht="14.4" customHeight="1">
      <c r="B40" s="161"/>
      <c r="C40" s="162"/>
      <c r="D40" s="162"/>
      <c r="E40" s="162"/>
      <c r="F40" s="162"/>
      <c r="G40" s="162"/>
      <c r="H40" s="162"/>
      <c r="I40" s="163"/>
      <c r="J40" s="162"/>
      <c r="K40" s="162"/>
      <c r="L40" s="44"/>
    </row>
    <row r="44" spans="2:12" s="1" customFormat="1" ht="6.95" customHeight="1">
      <c r="B44" s="164"/>
      <c r="C44" s="165"/>
      <c r="D44" s="165"/>
      <c r="E44" s="165"/>
      <c r="F44" s="165"/>
      <c r="G44" s="165"/>
      <c r="H44" s="165"/>
      <c r="I44" s="166"/>
      <c r="J44" s="165"/>
      <c r="K44" s="165"/>
      <c r="L44" s="44"/>
    </row>
    <row r="45" spans="2:12" s="1" customFormat="1" ht="24.95" customHeight="1">
      <c r="B45" s="39"/>
      <c r="C45" s="24" t="s">
        <v>148</v>
      </c>
      <c r="D45" s="40"/>
      <c r="E45" s="40"/>
      <c r="F45" s="40"/>
      <c r="G45" s="40"/>
      <c r="H45" s="40"/>
      <c r="I45" s="137"/>
      <c r="J45" s="40"/>
      <c r="K45" s="40"/>
      <c r="L45" s="44"/>
    </row>
    <row r="46" spans="2:12" s="1" customFormat="1" ht="6.95" customHeight="1">
      <c r="B46" s="39"/>
      <c r="C46" s="40"/>
      <c r="D46" s="40"/>
      <c r="E46" s="40"/>
      <c r="F46" s="40"/>
      <c r="G46" s="40"/>
      <c r="H46" s="40"/>
      <c r="I46" s="137"/>
      <c r="J46" s="40"/>
      <c r="K46" s="40"/>
      <c r="L46" s="44"/>
    </row>
    <row r="47" spans="2:12" s="1" customFormat="1" ht="12" customHeight="1">
      <c r="B47" s="39"/>
      <c r="C47" s="33" t="s">
        <v>16</v>
      </c>
      <c r="D47" s="40"/>
      <c r="E47" s="40"/>
      <c r="F47" s="40"/>
      <c r="G47" s="40"/>
      <c r="H47" s="40"/>
      <c r="I47" s="137"/>
      <c r="J47" s="40"/>
      <c r="K47" s="40"/>
      <c r="L47" s="44"/>
    </row>
    <row r="48" spans="2:12" s="1" customFormat="1" ht="16.5" customHeight="1">
      <c r="B48" s="39"/>
      <c r="C48" s="40"/>
      <c r="D48" s="40"/>
      <c r="E48" s="167" t="str">
        <f>E7</f>
        <v>Trnávka,Trnava u Zlína, dílčí úpravy toku</v>
      </c>
      <c r="F48" s="33"/>
      <c r="G48" s="33"/>
      <c r="H48" s="33"/>
      <c r="I48" s="137"/>
      <c r="J48" s="40"/>
      <c r="K48" s="40"/>
      <c r="L48" s="44"/>
    </row>
    <row r="49" spans="2:12" s="1" customFormat="1" ht="12" customHeight="1">
      <c r="B49" s="39"/>
      <c r="C49" s="33" t="s">
        <v>130</v>
      </c>
      <c r="D49" s="40"/>
      <c r="E49" s="40"/>
      <c r="F49" s="40"/>
      <c r="G49" s="40"/>
      <c r="H49" s="40"/>
      <c r="I49" s="137"/>
      <c r="J49" s="40"/>
      <c r="K49" s="40"/>
      <c r="L49" s="44"/>
    </row>
    <row r="50" spans="2:12" s="1" customFormat="1" ht="16.5" customHeight="1">
      <c r="B50" s="39"/>
      <c r="C50" s="40"/>
      <c r="D50" s="40"/>
      <c r="E50" s="69" t="str">
        <f>E9</f>
        <v>18030-33XT-DM-SO04a - Kácení - SO 04</v>
      </c>
      <c r="F50" s="40"/>
      <c r="G50" s="40"/>
      <c r="H50" s="40"/>
      <c r="I50" s="137"/>
      <c r="J50" s="40"/>
      <c r="K50" s="40"/>
      <c r="L50" s="44"/>
    </row>
    <row r="51" spans="2:12" s="1" customFormat="1" ht="6.95" customHeight="1">
      <c r="B51" s="39"/>
      <c r="C51" s="40"/>
      <c r="D51" s="40"/>
      <c r="E51" s="40"/>
      <c r="F51" s="40"/>
      <c r="G51" s="40"/>
      <c r="H51" s="40"/>
      <c r="I51" s="137"/>
      <c r="J51" s="40"/>
      <c r="K51" s="40"/>
      <c r="L51" s="44"/>
    </row>
    <row r="52" spans="2:12" s="1" customFormat="1" ht="12" customHeight="1">
      <c r="B52" s="39"/>
      <c r="C52" s="33" t="s">
        <v>21</v>
      </c>
      <c r="D52" s="40"/>
      <c r="E52" s="40"/>
      <c r="F52" s="28" t="str">
        <f>F12</f>
        <v>k.ú. Trnava u Zlína</v>
      </c>
      <c r="G52" s="40"/>
      <c r="H52" s="40"/>
      <c r="I52" s="140" t="s">
        <v>23</v>
      </c>
      <c r="J52" s="72" t="str">
        <f>IF(J12="","",J12)</f>
        <v>16. 9. 2019</v>
      </c>
      <c r="K52" s="40"/>
      <c r="L52" s="44"/>
    </row>
    <row r="53" spans="2:12" s="1" customFormat="1" ht="6.95" customHeight="1">
      <c r="B53" s="39"/>
      <c r="C53" s="40"/>
      <c r="D53" s="40"/>
      <c r="E53" s="40"/>
      <c r="F53" s="40"/>
      <c r="G53" s="40"/>
      <c r="H53" s="40"/>
      <c r="I53" s="137"/>
      <c r="J53" s="40"/>
      <c r="K53" s="40"/>
      <c r="L53" s="44"/>
    </row>
    <row r="54" spans="2:12" s="1" customFormat="1" ht="27.9" customHeight="1">
      <c r="B54" s="39"/>
      <c r="C54" s="33" t="s">
        <v>25</v>
      </c>
      <c r="D54" s="40"/>
      <c r="E54" s="40"/>
      <c r="F54" s="28" t="str">
        <f>E15</f>
        <v>Povodí Moravy, s.p.</v>
      </c>
      <c r="G54" s="40"/>
      <c r="H54" s="40"/>
      <c r="I54" s="140" t="s">
        <v>33</v>
      </c>
      <c r="J54" s="37" t="str">
        <f>E21</f>
        <v>Regioprojekt Brno, s.r.o</v>
      </c>
      <c r="K54" s="40"/>
      <c r="L54" s="44"/>
    </row>
    <row r="55" spans="2:12" s="1" customFormat="1" ht="15.15" customHeight="1">
      <c r="B55" s="39"/>
      <c r="C55" s="33" t="s">
        <v>31</v>
      </c>
      <c r="D55" s="40"/>
      <c r="E55" s="40"/>
      <c r="F55" s="28" t="str">
        <f>IF(E18="","",E18)</f>
        <v>Vyplň údaj</v>
      </c>
      <c r="G55" s="40"/>
      <c r="H55" s="40"/>
      <c r="I55" s="140" t="s">
        <v>38</v>
      </c>
      <c r="J55" s="37" t="str">
        <f>E24</f>
        <v>Ing. Michal Doubek</v>
      </c>
      <c r="K55" s="40"/>
      <c r="L55" s="44"/>
    </row>
    <row r="56" spans="2:12" s="1" customFormat="1" ht="10.3" customHeight="1">
      <c r="B56" s="39"/>
      <c r="C56" s="40"/>
      <c r="D56" s="40"/>
      <c r="E56" s="40"/>
      <c r="F56" s="40"/>
      <c r="G56" s="40"/>
      <c r="H56" s="40"/>
      <c r="I56" s="137"/>
      <c r="J56" s="40"/>
      <c r="K56" s="40"/>
      <c r="L56" s="44"/>
    </row>
    <row r="57" spans="2:12" s="1" customFormat="1" ht="29.25" customHeight="1">
      <c r="B57" s="39"/>
      <c r="C57" s="168" t="s">
        <v>149</v>
      </c>
      <c r="D57" s="169"/>
      <c r="E57" s="169"/>
      <c r="F57" s="169"/>
      <c r="G57" s="169"/>
      <c r="H57" s="169"/>
      <c r="I57" s="170"/>
      <c r="J57" s="171" t="s">
        <v>150</v>
      </c>
      <c r="K57" s="169"/>
      <c r="L57" s="44"/>
    </row>
    <row r="58" spans="2:12" s="1" customFormat="1" ht="10.3" customHeight="1">
      <c r="B58" s="39"/>
      <c r="C58" s="40"/>
      <c r="D58" s="40"/>
      <c r="E58" s="40"/>
      <c r="F58" s="40"/>
      <c r="G58" s="40"/>
      <c r="H58" s="40"/>
      <c r="I58" s="137"/>
      <c r="J58" s="40"/>
      <c r="K58" s="40"/>
      <c r="L58" s="44"/>
    </row>
    <row r="59" spans="2:47" s="1" customFormat="1" ht="22.8" customHeight="1">
      <c r="B59" s="39"/>
      <c r="C59" s="172" t="s">
        <v>74</v>
      </c>
      <c r="D59" s="40"/>
      <c r="E59" s="40"/>
      <c r="F59" s="40"/>
      <c r="G59" s="40"/>
      <c r="H59" s="40"/>
      <c r="I59" s="137"/>
      <c r="J59" s="102">
        <f>J82</f>
        <v>0</v>
      </c>
      <c r="K59" s="40"/>
      <c r="L59" s="44"/>
      <c r="AU59" s="18" t="s">
        <v>151</v>
      </c>
    </row>
    <row r="60" spans="2:12" s="8" customFormat="1" ht="24.95" customHeight="1">
      <c r="B60" s="173"/>
      <c r="C60" s="174"/>
      <c r="D60" s="175" t="s">
        <v>152</v>
      </c>
      <c r="E60" s="176"/>
      <c r="F60" s="176"/>
      <c r="G60" s="176"/>
      <c r="H60" s="176"/>
      <c r="I60" s="177"/>
      <c r="J60" s="178">
        <f>J83</f>
        <v>0</v>
      </c>
      <c r="K60" s="174"/>
      <c r="L60" s="179"/>
    </row>
    <row r="61" spans="2:12" s="9" customFormat="1" ht="19.9" customHeight="1">
      <c r="B61" s="180"/>
      <c r="C61" s="181"/>
      <c r="D61" s="182" t="s">
        <v>153</v>
      </c>
      <c r="E61" s="183"/>
      <c r="F61" s="183"/>
      <c r="G61" s="183"/>
      <c r="H61" s="183"/>
      <c r="I61" s="184"/>
      <c r="J61" s="185">
        <f>J84</f>
        <v>0</v>
      </c>
      <c r="K61" s="181"/>
      <c r="L61" s="186"/>
    </row>
    <row r="62" spans="2:12" s="9" customFormat="1" ht="19.9" customHeight="1">
      <c r="B62" s="180"/>
      <c r="C62" s="181"/>
      <c r="D62" s="182" t="s">
        <v>156</v>
      </c>
      <c r="E62" s="183"/>
      <c r="F62" s="183"/>
      <c r="G62" s="183"/>
      <c r="H62" s="183"/>
      <c r="I62" s="184"/>
      <c r="J62" s="185">
        <f>J125</f>
        <v>0</v>
      </c>
      <c r="K62" s="181"/>
      <c r="L62" s="186"/>
    </row>
    <row r="63" spans="2:12" s="1" customFormat="1" ht="21.8" customHeight="1">
      <c r="B63" s="39"/>
      <c r="C63" s="40"/>
      <c r="D63" s="40"/>
      <c r="E63" s="40"/>
      <c r="F63" s="40"/>
      <c r="G63" s="40"/>
      <c r="H63" s="40"/>
      <c r="I63" s="137"/>
      <c r="J63" s="40"/>
      <c r="K63" s="40"/>
      <c r="L63" s="44"/>
    </row>
    <row r="64" spans="2:12" s="1" customFormat="1" ht="6.95" customHeight="1">
      <c r="B64" s="59"/>
      <c r="C64" s="60"/>
      <c r="D64" s="60"/>
      <c r="E64" s="60"/>
      <c r="F64" s="60"/>
      <c r="G64" s="60"/>
      <c r="H64" s="60"/>
      <c r="I64" s="163"/>
      <c r="J64" s="60"/>
      <c r="K64" s="60"/>
      <c r="L64" s="44"/>
    </row>
    <row r="68" spans="2:12" s="1" customFormat="1" ht="6.95" customHeight="1">
      <c r="B68" s="61"/>
      <c r="C68" s="62"/>
      <c r="D68" s="62"/>
      <c r="E68" s="62"/>
      <c r="F68" s="62"/>
      <c r="G68" s="62"/>
      <c r="H68" s="62"/>
      <c r="I68" s="166"/>
      <c r="J68" s="62"/>
      <c r="K68" s="62"/>
      <c r="L68" s="44"/>
    </row>
    <row r="69" spans="2:12" s="1" customFormat="1" ht="24.95" customHeight="1">
      <c r="B69" s="39"/>
      <c r="C69" s="24" t="s">
        <v>157</v>
      </c>
      <c r="D69" s="40"/>
      <c r="E69" s="40"/>
      <c r="F69" s="40"/>
      <c r="G69" s="40"/>
      <c r="H69" s="40"/>
      <c r="I69" s="137"/>
      <c r="J69" s="40"/>
      <c r="K69" s="40"/>
      <c r="L69" s="44"/>
    </row>
    <row r="70" spans="2:12" s="1" customFormat="1" ht="6.95" customHeight="1">
      <c r="B70" s="39"/>
      <c r="C70" s="40"/>
      <c r="D70" s="40"/>
      <c r="E70" s="40"/>
      <c r="F70" s="40"/>
      <c r="G70" s="40"/>
      <c r="H70" s="40"/>
      <c r="I70" s="137"/>
      <c r="J70" s="40"/>
      <c r="K70" s="40"/>
      <c r="L70" s="44"/>
    </row>
    <row r="71" spans="2:12" s="1" customFormat="1" ht="12" customHeight="1">
      <c r="B71" s="39"/>
      <c r="C71" s="33" t="s">
        <v>16</v>
      </c>
      <c r="D71" s="40"/>
      <c r="E71" s="40"/>
      <c r="F71" s="40"/>
      <c r="G71" s="40"/>
      <c r="H71" s="40"/>
      <c r="I71" s="137"/>
      <c r="J71" s="40"/>
      <c r="K71" s="40"/>
      <c r="L71" s="44"/>
    </row>
    <row r="72" spans="2:12" s="1" customFormat="1" ht="16.5" customHeight="1">
      <c r="B72" s="39"/>
      <c r="C72" s="40"/>
      <c r="D72" s="40"/>
      <c r="E72" s="167" t="str">
        <f>E7</f>
        <v>Trnávka,Trnava u Zlína, dílčí úpravy toku</v>
      </c>
      <c r="F72" s="33"/>
      <c r="G72" s="33"/>
      <c r="H72" s="33"/>
      <c r="I72" s="137"/>
      <c r="J72" s="40"/>
      <c r="K72" s="40"/>
      <c r="L72" s="44"/>
    </row>
    <row r="73" spans="2:12" s="1" customFormat="1" ht="12" customHeight="1">
      <c r="B73" s="39"/>
      <c r="C73" s="33" t="s">
        <v>130</v>
      </c>
      <c r="D73" s="40"/>
      <c r="E73" s="40"/>
      <c r="F73" s="40"/>
      <c r="G73" s="40"/>
      <c r="H73" s="40"/>
      <c r="I73" s="137"/>
      <c r="J73" s="40"/>
      <c r="K73" s="40"/>
      <c r="L73" s="44"/>
    </row>
    <row r="74" spans="2:12" s="1" customFormat="1" ht="16.5" customHeight="1">
      <c r="B74" s="39"/>
      <c r="C74" s="40"/>
      <c r="D74" s="40"/>
      <c r="E74" s="69" t="str">
        <f>E9</f>
        <v>18030-33XT-DM-SO04a - Kácení - SO 04</v>
      </c>
      <c r="F74" s="40"/>
      <c r="G74" s="40"/>
      <c r="H74" s="40"/>
      <c r="I74" s="137"/>
      <c r="J74" s="40"/>
      <c r="K74" s="40"/>
      <c r="L74" s="44"/>
    </row>
    <row r="75" spans="2:12" s="1" customFormat="1" ht="6.95" customHeight="1">
      <c r="B75" s="39"/>
      <c r="C75" s="40"/>
      <c r="D75" s="40"/>
      <c r="E75" s="40"/>
      <c r="F75" s="40"/>
      <c r="G75" s="40"/>
      <c r="H75" s="40"/>
      <c r="I75" s="137"/>
      <c r="J75" s="40"/>
      <c r="K75" s="40"/>
      <c r="L75" s="44"/>
    </row>
    <row r="76" spans="2:12" s="1" customFormat="1" ht="12" customHeight="1">
      <c r="B76" s="39"/>
      <c r="C76" s="33" t="s">
        <v>21</v>
      </c>
      <c r="D76" s="40"/>
      <c r="E76" s="40"/>
      <c r="F76" s="28" t="str">
        <f>F12</f>
        <v>k.ú. Trnava u Zlína</v>
      </c>
      <c r="G76" s="40"/>
      <c r="H76" s="40"/>
      <c r="I76" s="140" t="s">
        <v>23</v>
      </c>
      <c r="J76" s="72" t="str">
        <f>IF(J12="","",J12)</f>
        <v>16. 9. 2019</v>
      </c>
      <c r="K76" s="40"/>
      <c r="L76" s="44"/>
    </row>
    <row r="77" spans="2:12" s="1" customFormat="1" ht="6.95" customHeight="1">
      <c r="B77" s="39"/>
      <c r="C77" s="40"/>
      <c r="D77" s="40"/>
      <c r="E77" s="40"/>
      <c r="F77" s="40"/>
      <c r="G77" s="40"/>
      <c r="H77" s="40"/>
      <c r="I77" s="137"/>
      <c r="J77" s="40"/>
      <c r="K77" s="40"/>
      <c r="L77" s="44"/>
    </row>
    <row r="78" spans="2:12" s="1" customFormat="1" ht="27.9" customHeight="1">
      <c r="B78" s="39"/>
      <c r="C78" s="33" t="s">
        <v>25</v>
      </c>
      <c r="D78" s="40"/>
      <c r="E78" s="40"/>
      <c r="F78" s="28" t="str">
        <f>E15</f>
        <v>Povodí Moravy, s.p.</v>
      </c>
      <c r="G78" s="40"/>
      <c r="H78" s="40"/>
      <c r="I78" s="140" t="s">
        <v>33</v>
      </c>
      <c r="J78" s="37" t="str">
        <f>E21</f>
        <v>Regioprojekt Brno, s.r.o</v>
      </c>
      <c r="K78" s="40"/>
      <c r="L78" s="44"/>
    </row>
    <row r="79" spans="2:12" s="1" customFormat="1" ht="15.15" customHeight="1">
      <c r="B79" s="39"/>
      <c r="C79" s="33" t="s">
        <v>31</v>
      </c>
      <c r="D79" s="40"/>
      <c r="E79" s="40"/>
      <c r="F79" s="28" t="str">
        <f>IF(E18="","",E18)</f>
        <v>Vyplň údaj</v>
      </c>
      <c r="G79" s="40"/>
      <c r="H79" s="40"/>
      <c r="I79" s="140" t="s">
        <v>38</v>
      </c>
      <c r="J79" s="37" t="str">
        <f>E24</f>
        <v>Ing. Michal Doubek</v>
      </c>
      <c r="K79" s="40"/>
      <c r="L79" s="44"/>
    </row>
    <row r="80" spans="2:12" s="1" customFormat="1" ht="10.3" customHeight="1">
      <c r="B80" s="39"/>
      <c r="C80" s="40"/>
      <c r="D80" s="40"/>
      <c r="E80" s="40"/>
      <c r="F80" s="40"/>
      <c r="G80" s="40"/>
      <c r="H80" s="40"/>
      <c r="I80" s="137"/>
      <c r="J80" s="40"/>
      <c r="K80" s="40"/>
      <c r="L80" s="44"/>
    </row>
    <row r="81" spans="2:21" s="10" customFormat="1" ht="29.25" customHeight="1">
      <c r="B81" s="187"/>
      <c r="C81" s="188" t="s">
        <v>158</v>
      </c>
      <c r="D81" s="189" t="s">
        <v>61</v>
      </c>
      <c r="E81" s="189" t="s">
        <v>57</v>
      </c>
      <c r="F81" s="189" t="s">
        <v>58</v>
      </c>
      <c r="G81" s="189" t="s">
        <v>159</v>
      </c>
      <c r="H81" s="189" t="s">
        <v>160</v>
      </c>
      <c r="I81" s="190" t="s">
        <v>161</v>
      </c>
      <c r="J81" s="189" t="s">
        <v>150</v>
      </c>
      <c r="K81" s="191" t="s">
        <v>162</v>
      </c>
      <c r="L81" s="192"/>
      <c r="M81" s="92" t="s">
        <v>19</v>
      </c>
      <c r="N81" s="93" t="s">
        <v>46</v>
      </c>
      <c r="O81" s="93" t="s">
        <v>163</v>
      </c>
      <c r="P81" s="93" t="s">
        <v>164</v>
      </c>
      <c r="Q81" s="93" t="s">
        <v>165</v>
      </c>
      <c r="R81" s="93" t="s">
        <v>166</v>
      </c>
      <c r="S81" s="93" t="s">
        <v>167</v>
      </c>
      <c r="T81" s="93" t="s">
        <v>168</v>
      </c>
      <c r="U81" s="94" t="s">
        <v>169</v>
      </c>
    </row>
    <row r="82" spans="2:63" s="1" customFormat="1" ht="22.8" customHeight="1">
      <c r="B82" s="39"/>
      <c r="C82" s="99" t="s">
        <v>170</v>
      </c>
      <c r="D82" s="40"/>
      <c r="E82" s="40"/>
      <c r="F82" s="40"/>
      <c r="G82" s="40"/>
      <c r="H82" s="40"/>
      <c r="I82" s="137"/>
      <c r="J82" s="193">
        <f>BK82</f>
        <v>0</v>
      </c>
      <c r="K82" s="40"/>
      <c r="L82" s="44"/>
      <c r="M82" s="95"/>
      <c r="N82" s="96"/>
      <c r="O82" s="96"/>
      <c r="P82" s="194">
        <f>P83</f>
        <v>0</v>
      </c>
      <c r="Q82" s="96"/>
      <c r="R82" s="194">
        <f>R83</f>
        <v>0.00666</v>
      </c>
      <c r="S82" s="96"/>
      <c r="T82" s="194">
        <f>T83</f>
        <v>0</v>
      </c>
      <c r="U82" s="97"/>
      <c r="AT82" s="18" t="s">
        <v>75</v>
      </c>
      <c r="AU82" s="18" t="s">
        <v>151</v>
      </c>
      <c r="BK82" s="195">
        <f>BK83</f>
        <v>0</v>
      </c>
    </row>
    <row r="83" spans="2:63" s="11" customFormat="1" ht="25.9" customHeight="1">
      <c r="B83" s="196"/>
      <c r="C83" s="197"/>
      <c r="D83" s="198" t="s">
        <v>75</v>
      </c>
      <c r="E83" s="199" t="s">
        <v>171</v>
      </c>
      <c r="F83" s="199" t="s">
        <v>172</v>
      </c>
      <c r="G83" s="197"/>
      <c r="H83" s="197"/>
      <c r="I83" s="200"/>
      <c r="J83" s="201">
        <f>BK83</f>
        <v>0</v>
      </c>
      <c r="K83" s="197"/>
      <c r="L83" s="202"/>
      <c r="M83" s="203"/>
      <c r="N83" s="204"/>
      <c r="O83" s="204"/>
      <c r="P83" s="205">
        <f>P84+P125</f>
        <v>0</v>
      </c>
      <c r="Q83" s="204"/>
      <c r="R83" s="205">
        <f>R84+R125</f>
        <v>0.00666</v>
      </c>
      <c r="S83" s="204"/>
      <c r="T83" s="205">
        <f>T84+T125</f>
        <v>0</v>
      </c>
      <c r="U83" s="206"/>
      <c r="AR83" s="207" t="s">
        <v>84</v>
      </c>
      <c r="AT83" s="208" t="s">
        <v>75</v>
      </c>
      <c r="AU83" s="208" t="s">
        <v>76</v>
      </c>
      <c r="AY83" s="207" t="s">
        <v>173</v>
      </c>
      <c r="BK83" s="209">
        <f>BK84+BK125</f>
        <v>0</v>
      </c>
    </row>
    <row r="84" spans="2:63" s="11" customFormat="1" ht="22.8" customHeight="1">
      <c r="B84" s="196"/>
      <c r="C84" s="197"/>
      <c r="D84" s="198" t="s">
        <v>75</v>
      </c>
      <c r="E84" s="210" t="s">
        <v>84</v>
      </c>
      <c r="F84" s="210" t="s">
        <v>174</v>
      </c>
      <c r="G84" s="197"/>
      <c r="H84" s="197"/>
      <c r="I84" s="200"/>
      <c r="J84" s="211">
        <f>BK84</f>
        <v>0</v>
      </c>
      <c r="K84" s="197"/>
      <c r="L84" s="202"/>
      <c r="M84" s="203"/>
      <c r="N84" s="204"/>
      <c r="O84" s="204"/>
      <c r="P84" s="205">
        <f>SUM(P85:P124)</f>
        <v>0</v>
      </c>
      <c r="Q84" s="204"/>
      <c r="R84" s="205">
        <f>SUM(R85:R124)</f>
        <v>0.00666</v>
      </c>
      <c r="S84" s="204"/>
      <c r="T84" s="205">
        <f>SUM(T85:T124)</f>
        <v>0</v>
      </c>
      <c r="U84" s="206"/>
      <c r="AR84" s="207" t="s">
        <v>84</v>
      </c>
      <c r="AT84" s="208" t="s">
        <v>75</v>
      </c>
      <c r="AU84" s="208" t="s">
        <v>84</v>
      </c>
      <c r="AY84" s="207" t="s">
        <v>173</v>
      </c>
      <c r="BK84" s="209">
        <f>SUM(BK85:BK124)</f>
        <v>0</v>
      </c>
    </row>
    <row r="85" spans="2:65" s="1" customFormat="1" ht="16.5" customHeight="1">
      <c r="B85" s="39"/>
      <c r="C85" s="212" t="s">
        <v>84</v>
      </c>
      <c r="D85" s="212" t="s">
        <v>175</v>
      </c>
      <c r="E85" s="213" t="s">
        <v>539</v>
      </c>
      <c r="F85" s="214" t="s">
        <v>540</v>
      </c>
      <c r="G85" s="215" t="s">
        <v>357</v>
      </c>
      <c r="H85" s="216">
        <v>32</v>
      </c>
      <c r="I85" s="217"/>
      <c r="J85" s="218">
        <f>ROUND(I85*H85,2)</f>
        <v>0</v>
      </c>
      <c r="K85" s="214" t="s">
        <v>179</v>
      </c>
      <c r="L85" s="44"/>
      <c r="M85" s="219" t="s">
        <v>19</v>
      </c>
      <c r="N85" s="220" t="s">
        <v>47</v>
      </c>
      <c r="O85" s="84"/>
      <c r="P85" s="221">
        <f>O85*H85</f>
        <v>0</v>
      </c>
      <c r="Q85" s="221">
        <v>0</v>
      </c>
      <c r="R85" s="221">
        <f>Q85*H85</f>
        <v>0</v>
      </c>
      <c r="S85" s="221">
        <v>0</v>
      </c>
      <c r="T85" s="221">
        <f>S85*H85</f>
        <v>0</v>
      </c>
      <c r="U85" s="222" t="s">
        <v>19</v>
      </c>
      <c r="AR85" s="223" t="s">
        <v>127</v>
      </c>
      <c r="AT85" s="223" t="s">
        <v>175</v>
      </c>
      <c r="AU85" s="223" t="s">
        <v>86</v>
      </c>
      <c r="AY85" s="18" t="s">
        <v>173</v>
      </c>
      <c r="BE85" s="224">
        <f>IF(N85="základní",J85,0)</f>
        <v>0</v>
      </c>
      <c r="BF85" s="224">
        <f>IF(N85="snížená",J85,0)</f>
        <v>0</v>
      </c>
      <c r="BG85" s="224">
        <f>IF(N85="zákl. přenesená",J85,0)</f>
        <v>0</v>
      </c>
      <c r="BH85" s="224">
        <f>IF(N85="sníž. přenesená",J85,0)</f>
        <v>0</v>
      </c>
      <c r="BI85" s="224">
        <f>IF(N85="nulová",J85,0)</f>
        <v>0</v>
      </c>
      <c r="BJ85" s="18" t="s">
        <v>84</v>
      </c>
      <c r="BK85" s="224">
        <f>ROUND(I85*H85,2)</f>
        <v>0</v>
      </c>
      <c r="BL85" s="18" t="s">
        <v>127</v>
      </c>
      <c r="BM85" s="223" t="s">
        <v>541</v>
      </c>
    </row>
    <row r="86" spans="2:47" s="1" customFormat="1" ht="12">
      <c r="B86" s="39"/>
      <c r="C86" s="40"/>
      <c r="D86" s="225" t="s">
        <v>181</v>
      </c>
      <c r="E86" s="40"/>
      <c r="F86" s="226" t="s">
        <v>542</v>
      </c>
      <c r="G86" s="40"/>
      <c r="H86" s="40"/>
      <c r="I86" s="137"/>
      <c r="J86" s="40"/>
      <c r="K86" s="40"/>
      <c r="L86" s="44"/>
      <c r="M86" s="227"/>
      <c r="N86" s="84"/>
      <c r="O86" s="84"/>
      <c r="P86" s="84"/>
      <c r="Q86" s="84"/>
      <c r="R86" s="84"/>
      <c r="S86" s="84"/>
      <c r="T86" s="84"/>
      <c r="U86" s="85"/>
      <c r="AT86" s="18" t="s">
        <v>181</v>
      </c>
      <c r="AU86" s="18" t="s">
        <v>86</v>
      </c>
    </row>
    <row r="87" spans="2:47" s="1" customFormat="1" ht="12">
      <c r="B87" s="39"/>
      <c r="C87" s="40"/>
      <c r="D87" s="225" t="s">
        <v>183</v>
      </c>
      <c r="E87" s="40"/>
      <c r="F87" s="228" t="s">
        <v>543</v>
      </c>
      <c r="G87" s="40"/>
      <c r="H87" s="40"/>
      <c r="I87" s="137"/>
      <c r="J87" s="40"/>
      <c r="K87" s="40"/>
      <c r="L87" s="44"/>
      <c r="M87" s="227"/>
      <c r="N87" s="84"/>
      <c r="O87" s="84"/>
      <c r="P87" s="84"/>
      <c r="Q87" s="84"/>
      <c r="R87" s="84"/>
      <c r="S87" s="84"/>
      <c r="T87" s="84"/>
      <c r="U87" s="85"/>
      <c r="AT87" s="18" t="s">
        <v>183</v>
      </c>
      <c r="AU87" s="18" t="s">
        <v>86</v>
      </c>
    </row>
    <row r="88" spans="2:51" s="12" customFormat="1" ht="12">
      <c r="B88" s="229"/>
      <c r="C88" s="230"/>
      <c r="D88" s="225" t="s">
        <v>185</v>
      </c>
      <c r="E88" s="231" t="s">
        <v>19</v>
      </c>
      <c r="F88" s="232" t="s">
        <v>1016</v>
      </c>
      <c r="G88" s="230"/>
      <c r="H88" s="233">
        <v>32</v>
      </c>
      <c r="I88" s="234"/>
      <c r="J88" s="230"/>
      <c r="K88" s="230"/>
      <c r="L88" s="235"/>
      <c r="M88" s="236"/>
      <c r="N88" s="237"/>
      <c r="O88" s="237"/>
      <c r="P88" s="237"/>
      <c r="Q88" s="237"/>
      <c r="R88" s="237"/>
      <c r="S88" s="237"/>
      <c r="T88" s="237"/>
      <c r="U88" s="238"/>
      <c r="AT88" s="239" t="s">
        <v>185</v>
      </c>
      <c r="AU88" s="239" t="s">
        <v>86</v>
      </c>
      <c r="AV88" s="12" t="s">
        <v>86</v>
      </c>
      <c r="AW88" s="12" t="s">
        <v>37</v>
      </c>
      <c r="AX88" s="12" t="s">
        <v>76</v>
      </c>
      <c r="AY88" s="239" t="s">
        <v>173</v>
      </c>
    </row>
    <row r="89" spans="2:51" s="13" customFormat="1" ht="12">
      <c r="B89" s="240"/>
      <c r="C89" s="241"/>
      <c r="D89" s="225" t="s">
        <v>185</v>
      </c>
      <c r="E89" s="242" t="s">
        <v>531</v>
      </c>
      <c r="F89" s="243" t="s">
        <v>187</v>
      </c>
      <c r="G89" s="241"/>
      <c r="H89" s="244">
        <v>32</v>
      </c>
      <c r="I89" s="245"/>
      <c r="J89" s="241"/>
      <c r="K89" s="241"/>
      <c r="L89" s="246"/>
      <c r="M89" s="247"/>
      <c r="N89" s="248"/>
      <c r="O89" s="248"/>
      <c r="P89" s="248"/>
      <c r="Q89" s="248"/>
      <c r="R89" s="248"/>
      <c r="S89" s="248"/>
      <c r="T89" s="248"/>
      <c r="U89" s="249"/>
      <c r="AT89" s="250" t="s">
        <v>185</v>
      </c>
      <c r="AU89" s="250" t="s">
        <v>86</v>
      </c>
      <c r="AV89" s="13" t="s">
        <v>127</v>
      </c>
      <c r="AW89" s="13" t="s">
        <v>37</v>
      </c>
      <c r="AX89" s="13" t="s">
        <v>84</v>
      </c>
      <c r="AY89" s="250" t="s">
        <v>173</v>
      </c>
    </row>
    <row r="90" spans="2:65" s="1" customFormat="1" ht="16.5" customHeight="1">
      <c r="B90" s="39"/>
      <c r="C90" s="212" t="s">
        <v>86</v>
      </c>
      <c r="D90" s="212" t="s">
        <v>175</v>
      </c>
      <c r="E90" s="213" t="s">
        <v>545</v>
      </c>
      <c r="F90" s="214" t="s">
        <v>546</v>
      </c>
      <c r="G90" s="215" t="s">
        <v>357</v>
      </c>
      <c r="H90" s="216">
        <v>32</v>
      </c>
      <c r="I90" s="217"/>
      <c r="J90" s="218">
        <f>ROUND(I90*H90,2)</f>
        <v>0</v>
      </c>
      <c r="K90" s="214" t="s">
        <v>179</v>
      </c>
      <c r="L90" s="44"/>
      <c r="M90" s="219" t="s">
        <v>19</v>
      </c>
      <c r="N90" s="220" t="s">
        <v>47</v>
      </c>
      <c r="O90" s="84"/>
      <c r="P90" s="221">
        <f>O90*H90</f>
        <v>0</v>
      </c>
      <c r="Q90" s="221">
        <v>0.00018</v>
      </c>
      <c r="R90" s="221">
        <f>Q90*H90</f>
        <v>0.00576</v>
      </c>
      <c r="S90" s="221">
        <v>0</v>
      </c>
      <c r="T90" s="221">
        <f>S90*H90</f>
        <v>0</v>
      </c>
      <c r="U90" s="222" t="s">
        <v>19</v>
      </c>
      <c r="AR90" s="223" t="s">
        <v>127</v>
      </c>
      <c r="AT90" s="223" t="s">
        <v>175</v>
      </c>
      <c r="AU90" s="223" t="s">
        <v>86</v>
      </c>
      <c r="AY90" s="18" t="s">
        <v>173</v>
      </c>
      <c r="BE90" s="224">
        <f>IF(N90="základní",J90,0)</f>
        <v>0</v>
      </c>
      <c r="BF90" s="224">
        <f>IF(N90="snížená",J90,0)</f>
        <v>0</v>
      </c>
      <c r="BG90" s="224">
        <f>IF(N90="zákl. přenesená",J90,0)</f>
        <v>0</v>
      </c>
      <c r="BH90" s="224">
        <f>IF(N90="sníž. přenesená",J90,0)</f>
        <v>0</v>
      </c>
      <c r="BI90" s="224">
        <f>IF(N90="nulová",J90,0)</f>
        <v>0</v>
      </c>
      <c r="BJ90" s="18" t="s">
        <v>84</v>
      </c>
      <c r="BK90" s="224">
        <f>ROUND(I90*H90,2)</f>
        <v>0</v>
      </c>
      <c r="BL90" s="18" t="s">
        <v>127</v>
      </c>
      <c r="BM90" s="223" t="s">
        <v>547</v>
      </c>
    </row>
    <row r="91" spans="2:47" s="1" customFormat="1" ht="12">
      <c r="B91" s="39"/>
      <c r="C91" s="40"/>
      <c r="D91" s="225" t="s">
        <v>181</v>
      </c>
      <c r="E91" s="40"/>
      <c r="F91" s="226" t="s">
        <v>548</v>
      </c>
      <c r="G91" s="40"/>
      <c r="H91" s="40"/>
      <c r="I91" s="137"/>
      <c r="J91" s="40"/>
      <c r="K91" s="40"/>
      <c r="L91" s="44"/>
      <c r="M91" s="227"/>
      <c r="N91" s="84"/>
      <c r="O91" s="84"/>
      <c r="P91" s="84"/>
      <c r="Q91" s="84"/>
      <c r="R91" s="84"/>
      <c r="S91" s="84"/>
      <c r="T91" s="84"/>
      <c r="U91" s="85"/>
      <c r="AT91" s="18" t="s">
        <v>181</v>
      </c>
      <c r="AU91" s="18" t="s">
        <v>86</v>
      </c>
    </row>
    <row r="92" spans="2:47" s="1" customFormat="1" ht="12">
      <c r="B92" s="39"/>
      <c r="C92" s="40"/>
      <c r="D92" s="225" t="s">
        <v>183</v>
      </c>
      <c r="E92" s="40"/>
      <c r="F92" s="228" t="s">
        <v>549</v>
      </c>
      <c r="G92" s="40"/>
      <c r="H92" s="40"/>
      <c r="I92" s="137"/>
      <c r="J92" s="40"/>
      <c r="K92" s="40"/>
      <c r="L92" s="44"/>
      <c r="M92" s="227"/>
      <c r="N92" s="84"/>
      <c r="O92" s="84"/>
      <c r="P92" s="84"/>
      <c r="Q92" s="84"/>
      <c r="R92" s="84"/>
      <c r="S92" s="84"/>
      <c r="T92" s="84"/>
      <c r="U92" s="85"/>
      <c r="AT92" s="18" t="s">
        <v>183</v>
      </c>
      <c r="AU92" s="18" t="s">
        <v>86</v>
      </c>
    </row>
    <row r="93" spans="2:51" s="12" customFormat="1" ht="12">
      <c r="B93" s="229"/>
      <c r="C93" s="230"/>
      <c r="D93" s="225" t="s">
        <v>185</v>
      </c>
      <c r="E93" s="231" t="s">
        <v>19</v>
      </c>
      <c r="F93" s="232" t="s">
        <v>531</v>
      </c>
      <c r="G93" s="230"/>
      <c r="H93" s="233">
        <v>32</v>
      </c>
      <c r="I93" s="234"/>
      <c r="J93" s="230"/>
      <c r="K93" s="230"/>
      <c r="L93" s="235"/>
      <c r="M93" s="236"/>
      <c r="N93" s="237"/>
      <c r="O93" s="237"/>
      <c r="P93" s="237"/>
      <c r="Q93" s="237"/>
      <c r="R93" s="237"/>
      <c r="S93" s="237"/>
      <c r="T93" s="237"/>
      <c r="U93" s="238"/>
      <c r="AT93" s="239" t="s">
        <v>185</v>
      </c>
      <c r="AU93" s="239" t="s">
        <v>86</v>
      </c>
      <c r="AV93" s="12" t="s">
        <v>86</v>
      </c>
      <c r="AW93" s="12" t="s">
        <v>37</v>
      </c>
      <c r="AX93" s="12" t="s">
        <v>76</v>
      </c>
      <c r="AY93" s="239" t="s">
        <v>173</v>
      </c>
    </row>
    <row r="94" spans="2:51" s="13" customFormat="1" ht="12">
      <c r="B94" s="240"/>
      <c r="C94" s="241"/>
      <c r="D94" s="225" t="s">
        <v>185</v>
      </c>
      <c r="E94" s="242" t="s">
        <v>19</v>
      </c>
      <c r="F94" s="243" t="s">
        <v>187</v>
      </c>
      <c r="G94" s="241"/>
      <c r="H94" s="244">
        <v>32</v>
      </c>
      <c r="I94" s="245"/>
      <c r="J94" s="241"/>
      <c r="K94" s="241"/>
      <c r="L94" s="246"/>
      <c r="M94" s="247"/>
      <c r="N94" s="248"/>
      <c r="O94" s="248"/>
      <c r="P94" s="248"/>
      <c r="Q94" s="248"/>
      <c r="R94" s="248"/>
      <c r="S94" s="248"/>
      <c r="T94" s="248"/>
      <c r="U94" s="249"/>
      <c r="AT94" s="250" t="s">
        <v>185</v>
      </c>
      <c r="AU94" s="250" t="s">
        <v>86</v>
      </c>
      <c r="AV94" s="13" t="s">
        <v>127</v>
      </c>
      <c r="AW94" s="13" t="s">
        <v>37</v>
      </c>
      <c r="AX94" s="13" t="s">
        <v>84</v>
      </c>
      <c r="AY94" s="250" t="s">
        <v>173</v>
      </c>
    </row>
    <row r="95" spans="2:65" s="1" customFormat="1" ht="16.5" customHeight="1">
      <c r="B95" s="39"/>
      <c r="C95" s="212" t="s">
        <v>195</v>
      </c>
      <c r="D95" s="212" t="s">
        <v>175</v>
      </c>
      <c r="E95" s="213" t="s">
        <v>555</v>
      </c>
      <c r="F95" s="214" t="s">
        <v>556</v>
      </c>
      <c r="G95" s="215" t="s">
        <v>190</v>
      </c>
      <c r="H95" s="216">
        <v>4</v>
      </c>
      <c r="I95" s="217"/>
      <c r="J95" s="218">
        <f>ROUND(I95*H95,2)</f>
        <v>0</v>
      </c>
      <c r="K95" s="214" t="s">
        <v>179</v>
      </c>
      <c r="L95" s="44"/>
      <c r="M95" s="219" t="s">
        <v>19</v>
      </c>
      <c r="N95" s="220" t="s">
        <v>47</v>
      </c>
      <c r="O95" s="84"/>
      <c r="P95" s="221">
        <f>O95*H95</f>
        <v>0</v>
      </c>
      <c r="Q95" s="221">
        <v>0.00018</v>
      </c>
      <c r="R95" s="221">
        <f>Q95*H95</f>
        <v>0.00072</v>
      </c>
      <c r="S95" s="221">
        <v>0</v>
      </c>
      <c r="T95" s="221">
        <f>S95*H95</f>
        <v>0</v>
      </c>
      <c r="U95" s="222" t="s">
        <v>19</v>
      </c>
      <c r="AR95" s="223" t="s">
        <v>127</v>
      </c>
      <c r="AT95" s="223" t="s">
        <v>175</v>
      </c>
      <c r="AU95" s="223" t="s">
        <v>86</v>
      </c>
      <c r="AY95" s="18" t="s">
        <v>173</v>
      </c>
      <c r="BE95" s="224">
        <f>IF(N95="základní",J95,0)</f>
        <v>0</v>
      </c>
      <c r="BF95" s="224">
        <f>IF(N95="snížená",J95,0)</f>
        <v>0</v>
      </c>
      <c r="BG95" s="224">
        <f>IF(N95="zákl. přenesená",J95,0)</f>
        <v>0</v>
      </c>
      <c r="BH95" s="224">
        <f>IF(N95="sníž. přenesená",J95,0)</f>
        <v>0</v>
      </c>
      <c r="BI95" s="224">
        <f>IF(N95="nulová",J95,0)</f>
        <v>0</v>
      </c>
      <c r="BJ95" s="18" t="s">
        <v>84</v>
      </c>
      <c r="BK95" s="224">
        <f>ROUND(I95*H95,2)</f>
        <v>0</v>
      </c>
      <c r="BL95" s="18" t="s">
        <v>127</v>
      </c>
      <c r="BM95" s="223" t="s">
        <v>557</v>
      </c>
    </row>
    <row r="96" spans="2:47" s="1" customFormat="1" ht="12">
      <c r="B96" s="39"/>
      <c r="C96" s="40"/>
      <c r="D96" s="225" t="s">
        <v>181</v>
      </c>
      <c r="E96" s="40"/>
      <c r="F96" s="226" t="s">
        <v>558</v>
      </c>
      <c r="G96" s="40"/>
      <c r="H96" s="40"/>
      <c r="I96" s="137"/>
      <c r="J96" s="40"/>
      <c r="K96" s="40"/>
      <c r="L96" s="44"/>
      <c r="M96" s="227"/>
      <c r="N96" s="84"/>
      <c r="O96" s="84"/>
      <c r="P96" s="84"/>
      <c r="Q96" s="84"/>
      <c r="R96" s="84"/>
      <c r="S96" s="84"/>
      <c r="T96" s="84"/>
      <c r="U96" s="85"/>
      <c r="AT96" s="18" t="s">
        <v>181</v>
      </c>
      <c r="AU96" s="18" t="s">
        <v>86</v>
      </c>
    </row>
    <row r="97" spans="2:47" s="1" customFormat="1" ht="12">
      <c r="B97" s="39"/>
      <c r="C97" s="40"/>
      <c r="D97" s="225" t="s">
        <v>183</v>
      </c>
      <c r="E97" s="40"/>
      <c r="F97" s="228" t="s">
        <v>554</v>
      </c>
      <c r="G97" s="40"/>
      <c r="H97" s="40"/>
      <c r="I97" s="137"/>
      <c r="J97" s="40"/>
      <c r="K97" s="40"/>
      <c r="L97" s="44"/>
      <c r="M97" s="227"/>
      <c r="N97" s="84"/>
      <c r="O97" s="84"/>
      <c r="P97" s="84"/>
      <c r="Q97" s="84"/>
      <c r="R97" s="84"/>
      <c r="S97" s="84"/>
      <c r="T97" s="84"/>
      <c r="U97" s="85"/>
      <c r="AT97" s="18" t="s">
        <v>183</v>
      </c>
      <c r="AU97" s="18" t="s">
        <v>86</v>
      </c>
    </row>
    <row r="98" spans="2:51" s="12" customFormat="1" ht="12">
      <c r="B98" s="229"/>
      <c r="C98" s="230"/>
      <c r="D98" s="225" t="s">
        <v>185</v>
      </c>
      <c r="E98" s="231" t="s">
        <v>19</v>
      </c>
      <c r="F98" s="232" t="s">
        <v>534</v>
      </c>
      <c r="G98" s="230"/>
      <c r="H98" s="233">
        <v>4</v>
      </c>
      <c r="I98" s="234"/>
      <c r="J98" s="230"/>
      <c r="K98" s="230"/>
      <c r="L98" s="235"/>
      <c r="M98" s="236"/>
      <c r="N98" s="237"/>
      <c r="O98" s="237"/>
      <c r="P98" s="237"/>
      <c r="Q98" s="237"/>
      <c r="R98" s="237"/>
      <c r="S98" s="237"/>
      <c r="T98" s="237"/>
      <c r="U98" s="238"/>
      <c r="AT98" s="239" t="s">
        <v>185</v>
      </c>
      <c r="AU98" s="239" t="s">
        <v>86</v>
      </c>
      <c r="AV98" s="12" t="s">
        <v>86</v>
      </c>
      <c r="AW98" s="12" t="s">
        <v>37</v>
      </c>
      <c r="AX98" s="12" t="s">
        <v>76</v>
      </c>
      <c r="AY98" s="239" t="s">
        <v>173</v>
      </c>
    </row>
    <row r="99" spans="2:51" s="13" customFormat="1" ht="12">
      <c r="B99" s="240"/>
      <c r="C99" s="241"/>
      <c r="D99" s="225" t="s">
        <v>185</v>
      </c>
      <c r="E99" s="242" t="s">
        <v>19</v>
      </c>
      <c r="F99" s="243" t="s">
        <v>187</v>
      </c>
      <c r="G99" s="241"/>
      <c r="H99" s="244">
        <v>4</v>
      </c>
      <c r="I99" s="245"/>
      <c r="J99" s="241"/>
      <c r="K99" s="241"/>
      <c r="L99" s="246"/>
      <c r="M99" s="247"/>
      <c r="N99" s="248"/>
      <c r="O99" s="248"/>
      <c r="P99" s="248"/>
      <c r="Q99" s="248"/>
      <c r="R99" s="248"/>
      <c r="S99" s="248"/>
      <c r="T99" s="248"/>
      <c r="U99" s="249"/>
      <c r="AT99" s="250" t="s">
        <v>185</v>
      </c>
      <c r="AU99" s="250" t="s">
        <v>86</v>
      </c>
      <c r="AV99" s="13" t="s">
        <v>127</v>
      </c>
      <c r="AW99" s="13" t="s">
        <v>37</v>
      </c>
      <c r="AX99" s="13" t="s">
        <v>84</v>
      </c>
      <c r="AY99" s="250" t="s">
        <v>173</v>
      </c>
    </row>
    <row r="100" spans="2:65" s="1" customFormat="1" ht="16.5" customHeight="1">
      <c r="B100" s="39"/>
      <c r="C100" s="212" t="s">
        <v>127</v>
      </c>
      <c r="D100" s="212" t="s">
        <v>175</v>
      </c>
      <c r="E100" s="213" t="s">
        <v>559</v>
      </c>
      <c r="F100" s="214" t="s">
        <v>560</v>
      </c>
      <c r="G100" s="215" t="s">
        <v>190</v>
      </c>
      <c r="H100" s="216">
        <v>1</v>
      </c>
      <c r="I100" s="217"/>
      <c r="J100" s="218">
        <f>ROUND(I100*H100,2)</f>
        <v>0</v>
      </c>
      <c r="K100" s="214" t="s">
        <v>179</v>
      </c>
      <c r="L100" s="44"/>
      <c r="M100" s="219" t="s">
        <v>19</v>
      </c>
      <c r="N100" s="220" t="s">
        <v>47</v>
      </c>
      <c r="O100" s="84"/>
      <c r="P100" s="221">
        <f>O100*H100</f>
        <v>0</v>
      </c>
      <c r="Q100" s="221">
        <v>0.00018</v>
      </c>
      <c r="R100" s="221">
        <f>Q100*H100</f>
        <v>0.00018</v>
      </c>
      <c r="S100" s="221">
        <v>0</v>
      </c>
      <c r="T100" s="221">
        <f>S100*H100</f>
        <v>0</v>
      </c>
      <c r="U100" s="222" t="s">
        <v>19</v>
      </c>
      <c r="AR100" s="223" t="s">
        <v>127</v>
      </c>
      <c r="AT100" s="223" t="s">
        <v>175</v>
      </c>
      <c r="AU100" s="223" t="s">
        <v>86</v>
      </c>
      <c r="AY100" s="18" t="s">
        <v>173</v>
      </c>
      <c r="BE100" s="224">
        <f>IF(N100="základní",J100,0)</f>
        <v>0</v>
      </c>
      <c r="BF100" s="224">
        <f>IF(N100="snížená",J100,0)</f>
        <v>0</v>
      </c>
      <c r="BG100" s="224">
        <f>IF(N100="zákl. přenesená",J100,0)</f>
        <v>0</v>
      </c>
      <c r="BH100" s="224">
        <f>IF(N100="sníž. přenesená",J100,0)</f>
        <v>0</v>
      </c>
      <c r="BI100" s="224">
        <f>IF(N100="nulová",J100,0)</f>
        <v>0</v>
      </c>
      <c r="BJ100" s="18" t="s">
        <v>84</v>
      </c>
      <c r="BK100" s="224">
        <f>ROUND(I100*H100,2)</f>
        <v>0</v>
      </c>
      <c r="BL100" s="18" t="s">
        <v>127</v>
      </c>
      <c r="BM100" s="223" t="s">
        <v>561</v>
      </c>
    </row>
    <row r="101" spans="2:47" s="1" customFormat="1" ht="12">
      <c r="B101" s="39"/>
      <c r="C101" s="40"/>
      <c r="D101" s="225" t="s">
        <v>181</v>
      </c>
      <c r="E101" s="40"/>
      <c r="F101" s="226" t="s">
        <v>562</v>
      </c>
      <c r="G101" s="40"/>
      <c r="H101" s="40"/>
      <c r="I101" s="137"/>
      <c r="J101" s="40"/>
      <c r="K101" s="40"/>
      <c r="L101" s="44"/>
      <c r="M101" s="227"/>
      <c r="N101" s="84"/>
      <c r="O101" s="84"/>
      <c r="P101" s="84"/>
      <c r="Q101" s="84"/>
      <c r="R101" s="84"/>
      <c r="S101" s="84"/>
      <c r="T101" s="84"/>
      <c r="U101" s="85"/>
      <c r="AT101" s="18" t="s">
        <v>181</v>
      </c>
      <c r="AU101" s="18" t="s">
        <v>86</v>
      </c>
    </row>
    <row r="102" spans="2:47" s="1" customFormat="1" ht="12">
      <c r="B102" s="39"/>
      <c r="C102" s="40"/>
      <c r="D102" s="225" t="s">
        <v>183</v>
      </c>
      <c r="E102" s="40"/>
      <c r="F102" s="228" t="s">
        <v>554</v>
      </c>
      <c r="G102" s="40"/>
      <c r="H102" s="40"/>
      <c r="I102" s="137"/>
      <c r="J102" s="40"/>
      <c r="K102" s="40"/>
      <c r="L102" s="44"/>
      <c r="M102" s="227"/>
      <c r="N102" s="84"/>
      <c r="O102" s="84"/>
      <c r="P102" s="84"/>
      <c r="Q102" s="84"/>
      <c r="R102" s="84"/>
      <c r="S102" s="84"/>
      <c r="T102" s="84"/>
      <c r="U102" s="85"/>
      <c r="AT102" s="18" t="s">
        <v>183</v>
      </c>
      <c r="AU102" s="18" t="s">
        <v>86</v>
      </c>
    </row>
    <row r="103" spans="2:51" s="12" customFormat="1" ht="12">
      <c r="B103" s="229"/>
      <c r="C103" s="230"/>
      <c r="D103" s="225" t="s">
        <v>185</v>
      </c>
      <c r="E103" s="231" t="s">
        <v>19</v>
      </c>
      <c r="F103" s="232" t="s">
        <v>536</v>
      </c>
      <c r="G103" s="230"/>
      <c r="H103" s="233">
        <v>1</v>
      </c>
      <c r="I103" s="234"/>
      <c r="J103" s="230"/>
      <c r="K103" s="230"/>
      <c r="L103" s="235"/>
      <c r="M103" s="236"/>
      <c r="N103" s="237"/>
      <c r="O103" s="237"/>
      <c r="P103" s="237"/>
      <c r="Q103" s="237"/>
      <c r="R103" s="237"/>
      <c r="S103" s="237"/>
      <c r="T103" s="237"/>
      <c r="U103" s="238"/>
      <c r="AT103" s="239" t="s">
        <v>185</v>
      </c>
      <c r="AU103" s="239" t="s">
        <v>86</v>
      </c>
      <c r="AV103" s="12" t="s">
        <v>86</v>
      </c>
      <c r="AW103" s="12" t="s">
        <v>37</v>
      </c>
      <c r="AX103" s="12" t="s">
        <v>76</v>
      </c>
      <c r="AY103" s="239" t="s">
        <v>173</v>
      </c>
    </row>
    <row r="104" spans="2:51" s="13" customFormat="1" ht="12">
      <c r="B104" s="240"/>
      <c r="C104" s="241"/>
      <c r="D104" s="225" t="s">
        <v>185</v>
      </c>
      <c r="E104" s="242" t="s">
        <v>19</v>
      </c>
      <c r="F104" s="243" t="s">
        <v>187</v>
      </c>
      <c r="G104" s="241"/>
      <c r="H104" s="244">
        <v>1</v>
      </c>
      <c r="I104" s="245"/>
      <c r="J104" s="241"/>
      <c r="K104" s="241"/>
      <c r="L104" s="246"/>
      <c r="M104" s="247"/>
      <c r="N104" s="248"/>
      <c r="O104" s="248"/>
      <c r="P104" s="248"/>
      <c r="Q104" s="248"/>
      <c r="R104" s="248"/>
      <c r="S104" s="248"/>
      <c r="T104" s="248"/>
      <c r="U104" s="249"/>
      <c r="AT104" s="250" t="s">
        <v>185</v>
      </c>
      <c r="AU104" s="250" t="s">
        <v>86</v>
      </c>
      <c r="AV104" s="13" t="s">
        <v>127</v>
      </c>
      <c r="AW104" s="13" t="s">
        <v>37</v>
      </c>
      <c r="AX104" s="13" t="s">
        <v>84</v>
      </c>
      <c r="AY104" s="250" t="s">
        <v>173</v>
      </c>
    </row>
    <row r="105" spans="2:65" s="1" customFormat="1" ht="16.5" customHeight="1">
      <c r="B105" s="39"/>
      <c r="C105" s="212" t="s">
        <v>125</v>
      </c>
      <c r="D105" s="212" t="s">
        <v>175</v>
      </c>
      <c r="E105" s="213" t="s">
        <v>564</v>
      </c>
      <c r="F105" s="214" t="s">
        <v>565</v>
      </c>
      <c r="G105" s="215" t="s">
        <v>190</v>
      </c>
      <c r="H105" s="216">
        <v>4</v>
      </c>
      <c r="I105" s="217"/>
      <c r="J105" s="218">
        <f>ROUND(I105*H105,2)</f>
        <v>0</v>
      </c>
      <c r="K105" s="214" t="s">
        <v>179</v>
      </c>
      <c r="L105" s="44"/>
      <c r="M105" s="219" t="s">
        <v>19</v>
      </c>
      <c r="N105" s="220" t="s">
        <v>47</v>
      </c>
      <c r="O105" s="84"/>
      <c r="P105" s="221">
        <f>O105*H105</f>
        <v>0</v>
      </c>
      <c r="Q105" s="221">
        <v>0</v>
      </c>
      <c r="R105" s="221">
        <f>Q105*H105</f>
        <v>0</v>
      </c>
      <c r="S105" s="221">
        <v>0</v>
      </c>
      <c r="T105" s="221">
        <f>S105*H105</f>
        <v>0</v>
      </c>
      <c r="U105" s="222" t="s">
        <v>19</v>
      </c>
      <c r="AR105" s="223" t="s">
        <v>127</v>
      </c>
      <c r="AT105" s="223" t="s">
        <v>175</v>
      </c>
      <c r="AU105" s="223" t="s">
        <v>86</v>
      </c>
      <c r="AY105" s="18" t="s">
        <v>173</v>
      </c>
      <c r="BE105" s="224">
        <f>IF(N105="základní",J105,0)</f>
        <v>0</v>
      </c>
      <c r="BF105" s="224">
        <f>IF(N105="snížená",J105,0)</f>
        <v>0</v>
      </c>
      <c r="BG105" s="224">
        <f>IF(N105="zákl. přenesená",J105,0)</f>
        <v>0</v>
      </c>
      <c r="BH105" s="224">
        <f>IF(N105="sníž. přenesená",J105,0)</f>
        <v>0</v>
      </c>
      <c r="BI105" s="224">
        <f>IF(N105="nulová",J105,0)</f>
        <v>0</v>
      </c>
      <c r="BJ105" s="18" t="s">
        <v>84</v>
      </c>
      <c r="BK105" s="224">
        <f>ROUND(I105*H105,2)</f>
        <v>0</v>
      </c>
      <c r="BL105" s="18" t="s">
        <v>127</v>
      </c>
      <c r="BM105" s="223" t="s">
        <v>566</v>
      </c>
    </row>
    <row r="106" spans="2:47" s="1" customFormat="1" ht="12">
      <c r="B106" s="39"/>
      <c r="C106" s="40"/>
      <c r="D106" s="225" t="s">
        <v>181</v>
      </c>
      <c r="E106" s="40"/>
      <c r="F106" s="226" t="s">
        <v>567</v>
      </c>
      <c r="G106" s="40"/>
      <c r="H106" s="40"/>
      <c r="I106" s="137"/>
      <c r="J106" s="40"/>
      <c r="K106" s="40"/>
      <c r="L106" s="44"/>
      <c r="M106" s="227"/>
      <c r="N106" s="84"/>
      <c r="O106" s="84"/>
      <c r="P106" s="84"/>
      <c r="Q106" s="84"/>
      <c r="R106" s="84"/>
      <c r="S106" s="84"/>
      <c r="T106" s="84"/>
      <c r="U106" s="85"/>
      <c r="AT106" s="18" t="s">
        <v>181</v>
      </c>
      <c r="AU106" s="18" t="s">
        <v>86</v>
      </c>
    </row>
    <row r="107" spans="2:47" s="1" customFormat="1" ht="12">
      <c r="B107" s="39"/>
      <c r="C107" s="40"/>
      <c r="D107" s="225" t="s">
        <v>183</v>
      </c>
      <c r="E107" s="40"/>
      <c r="F107" s="228" t="s">
        <v>568</v>
      </c>
      <c r="G107" s="40"/>
      <c r="H107" s="40"/>
      <c r="I107" s="137"/>
      <c r="J107" s="40"/>
      <c r="K107" s="40"/>
      <c r="L107" s="44"/>
      <c r="M107" s="227"/>
      <c r="N107" s="84"/>
      <c r="O107" s="84"/>
      <c r="P107" s="84"/>
      <c r="Q107" s="84"/>
      <c r="R107" s="84"/>
      <c r="S107" s="84"/>
      <c r="T107" s="84"/>
      <c r="U107" s="85"/>
      <c r="AT107" s="18" t="s">
        <v>183</v>
      </c>
      <c r="AU107" s="18" t="s">
        <v>86</v>
      </c>
    </row>
    <row r="108" spans="2:51" s="12" customFormat="1" ht="12">
      <c r="B108" s="229"/>
      <c r="C108" s="230"/>
      <c r="D108" s="225" t="s">
        <v>185</v>
      </c>
      <c r="E108" s="231" t="s">
        <v>19</v>
      </c>
      <c r="F108" s="232" t="s">
        <v>935</v>
      </c>
      <c r="G108" s="230"/>
      <c r="H108" s="233">
        <v>4</v>
      </c>
      <c r="I108" s="234"/>
      <c r="J108" s="230"/>
      <c r="K108" s="230"/>
      <c r="L108" s="235"/>
      <c r="M108" s="236"/>
      <c r="N108" s="237"/>
      <c r="O108" s="237"/>
      <c r="P108" s="237"/>
      <c r="Q108" s="237"/>
      <c r="R108" s="237"/>
      <c r="S108" s="237"/>
      <c r="T108" s="237"/>
      <c r="U108" s="238"/>
      <c r="AT108" s="239" t="s">
        <v>185</v>
      </c>
      <c r="AU108" s="239" t="s">
        <v>86</v>
      </c>
      <c r="AV108" s="12" t="s">
        <v>86</v>
      </c>
      <c r="AW108" s="12" t="s">
        <v>37</v>
      </c>
      <c r="AX108" s="12" t="s">
        <v>76</v>
      </c>
      <c r="AY108" s="239" t="s">
        <v>173</v>
      </c>
    </row>
    <row r="109" spans="2:51" s="13" customFormat="1" ht="12">
      <c r="B109" s="240"/>
      <c r="C109" s="241"/>
      <c r="D109" s="225" t="s">
        <v>185</v>
      </c>
      <c r="E109" s="242" t="s">
        <v>534</v>
      </c>
      <c r="F109" s="243" t="s">
        <v>187</v>
      </c>
      <c r="G109" s="241"/>
      <c r="H109" s="244">
        <v>4</v>
      </c>
      <c r="I109" s="245"/>
      <c r="J109" s="241"/>
      <c r="K109" s="241"/>
      <c r="L109" s="246"/>
      <c r="M109" s="247"/>
      <c r="N109" s="248"/>
      <c r="O109" s="248"/>
      <c r="P109" s="248"/>
      <c r="Q109" s="248"/>
      <c r="R109" s="248"/>
      <c r="S109" s="248"/>
      <c r="T109" s="248"/>
      <c r="U109" s="249"/>
      <c r="AT109" s="250" t="s">
        <v>185</v>
      </c>
      <c r="AU109" s="250" t="s">
        <v>86</v>
      </c>
      <c r="AV109" s="13" t="s">
        <v>127</v>
      </c>
      <c r="AW109" s="13" t="s">
        <v>37</v>
      </c>
      <c r="AX109" s="13" t="s">
        <v>84</v>
      </c>
      <c r="AY109" s="250" t="s">
        <v>173</v>
      </c>
    </row>
    <row r="110" spans="2:65" s="1" customFormat="1" ht="16.5" customHeight="1">
      <c r="B110" s="39"/>
      <c r="C110" s="212" t="s">
        <v>211</v>
      </c>
      <c r="D110" s="212" t="s">
        <v>175</v>
      </c>
      <c r="E110" s="213" t="s">
        <v>575</v>
      </c>
      <c r="F110" s="214" t="s">
        <v>576</v>
      </c>
      <c r="G110" s="215" t="s">
        <v>190</v>
      </c>
      <c r="H110" s="216">
        <v>1</v>
      </c>
      <c r="I110" s="217"/>
      <c r="J110" s="218">
        <f>ROUND(I110*H110,2)</f>
        <v>0</v>
      </c>
      <c r="K110" s="214" t="s">
        <v>179</v>
      </c>
      <c r="L110" s="44"/>
      <c r="M110" s="219" t="s">
        <v>19</v>
      </c>
      <c r="N110" s="220" t="s">
        <v>47</v>
      </c>
      <c r="O110" s="84"/>
      <c r="P110" s="221">
        <f>O110*H110</f>
        <v>0</v>
      </c>
      <c r="Q110" s="221">
        <v>0</v>
      </c>
      <c r="R110" s="221">
        <f>Q110*H110</f>
        <v>0</v>
      </c>
      <c r="S110" s="221">
        <v>0</v>
      </c>
      <c r="T110" s="221">
        <f>S110*H110</f>
        <v>0</v>
      </c>
      <c r="U110" s="222" t="s">
        <v>19</v>
      </c>
      <c r="AR110" s="223" t="s">
        <v>127</v>
      </c>
      <c r="AT110" s="223" t="s">
        <v>175</v>
      </c>
      <c r="AU110" s="223" t="s">
        <v>86</v>
      </c>
      <c r="AY110" s="18" t="s">
        <v>173</v>
      </c>
      <c r="BE110" s="224">
        <f>IF(N110="základní",J110,0)</f>
        <v>0</v>
      </c>
      <c r="BF110" s="224">
        <f>IF(N110="snížená",J110,0)</f>
        <v>0</v>
      </c>
      <c r="BG110" s="224">
        <f>IF(N110="zákl. přenesená",J110,0)</f>
        <v>0</v>
      </c>
      <c r="BH110" s="224">
        <f>IF(N110="sníž. přenesená",J110,0)</f>
        <v>0</v>
      </c>
      <c r="BI110" s="224">
        <f>IF(N110="nulová",J110,0)</f>
        <v>0</v>
      </c>
      <c r="BJ110" s="18" t="s">
        <v>84</v>
      </c>
      <c r="BK110" s="224">
        <f>ROUND(I110*H110,2)</f>
        <v>0</v>
      </c>
      <c r="BL110" s="18" t="s">
        <v>127</v>
      </c>
      <c r="BM110" s="223" t="s">
        <v>577</v>
      </c>
    </row>
    <row r="111" spans="2:47" s="1" customFormat="1" ht="12">
      <c r="B111" s="39"/>
      <c r="C111" s="40"/>
      <c r="D111" s="225" t="s">
        <v>181</v>
      </c>
      <c r="E111" s="40"/>
      <c r="F111" s="226" t="s">
        <v>578</v>
      </c>
      <c r="G111" s="40"/>
      <c r="H111" s="40"/>
      <c r="I111" s="137"/>
      <c r="J111" s="40"/>
      <c r="K111" s="40"/>
      <c r="L111" s="44"/>
      <c r="M111" s="227"/>
      <c r="N111" s="84"/>
      <c r="O111" s="84"/>
      <c r="P111" s="84"/>
      <c r="Q111" s="84"/>
      <c r="R111" s="84"/>
      <c r="S111" s="84"/>
      <c r="T111" s="84"/>
      <c r="U111" s="85"/>
      <c r="AT111" s="18" t="s">
        <v>181</v>
      </c>
      <c r="AU111" s="18" t="s">
        <v>86</v>
      </c>
    </row>
    <row r="112" spans="2:47" s="1" customFormat="1" ht="12">
      <c r="B112" s="39"/>
      <c r="C112" s="40"/>
      <c r="D112" s="225" t="s">
        <v>183</v>
      </c>
      <c r="E112" s="40"/>
      <c r="F112" s="228" t="s">
        <v>568</v>
      </c>
      <c r="G112" s="40"/>
      <c r="H112" s="40"/>
      <c r="I112" s="137"/>
      <c r="J112" s="40"/>
      <c r="K112" s="40"/>
      <c r="L112" s="44"/>
      <c r="M112" s="227"/>
      <c r="N112" s="84"/>
      <c r="O112" s="84"/>
      <c r="P112" s="84"/>
      <c r="Q112" s="84"/>
      <c r="R112" s="84"/>
      <c r="S112" s="84"/>
      <c r="T112" s="84"/>
      <c r="U112" s="85"/>
      <c r="AT112" s="18" t="s">
        <v>183</v>
      </c>
      <c r="AU112" s="18" t="s">
        <v>86</v>
      </c>
    </row>
    <row r="113" spans="2:51" s="12" customFormat="1" ht="12">
      <c r="B113" s="229"/>
      <c r="C113" s="230"/>
      <c r="D113" s="225" t="s">
        <v>185</v>
      </c>
      <c r="E113" s="231" t="s">
        <v>19</v>
      </c>
      <c r="F113" s="232" t="s">
        <v>937</v>
      </c>
      <c r="G113" s="230"/>
      <c r="H113" s="233">
        <v>1</v>
      </c>
      <c r="I113" s="234"/>
      <c r="J113" s="230"/>
      <c r="K113" s="230"/>
      <c r="L113" s="235"/>
      <c r="M113" s="236"/>
      <c r="N113" s="237"/>
      <c r="O113" s="237"/>
      <c r="P113" s="237"/>
      <c r="Q113" s="237"/>
      <c r="R113" s="237"/>
      <c r="S113" s="237"/>
      <c r="T113" s="237"/>
      <c r="U113" s="238"/>
      <c r="AT113" s="239" t="s">
        <v>185</v>
      </c>
      <c r="AU113" s="239" t="s">
        <v>86</v>
      </c>
      <c r="AV113" s="12" t="s">
        <v>86</v>
      </c>
      <c r="AW113" s="12" t="s">
        <v>37</v>
      </c>
      <c r="AX113" s="12" t="s">
        <v>76</v>
      </c>
      <c r="AY113" s="239" t="s">
        <v>173</v>
      </c>
    </row>
    <row r="114" spans="2:51" s="13" customFormat="1" ht="12">
      <c r="B114" s="240"/>
      <c r="C114" s="241"/>
      <c r="D114" s="225" t="s">
        <v>185</v>
      </c>
      <c r="E114" s="242" t="s">
        <v>536</v>
      </c>
      <c r="F114" s="243" t="s">
        <v>187</v>
      </c>
      <c r="G114" s="241"/>
      <c r="H114" s="244">
        <v>1</v>
      </c>
      <c r="I114" s="245"/>
      <c r="J114" s="241"/>
      <c r="K114" s="241"/>
      <c r="L114" s="246"/>
      <c r="M114" s="247"/>
      <c r="N114" s="248"/>
      <c r="O114" s="248"/>
      <c r="P114" s="248"/>
      <c r="Q114" s="248"/>
      <c r="R114" s="248"/>
      <c r="S114" s="248"/>
      <c r="T114" s="248"/>
      <c r="U114" s="249"/>
      <c r="AT114" s="250" t="s">
        <v>185</v>
      </c>
      <c r="AU114" s="250" t="s">
        <v>86</v>
      </c>
      <c r="AV114" s="13" t="s">
        <v>127</v>
      </c>
      <c r="AW114" s="13" t="s">
        <v>37</v>
      </c>
      <c r="AX114" s="13" t="s">
        <v>84</v>
      </c>
      <c r="AY114" s="250" t="s">
        <v>173</v>
      </c>
    </row>
    <row r="115" spans="2:65" s="1" customFormat="1" ht="16.5" customHeight="1">
      <c r="B115" s="39"/>
      <c r="C115" s="212" t="s">
        <v>220</v>
      </c>
      <c r="D115" s="212" t="s">
        <v>175</v>
      </c>
      <c r="E115" s="213" t="s">
        <v>601</v>
      </c>
      <c r="F115" s="214" t="s">
        <v>602</v>
      </c>
      <c r="G115" s="215" t="s">
        <v>190</v>
      </c>
      <c r="H115" s="216">
        <v>4</v>
      </c>
      <c r="I115" s="217"/>
      <c r="J115" s="218">
        <f>ROUND(I115*H115,2)</f>
        <v>0</v>
      </c>
      <c r="K115" s="214" t="s">
        <v>179</v>
      </c>
      <c r="L115" s="44"/>
      <c r="M115" s="219" t="s">
        <v>19</v>
      </c>
      <c r="N115" s="220" t="s">
        <v>47</v>
      </c>
      <c r="O115" s="84"/>
      <c r="P115" s="221">
        <f>O115*H115</f>
        <v>0</v>
      </c>
      <c r="Q115" s="221">
        <v>0</v>
      </c>
      <c r="R115" s="221">
        <f>Q115*H115</f>
        <v>0</v>
      </c>
      <c r="S115" s="221">
        <v>0</v>
      </c>
      <c r="T115" s="221">
        <f>S115*H115</f>
        <v>0</v>
      </c>
      <c r="U115" s="222" t="s">
        <v>19</v>
      </c>
      <c r="AR115" s="223" t="s">
        <v>127</v>
      </c>
      <c r="AT115" s="223" t="s">
        <v>175</v>
      </c>
      <c r="AU115" s="223" t="s">
        <v>86</v>
      </c>
      <c r="AY115" s="18" t="s">
        <v>173</v>
      </c>
      <c r="BE115" s="224">
        <f>IF(N115="základní",J115,0)</f>
        <v>0</v>
      </c>
      <c r="BF115" s="224">
        <f>IF(N115="snížená",J115,0)</f>
        <v>0</v>
      </c>
      <c r="BG115" s="224">
        <f>IF(N115="zákl. přenesená",J115,0)</f>
        <v>0</v>
      </c>
      <c r="BH115" s="224">
        <f>IF(N115="sníž. přenesená",J115,0)</f>
        <v>0</v>
      </c>
      <c r="BI115" s="224">
        <f>IF(N115="nulová",J115,0)</f>
        <v>0</v>
      </c>
      <c r="BJ115" s="18" t="s">
        <v>84</v>
      </c>
      <c r="BK115" s="224">
        <f>ROUND(I115*H115,2)</f>
        <v>0</v>
      </c>
      <c r="BL115" s="18" t="s">
        <v>127</v>
      </c>
      <c r="BM115" s="223" t="s">
        <v>603</v>
      </c>
    </row>
    <row r="116" spans="2:47" s="1" customFormat="1" ht="12">
      <c r="B116" s="39"/>
      <c r="C116" s="40"/>
      <c r="D116" s="225" t="s">
        <v>181</v>
      </c>
      <c r="E116" s="40"/>
      <c r="F116" s="226" t="s">
        <v>604</v>
      </c>
      <c r="G116" s="40"/>
      <c r="H116" s="40"/>
      <c r="I116" s="137"/>
      <c r="J116" s="40"/>
      <c r="K116" s="40"/>
      <c r="L116" s="44"/>
      <c r="M116" s="227"/>
      <c r="N116" s="84"/>
      <c r="O116" s="84"/>
      <c r="P116" s="84"/>
      <c r="Q116" s="84"/>
      <c r="R116" s="84"/>
      <c r="S116" s="84"/>
      <c r="T116" s="84"/>
      <c r="U116" s="85"/>
      <c r="AT116" s="18" t="s">
        <v>181</v>
      </c>
      <c r="AU116" s="18" t="s">
        <v>86</v>
      </c>
    </row>
    <row r="117" spans="2:47" s="1" customFormat="1" ht="12">
      <c r="B117" s="39"/>
      <c r="C117" s="40"/>
      <c r="D117" s="225" t="s">
        <v>183</v>
      </c>
      <c r="E117" s="40"/>
      <c r="F117" s="228" t="s">
        <v>332</v>
      </c>
      <c r="G117" s="40"/>
      <c r="H117" s="40"/>
      <c r="I117" s="137"/>
      <c r="J117" s="40"/>
      <c r="K117" s="40"/>
      <c r="L117" s="44"/>
      <c r="M117" s="227"/>
      <c r="N117" s="84"/>
      <c r="O117" s="84"/>
      <c r="P117" s="84"/>
      <c r="Q117" s="84"/>
      <c r="R117" s="84"/>
      <c r="S117" s="84"/>
      <c r="T117" s="84"/>
      <c r="U117" s="85"/>
      <c r="AT117" s="18" t="s">
        <v>183</v>
      </c>
      <c r="AU117" s="18" t="s">
        <v>86</v>
      </c>
    </row>
    <row r="118" spans="2:51" s="12" customFormat="1" ht="12">
      <c r="B118" s="229"/>
      <c r="C118" s="230"/>
      <c r="D118" s="225" t="s">
        <v>185</v>
      </c>
      <c r="E118" s="231" t="s">
        <v>19</v>
      </c>
      <c r="F118" s="232" t="s">
        <v>534</v>
      </c>
      <c r="G118" s="230"/>
      <c r="H118" s="233">
        <v>4</v>
      </c>
      <c r="I118" s="234"/>
      <c r="J118" s="230"/>
      <c r="K118" s="230"/>
      <c r="L118" s="235"/>
      <c r="M118" s="236"/>
      <c r="N118" s="237"/>
      <c r="O118" s="237"/>
      <c r="P118" s="237"/>
      <c r="Q118" s="237"/>
      <c r="R118" s="237"/>
      <c r="S118" s="237"/>
      <c r="T118" s="237"/>
      <c r="U118" s="238"/>
      <c r="AT118" s="239" t="s">
        <v>185</v>
      </c>
      <c r="AU118" s="239" t="s">
        <v>86</v>
      </c>
      <c r="AV118" s="12" t="s">
        <v>86</v>
      </c>
      <c r="AW118" s="12" t="s">
        <v>37</v>
      </c>
      <c r="AX118" s="12" t="s">
        <v>76</v>
      </c>
      <c r="AY118" s="239" t="s">
        <v>173</v>
      </c>
    </row>
    <row r="119" spans="2:51" s="13" customFormat="1" ht="12">
      <c r="B119" s="240"/>
      <c r="C119" s="241"/>
      <c r="D119" s="225" t="s">
        <v>185</v>
      </c>
      <c r="E119" s="242" t="s">
        <v>19</v>
      </c>
      <c r="F119" s="243" t="s">
        <v>187</v>
      </c>
      <c r="G119" s="241"/>
      <c r="H119" s="244">
        <v>4</v>
      </c>
      <c r="I119" s="245"/>
      <c r="J119" s="241"/>
      <c r="K119" s="241"/>
      <c r="L119" s="246"/>
      <c r="M119" s="247"/>
      <c r="N119" s="248"/>
      <c r="O119" s="248"/>
      <c r="P119" s="248"/>
      <c r="Q119" s="248"/>
      <c r="R119" s="248"/>
      <c r="S119" s="248"/>
      <c r="T119" s="248"/>
      <c r="U119" s="249"/>
      <c r="AT119" s="250" t="s">
        <v>185</v>
      </c>
      <c r="AU119" s="250" t="s">
        <v>86</v>
      </c>
      <c r="AV119" s="13" t="s">
        <v>127</v>
      </c>
      <c r="AW119" s="13" t="s">
        <v>37</v>
      </c>
      <c r="AX119" s="13" t="s">
        <v>84</v>
      </c>
      <c r="AY119" s="250" t="s">
        <v>173</v>
      </c>
    </row>
    <row r="120" spans="2:65" s="1" customFormat="1" ht="16.5" customHeight="1">
      <c r="B120" s="39"/>
      <c r="C120" s="212" t="s">
        <v>226</v>
      </c>
      <c r="D120" s="212" t="s">
        <v>175</v>
      </c>
      <c r="E120" s="213" t="s">
        <v>609</v>
      </c>
      <c r="F120" s="214" t="s">
        <v>610</v>
      </c>
      <c r="G120" s="215" t="s">
        <v>190</v>
      </c>
      <c r="H120" s="216">
        <v>1</v>
      </c>
      <c r="I120" s="217"/>
      <c r="J120" s="218">
        <f>ROUND(I120*H120,2)</f>
        <v>0</v>
      </c>
      <c r="K120" s="214" t="s">
        <v>179</v>
      </c>
      <c r="L120" s="44"/>
      <c r="M120" s="219" t="s">
        <v>19</v>
      </c>
      <c r="N120" s="220" t="s">
        <v>47</v>
      </c>
      <c r="O120" s="84"/>
      <c r="P120" s="221">
        <f>O120*H120</f>
        <v>0</v>
      </c>
      <c r="Q120" s="221">
        <v>0</v>
      </c>
      <c r="R120" s="221">
        <f>Q120*H120</f>
        <v>0</v>
      </c>
      <c r="S120" s="221">
        <v>0</v>
      </c>
      <c r="T120" s="221">
        <f>S120*H120</f>
        <v>0</v>
      </c>
      <c r="U120" s="222" t="s">
        <v>19</v>
      </c>
      <c r="AR120" s="223" t="s">
        <v>127</v>
      </c>
      <c r="AT120" s="223" t="s">
        <v>175</v>
      </c>
      <c r="AU120" s="223" t="s">
        <v>86</v>
      </c>
      <c r="AY120" s="18" t="s">
        <v>173</v>
      </c>
      <c r="BE120" s="224">
        <f>IF(N120="základní",J120,0)</f>
        <v>0</v>
      </c>
      <c r="BF120" s="224">
        <f>IF(N120="snížená",J120,0)</f>
        <v>0</v>
      </c>
      <c r="BG120" s="224">
        <f>IF(N120="zákl. přenesená",J120,0)</f>
        <v>0</v>
      </c>
      <c r="BH120" s="224">
        <f>IF(N120="sníž. přenesená",J120,0)</f>
        <v>0</v>
      </c>
      <c r="BI120" s="224">
        <f>IF(N120="nulová",J120,0)</f>
        <v>0</v>
      </c>
      <c r="BJ120" s="18" t="s">
        <v>84</v>
      </c>
      <c r="BK120" s="224">
        <f>ROUND(I120*H120,2)</f>
        <v>0</v>
      </c>
      <c r="BL120" s="18" t="s">
        <v>127</v>
      </c>
      <c r="BM120" s="223" t="s">
        <v>611</v>
      </c>
    </row>
    <row r="121" spans="2:47" s="1" customFormat="1" ht="12">
      <c r="B121" s="39"/>
      <c r="C121" s="40"/>
      <c r="D121" s="225" t="s">
        <v>181</v>
      </c>
      <c r="E121" s="40"/>
      <c r="F121" s="226" t="s">
        <v>612</v>
      </c>
      <c r="G121" s="40"/>
      <c r="H121" s="40"/>
      <c r="I121" s="137"/>
      <c r="J121" s="40"/>
      <c r="K121" s="40"/>
      <c r="L121" s="44"/>
      <c r="M121" s="227"/>
      <c r="N121" s="84"/>
      <c r="O121" s="84"/>
      <c r="P121" s="84"/>
      <c r="Q121" s="84"/>
      <c r="R121" s="84"/>
      <c r="S121" s="84"/>
      <c r="T121" s="84"/>
      <c r="U121" s="85"/>
      <c r="AT121" s="18" t="s">
        <v>181</v>
      </c>
      <c r="AU121" s="18" t="s">
        <v>86</v>
      </c>
    </row>
    <row r="122" spans="2:47" s="1" customFormat="1" ht="12">
      <c r="B122" s="39"/>
      <c r="C122" s="40"/>
      <c r="D122" s="225" t="s">
        <v>183</v>
      </c>
      <c r="E122" s="40"/>
      <c r="F122" s="228" t="s">
        <v>332</v>
      </c>
      <c r="G122" s="40"/>
      <c r="H122" s="40"/>
      <c r="I122" s="137"/>
      <c r="J122" s="40"/>
      <c r="K122" s="40"/>
      <c r="L122" s="44"/>
      <c r="M122" s="227"/>
      <c r="N122" s="84"/>
      <c r="O122" s="84"/>
      <c r="P122" s="84"/>
      <c r="Q122" s="84"/>
      <c r="R122" s="84"/>
      <c r="S122" s="84"/>
      <c r="T122" s="84"/>
      <c r="U122" s="85"/>
      <c r="AT122" s="18" t="s">
        <v>183</v>
      </c>
      <c r="AU122" s="18" t="s">
        <v>86</v>
      </c>
    </row>
    <row r="123" spans="2:51" s="12" customFormat="1" ht="12">
      <c r="B123" s="229"/>
      <c r="C123" s="230"/>
      <c r="D123" s="225" t="s">
        <v>185</v>
      </c>
      <c r="E123" s="231" t="s">
        <v>19</v>
      </c>
      <c r="F123" s="232" t="s">
        <v>536</v>
      </c>
      <c r="G123" s="230"/>
      <c r="H123" s="233">
        <v>1</v>
      </c>
      <c r="I123" s="234"/>
      <c r="J123" s="230"/>
      <c r="K123" s="230"/>
      <c r="L123" s="235"/>
      <c r="M123" s="236"/>
      <c r="N123" s="237"/>
      <c r="O123" s="237"/>
      <c r="P123" s="237"/>
      <c r="Q123" s="237"/>
      <c r="R123" s="237"/>
      <c r="S123" s="237"/>
      <c r="T123" s="237"/>
      <c r="U123" s="238"/>
      <c r="AT123" s="239" t="s">
        <v>185</v>
      </c>
      <c r="AU123" s="239" t="s">
        <v>86</v>
      </c>
      <c r="AV123" s="12" t="s">
        <v>86</v>
      </c>
      <c r="AW123" s="12" t="s">
        <v>37</v>
      </c>
      <c r="AX123" s="12" t="s">
        <v>76</v>
      </c>
      <c r="AY123" s="239" t="s">
        <v>173</v>
      </c>
    </row>
    <row r="124" spans="2:51" s="13" customFormat="1" ht="12">
      <c r="B124" s="240"/>
      <c r="C124" s="241"/>
      <c r="D124" s="225" t="s">
        <v>185</v>
      </c>
      <c r="E124" s="242" t="s">
        <v>19</v>
      </c>
      <c r="F124" s="243" t="s">
        <v>187</v>
      </c>
      <c r="G124" s="241"/>
      <c r="H124" s="244">
        <v>1</v>
      </c>
      <c r="I124" s="245"/>
      <c r="J124" s="241"/>
      <c r="K124" s="241"/>
      <c r="L124" s="246"/>
      <c r="M124" s="247"/>
      <c r="N124" s="248"/>
      <c r="O124" s="248"/>
      <c r="P124" s="248"/>
      <c r="Q124" s="248"/>
      <c r="R124" s="248"/>
      <c r="S124" s="248"/>
      <c r="T124" s="248"/>
      <c r="U124" s="249"/>
      <c r="AT124" s="250" t="s">
        <v>185</v>
      </c>
      <c r="AU124" s="250" t="s">
        <v>86</v>
      </c>
      <c r="AV124" s="13" t="s">
        <v>127</v>
      </c>
      <c r="AW124" s="13" t="s">
        <v>37</v>
      </c>
      <c r="AX124" s="13" t="s">
        <v>84</v>
      </c>
      <c r="AY124" s="250" t="s">
        <v>173</v>
      </c>
    </row>
    <row r="125" spans="2:63" s="11" customFormat="1" ht="22.8" customHeight="1">
      <c r="B125" s="196"/>
      <c r="C125" s="197"/>
      <c r="D125" s="198" t="s">
        <v>75</v>
      </c>
      <c r="E125" s="210" t="s">
        <v>523</v>
      </c>
      <c r="F125" s="210" t="s">
        <v>524</v>
      </c>
      <c r="G125" s="197"/>
      <c r="H125" s="197"/>
      <c r="I125" s="200"/>
      <c r="J125" s="211">
        <f>BK125</f>
        <v>0</v>
      </c>
      <c r="K125" s="197"/>
      <c r="L125" s="202"/>
      <c r="M125" s="203"/>
      <c r="N125" s="204"/>
      <c r="O125" s="204"/>
      <c r="P125" s="205">
        <f>SUM(P126:P128)</f>
        <v>0</v>
      </c>
      <c r="Q125" s="204"/>
      <c r="R125" s="205">
        <f>SUM(R126:R128)</f>
        <v>0</v>
      </c>
      <c r="S125" s="204"/>
      <c r="T125" s="205">
        <f>SUM(T126:T128)</f>
        <v>0</v>
      </c>
      <c r="U125" s="206"/>
      <c r="AR125" s="207" t="s">
        <v>84</v>
      </c>
      <c r="AT125" s="208" t="s">
        <v>75</v>
      </c>
      <c r="AU125" s="208" t="s">
        <v>84</v>
      </c>
      <c r="AY125" s="207" t="s">
        <v>173</v>
      </c>
      <c r="BK125" s="209">
        <f>SUM(BK126:BK128)</f>
        <v>0</v>
      </c>
    </row>
    <row r="126" spans="2:65" s="1" customFormat="1" ht="16.5" customHeight="1">
      <c r="B126" s="39"/>
      <c r="C126" s="212" t="s">
        <v>236</v>
      </c>
      <c r="D126" s="212" t="s">
        <v>175</v>
      </c>
      <c r="E126" s="213" t="s">
        <v>621</v>
      </c>
      <c r="F126" s="214" t="s">
        <v>622</v>
      </c>
      <c r="G126" s="215" t="s">
        <v>406</v>
      </c>
      <c r="H126" s="216">
        <v>0.007</v>
      </c>
      <c r="I126" s="217"/>
      <c r="J126" s="218">
        <f>ROUND(I126*H126,2)</f>
        <v>0</v>
      </c>
      <c r="K126" s="214" t="s">
        <v>179</v>
      </c>
      <c r="L126" s="44"/>
      <c r="M126" s="219" t="s">
        <v>19</v>
      </c>
      <c r="N126" s="220" t="s">
        <v>47</v>
      </c>
      <c r="O126" s="84"/>
      <c r="P126" s="221">
        <f>O126*H126</f>
        <v>0</v>
      </c>
      <c r="Q126" s="221">
        <v>0</v>
      </c>
      <c r="R126" s="221">
        <f>Q126*H126</f>
        <v>0</v>
      </c>
      <c r="S126" s="221">
        <v>0</v>
      </c>
      <c r="T126" s="221">
        <f>S126*H126</f>
        <v>0</v>
      </c>
      <c r="U126" s="222" t="s">
        <v>19</v>
      </c>
      <c r="AR126" s="223" t="s">
        <v>127</v>
      </c>
      <c r="AT126" s="223" t="s">
        <v>175</v>
      </c>
      <c r="AU126" s="223" t="s">
        <v>86</v>
      </c>
      <c r="AY126" s="18" t="s">
        <v>173</v>
      </c>
      <c r="BE126" s="224">
        <f>IF(N126="základní",J126,0)</f>
        <v>0</v>
      </c>
      <c r="BF126" s="224">
        <f>IF(N126="snížená",J126,0)</f>
        <v>0</v>
      </c>
      <c r="BG126" s="224">
        <f>IF(N126="zákl. přenesená",J126,0)</f>
        <v>0</v>
      </c>
      <c r="BH126" s="224">
        <f>IF(N126="sníž. přenesená",J126,0)</f>
        <v>0</v>
      </c>
      <c r="BI126" s="224">
        <f>IF(N126="nulová",J126,0)</f>
        <v>0</v>
      </c>
      <c r="BJ126" s="18" t="s">
        <v>84</v>
      </c>
      <c r="BK126" s="224">
        <f>ROUND(I126*H126,2)</f>
        <v>0</v>
      </c>
      <c r="BL126" s="18" t="s">
        <v>127</v>
      </c>
      <c r="BM126" s="223" t="s">
        <v>1017</v>
      </c>
    </row>
    <row r="127" spans="2:47" s="1" customFormat="1" ht="12">
      <c r="B127" s="39"/>
      <c r="C127" s="40"/>
      <c r="D127" s="225" t="s">
        <v>181</v>
      </c>
      <c r="E127" s="40"/>
      <c r="F127" s="226" t="s">
        <v>624</v>
      </c>
      <c r="G127" s="40"/>
      <c r="H127" s="40"/>
      <c r="I127" s="137"/>
      <c r="J127" s="40"/>
      <c r="K127" s="40"/>
      <c r="L127" s="44"/>
      <c r="M127" s="227"/>
      <c r="N127" s="84"/>
      <c r="O127" s="84"/>
      <c r="P127" s="84"/>
      <c r="Q127" s="84"/>
      <c r="R127" s="84"/>
      <c r="S127" s="84"/>
      <c r="T127" s="84"/>
      <c r="U127" s="85"/>
      <c r="AT127" s="18" t="s">
        <v>181</v>
      </c>
      <c r="AU127" s="18" t="s">
        <v>86</v>
      </c>
    </row>
    <row r="128" spans="2:47" s="1" customFormat="1" ht="12">
      <c r="B128" s="39"/>
      <c r="C128" s="40"/>
      <c r="D128" s="225" t="s">
        <v>183</v>
      </c>
      <c r="E128" s="40"/>
      <c r="F128" s="228" t="s">
        <v>625</v>
      </c>
      <c r="G128" s="40"/>
      <c r="H128" s="40"/>
      <c r="I128" s="137"/>
      <c r="J128" s="40"/>
      <c r="K128" s="40"/>
      <c r="L128" s="44"/>
      <c r="M128" s="282"/>
      <c r="N128" s="283"/>
      <c r="O128" s="283"/>
      <c r="P128" s="283"/>
      <c r="Q128" s="283"/>
      <c r="R128" s="283"/>
      <c r="S128" s="283"/>
      <c r="T128" s="283"/>
      <c r="U128" s="284"/>
      <c r="AT128" s="18" t="s">
        <v>183</v>
      </c>
      <c r="AU128" s="18" t="s">
        <v>86</v>
      </c>
    </row>
    <row r="129" spans="2:12" s="1" customFormat="1" ht="6.95" customHeight="1">
      <c r="B129" s="59"/>
      <c r="C129" s="60"/>
      <c r="D129" s="60"/>
      <c r="E129" s="60"/>
      <c r="F129" s="60"/>
      <c r="G129" s="60"/>
      <c r="H129" s="60"/>
      <c r="I129" s="163"/>
      <c r="J129" s="60"/>
      <c r="K129" s="60"/>
      <c r="L129" s="44"/>
    </row>
  </sheetData>
  <sheetProtection password="CC35" sheet="1" objects="1" scenarios="1" formatColumns="0" formatRows="0" autoFilter="0"/>
  <autoFilter ref="C81:K128"/>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REGIO15-KROS3\kros3</dc:creator>
  <cp:keywords/>
  <dc:description/>
  <cp:lastModifiedBy>REGIO15-KROS3\kros3</cp:lastModifiedBy>
  <dcterms:created xsi:type="dcterms:W3CDTF">2019-12-11T14:25:43Z</dcterms:created>
  <dcterms:modified xsi:type="dcterms:W3CDTF">2019-12-11T14:26:04Z</dcterms:modified>
  <cp:category/>
  <cp:version/>
  <cp:contentType/>
  <cp:contentStatus/>
</cp:coreProperties>
</file>