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630" yWindow="600" windowWidth="27495" windowHeight="11955" tabRatio="706"/>
  </bookViews>
  <sheets>
    <sheet name="Rekapitulace stavby" sheetId="1" r:id="rId1"/>
    <sheet name="SO 01 - Pevný jez" sheetId="2" r:id="rId2"/>
    <sheet name="SO 02.1 - Odběrný objekt ..." sheetId="3" r:id="rId3"/>
    <sheet name="SO 02.2 - Odběrný objekt ..." sheetId="4" r:id="rId4"/>
    <sheet name="SO 02.3 - Odběrný objekt ..." sheetId="5" r:id="rId5"/>
    <sheet name="VON - Vedlejší a ostatní ..." sheetId="6" r:id="rId6"/>
    <sheet name="Pokyny pro vyplnění" sheetId="7" r:id="rId7"/>
  </sheets>
  <definedNames>
    <definedName name="_xlnm._FilterDatabase" localSheetId="1" hidden="1">'SO 01 - Pevný jez'!$C$92:$K$1366</definedName>
    <definedName name="_xlnm._FilterDatabase" localSheetId="2" hidden="1">'SO 02.1 - Odběrný objekt ...'!$C$97:$K$425</definedName>
    <definedName name="_xlnm._FilterDatabase" localSheetId="3" hidden="1">'SO 02.2 - Odběrný objekt ...'!$C$89:$K$191</definedName>
    <definedName name="_xlnm._FilterDatabase" localSheetId="4" hidden="1">'SO 02.3 - Odběrný objekt ...'!$C$90:$K$260</definedName>
    <definedName name="_xlnm._FilterDatabase" localSheetId="5" hidden="1">'VON - Vedlejší a ostatní ...'!$C$79:$K$118</definedName>
    <definedName name="_xlnm.Print_Titles" localSheetId="0">'Rekapitulace stavby'!$52:$52</definedName>
    <definedName name="_xlnm.Print_Titles" localSheetId="1">'SO 01 - Pevný jez'!$92:$92</definedName>
    <definedName name="_xlnm.Print_Titles" localSheetId="2">'SO 02.1 - Odběrný objekt ...'!$97:$97</definedName>
    <definedName name="_xlnm.Print_Titles" localSheetId="3">'SO 02.2 - Odběrný objekt ...'!$89:$89</definedName>
    <definedName name="_xlnm.Print_Titles" localSheetId="4">'SO 02.3 - Odběrný objekt ...'!$90:$90</definedName>
    <definedName name="_xlnm.Print_Titles" localSheetId="5">'VON - Vedlejší a ostatní ...'!$79:$79</definedName>
    <definedName name="_xlnm.Print_Area" localSheetId="6">'Pokyny pro vyplnění'!$B$2:$K$71,'Pokyny pro vyplnění'!$B$74:$K$118,'Pokyny pro vyplnění'!$B$121:$K$190,'Pokyny pro vyplnění'!$B$198:$K$218</definedName>
    <definedName name="_xlnm.Print_Area" localSheetId="0">'Rekapitulace stavby'!$D$4:$AO$36,'Rekapitulace stavby'!$C$42:$AQ$61</definedName>
    <definedName name="_xlnm.Print_Area" localSheetId="1">'SO 01 - Pevný jez'!$C$4:$J$39,'SO 01 - Pevný jez'!$C$45:$J$74,'SO 01 - Pevný jez'!$C$80:$K$1366</definedName>
    <definedName name="_xlnm.Print_Area" localSheetId="2">'SO 02.1 - Odběrný objekt ...'!$C$4:$J$41,'SO 02.1 - Odběrný objekt ...'!$C$47:$J$77,'SO 02.1 - Odběrný objekt ...'!$C$83:$K$425</definedName>
    <definedName name="_xlnm.Print_Area" localSheetId="3">'SO 02.2 - Odběrný objekt ...'!$C$4:$J$41,'SO 02.2 - Odběrný objekt ...'!$C$47:$J$69,'SO 02.2 - Odběrný objekt ...'!$C$75:$K$191</definedName>
    <definedName name="_xlnm.Print_Area" localSheetId="4">'SO 02.3 - Odběrný objekt ...'!$C$4:$J$41,'SO 02.3 - Odběrný objekt ...'!$C$47:$J$70,'SO 02.3 - Odběrný objekt ...'!$C$76:$K$260</definedName>
    <definedName name="_xlnm.Print_Area" localSheetId="5">'VON - Vedlejší a ostatní ...'!$C$4:$J$39,'VON - Vedlejší a ostatní ...'!$C$45:$J$61,'VON - Vedlejší a ostatní ...'!$C$67:$K$118</definedName>
  </definedNames>
  <calcPr calcId="145621"/>
</workbook>
</file>

<file path=xl/calcChain.xml><?xml version="1.0" encoding="utf-8"?>
<calcChain xmlns="http://schemas.openxmlformats.org/spreadsheetml/2006/main">
  <c r="J37" i="6"/>
  <c r="J36"/>
  <c r="AY60" i="1"/>
  <c r="J35" i="6"/>
  <c r="AX60" i="1"/>
  <c r="BI118" i="6"/>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3"/>
  <c r="BH113"/>
  <c r="BG113"/>
  <c r="BF113"/>
  <c r="T113"/>
  <c r="R113"/>
  <c r="P113"/>
  <c r="BK113"/>
  <c r="J113"/>
  <c r="BE113"/>
  <c r="BI112"/>
  <c r="BH112"/>
  <c r="BG112"/>
  <c r="BF112"/>
  <c r="T112"/>
  <c r="R112"/>
  <c r="P112"/>
  <c r="BK112"/>
  <c r="J112"/>
  <c r="BE112"/>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2"/>
  <c r="BH92"/>
  <c r="BG92"/>
  <c r="BF92"/>
  <c r="T92"/>
  <c r="R92"/>
  <c r="P92"/>
  <c r="BK92"/>
  <c r="J92"/>
  <c r="BE92"/>
  <c r="BI91"/>
  <c r="BH91"/>
  <c r="BG91"/>
  <c r="BF91"/>
  <c r="T91"/>
  <c r="R91"/>
  <c r="P91"/>
  <c r="BK91"/>
  <c r="J91"/>
  <c r="BE91"/>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F37"/>
  <c r="BD60" i="1" s="1"/>
  <c r="BH82" i="6"/>
  <c r="F36" s="1"/>
  <c r="BC60" i="1" s="1"/>
  <c r="BG82" i="6"/>
  <c r="F35"/>
  <c r="BB60" i="1" s="1"/>
  <c r="BF82" i="6"/>
  <c r="J34" s="1"/>
  <c r="AW60" i="1" s="1"/>
  <c r="T82" i="6"/>
  <c r="T81"/>
  <c r="T80" s="1"/>
  <c r="R82"/>
  <c r="R81" s="1"/>
  <c r="R80" s="1"/>
  <c r="P82"/>
  <c r="P81"/>
  <c r="P80" s="1"/>
  <c r="AU60" i="1" s="1"/>
  <c r="BK82" i="6"/>
  <c r="BK81"/>
  <c r="J81" s="1"/>
  <c r="J60" s="1"/>
  <c r="BK80"/>
  <c r="J80" s="1"/>
  <c r="J82"/>
  <c r="BE82"/>
  <c r="J33" s="1"/>
  <c r="AV60" i="1" s="1"/>
  <c r="J76" i="6"/>
  <c r="F76"/>
  <c r="F74"/>
  <c r="E72"/>
  <c r="J54"/>
  <c r="F54"/>
  <c r="F52"/>
  <c r="E50"/>
  <c r="J24"/>
  <c r="E24"/>
  <c r="J77" s="1"/>
  <c r="J55"/>
  <c r="J23"/>
  <c r="J18"/>
  <c r="E18"/>
  <c r="F77"/>
  <c r="F55"/>
  <c r="J17"/>
  <c r="J12"/>
  <c r="J74"/>
  <c r="J52"/>
  <c r="E7"/>
  <c r="E70" s="1"/>
  <c r="E48"/>
  <c r="J39" i="5"/>
  <c r="J38"/>
  <c r="AY59" i="1" s="1"/>
  <c r="J37" i="5"/>
  <c r="AX59" i="1" s="1"/>
  <c r="BI259" i="5"/>
  <c r="BH259"/>
  <c r="BG259"/>
  <c r="BF259"/>
  <c r="T259"/>
  <c r="T258" s="1"/>
  <c r="R259"/>
  <c r="R258" s="1"/>
  <c r="P259"/>
  <c r="P258" s="1"/>
  <c r="BK259"/>
  <c r="BK258" s="1"/>
  <c r="J258" s="1"/>
  <c r="J69" s="1"/>
  <c r="J259"/>
  <c r="BE259"/>
  <c r="BI256"/>
  <c r="BH256"/>
  <c r="BG256"/>
  <c r="BF256"/>
  <c r="T256"/>
  <c r="R256"/>
  <c r="P256"/>
  <c r="BK256"/>
  <c r="J256"/>
  <c r="BE256" s="1"/>
  <c r="BI253"/>
  <c r="BH253"/>
  <c r="BG253"/>
  <c r="BF253"/>
  <c r="T253"/>
  <c r="R253"/>
  <c r="P253"/>
  <c r="BK253"/>
  <c r="J253"/>
  <c r="BE253" s="1"/>
  <c r="BI250"/>
  <c r="BH250"/>
  <c r="BG250"/>
  <c r="BF250"/>
  <c r="T250"/>
  <c r="T249" s="1"/>
  <c r="R250"/>
  <c r="R249" s="1"/>
  <c r="P250"/>
  <c r="P249" s="1"/>
  <c r="BK250"/>
  <c r="BK249" s="1"/>
  <c r="J249" s="1"/>
  <c r="J68" s="1"/>
  <c r="J250"/>
  <c r="BE250"/>
  <c r="BI247"/>
  <c r="BH247"/>
  <c r="BG247"/>
  <c r="BF247"/>
  <c r="T247"/>
  <c r="R247"/>
  <c r="P247"/>
  <c r="BK247"/>
  <c r="J247"/>
  <c r="BE247" s="1"/>
  <c r="BI245"/>
  <c r="BH245"/>
  <c r="BG245"/>
  <c r="BF245"/>
  <c r="T245"/>
  <c r="R245"/>
  <c r="P245"/>
  <c r="BK245"/>
  <c r="J245"/>
  <c r="BE245" s="1"/>
  <c r="BI243"/>
  <c r="BH243"/>
  <c r="BG243"/>
  <c r="BF243"/>
  <c r="T243"/>
  <c r="R243"/>
  <c r="P243"/>
  <c r="BK243"/>
  <c r="J243"/>
  <c r="BE243" s="1"/>
  <c r="BI241"/>
  <c r="BH241"/>
  <c r="BG241"/>
  <c r="BF241"/>
  <c r="T241"/>
  <c r="R241"/>
  <c r="P241"/>
  <c r="BK241"/>
  <c r="J241"/>
  <c r="BE241" s="1"/>
  <c r="BI238"/>
  <c r="BH238"/>
  <c r="BG238"/>
  <c r="BF238"/>
  <c r="T238"/>
  <c r="R238"/>
  <c r="P238"/>
  <c r="BK238"/>
  <c r="J238"/>
  <c r="BE238" s="1"/>
  <c r="BI236"/>
  <c r="BH236"/>
  <c r="BG236"/>
  <c r="BF236"/>
  <c r="T236"/>
  <c r="R236"/>
  <c r="P236"/>
  <c r="BK236"/>
  <c r="J236"/>
  <c r="BE236" s="1"/>
  <c r="BI234"/>
  <c r="BH234"/>
  <c r="BG234"/>
  <c r="BF234"/>
  <c r="T234"/>
  <c r="R234"/>
  <c r="P234"/>
  <c r="BK234"/>
  <c r="J234"/>
  <c r="BE234" s="1"/>
  <c r="BI230"/>
  <c r="BH230"/>
  <c r="BG230"/>
  <c r="BF230"/>
  <c r="T230"/>
  <c r="R230"/>
  <c r="P230"/>
  <c r="BK230"/>
  <c r="J230"/>
  <c r="BE230" s="1"/>
  <c r="BI227"/>
  <c r="BH227"/>
  <c r="BG227"/>
  <c r="BF227"/>
  <c r="T227"/>
  <c r="R227"/>
  <c r="P227"/>
  <c r="BK227"/>
  <c r="J227"/>
  <c r="BE227" s="1"/>
  <c r="BI225"/>
  <c r="BH225"/>
  <c r="BG225"/>
  <c r="BF225"/>
  <c r="T225"/>
  <c r="R225"/>
  <c r="P225"/>
  <c r="BK225"/>
  <c r="J225"/>
  <c r="BE225" s="1"/>
  <c r="BI223"/>
  <c r="BH223"/>
  <c r="BG223"/>
  <c r="BF223"/>
  <c r="T223"/>
  <c r="R223"/>
  <c r="P223"/>
  <c r="BK223"/>
  <c r="J223"/>
  <c r="BE223" s="1"/>
  <c r="BI221"/>
  <c r="BH221"/>
  <c r="BG221"/>
  <c r="BF221"/>
  <c r="T221"/>
  <c r="R221"/>
  <c r="P221"/>
  <c r="BK221"/>
  <c r="J221"/>
  <c r="BE221" s="1"/>
  <c r="BI219"/>
  <c r="BH219"/>
  <c r="BG219"/>
  <c r="BF219"/>
  <c r="T219"/>
  <c r="R219"/>
  <c r="P219"/>
  <c r="BK219"/>
  <c r="J219"/>
  <c r="BE219" s="1"/>
  <c r="BI217"/>
  <c r="BH217"/>
  <c r="BG217"/>
  <c r="BF217"/>
  <c r="T217"/>
  <c r="R217"/>
  <c r="P217"/>
  <c r="BK217"/>
  <c r="J217"/>
  <c r="BE217" s="1"/>
  <c r="BI215"/>
  <c r="BH215"/>
  <c r="BG215"/>
  <c r="BF215"/>
  <c r="T215"/>
  <c r="R215"/>
  <c r="P215"/>
  <c r="BK215"/>
  <c r="J215"/>
  <c r="BE215" s="1"/>
  <c r="BI212"/>
  <c r="BH212"/>
  <c r="BG212"/>
  <c r="BF212"/>
  <c r="T212"/>
  <c r="R212"/>
  <c r="P212"/>
  <c r="BK212"/>
  <c r="J212"/>
  <c r="BE212" s="1"/>
  <c r="BI209"/>
  <c r="BH209"/>
  <c r="BG209"/>
  <c r="BF209"/>
  <c r="T209"/>
  <c r="T208" s="1"/>
  <c r="R209"/>
  <c r="R208" s="1"/>
  <c r="P209"/>
  <c r="P208" s="1"/>
  <c r="BK209"/>
  <c r="BK208" s="1"/>
  <c r="J208" s="1"/>
  <c r="J67" s="1"/>
  <c r="J209"/>
  <c r="BE209"/>
  <c r="BI205"/>
  <c r="BH205"/>
  <c r="BG205"/>
  <c r="BF205"/>
  <c r="T205"/>
  <c r="R205"/>
  <c r="P205"/>
  <c r="BK205"/>
  <c r="J205"/>
  <c r="BE205" s="1"/>
  <c r="BI200"/>
  <c r="BH200"/>
  <c r="BG200"/>
  <c r="BF200"/>
  <c r="T200"/>
  <c r="R200"/>
  <c r="P200"/>
  <c r="BK200"/>
  <c r="J200"/>
  <c r="BE200" s="1"/>
  <c r="BI197"/>
  <c r="BH197"/>
  <c r="BG197"/>
  <c r="BF197"/>
  <c r="T197"/>
  <c r="T196" s="1"/>
  <c r="R197"/>
  <c r="R196" s="1"/>
  <c r="P197"/>
  <c r="P196" s="1"/>
  <c r="BK197"/>
  <c r="BK196" s="1"/>
  <c r="J196" s="1"/>
  <c r="J66" s="1"/>
  <c r="J197"/>
  <c r="BE197"/>
  <c r="BI193"/>
  <c r="BH193"/>
  <c r="BG193"/>
  <c r="BF193"/>
  <c r="T193"/>
  <c r="R193"/>
  <c r="P193"/>
  <c r="BK193"/>
  <c r="J193"/>
  <c r="BE193" s="1"/>
  <c r="BI189"/>
  <c r="BH189"/>
  <c r="BG189"/>
  <c r="BF189"/>
  <c r="T189"/>
  <c r="R189"/>
  <c r="P189"/>
  <c r="BK189"/>
  <c r="J189"/>
  <c r="BE189" s="1"/>
  <c r="BI179"/>
  <c r="BH179"/>
  <c r="BG179"/>
  <c r="BF179"/>
  <c r="T179"/>
  <c r="R179"/>
  <c r="P179"/>
  <c r="BK179"/>
  <c r="J179"/>
  <c r="BE179" s="1"/>
  <c r="BI174"/>
  <c r="BH174"/>
  <c r="BG174"/>
  <c r="BF174"/>
  <c r="T174"/>
  <c r="R174"/>
  <c r="P174"/>
  <c r="BK174"/>
  <c r="J174"/>
  <c r="BE174" s="1"/>
  <c r="BI171"/>
  <c r="BH171"/>
  <c r="BG171"/>
  <c r="BF171"/>
  <c r="T171"/>
  <c r="R171"/>
  <c r="P171"/>
  <c r="BK171"/>
  <c r="J171"/>
  <c r="BE171" s="1"/>
  <c r="BI167"/>
  <c r="BH167"/>
  <c r="BG167"/>
  <c r="BF167"/>
  <c r="T167"/>
  <c r="R167"/>
  <c r="P167"/>
  <c r="BK167"/>
  <c r="J167"/>
  <c r="BE167" s="1"/>
  <c r="BI164"/>
  <c r="BH164"/>
  <c r="BG164"/>
  <c r="BF164"/>
  <c r="T164"/>
  <c r="R164"/>
  <c r="P164"/>
  <c r="BK164"/>
  <c r="J164"/>
  <c r="BE164" s="1"/>
  <c r="BI159"/>
  <c r="BH159"/>
  <c r="BG159"/>
  <c r="BF159"/>
  <c r="T159"/>
  <c r="R159"/>
  <c r="P159"/>
  <c r="BK159"/>
  <c r="J159"/>
  <c r="BE159" s="1"/>
  <c r="BI153"/>
  <c r="BH153"/>
  <c r="BG153"/>
  <c r="BF153"/>
  <c r="T153"/>
  <c r="R153"/>
  <c r="P153"/>
  <c r="BK153"/>
  <c r="J153"/>
  <c r="BE153" s="1"/>
  <c r="BI149"/>
  <c r="BH149"/>
  <c r="BG149"/>
  <c r="BF149"/>
  <c r="T149"/>
  <c r="R149"/>
  <c r="P149"/>
  <c r="BK149"/>
  <c r="J149"/>
  <c r="BE149" s="1"/>
  <c r="BI146"/>
  <c r="BH146"/>
  <c r="BG146"/>
  <c r="BF146"/>
  <c r="T146"/>
  <c r="R146"/>
  <c r="P146"/>
  <c r="BK146"/>
  <c r="J146"/>
  <c r="BE146" s="1"/>
  <c r="BI141"/>
  <c r="BH141"/>
  <c r="BG141"/>
  <c r="BF141"/>
  <c r="T141"/>
  <c r="R141"/>
  <c r="P141"/>
  <c r="BK141"/>
  <c r="J141"/>
  <c r="BE141" s="1"/>
  <c r="BI138"/>
  <c r="BH138"/>
  <c r="BG138"/>
  <c r="BF138"/>
  <c r="T138"/>
  <c r="R138"/>
  <c r="P138"/>
  <c r="BK138"/>
  <c r="J138"/>
  <c r="BE138" s="1"/>
  <c r="BI135"/>
  <c r="BH135"/>
  <c r="BG135"/>
  <c r="BF135"/>
  <c r="T135"/>
  <c r="R135"/>
  <c r="P135"/>
  <c r="BK135"/>
  <c r="J135"/>
  <c r="BE135" s="1"/>
  <c r="BI132"/>
  <c r="BH132"/>
  <c r="BG132"/>
  <c r="BF132"/>
  <c r="T132"/>
  <c r="R132"/>
  <c r="P132"/>
  <c r="BK132"/>
  <c r="J132"/>
  <c r="BE132" s="1"/>
  <c r="BI124"/>
  <c r="BH124"/>
  <c r="BG124"/>
  <c r="BF124"/>
  <c r="T124"/>
  <c r="R124"/>
  <c r="P124"/>
  <c r="BK124"/>
  <c r="J124"/>
  <c r="BE124" s="1"/>
  <c r="BI121"/>
  <c r="BH121"/>
  <c r="BG121"/>
  <c r="BF121"/>
  <c r="T121"/>
  <c r="R121"/>
  <c r="P121"/>
  <c r="BK121"/>
  <c r="J121"/>
  <c r="BE121" s="1"/>
  <c r="BI118"/>
  <c r="BH118"/>
  <c r="BG118"/>
  <c r="BF118"/>
  <c r="T118"/>
  <c r="R118"/>
  <c r="P118"/>
  <c r="BK118"/>
  <c r="J118"/>
  <c r="BE118" s="1"/>
  <c r="BI115"/>
  <c r="BH115"/>
  <c r="BG115"/>
  <c r="BF115"/>
  <c r="T115"/>
  <c r="R115"/>
  <c r="P115"/>
  <c r="BK115"/>
  <c r="J115"/>
  <c r="BE115" s="1"/>
  <c r="BI112"/>
  <c r="BH112"/>
  <c r="BG112"/>
  <c r="BF112"/>
  <c r="T112"/>
  <c r="R112"/>
  <c r="P112"/>
  <c r="BK112"/>
  <c r="J112"/>
  <c r="BE112" s="1"/>
  <c r="BI100"/>
  <c r="BH100"/>
  <c r="BG100"/>
  <c r="BF100"/>
  <c r="T100"/>
  <c r="R100"/>
  <c r="P100"/>
  <c r="BK100"/>
  <c r="J100"/>
  <c r="BE100" s="1"/>
  <c r="BI97"/>
  <c r="BH97"/>
  <c r="BG97"/>
  <c r="BF97"/>
  <c r="T97"/>
  <c r="R97"/>
  <c r="P97"/>
  <c r="BK97"/>
  <c r="J97"/>
  <c r="BE97" s="1"/>
  <c r="BI94"/>
  <c r="BH94"/>
  <c r="F38"/>
  <c r="BC59" i="1" s="1"/>
  <c r="BG94" i="5"/>
  <c r="BF94"/>
  <c r="J36"/>
  <c r="AW59" i="1" s="1"/>
  <c r="F36" i="5"/>
  <c r="BA59" i="1" s="1"/>
  <c r="T94" i="5"/>
  <c r="T93" s="1"/>
  <c r="T92" s="1"/>
  <c r="T91" s="1"/>
  <c r="R94"/>
  <c r="R93" s="1"/>
  <c r="P94"/>
  <c r="P93" s="1"/>
  <c r="P92" s="1"/>
  <c r="P91" s="1"/>
  <c r="AU59" i="1" s="1"/>
  <c r="BK94" i="5"/>
  <c r="BK93"/>
  <c r="J94"/>
  <c r="BE94"/>
  <c r="J87"/>
  <c r="F87"/>
  <c r="F85"/>
  <c r="E83"/>
  <c r="J58"/>
  <c r="F58"/>
  <c r="F56"/>
  <c r="E54"/>
  <c r="J26"/>
  <c r="E26"/>
  <c r="J88"/>
  <c r="J59"/>
  <c r="J25"/>
  <c r="J20"/>
  <c r="E20"/>
  <c r="J19"/>
  <c r="J14"/>
  <c r="J85" s="1"/>
  <c r="J56"/>
  <c r="E7"/>
  <c r="E79"/>
  <c r="E50"/>
  <c r="J39" i="4"/>
  <c r="J38"/>
  <c r="AY58" i="1"/>
  <c r="J37" i="4"/>
  <c r="AX58" i="1"/>
  <c r="BI190" i="4"/>
  <c r="BH190"/>
  <c r="BG190"/>
  <c r="BF190"/>
  <c r="T190"/>
  <c r="T189"/>
  <c r="R190"/>
  <c r="R189"/>
  <c r="P190"/>
  <c r="P189"/>
  <c r="BK190"/>
  <c r="BK189"/>
  <c r="J189" s="1"/>
  <c r="J190"/>
  <c r="BE190" s="1"/>
  <c r="J68"/>
  <c r="BI186"/>
  <c r="BH186"/>
  <c r="BG186"/>
  <c r="BF186"/>
  <c r="T186"/>
  <c r="R186"/>
  <c r="P186"/>
  <c r="BK186"/>
  <c r="J186"/>
  <c r="BE186"/>
  <c r="BI184"/>
  <c r="BH184"/>
  <c r="BG184"/>
  <c r="BF184"/>
  <c r="T184"/>
  <c r="R184"/>
  <c r="P184"/>
  <c r="BK184"/>
  <c r="J184"/>
  <c r="BE184"/>
  <c r="BI183"/>
  <c r="BH183"/>
  <c r="BG183"/>
  <c r="BF183"/>
  <c r="T183"/>
  <c r="R183"/>
  <c r="P183"/>
  <c r="BK183"/>
  <c r="J183"/>
  <c r="BE183"/>
  <c r="BI177"/>
  <c r="BH177"/>
  <c r="BG177"/>
  <c r="BF177"/>
  <c r="T177"/>
  <c r="R177"/>
  <c r="P177"/>
  <c r="BK177"/>
  <c r="J177"/>
  <c r="BE177"/>
  <c r="BI175"/>
  <c r="BH175"/>
  <c r="BG175"/>
  <c r="BF175"/>
  <c r="T175"/>
  <c r="R175"/>
  <c r="P175"/>
  <c r="BK175"/>
  <c r="J175"/>
  <c r="BE175"/>
  <c r="BI172"/>
  <c r="BH172"/>
  <c r="BG172"/>
  <c r="BF172"/>
  <c r="T172"/>
  <c r="R172"/>
  <c r="P172"/>
  <c r="BK172"/>
  <c r="J172"/>
  <c r="BE172"/>
  <c r="BI169"/>
  <c r="BH169"/>
  <c r="BG169"/>
  <c r="BF169"/>
  <c r="T169"/>
  <c r="R169"/>
  <c r="P169"/>
  <c r="BK169"/>
  <c r="J169"/>
  <c r="BE169"/>
  <c r="BI165"/>
  <c r="BH165"/>
  <c r="BG165"/>
  <c r="BF165"/>
  <c r="T165"/>
  <c r="R165"/>
  <c r="P165"/>
  <c r="BK165"/>
  <c r="J165"/>
  <c r="BE165"/>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45"/>
  <c r="BH145"/>
  <c r="BG145"/>
  <c r="BF145"/>
  <c r="T145"/>
  <c r="R145"/>
  <c r="P145"/>
  <c r="BK145"/>
  <c r="J145"/>
  <c r="BE145"/>
  <c r="BI142"/>
  <c r="BH142"/>
  <c r="BG142"/>
  <c r="BF142"/>
  <c r="T142"/>
  <c r="R142"/>
  <c r="P142"/>
  <c r="BK142"/>
  <c r="J142"/>
  <c r="BE142"/>
  <c r="BI133"/>
  <c r="BH133"/>
  <c r="BG133"/>
  <c r="BF133"/>
  <c r="T133"/>
  <c r="R133"/>
  <c r="P133"/>
  <c r="BK133"/>
  <c r="J133"/>
  <c r="BE133"/>
  <c r="BI130"/>
  <c r="BH130"/>
  <c r="BG130"/>
  <c r="BF130"/>
  <c r="T130"/>
  <c r="T129"/>
  <c r="R130"/>
  <c r="R129"/>
  <c r="P130"/>
  <c r="P129"/>
  <c r="BK130"/>
  <c r="BK129"/>
  <c r="J129" s="1"/>
  <c r="J130"/>
  <c r="BE130" s="1"/>
  <c r="J67"/>
  <c r="BI123"/>
  <c r="BH123"/>
  <c r="BG123"/>
  <c r="BF123"/>
  <c r="T123"/>
  <c r="T122"/>
  <c r="R123"/>
  <c r="R122"/>
  <c r="P123"/>
  <c r="P122"/>
  <c r="BK123"/>
  <c r="BK122"/>
  <c r="J122" s="1"/>
  <c r="J123"/>
  <c r="BE123" s="1"/>
  <c r="J66"/>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R92" s="1"/>
  <c r="R91" s="1"/>
  <c r="R90" s="1"/>
  <c r="P99"/>
  <c r="BK99"/>
  <c r="J99"/>
  <c r="BE99"/>
  <c r="BI93"/>
  <c r="F39"/>
  <c r="BD58" i="1" s="1"/>
  <c r="BH93" i="4"/>
  <c r="BG93"/>
  <c r="F37"/>
  <c r="BB58" i="1" s="1"/>
  <c r="BF93" i="4"/>
  <c r="T93"/>
  <c r="T92"/>
  <c r="R93"/>
  <c r="P93"/>
  <c r="P92"/>
  <c r="BK93"/>
  <c r="J93"/>
  <c r="BE93" s="1"/>
  <c r="J35" s="1"/>
  <c r="AV58" i="1" s="1"/>
  <c r="J86" i="4"/>
  <c r="F86"/>
  <c r="F84"/>
  <c r="E82"/>
  <c r="J58"/>
  <c r="F58"/>
  <c r="F56"/>
  <c r="E54"/>
  <c r="J26"/>
  <c r="E26"/>
  <c r="J25"/>
  <c r="J20"/>
  <c r="E20"/>
  <c r="F87"/>
  <c r="F59"/>
  <c r="J19"/>
  <c r="J14"/>
  <c r="J84"/>
  <c r="J56"/>
  <c r="E7"/>
  <c r="E78" s="1"/>
  <c r="E50"/>
  <c r="J39" i="3"/>
  <c r="J38"/>
  <c r="AY57" i="1" s="1"/>
  <c r="J37" i="3"/>
  <c r="AX57" i="1" s="1"/>
  <c r="BI424" i="3"/>
  <c r="BH424"/>
  <c r="BG424"/>
  <c r="BF424"/>
  <c r="T424"/>
  <c r="R424"/>
  <c r="P424"/>
  <c r="BK424"/>
  <c r="J424"/>
  <c r="BE424" s="1"/>
  <c r="BI422"/>
  <c r="BH422"/>
  <c r="BG422"/>
  <c r="BF422"/>
  <c r="T422"/>
  <c r="R422"/>
  <c r="P422"/>
  <c r="BK422"/>
  <c r="J422"/>
  <c r="BE422" s="1"/>
  <c r="BI419"/>
  <c r="BH419"/>
  <c r="BG419"/>
  <c r="BF419"/>
  <c r="T419"/>
  <c r="R419"/>
  <c r="P419"/>
  <c r="BK419"/>
  <c r="J419"/>
  <c r="BE419" s="1"/>
  <c r="BI413"/>
  <c r="BH413"/>
  <c r="BG413"/>
  <c r="BF413"/>
  <c r="T413"/>
  <c r="R413"/>
  <c r="R412"/>
  <c r="R411" s="1"/>
  <c r="P413"/>
  <c r="BK413"/>
  <c r="BK412"/>
  <c r="J413"/>
  <c r="BE413" s="1"/>
  <c r="BI409"/>
  <c r="BH409"/>
  <c r="BG409"/>
  <c r="BF409"/>
  <c r="T409"/>
  <c r="R409"/>
  <c r="P409"/>
  <c r="BK409"/>
  <c r="J409"/>
  <c r="BE409" s="1"/>
  <c r="BI403"/>
  <c r="BH403"/>
  <c r="BG403"/>
  <c r="BF403"/>
  <c r="T403"/>
  <c r="R403"/>
  <c r="P403"/>
  <c r="BK403"/>
  <c r="J403"/>
  <c r="BE403" s="1"/>
  <c r="BI399"/>
  <c r="BH399"/>
  <c r="BG399"/>
  <c r="BF399"/>
  <c r="T399"/>
  <c r="R399"/>
  <c r="P399"/>
  <c r="BK399"/>
  <c r="J399"/>
  <c r="BE399" s="1"/>
  <c r="BI393"/>
  <c r="BH393"/>
  <c r="BG393"/>
  <c r="BF393"/>
  <c r="T393"/>
  <c r="R393"/>
  <c r="P393"/>
  <c r="BK393"/>
  <c r="J393"/>
  <c r="BE393" s="1"/>
  <c r="BI389"/>
  <c r="BH389"/>
  <c r="BG389"/>
  <c r="BF389"/>
  <c r="T389"/>
  <c r="R389"/>
  <c r="P389"/>
  <c r="BK389"/>
  <c r="J389"/>
  <c r="BE389" s="1"/>
  <c r="BI385"/>
  <c r="BH385"/>
  <c r="BG385"/>
  <c r="BF385"/>
  <c r="T385"/>
  <c r="R385"/>
  <c r="P385"/>
  <c r="BK385"/>
  <c r="J385"/>
  <c r="BE385" s="1"/>
  <c r="BI382"/>
  <c r="BH382"/>
  <c r="BG382"/>
  <c r="BF382"/>
  <c r="T382"/>
  <c r="R382"/>
  <c r="P382"/>
  <c r="BK382"/>
  <c r="J382"/>
  <c r="BE382" s="1"/>
  <c r="BI379"/>
  <c r="BH379"/>
  <c r="BG379"/>
  <c r="BF379"/>
  <c r="T379"/>
  <c r="R379"/>
  <c r="P379"/>
  <c r="BK379"/>
  <c r="J379"/>
  <c r="BE379" s="1"/>
  <c r="BI376"/>
  <c r="BH376"/>
  <c r="BG376"/>
  <c r="BF376"/>
  <c r="T376"/>
  <c r="R376"/>
  <c r="P376"/>
  <c r="BK376"/>
  <c r="J376"/>
  <c r="BE376" s="1"/>
  <c r="BI373"/>
  <c r="BH373"/>
  <c r="BG373"/>
  <c r="BF373"/>
  <c r="T373"/>
  <c r="R373"/>
  <c r="P373"/>
  <c r="BK373"/>
  <c r="J373"/>
  <c r="BE373" s="1"/>
  <c r="BI365"/>
  <c r="BH365"/>
  <c r="BG365"/>
  <c r="BF365"/>
  <c r="T365"/>
  <c r="T364" s="1"/>
  <c r="R365"/>
  <c r="R364" s="1"/>
  <c r="P365"/>
  <c r="P364" s="1"/>
  <c r="BK365"/>
  <c r="BK364" s="1"/>
  <c r="J364"/>
  <c r="J74" s="1"/>
  <c r="J365"/>
  <c r="BE365"/>
  <c r="BI362"/>
  <c r="BH362"/>
  <c r="BG362"/>
  <c r="BF362"/>
  <c r="T362"/>
  <c r="R362"/>
  <c r="P362"/>
  <c r="BK362"/>
  <c r="J362"/>
  <c r="BE362" s="1"/>
  <c r="BI359"/>
  <c r="BH359"/>
  <c r="BG359"/>
  <c r="BF359"/>
  <c r="T359"/>
  <c r="R359"/>
  <c r="P359"/>
  <c r="BK359"/>
  <c r="J359"/>
  <c r="BE359" s="1"/>
  <c r="BI354"/>
  <c r="BH354"/>
  <c r="BG354"/>
  <c r="BF354"/>
  <c r="T354"/>
  <c r="R354"/>
  <c r="R353"/>
  <c r="R352" s="1"/>
  <c r="P354"/>
  <c r="BK354"/>
  <c r="BK353"/>
  <c r="J354"/>
  <c r="BE354" s="1"/>
  <c r="BI350"/>
  <c r="BH350"/>
  <c r="BG350"/>
  <c r="BF350"/>
  <c r="T350"/>
  <c r="T349" s="1"/>
  <c r="R350"/>
  <c r="R349" s="1"/>
  <c r="P350"/>
  <c r="P349" s="1"/>
  <c r="BK350"/>
  <c r="BK349" s="1"/>
  <c r="J349"/>
  <c r="J71" s="1"/>
  <c r="J350"/>
  <c r="BE350"/>
  <c r="BI346"/>
  <c r="BH346"/>
  <c r="BG346"/>
  <c r="BF346"/>
  <c r="T346"/>
  <c r="R346"/>
  <c r="P346"/>
  <c r="BK346"/>
  <c r="J346"/>
  <c r="BE346"/>
  <c r="BI341"/>
  <c r="BH341"/>
  <c r="BG341"/>
  <c r="BF341"/>
  <c r="T341"/>
  <c r="R341"/>
  <c r="P341"/>
  <c r="BK341"/>
  <c r="J341"/>
  <c r="BE341"/>
  <c r="BI331"/>
  <c r="BH331"/>
  <c r="BG331"/>
  <c r="BF331"/>
  <c r="T331"/>
  <c r="R331"/>
  <c r="P331"/>
  <c r="BK331"/>
  <c r="J331"/>
  <c r="BE331"/>
  <c r="BI328"/>
  <c r="BH328"/>
  <c r="BG328"/>
  <c r="BF328"/>
  <c r="T328"/>
  <c r="R328"/>
  <c r="P328"/>
  <c r="BK328"/>
  <c r="J328"/>
  <c r="BE328"/>
  <c r="BI325"/>
  <c r="BH325"/>
  <c r="BG325"/>
  <c r="BF325"/>
  <c r="T325"/>
  <c r="T324"/>
  <c r="R325"/>
  <c r="R324"/>
  <c r="P325"/>
  <c r="P324"/>
  <c r="BK325"/>
  <c r="BK324"/>
  <c r="J324" s="1"/>
  <c r="J325"/>
  <c r="BE325" s="1"/>
  <c r="J70"/>
  <c r="BI321"/>
  <c r="BH321"/>
  <c r="BG321"/>
  <c r="BF321"/>
  <c r="T321"/>
  <c r="R321"/>
  <c r="P321"/>
  <c r="BK321"/>
  <c r="J321"/>
  <c r="BE321"/>
  <c r="BI318"/>
  <c r="BH318"/>
  <c r="BG318"/>
  <c r="BF318"/>
  <c r="T318"/>
  <c r="R318"/>
  <c r="P318"/>
  <c r="BK318"/>
  <c r="J318"/>
  <c r="BE318"/>
  <c r="BI313"/>
  <c r="BH313"/>
  <c r="BG313"/>
  <c r="BF313"/>
  <c r="T313"/>
  <c r="R313"/>
  <c r="P313"/>
  <c r="BK313"/>
  <c r="J313"/>
  <c r="BE313"/>
  <c r="BI309"/>
  <c r="BH309"/>
  <c r="BG309"/>
  <c r="BF309"/>
  <c r="T309"/>
  <c r="R309"/>
  <c r="P309"/>
  <c r="BK309"/>
  <c r="J309"/>
  <c r="BE309"/>
  <c r="BI303"/>
  <c r="BH303"/>
  <c r="BG303"/>
  <c r="BF303"/>
  <c r="T303"/>
  <c r="R303"/>
  <c r="P303"/>
  <c r="BK303"/>
  <c r="J303"/>
  <c r="BE303"/>
  <c r="BI299"/>
  <c r="BH299"/>
  <c r="BG299"/>
  <c r="BF299"/>
  <c r="T299"/>
  <c r="R299"/>
  <c r="P299"/>
  <c r="BK299"/>
  <c r="J299"/>
  <c r="BE299"/>
  <c r="BI295"/>
  <c r="BH295"/>
  <c r="BG295"/>
  <c r="BF295"/>
  <c r="T295"/>
  <c r="R295"/>
  <c r="P295"/>
  <c r="BK295"/>
  <c r="J295"/>
  <c r="BE295"/>
  <c r="BI290"/>
  <c r="BH290"/>
  <c r="BG290"/>
  <c r="BF290"/>
  <c r="T290"/>
  <c r="R290"/>
  <c r="P290"/>
  <c r="BK290"/>
  <c r="J290"/>
  <c r="BE290"/>
  <c r="BI280"/>
  <c r="BH280"/>
  <c r="BG280"/>
  <c r="BF280"/>
  <c r="T280"/>
  <c r="R280"/>
  <c r="P280"/>
  <c r="BK280"/>
  <c r="J280"/>
  <c r="BE280"/>
  <c r="BI272"/>
  <c r="BH272"/>
  <c r="BG272"/>
  <c r="BF272"/>
  <c r="T272"/>
  <c r="R272"/>
  <c r="P272"/>
  <c r="BK272"/>
  <c r="J272"/>
  <c r="BE272"/>
  <c r="BI268"/>
  <c r="BH268"/>
  <c r="BG268"/>
  <c r="BF268"/>
  <c r="T268"/>
  <c r="R268"/>
  <c r="P268"/>
  <c r="BK268"/>
  <c r="J268"/>
  <c r="BE268"/>
  <c r="BI262"/>
  <c r="BH262"/>
  <c r="BG262"/>
  <c r="BF262"/>
  <c r="T262"/>
  <c r="T261"/>
  <c r="R262"/>
  <c r="R261"/>
  <c r="P262"/>
  <c r="P261"/>
  <c r="BK262"/>
  <c r="BK261"/>
  <c r="J261" s="1"/>
  <c r="J262"/>
  <c r="BE262" s="1"/>
  <c r="J69"/>
  <c r="BI259"/>
  <c r="BH259"/>
  <c r="BG259"/>
  <c r="BF259"/>
  <c r="T259"/>
  <c r="R259"/>
  <c r="P259"/>
  <c r="BK259"/>
  <c r="J259"/>
  <c r="BE259"/>
  <c r="BI257"/>
  <c r="BH257"/>
  <c r="BG257"/>
  <c r="BF257"/>
  <c r="T257"/>
  <c r="R257"/>
  <c r="P257"/>
  <c r="BK257"/>
  <c r="J257"/>
  <c r="BE257"/>
  <c r="BI251"/>
  <c r="BH251"/>
  <c r="BG251"/>
  <c r="BF251"/>
  <c r="T251"/>
  <c r="R251"/>
  <c r="P251"/>
  <c r="BK251"/>
  <c r="J251"/>
  <c r="BE251"/>
  <c r="BI249"/>
  <c r="BH249"/>
  <c r="BG249"/>
  <c r="BF249"/>
  <c r="T249"/>
  <c r="R249"/>
  <c r="P249"/>
  <c r="BK249"/>
  <c r="J249"/>
  <c r="BE249"/>
  <c r="BI245"/>
  <c r="BH245"/>
  <c r="BG245"/>
  <c r="BF245"/>
  <c r="T245"/>
  <c r="R245"/>
  <c r="P245"/>
  <c r="BK245"/>
  <c r="J245"/>
  <c r="BE245"/>
  <c r="BI243"/>
  <c r="BH243"/>
  <c r="BG243"/>
  <c r="BF243"/>
  <c r="T243"/>
  <c r="R243"/>
  <c r="P243"/>
  <c r="BK243"/>
  <c r="J243"/>
  <c r="BE243"/>
  <c r="BI239"/>
  <c r="BH239"/>
  <c r="BG239"/>
  <c r="BF239"/>
  <c r="T239"/>
  <c r="T238"/>
  <c r="R239"/>
  <c r="R238"/>
  <c r="P239"/>
  <c r="P238"/>
  <c r="BK239"/>
  <c r="BK238"/>
  <c r="J238" s="1"/>
  <c r="J239"/>
  <c r="BE239" s="1"/>
  <c r="J68"/>
  <c r="BI236"/>
  <c r="BH236"/>
  <c r="BG236"/>
  <c r="BF236"/>
  <c r="T236"/>
  <c r="R236"/>
  <c r="P236"/>
  <c r="BK236"/>
  <c r="J236"/>
  <c r="BE236"/>
  <c r="BI233"/>
  <c r="BH233"/>
  <c r="BG233"/>
  <c r="BF233"/>
  <c r="T233"/>
  <c r="R233"/>
  <c r="P233"/>
  <c r="BK233"/>
  <c r="J233"/>
  <c r="BE233"/>
  <c r="BI231"/>
  <c r="BH231"/>
  <c r="BG231"/>
  <c r="BF231"/>
  <c r="T231"/>
  <c r="R231"/>
  <c r="P231"/>
  <c r="BK231"/>
  <c r="J231"/>
  <c r="BE231"/>
  <c r="BI227"/>
  <c r="BH227"/>
  <c r="BG227"/>
  <c r="BF227"/>
  <c r="T227"/>
  <c r="T226"/>
  <c r="R227"/>
  <c r="R226"/>
  <c r="P227"/>
  <c r="P226"/>
  <c r="BK227"/>
  <c r="BK226"/>
  <c r="J226" s="1"/>
  <c r="J227"/>
  <c r="BE227" s="1"/>
  <c r="J67"/>
  <c r="BI221"/>
  <c r="BH221"/>
  <c r="BG221"/>
  <c r="BF221"/>
  <c r="T221"/>
  <c r="R221"/>
  <c r="P221"/>
  <c r="BK221"/>
  <c r="J221"/>
  <c r="BE221"/>
  <c r="BI216"/>
  <c r="BH216"/>
  <c r="BG216"/>
  <c r="BF216"/>
  <c r="T216"/>
  <c r="R216"/>
  <c r="P216"/>
  <c r="BK216"/>
  <c r="J216"/>
  <c r="BE216"/>
  <c r="BI213"/>
  <c r="BH213"/>
  <c r="BG213"/>
  <c r="BF213"/>
  <c r="T213"/>
  <c r="R213"/>
  <c r="P213"/>
  <c r="BK213"/>
  <c r="J213"/>
  <c r="BE213"/>
  <c r="BI202"/>
  <c r="BH202"/>
  <c r="BG202"/>
  <c r="BF202"/>
  <c r="T202"/>
  <c r="R202"/>
  <c r="P202"/>
  <c r="BK202"/>
  <c r="J202"/>
  <c r="BE202"/>
  <c r="BI193"/>
  <c r="BH193"/>
  <c r="BG193"/>
  <c r="BF193"/>
  <c r="T193"/>
  <c r="R193"/>
  <c r="P193"/>
  <c r="BK193"/>
  <c r="J193"/>
  <c r="BE193"/>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2"/>
  <c r="BH172"/>
  <c r="BG172"/>
  <c r="BF172"/>
  <c r="T172"/>
  <c r="R172"/>
  <c r="P172"/>
  <c r="BK172"/>
  <c r="J172"/>
  <c r="BE172"/>
  <c r="BI165"/>
  <c r="BH165"/>
  <c r="BG165"/>
  <c r="BF165"/>
  <c r="T165"/>
  <c r="T164"/>
  <c r="R165"/>
  <c r="R164"/>
  <c r="P165"/>
  <c r="P164"/>
  <c r="BK165"/>
  <c r="BK164"/>
  <c r="J164" s="1"/>
  <c r="J165"/>
  <c r="BE165" s="1"/>
  <c r="F35" s="1"/>
  <c r="AZ57" i="1" s="1"/>
  <c r="J66" i="3"/>
  <c r="BI161"/>
  <c r="BH161"/>
  <c r="BG161"/>
  <c r="BF161"/>
  <c r="T161"/>
  <c r="R161"/>
  <c r="P161"/>
  <c r="BK161"/>
  <c r="J161"/>
  <c r="BE161"/>
  <c r="BI157"/>
  <c r="BH157"/>
  <c r="BG157"/>
  <c r="BF157"/>
  <c r="T157"/>
  <c r="R157"/>
  <c r="P157"/>
  <c r="BK157"/>
  <c r="J157"/>
  <c r="BE157"/>
  <c r="BI150"/>
  <c r="BH150"/>
  <c r="BG150"/>
  <c r="BF150"/>
  <c r="T150"/>
  <c r="R150"/>
  <c r="P150"/>
  <c r="BK150"/>
  <c r="J150"/>
  <c r="BE150"/>
  <c r="BI147"/>
  <c r="BH147"/>
  <c r="BG147"/>
  <c r="BF147"/>
  <c r="T147"/>
  <c r="R147"/>
  <c r="P147"/>
  <c r="BK147"/>
  <c r="J147"/>
  <c r="BE147"/>
  <c r="BI144"/>
  <c r="BH144"/>
  <c r="BG144"/>
  <c r="BF144"/>
  <c r="T144"/>
  <c r="R144"/>
  <c r="P144"/>
  <c r="BK144"/>
  <c r="J144"/>
  <c r="BE144"/>
  <c r="BI141"/>
  <c r="BH141"/>
  <c r="BG141"/>
  <c r="BF141"/>
  <c r="T141"/>
  <c r="R141"/>
  <c r="P141"/>
  <c r="BK141"/>
  <c r="J141"/>
  <c r="BE141"/>
  <c r="BI136"/>
  <c r="BH136"/>
  <c r="BG136"/>
  <c r="BF136"/>
  <c r="T136"/>
  <c r="R136"/>
  <c r="P136"/>
  <c r="BK136"/>
  <c r="J136"/>
  <c r="BE136"/>
  <c r="BI133"/>
  <c r="BH133"/>
  <c r="BG133"/>
  <c r="BF133"/>
  <c r="T133"/>
  <c r="R133"/>
  <c r="P133"/>
  <c r="BK133"/>
  <c r="J133"/>
  <c r="BE133"/>
  <c r="BI130"/>
  <c r="BH130"/>
  <c r="BG130"/>
  <c r="BF130"/>
  <c r="T130"/>
  <c r="R130"/>
  <c r="P130"/>
  <c r="BK130"/>
  <c r="J130"/>
  <c r="BE130"/>
  <c r="BI127"/>
  <c r="BH127"/>
  <c r="BG127"/>
  <c r="BF127"/>
  <c r="T127"/>
  <c r="R127"/>
  <c r="P127"/>
  <c r="BK127"/>
  <c r="J127"/>
  <c r="BE127"/>
  <c r="BI124"/>
  <c r="BH124"/>
  <c r="BG124"/>
  <c r="BF124"/>
  <c r="T124"/>
  <c r="R124"/>
  <c r="P124"/>
  <c r="BK124"/>
  <c r="J124"/>
  <c r="BE124"/>
  <c r="BI121"/>
  <c r="BH121"/>
  <c r="BG121"/>
  <c r="BF121"/>
  <c r="T121"/>
  <c r="R121"/>
  <c r="P121"/>
  <c r="BK121"/>
  <c r="J121"/>
  <c r="BE121"/>
  <c r="BI111"/>
  <c r="BH111"/>
  <c r="BG111"/>
  <c r="BF111"/>
  <c r="T111"/>
  <c r="R111"/>
  <c r="P111"/>
  <c r="BK111"/>
  <c r="J111"/>
  <c r="BE111"/>
  <c r="BI108"/>
  <c r="BH108"/>
  <c r="BG108"/>
  <c r="BF108"/>
  <c r="T108"/>
  <c r="R108"/>
  <c r="P108"/>
  <c r="BK108"/>
  <c r="J108"/>
  <c r="BE108"/>
  <c r="BI101"/>
  <c r="F39"/>
  <c r="BD57" i="1" s="1"/>
  <c r="BH101" i="3"/>
  <c r="F38" s="1"/>
  <c r="BC57" i="1" s="1"/>
  <c r="BG101" i="3"/>
  <c r="F37"/>
  <c r="BB57" i="1" s="1"/>
  <c r="BF101" i="3"/>
  <c r="T101"/>
  <c r="T100"/>
  <c r="T99" s="1"/>
  <c r="R101"/>
  <c r="R100"/>
  <c r="R99" s="1"/>
  <c r="R98"/>
  <c r="P101"/>
  <c r="P100"/>
  <c r="P99" s="1"/>
  <c r="BK101"/>
  <c r="BK100" s="1"/>
  <c r="BK99" s="1"/>
  <c r="J99"/>
  <c r="J64" s="1"/>
  <c r="J101"/>
  <c r="BE101" s="1"/>
  <c r="J35"/>
  <c r="AV57" i="1" s="1"/>
  <c r="J94" i="3"/>
  <c r="F94"/>
  <c r="F92"/>
  <c r="E90"/>
  <c r="J58"/>
  <c r="F58"/>
  <c r="F56"/>
  <c r="E54"/>
  <c r="J26"/>
  <c r="E26"/>
  <c r="J95" s="1"/>
  <c r="J59"/>
  <c r="J25"/>
  <c r="J20"/>
  <c r="E20"/>
  <c r="F95"/>
  <c r="F59"/>
  <c r="J19"/>
  <c r="J14"/>
  <c r="J92"/>
  <c r="J56"/>
  <c r="E7"/>
  <c r="E86" s="1"/>
  <c r="J37" i="2"/>
  <c r="J36"/>
  <c r="AY55" i="1" s="1"/>
  <c r="J35" i="2"/>
  <c r="AX55" i="1" s="1"/>
  <c r="BI1365" i="2"/>
  <c r="BH1365"/>
  <c r="BG1365"/>
  <c r="BF1365"/>
  <c r="T1365"/>
  <c r="R1365"/>
  <c r="P1365"/>
  <c r="BK1365"/>
  <c r="J1365"/>
  <c r="BE1365" s="1"/>
  <c r="BI1363"/>
  <c r="BH1363"/>
  <c r="BG1363"/>
  <c r="BF1363"/>
  <c r="T1363"/>
  <c r="R1363"/>
  <c r="P1363"/>
  <c r="BK1363"/>
  <c r="J1363"/>
  <c r="BE1363" s="1"/>
  <c r="BI1360"/>
  <c r="BH1360"/>
  <c r="BG1360"/>
  <c r="BF1360"/>
  <c r="T1360"/>
  <c r="R1360"/>
  <c r="P1360"/>
  <c r="BK1360"/>
  <c r="J1360"/>
  <c r="BE1360" s="1"/>
  <c r="BI1340"/>
  <c r="BH1340"/>
  <c r="BG1340"/>
  <c r="BF1340"/>
  <c r="T1340"/>
  <c r="T1339" s="1"/>
  <c r="T1338" s="1"/>
  <c r="R1340"/>
  <c r="R1339"/>
  <c r="R1338" s="1"/>
  <c r="P1340"/>
  <c r="P1339" s="1"/>
  <c r="P1338" s="1"/>
  <c r="BK1340"/>
  <c r="BK1339"/>
  <c r="J1339" s="1"/>
  <c r="BK1338"/>
  <c r="J1338" s="1"/>
  <c r="J72" s="1"/>
  <c r="J1340"/>
  <c r="BE1340" s="1"/>
  <c r="J73"/>
  <c r="BI1336"/>
  <c r="BH1336"/>
  <c r="BG1336"/>
  <c r="BF1336"/>
  <c r="T1336"/>
  <c r="R1336"/>
  <c r="P1336"/>
  <c r="BK1336"/>
  <c r="J1336"/>
  <c r="BE1336" s="1"/>
  <c r="BI1329"/>
  <c r="BH1329"/>
  <c r="BG1329"/>
  <c r="BF1329"/>
  <c r="T1329"/>
  <c r="R1329"/>
  <c r="P1329"/>
  <c r="BK1329"/>
  <c r="J1329"/>
  <c r="BE1329" s="1"/>
  <c r="BI1326"/>
  <c r="BH1326"/>
  <c r="BG1326"/>
  <c r="BF1326"/>
  <c r="T1326"/>
  <c r="R1326"/>
  <c r="P1326"/>
  <c r="BK1326"/>
  <c r="J1326"/>
  <c r="BE1326" s="1"/>
  <c r="BI1322"/>
  <c r="BH1322"/>
  <c r="BG1322"/>
  <c r="BF1322"/>
  <c r="T1322"/>
  <c r="R1322"/>
  <c r="P1322"/>
  <c r="BK1322"/>
  <c r="J1322"/>
  <c r="BE1322" s="1"/>
  <c r="BI1319"/>
  <c r="BH1319"/>
  <c r="BG1319"/>
  <c r="BF1319"/>
  <c r="T1319"/>
  <c r="R1319"/>
  <c r="R1318" s="1"/>
  <c r="P1319"/>
  <c r="BK1319"/>
  <c r="BK1318" s="1"/>
  <c r="J1318" s="1"/>
  <c r="J71" s="1"/>
  <c r="J1319"/>
  <c r="BE1319"/>
  <c r="BI1316"/>
  <c r="BH1316"/>
  <c r="BG1316"/>
  <c r="BF1316"/>
  <c r="T1316"/>
  <c r="R1316"/>
  <c r="P1316"/>
  <c r="BK1316"/>
  <c r="J1316"/>
  <c r="BE1316" s="1"/>
  <c r="BI1313"/>
  <c r="BH1313"/>
  <c r="BG1313"/>
  <c r="BF1313"/>
  <c r="T1313"/>
  <c r="R1313"/>
  <c r="P1313"/>
  <c r="BK1313"/>
  <c r="J1313"/>
  <c r="BE1313" s="1"/>
  <c r="BI1310"/>
  <c r="BH1310"/>
  <c r="BG1310"/>
  <c r="BF1310"/>
  <c r="T1310"/>
  <c r="R1310"/>
  <c r="P1310"/>
  <c r="BK1310"/>
  <c r="J1310"/>
  <c r="BE1310" s="1"/>
  <c r="BI1307"/>
  <c r="BH1307"/>
  <c r="BG1307"/>
  <c r="BF1307"/>
  <c r="T1307"/>
  <c r="R1307"/>
  <c r="P1307"/>
  <c r="BK1307"/>
  <c r="J1307"/>
  <c r="BE1307" s="1"/>
  <c r="BI1304"/>
  <c r="BH1304"/>
  <c r="BG1304"/>
  <c r="BF1304"/>
  <c r="T1304"/>
  <c r="R1304"/>
  <c r="P1304"/>
  <c r="BK1304"/>
  <c r="J1304"/>
  <c r="BE1304" s="1"/>
  <c r="BI1301"/>
  <c r="BH1301"/>
  <c r="BG1301"/>
  <c r="BF1301"/>
  <c r="T1301"/>
  <c r="R1301"/>
  <c r="P1301"/>
  <c r="BK1301"/>
  <c r="J1301"/>
  <c r="BE1301" s="1"/>
  <c r="BI1296"/>
  <c r="BH1296"/>
  <c r="BG1296"/>
  <c r="BF1296"/>
  <c r="T1296"/>
  <c r="R1296"/>
  <c r="P1296"/>
  <c r="BK1296"/>
  <c r="J1296"/>
  <c r="BE1296" s="1"/>
  <c r="BI1293"/>
  <c r="BH1293"/>
  <c r="BG1293"/>
  <c r="BF1293"/>
  <c r="T1293"/>
  <c r="R1293"/>
  <c r="P1293"/>
  <c r="BK1293"/>
  <c r="J1293"/>
  <c r="BE1293" s="1"/>
  <c r="BI1281"/>
  <c r="BH1281"/>
  <c r="BG1281"/>
  <c r="BF1281"/>
  <c r="T1281"/>
  <c r="R1281"/>
  <c r="P1281"/>
  <c r="BK1281"/>
  <c r="J1281"/>
  <c r="BE1281" s="1"/>
  <c r="BI1278"/>
  <c r="BH1278"/>
  <c r="BG1278"/>
  <c r="BF1278"/>
  <c r="T1278"/>
  <c r="R1278"/>
  <c r="P1278"/>
  <c r="BK1278"/>
  <c r="J1278"/>
  <c r="BE1278" s="1"/>
  <c r="BI1264"/>
  <c r="BH1264"/>
  <c r="BG1264"/>
  <c r="BF1264"/>
  <c r="T1264"/>
  <c r="T1263" s="1"/>
  <c r="R1264"/>
  <c r="R1263"/>
  <c r="P1264"/>
  <c r="P1263" s="1"/>
  <c r="BK1264"/>
  <c r="BK1263"/>
  <c r="J1263" s="1"/>
  <c r="BK1262"/>
  <c r="J1262" s="1"/>
  <c r="J69" s="1"/>
  <c r="J1264"/>
  <c r="BE1264" s="1"/>
  <c r="J70"/>
  <c r="BI1260"/>
  <c r="BH1260"/>
  <c r="BG1260"/>
  <c r="BF1260"/>
  <c r="T1260"/>
  <c r="T1259" s="1"/>
  <c r="R1260"/>
  <c r="R1259" s="1"/>
  <c r="P1260"/>
  <c r="P1259" s="1"/>
  <c r="BK1260"/>
  <c r="BK1259" s="1"/>
  <c r="J1259" s="1"/>
  <c r="J68" s="1"/>
  <c r="J1260"/>
  <c r="BE1260"/>
  <c r="BI1253"/>
  <c r="BH1253"/>
  <c r="BG1253"/>
  <c r="BF1253"/>
  <c r="T1253"/>
  <c r="R1253"/>
  <c r="P1253"/>
  <c r="BK1253"/>
  <c r="J1253"/>
  <c r="BE1253" s="1"/>
  <c r="BI1248"/>
  <c r="BH1248"/>
  <c r="BG1248"/>
  <c r="BF1248"/>
  <c r="T1248"/>
  <c r="R1248"/>
  <c r="P1248"/>
  <c r="BK1248"/>
  <c r="J1248"/>
  <c r="BE1248" s="1"/>
  <c r="BI1238"/>
  <c r="BH1238"/>
  <c r="BG1238"/>
  <c r="BF1238"/>
  <c r="T1238"/>
  <c r="R1238"/>
  <c r="P1238"/>
  <c r="BK1238"/>
  <c r="J1238"/>
  <c r="BE1238" s="1"/>
  <c r="BI1235"/>
  <c r="BH1235"/>
  <c r="BG1235"/>
  <c r="BF1235"/>
  <c r="T1235"/>
  <c r="R1235"/>
  <c r="P1235"/>
  <c r="BK1235"/>
  <c r="J1235"/>
  <c r="BE1235" s="1"/>
  <c r="BI1232"/>
  <c r="BH1232"/>
  <c r="BG1232"/>
  <c r="BF1232"/>
  <c r="T1232"/>
  <c r="R1232"/>
  <c r="P1232"/>
  <c r="BK1232"/>
  <c r="J1232"/>
  <c r="BE1232" s="1"/>
  <c r="BI1229"/>
  <c r="BH1229"/>
  <c r="BG1229"/>
  <c r="BF1229"/>
  <c r="T1229"/>
  <c r="R1229"/>
  <c r="R1228" s="1"/>
  <c r="P1229"/>
  <c r="BK1229"/>
  <c r="BK1228" s="1"/>
  <c r="J1228" s="1"/>
  <c r="J67" s="1"/>
  <c r="J1229"/>
  <c r="BE1229"/>
  <c r="BI1222"/>
  <c r="BH1222"/>
  <c r="BG1222"/>
  <c r="BF1222"/>
  <c r="T1222"/>
  <c r="R1222"/>
  <c r="P1222"/>
  <c r="BK1222"/>
  <c r="J1222"/>
  <c r="BE1222" s="1"/>
  <c r="BI1208"/>
  <c r="BH1208"/>
  <c r="BG1208"/>
  <c r="BF1208"/>
  <c r="T1208"/>
  <c r="R1208"/>
  <c r="P1208"/>
  <c r="BK1208"/>
  <c r="J1208"/>
  <c r="BE1208" s="1"/>
  <c r="BI1202"/>
  <c r="BH1202"/>
  <c r="BG1202"/>
  <c r="BF1202"/>
  <c r="T1202"/>
  <c r="R1202"/>
  <c r="P1202"/>
  <c r="BK1202"/>
  <c r="J1202"/>
  <c r="BE1202" s="1"/>
  <c r="BI1195"/>
  <c r="BH1195"/>
  <c r="BG1195"/>
  <c r="BF1195"/>
  <c r="T1195"/>
  <c r="R1195"/>
  <c r="P1195"/>
  <c r="BK1195"/>
  <c r="J1195"/>
  <c r="BE1195" s="1"/>
  <c r="BI1186"/>
  <c r="BH1186"/>
  <c r="BG1186"/>
  <c r="BF1186"/>
  <c r="T1186"/>
  <c r="R1186"/>
  <c r="P1186"/>
  <c r="BK1186"/>
  <c r="J1186"/>
  <c r="BE1186" s="1"/>
  <c r="BI1183"/>
  <c r="BH1183"/>
  <c r="BG1183"/>
  <c r="BF1183"/>
  <c r="T1183"/>
  <c r="R1183"/>
  <c r="P1183"/>
  <c r="BK1183"/>
  <c r="J1183"/>
  <c r="BE1183" s="1"/>
  <c r="BI1180"/>
  <c r="BH1180"/>
  <c r="BG1180"/>
  <c r="BF1180"/>
  <c r="T1180"/>
  <c r="R1180"/>
  <c r="P1180"/>
  <c r="BK1180"/>
  <c r="J1180"/>
  <c r="BE1180" s="1"/>
  <c r="BI1177"/>
  <c r="BH1177"/>
  <c r="BG1177"/>
  <c r="BF1177"/>
  <c r="T1177"/>
  <c r="R1177"/>
  <c r="P1177"/>
  <c r="BK1177"/>
  <c r="J1177"/>
  <c r="BE1177" s="1"/>
  <c r="BI1165"/>
  <c r="BH1165"/>
  <c r="BG1165"/>
  <c r="BF1165"/>
  <c r="T1165"/>
  <c r="R1165"/>
  <c r="P1165"/>
  <c r="BK1165"/>
  <c r="J1165"/>
  <c r="BE1165" s="1"/>
  <c r="BI1161"/>
  <c r="BH1161"/>
  <c r="BG1161"/>
  <c r="BF1161"/>
  <c r="T1161"/>
  <c r="R1161"/>
  <c r="P1161"/>
  <c r="BK1161"/>
  <c r="J1161"/>
  <c r="BE1161" s="1"/>
  <c r="BI1158"/>
  <c r="BH1158"/>
  <c r="BG1158"/>
  <c r="BF1158"/>
  <c r="T1158"/>
  <c r="R1158"/>
  <c r="P1158"/>
  <c r="BK1158"/>
  <c r="J1158"/>
  <c r="BE1158" s="1"/>
  <c r="BI1155"/>
  <c r="BH1155"/>
  <c r="BG1155"/>
  <c r="BF1155"/>
  <c r="T1155"/>
  <c r="R1155"/>
  <c r="P1155"/>
  <c r="BK1155"/>
  <c r="J1155"/>
  <c r="BE1155" s="1"/>
  <c r="BI1146"/>
  <c r="BH1146"/>
  <c r="BG1146"/>
  <c r="BF1146"/>
  <c r="T1146"/>
  <c r="R1146"/>
  <c r="P1146"/>
  <c r="BK1146"/>
  <c r="J1146"/>
  <c r="BE1146" s="1"/>
  <c r="BI1142"/>
  <c r="BH1142"/>
  <c r="BG1142"/>
  <c r="BF1142"/>
  <c r="T1142"/>
  <c r="R1142"/>
  <c r="P1142"/>
  <c r="BK1142"/>
  <c r="J1142"/>
  <c r="BE1142" s="1"/>
  <c r="BI1127"/>
  <c r="BH1127"/>
  <c r="BG1127"/>
  <c r="BF1127"/>
  <c r="T1127"/>
  <c r="R1127"/>
  <c r="P1127"/>
  <c r="BK1127"/>
  <c r="J1127"/>
  <c r="BE1127" s="1"/>
  <c r="BI1117"/>
  <c r="BH1117"/>
  <c r="BG1117"/>
  <c r="BF1117"/>
  <c r="T1117"/>
  <c r="R1117"/>
  <c r="P1117"/>
  <c r="BK1117"/>
  <c r="J1117"/>
  <c r="BE1117" s="1"/>
  <c r="BI1104"/>
  <c r="BH1104"/>
  <c r="BG1104"/>
  <c r="BF1104"/>
  <c r="T1104"/>
  <c r="R1104"/>
  <c r="P1104"/>
  <c r="BK1104"/>
  <c r="J1104"/>
  <c r="BE1104" s="1"/>
  <c r="BI1090"/>
  <c r="BH1090"/>
  <c r="BG1090"/>
  <c r="BF1090"/>
  <c r="T1090"/>
  <c r="R1090"/>
  <c r="P1090"/>
  <c r="BK1090"/>
  <c r="J1090"/>
  <c r="BE1090" s="1"/>
  <c r="BI1087"/>
  <c r="BH1087"/>
  <c r="BG1087"/>
  <c r="BF1087"/>
  <c r="T1087"/>
  <c r="R1087"/>
  <c r="P1087"/>
  <c r="BK1087"/>
  <c r="J1087"/>
  <c r="BE1087" s="1"/>
  <c r="BI1084"/>
  <c r="BH1084"/>
  <c r="BG1084"/>
  <c r="BF1084"/>
  <c r="T1084"/>
  <c r="R1084"/>
  <c r="P1084"/>
  <c r="BK1084"/>
  <c r="J1084"/>
  <c r="BE1084" s="1"/>
  <c r="BI1080"/>
  <c r="BH1080"/>
  <c r="BG1080"/>
  <c r="BF1080"/>
  <c r="T1080"/>
  <c r="R1080"/>
  <c r="P1080"/>
  <c r="BK1080"/>
  <c r="J1080"/>
  <c r="BE1080" s="1"/>
  <c r="BI1076"/>
  <c r="BH1076"/>
  <c r="BG1076"/>
  <c r="BF1076"/>
  <c r="T1076"/>
  <c r="R1076"/>
  <c r="P1076"/>
  <c r="BK1076"/>
  <c r="J1076"/>
  <c r="BE1076" s="1"/>
  <c r="BI1071"/>
  <c r="BH1071"/>
  <c r="BG1071"/>
  <c r="BF1071"/>
  <c r="T1071"/>
  <c r="T1070" s="1"/>
  <c r="R1071"/>
  <c r="R1070" s="1"/>
  <c r="P1071"/>
  <c r="P1070" s="1"/>
  <c r="BK1071"/>
  <c r="BK1070" s="1"/>
  <c r="J1070"/>
  <c r="J66" s="1"/>
  <c r="J1071"/>
  <c r="BE1071"/>
  <c r="BI1068"/>
  <c r="BH1068"/>
  <c r="BG1068"/>
  <c r="BF1068"/>
  <c r="T1068"/>
  <c r="R1068"/>
  <c r="P1068"/>
  <c r="BK1068"/>
  <c r="J1068"/>
  <c r="BE1068" s="1"/>
  <c r="BI1066"/>
  <c r="BH1066"/>
  <c r="BG1066"/>
  <c r="BF1066"/>
  <c r="T1066"/>
  <c r="R1066"/>
  <c r="P1066"/>
  <c r="BK1066"/>
  <c r="J1066"/>
  <c r="BE1066" s="1"/>
  <c r="BI1064"/>
  <c r="BH1064"/>
  <c r="BG1064"/>
  <c r="BF1064"/>
  <c r="T1064"/>
  <c r="R1064"/>
  <c r="P1064"/>
  <c r="BK1064"/>
  <c r="J1064"/>
  <c r="BE1064" s="1"/>
  <c r="BI1061"/>
  <c r="BH1061"/>
  <c r="BG1061"/>
  <c r="BF1061"/>
  <c r="T1061"/>
  <c r="R1061"/>
  <c r="P1061"/>
  <c r="BK1061"/>
  <c r="J1061"/>
  <c r="BE1061" s="1"/>
  <c r="BI1059"/>
  <c r="BH1059"/>
  <c r="BG1059"/>
  <c r="BF1059"/>
  <c r="T1059"/>
  <c r="R1059"/>
  <c r="P1059"/>
  <c r="BK1059"/>
  <c r="J1059"/>
  <c r="BE1059" s="1"/>
  <c r="BI1056"/>
  <c r="BH1056"/>
  <c r="BG1056"/>
  <c r="BF1056"/>
  <c r="T1056"/>
  <c r="R1056"/>
  <c r="P1056"/>
  <c r="BK1056"/>
  <c r="J1056"/>
  <c r="BE1056" s="1"/>
  <c r="BI1052"/>
  <c r="BH1052"/>
  <c r="BG1052"/>
  <c r="BF1052"/>
  <c r="T1052"/>
  <c r="R1052"/>
  <c r="P1052"/>
  <c r="BK1052"/>
  <c r="J1052"/>
  <c r="BE1052" s="1"/>
  <c r="BI1048"/>
  <c r="BH1048"/>
  <c r="BG1048"/>
  <c r="BF1048"/>
  <c r="T1048"/>
  <c r="R1048"/>
  <c r="P1048"/>
  <c r="BK1048"/>
  <c r="J1048"/>
  <c r="BE1048" s="1"/>
  <c r="BI1045"/>
  <c r="BH1045"/>
  <c r="BG1045"/>
  <c r="BF1045"/>
  <c r="T1045"/>
  <c r="R1045"/>
  <c r="P1045"/>
  <c r="BK1045"/>
  <c r="J1045"/>
  <c r="BE1045" s="1"/>
  <c r="BI1042"/>
  <c r="BH1042"/>
  <c r="BG1042"/>
  <c r="BF1042"/>
  <c r="T1042"/>
  <c r="T1041" s="1"/>
  <c r="R1042"/>
  <c r="R1041" s="1"/>
  <c r="P1042"/>
  <c r="P1041" s="1"/>
  <c r="BK1042"/>
  <c r="BK1041" s="1"/>
  <c r="J1041"/>
  <c r="J65" s="1"/>
  <c r="J1042"/>
  <c r="BE1042"/>
  <c r="BI1036"/>
  <c r="BH1036"/>
  <c r="BG1036"/>
  <c r="BF1036"/>
  <c r="T1036"/>
  <c r="R1036"/>
  <c r="P1036"/>
  <c r="BK1036"/>
  <c r="J1036"/>
  <c r="BE1036" s="1"/>
  <c r="BI1030"/>
  <c r="BH1030"/>
  <c r="BG1030"/>
  <c r="BF1030"/>
  <c r="T1030"/>
  <c r="R1030"/>
  <c r="P1030"/>
  <c r="BK1030"/>
  <c r="J1030"/>
  <c r="BE1030" s="1"/>
  <c r="BI1022"/>
  <c r="BH1022"/>
  <c r="BG1022"/>
  <c r="BF1022"/>
  <c r="T1022"/>
  <c r="R1022"/>
  <c r="P1022"/>
  <c r="BK1022"/>
  <c r="J1022"/>
  <c r="BE1022" s="1"/>
  <c r="BI1015"/>
  <c r="BH1015"/>
  <c r="BG1015"/>
  <c r="BF1015"/>
  <c r="T1015"/>
  <c r="R1015"/>
  <c r="P1015"/>
  <c r="BK1015"/>
  <c r="J1015"/>
  <c r="BE1015" s="1"/>
  <c r="BI1010"/>
  <c r="BH1010"/>
  <c r="BG1010"/>
  <c r="BF1010"/>
  <c r="T1010"/>
  <c r="R1010"/>
  <c r="P1010"/>
  <c r="BK1010"/>
  <c r="J1010"/>
  <c r="BE1010" s="1"/>
  <c r="BI1004"/>
  <c r="BH1004"/>
  <c r="BG1004"/>
  <c r="BF1004"/>
  <c r="T1004"/>
  <c r="R1004"/>
  <c r="P1004"/>
  <c r="BK1004"/>
  <c r="J1004"/>
  <c r="BE1004" s="1"/>
  <c r="BI982"/>
  <c r="BH982"/>
  <c r="BG982"/>
  <c r="BF982"/>
  <c r="T982"/>
  <c r="R982"/>
  <c r="P982"/>
  <c r="BK982"/>
  <c r="J982"/>
  <c r="BE982" s="1"/>
  <c r="BI970"/>
  <c r="BH970"/>
  <c r="BG970"/>
  <c r="BF970"/>
  <c r="T970"/>
  <c r="R970"/>
  <c r="P970"/>
  <c r="BK970"/>
  <c r="J970"/>
  <c r="BE970" s="1"/>
  <c r="BI962"/>
  <c r="BH962"/>
  <c r="BG962"/>
  <c r="BF962"/>
  <c r="T962"/>
  <c r="R962"/>
  <c r="P962"/>
  <c r="BK962"/>
  <c r="J962"/>
  <c r="BE962" s="1"/>
  <c r="BI939"/>
  <c r="BH939"/>
  <c r="BG939"/>
  <c r="BF939"/>
  <c r="T939"/>
  <c r="R939"/>
  <c r="P939"/>
  <c r="BK939"/>
  <c r="J939"/>
  <c r="BE939" s="1"/>
  <c r="BI936"/>
  <c r="BH936"/>
  <c r="BG936"/>
  <c r="BF936"/>
  <c r="T936"/>
  <c r="R936"/>
  <c r="P936"/>
  <c r="BK936"/>
  <c r="J936"/>
  <c r="BE936" s="1"/>
  <c r="BI923"/>
  <c r="BH923"/>
  <c r="BG923"/>
  <c r="BF923"/>
  <c r="T923"/>
  <c r="R923"/>
  <c r="P923"/>
  <c r="BK923"/>
  <c r="J923"/>
  <c r="BE923" s="1"/>
  <c r="BI918"/>
  <c r="BH918"/>
  <c r="BG918"/>
  <c r="BF918"/>
  <c r="T918"/>
  <c r="R918"/>
  <c r="P918"/>
  <c r="BK918"/>
  <c r="J918"/>
  <c r="BE918" s="1"/>
  <c r="BI914"/>
  <c r="BH914"/>
  <c r="BG914"/>
  <c r="BF914"/>
  <c r="T914"/>
  <c r="R914"/>
  <c r="P914"/>
  <c r="BK914"/>
  <c r="J914"/>
  <c r="BE914" s="1"/>
  <c r="BI911"/>
  <c r="BH911"/>
  <c r="BG911"/>
  <c r="BF911"/>
  <c r="T911"/>
  <c r="R911"/>
  <c r="P911"/>
  <c r="BK911"/>
  <c r="J911"/>
  <c r="BE911" s="1"/>
  <c r="BI908"/>
  <c r="BH908"/>
  <c r="BG908"/>
  <c r="BF908"/>
  <c r="T908"/>
  <c r="T907" s="1"/>
  <c r="R908"/>
  <c r="R907" s="1"/>
  <c r="P908"/>
  <c r="P907" s="1"/>
  <c r="BK908"/>
  <c r="BK907" s="1"/>
  <c r="J907"/>
  <c r="J64" s="1"/>
  <c r="J908"/>
  <c r="BE908"/>
  <c r="BI904"/>
  <c r="BH904"/>
  <c r="BG904"/>
  <c r="BF904"/>
  <c r="T904"/>
  <c r="R904"/>
  <c r="P904"/>
  <c r="BK904"/>
  <c r="J904"/>
  <c r="BE904" s="1"/>
  <c r="BI901"/>
  <c r="BH901"/>
  <c r="BG901"/>
  <c r="BF901"/>
  <c r="T901"/>
  <c r="R901"/>
  <c r="P901"/>
  <c r="BK901"/>
  <c r="J901"/>
  <c r="BE901" s="1"/>
  <c r="BI898"/>
  <c r="BH898"/>
  <c r="BG898"/>
  <c r="BF898"/>
  <c r="T898"/>
  <c r="R898"/>
  <c r="P898"/>
  <c r="BK898"/>
  <c r="J898"/>
  <c r="BE898" s="1"/>
  <c r="BI895"/>
  <c r="BH895"/>
  <c r="BG895"/>
  <c r="BF895"/>
  <c r="T895"/>
  <c r="R895"/>
  <c r="P895"/>
  <c r="BK895"/>
  <c r="J895"/>
  <c r="BE895" s="1"/>
  <c r="BI892"/>
  <c r="BH892"/>
  <c r="BG892"/>
  <c r="BF892"/>
  <c r="T892"/>
  <c r="R892"/>
  <c r="P892"/>
  <c r="BK892"/>
  <c r="J892"/>
  <c r="BE892" s="1"/>
  <c r="BI889"/>
  <c r="BH889"/>
  <c r="BG889"/>
  <c r="BF889"/>
  <c r="T889"/>
  <c r="R889"/>
  <c r="P889"/>
  <c r="BK889"/>
  <c r="J889"/>
  <c r="BE889" s="1"/>
  <c r="BI885"/>
  <c r="BH885"/>
  <c r="BG885"/>
  <c r="BF885"/>
  <c r="T885"/>
  <c r="R885"/>
  <c r="P885"/>
  <c r="BK885"/>
  <c r="J885"/>
  <c r="BE885" s="1"/>
  <c r="BI883"/>
  <c r="BH883"/>
  <c r="BG883"/>
  <c r="BF883"/>
  <c r="T883"/>
  <c r="R883"/>
  <c r="P883"/>
  <c r="BK883"/>
  <c r="J883"/>
  <c r="BE883" s="1"/>
  <c r="BI880"/>
  <c r="BH880"/>
  <c r="BG880"/>
  <c r="BF880"/>
  <c r="T880"/>
  <c r="R880"/>
  <c r="P880"/>
  <c r="BK880"/>
  <c r="J880"/>
  <c r="BE880" s="1"/>
  <c r="BI876"/>
  <c r="BH876"/>
  <c r="BG876"/>
  <c r="BF876"/>
  <c r="T876"/>
  <c r="R876"/>
  <c r="P876"/>
  <c r="BK876"/>
  <c r="J876"/>
  <c r="BE876" s="1"/>
  <c r="BI872"/>
  <c r="BH872"/>
  <c r="BG872"/>
  <c r="BF872"/>
  <c r="T872"/>
  <c r="R872"/>
  <c r="P872"/>
  <c r="BK872"/>
  <c r="J872"/>
  <c r="BE872" s="1"/>
  <c r="BI867"/>
  <c r="BH867"/>
  <c r="BG867"/>
  <c r="BF867"/>
  <c r="T867"/>
  <c r="R867"/>
  <c r="P867"/>
  <c r="BK867"/>
  <c r="J867"/>
  <c r="BE867" s="1"/>
  <c r="BI855"/>
  <c r="BH855"/>
  <c r="BG855"/>
  <c r="BF855"/>
  <c r="T855"/>
  <c r="R855"/>
  <c r="P855"/>
  <c r="BK855"/>
  <c r="J855"/>
  <c r="BE855" s="1"/>
  <c r="BI844"/>
  <c r="BH844"/>
  <c r="BG844"/>
  <c r="BF844"/>
  <c r="T844"/>
  <c r="R844"/>
  <c r="P844"/>
  <c r="BK844"/>
  <c r="J844"/>
  <c r="BE844" s="1"/>
  <c r="BI833"/>
  <c r="BH833"/>
  <c r="BG833"/>
  <c r="BF833"/>
  <c r="T833"/>
  <c r="R833"/>
  <c r="P833"/>
  <c r="BK833"/>
  <c r="J833"/>
  <c r="BE833" s="1"/>
  <c r="BI830"/>
  <c r="BH830"/>
  <c r="BG830"/>
  <c r="BF830"/>
  <c r="T830"/>
  <c r="R830"/>
  <c r="P830"/>
  <c r="BK830"/>
  <c r="J830"/>
  <c r="BE830" s="1"/>
  <c r="BI827"/>
  <c r="BH827"/>
  <c r="BG827"/>
  <c r="BF827"/>
  <c r="T827"/>
  <c r="R827"/>
  <c r="P827"/>
  <c r="BK827"/>
  <c r="J827"/>
  <c r="BE827" s="1"/>
  <c r="BI810"/>
  <c r="BH810"/>
  <c r="BG810"/>
  <c r="BF810"/>
  <c r="T810"/>
  <c r="R810"/>
  <c r="P810"/>
  <c r="BK810"/>
  <c r="J810"/>
  <c r="BE810" s="1"/>
  <c r="BI769"/>
  <c r="BH769"/>
  <c r="BG769"/>
  <c r="BF769"/>
  <c r="T769"/>
  <c r="R769"/>
  <c r="P769"/>
  <c r="BK769"/>
  <c r="J769"/>
  <c r="BE769" s="1"/>
  <c r="BI718"/>
  <c r="BH718"/>
  <c r="BG718"/>
  <c r="BF718"/>
  <c r="T718"/>
  <c r="R718"/>
  <c r="P718"/>
  <c r="BK718"/>
  <c r="J718"/>
  <c r="BE718" s="1"/>
  <c r="BI689"/>
  <c r="BH689"/>
  <c r="BG689"/>
  <c r="BF689"/>
  <c r="T689"/>
  <c r="R689"/>
  <c r="P689"/>
  <c r="BK689"/>
  <c r="J689"/>
  <c r="BE689" s="1"/>
  <c r="BI685"/>
  <c r="BH685"/>
  <c r="BG685"/>
  <c r="BF685"/>
  <c r="T685"/>
  <c r="R685"/>
  <c r="P685"/>
  <c r="BK685"/>
  <c r="J685"/>
  <c r="BE685" s="1"/>
  <c r="BI681"/>
  <c r="BH681"/>
  <c r="BG681"/>
  <c r="BF681"/>
  <c r="T681"/>
  <c r="R681"/>
  <c r="P681"/>
  <c r="BK681"/>
  <c r="J681"/>
  <c r="BE681" s="1"/>
  <c r="BI677"/>
  <c r="BH677"/>
  <c r="BG677"/>
  <c r="BF677"/>
  <c r="T677"/>
  <c r="R677"/>
  <c r="P677"/>
  <c r="BK677"/>
  <c r="J677"/>
  <c r="BE677" s="1"/>
  <c r="BI673"/>
  <c r="BH673"/>
  <c r="BG673"/>
  <c r="BF673"/>
  <c r="T673"/>
  <c r="R673"/>
  <c r="P673"/>
  <c r="BK673"/>
  <c r="J673"/>
  <c r="BE673" s="1"/>
  <c r="BI666"/>
  <c r="BH666"/>
  <c r="BG666"/>
  <c r="BF666"/>
  <c r="T666"/>
  <c r="R666"/>
  <c r="P666"/>
  <c r="BK666"/>
  <c r="J666"/>
  <c r="BE666" s="1"/>
  <c r="BI662"/>
  <c r="BH662"/>
  <c r="BG662"/>
  <c r="BF662"/>
  <c r="T662"/>
  <c r="R662"/>
  <c r="P662"/>
  <c r="BK662"/>
  <c r="J662"/>
  <c r="BE662" s="1"/>
  <c r="BI658"/>
  <c r="BH658"/>
  <c r="BG658"/>
  <c r="BF658"/>
  <c r="T658"/>
  <c r="R658"/>
  <c r="P658"/>
  <c r="BK658"/>
  <c r="J658"/>
  <c r="BE658" s="1"/>
  <c r="BI654"/>
  <c r="BH654"/>
  <c r="BG654"/>
  <c r="BF654"/>
  <c r="T654"/>
  <c r="R654"/>
  <c r="P654"/>
  <c r="BK654"/>
  <c r="J654"/>
  <c r="BE654" s="1"/>
  <c r="BI650"/>
  <c r="BH650"/>
  <c r="BG650"/>
  <c r="BF650"/>
  <c r="T650"/>
  <c r="R650"/>
  <c r="P650"/>
  <c r="BK650"/>
  <c r="J650"/>
  <c r="BE650" s="1"/>
  <c r="BI646"/>
  <c r="BH646"/>
  <c r="BG646"/>
  <c r="BF646"/>
  <c r="T646"/>
  <c r="R646"/>
  <c r="P646"/>
  <c r="BK646"/>
  <c r="J646"/>
  <c r="BE646" s="1"/>
  <c r="BI639"/>
  <c r="BH639"/>
  <c r="BG639"/>
  <c r="BF639"/>
  <c r="T639"/>
  <c r="R639"/>
  <c r="P639"/>
  <c r="BK639"/>
  <c r="J639"/>
  <c r="BE639" s="1"/>
  <c r="BI636"/>
  <c r="BH636"/>
  <c r="BG636"/>
  <c r="BF636"/>
  <c r="T636"/>
  <c r="R636"/>
  <c r="P636"/>
  <c r="BK636"/>
  <c r="J636"/>
  <c r="BE636" s="1"/>
  <c r="BI624"/>
  <c r="BH624"/>
  <c r="BG624"/>
  <c r="BF624"/>
  <c r="T624"/>
  <c r="T623" s="1"/>
  <c r="R624"/>
  <c r="R623" s="1"/>
  <c r="P624"/>
  <c r="P623" s="1"/>
  <c r="BK624"/>
  <c r="BK623" s="1"/>
  <c r="J623" s="1"/>
  <c r="J63" s="1"/>
  <c r="J624"/>
  <c r="BE624"/>
  <c r="BI621"/>
  <c r="BH621"/>
  <c r="BG621"/>
  <c r="BF621"/>
  <c r="T621"/>
  <c r="R621"/>
  <c r="P621"/>
  <c r="BK621"/>
  <c r="J621"/>
  <c r="BE621" s="1"/>
  <c r="BI618"/>
  <c r="BH618"/>
  <c r="BG618"/>
  <c r="BF618"/>
  <c r="T618"/>
  <c r="R618"/>
  <c r="P618"/>
  <c r="BK618"/>
  <c r="J618"/>
  <c r="BE618" s="1"/>
  <c r="BI611"/>
  <c r="BH611"/>
  <c r="BG611"/>
  <c r="BF611"/>
  <c r="T611"/>
  <c r="R611"/>
  <c r="P611"/>
  <c r="BK611"/>
  <c r="J611"/>
  <c r="BE611" s="1"/>
  <c r="BI607"/>
  <c r="BH607"/>
  <c r="BG607"/>
  <c r="BF607"/>
  <c r="T607"/>
  <c r="R607"/>
  <c r="P607"/>
  <c r="BK607"/>
  <c r="J607"/>
  <c r="BE607" s="1"/>
  <c r="BI603"/>
  <c r="BH603"/>
  <c r="BG603"/>
  <c r="BF603"/>
  <c r="T603"/>
  <c r="R603"/>
  <c r="P603"/>
  <c r="BK603"/>
  <c r="J603"/>
  <c r="BE603" s="1"/>
  <c r="BI600"/>
  <c r="BH600"/>
  <c r="BG600"/>
  <c r="BF600"/>
  <c r="T600"/>
  <c r="R600"/>
  <c r="P600"/>
  <c r="BK600"/>
  <c r="J600"/>
  <c r="BE600" s="1"/>
  <c r="BI597"/>
  <c r="BH597"/>
  <c r="BG597"/>
  <c r="BF597"/>
  <c r="T597"/>
  <c r="R597"/>
  <c r="P597"/>
  <c r="BK597"/>
  <c r="J597"/>
  <c r="BE597" s="1"/>
  <c r="BI594"/>
  <c r="BH594"/>
  <c r="BG594"/>
  <c r="BF594"/>
  <c r="T594"/>
  <c r="R594"/>
  <c r="P594"/>
  <c r="BK594"/>
  <c r="J594"/>
  <c r="BE594" s="1"/>
  <c r="BI591"/>
  <c r="BH591"/>
  <c r="BG591"/>
  <c r="BF591"/>
  <c r="T591"/>
  <c r="T590" s="1"/>
  <c r="R591"/>
  <c r="R590" s="1"/>
  <c r="P591"/>
  <c r="P590" s="1"/>
  <c r="BK591"/>
  <c r="BK590" s="1"/>
  <c r="J591"/>
  <c r="BE591"/>
  <c r="BI587"/>
  <c r="BH587"/>
  <c r="BG587"/>
  <c r="BF587"/>
  <c r="T587"/>
  <c r="R587"/>
  <c r="P587"/>
  <c r="BK587"/>
  <c r="J587"/>
  <c r="BE587" s="1"/>
  <c r="BI584"/>
  <c r="BH584"/>
  <c r="BG584"/>
  <c r="BF584"/>
  <c r="T584"/>
  <c r="R584"/>
  <c r="P584"/>
  <c r="BK584"/>
  <c r="J584"/>
  <c r="BE584" s="1"/>
  <c r="BI581"/>
  <c r="BH581"/>
  <c r="BG581"/>
  <c r="BF581"/>
  <c r="T581"/>
  <c r="R581"/>
  <c r="P581"/>
  <c r="BK581"/>
  <c r="J581"/>
  <c r="BE581" s="1"/>
  <c r="BI578"/>
  <c r="BH578"/>
  <c r="BG578"/>
  <c r="BF578"/>
  <c r="T578"/>
  <c r="R578"/>
  <c r="P578"/>
  <c r="BK578"/>
  <c r="J578"/>
  <c r="BE578" s="1"/>
  <c r="BI575"/>
  <c r="BH575"/>
  <c r="BG575"/>
  <c r="BF575"/>
  <c r="T575"/>
  <c r="R575"/>
  <c r="P575"/>
  <c r="BK575"/>
  <c r="J575"/>
  <c r="BE575" s="1"/>
  <c r="BI572"/>
  <c r="BH572"/>
  <c r="BG572"/>
  <c r="BF572"/>
  <c r="T572"/>
  <c r="R572"/>
  <c r="P572"/>
  <c r="BK572"/>
  <c r="J572"/>
  <c r="BE572" s="1"/>
  <c r="BI567"/>
  <c r="BH567"/>
  <c r="BG567"/>
  <c r="BF567"/>
  <c r="T567"/>
  <c r="R567"/>
  <c r="P567"/>
  <c r="BK567"/>
  <c r="J567"/>
  <c r="BE567" s="1"/>
  <c r="BI564"/>
  <c r="BH564"/>
  <c r="BG564"/>
  <c r="BF564"/>
  <c r="T564"/>
  <c r="R564"/>
  <c r="P564"/>
  <c r="BK564"/>
  <c r="J564"/>
  <c r="BE564" s="1"/>
  <c r="BI561"/>
  <c r="BH561"/>
  <c r="BG561"/>
  <c r="BF561"/>
  <c r="T561"/>
  <c r="R561"/>
  <c r="P561"/>
  <c r="BK561"/>
  <c r="J561"/>
  <c r="BE561" s="1"/>
  <c r="BI558"/>
  <c r="BH558"/>
  <c r="BG558"/>
  <c r="BF558"/>
  <c r="T558"/>
  <c r="R558"/>
  <c r="P558"/>
  <c r="BK558"/>
  <c r="J558"/>
  <c r="BE558" s="1"/>
  <c r="BI552"/>
  <c r="BH552"/>
  <c r="BG552"/>
  <c r="BF552"/>
  <c r="T552"/>
  <c r="R552"/>
  <c r="P552"/>
  <c r="BK552"/>
  <c r="J552"/>
  <c r="BE552" s="1"/>
  <c r="BI540"/>
  <c r="BH540"/>
  <c r="BG540"/>
  <c r="BF540"/>
  <c r="T540"/>
  <c r="R540"/>
  <c r="P540"/>
  <c r="BK540"/>
  <c r="J540"/>
  <c r="BE540" s="1"/>
  <c r="BI534"/>
  <c r="BH534"/>
  <c r="BG534"/>
  <c r="BF534"/>
  <c r="T534"/>
  <c r="R534"/>
  <c r="P534"/>
  <c r="BK534"/>
  <c r="J534"/>
  <c r="BE534" s="1"/>
  <c r="BI531"/>
  <c r="BH531"/>
  <c r="BG531"/>
  <c r="BF531"/>
  <c r="T531"/>
  <c r="R531"/>
  <c r="P531"/>
  <c r="BK531"/>
  <c r="J531"/>
  <c r="BE531" s="1"/>
  <c r="BI528"/>
  <c r="BH528"/>
  <c r="BG528"/>
  <c r="BF528"/>
  <c r="T528"/>
  <c r="R528"/>
  <c r="P528"/>
  <c r="BK528"/>
  <c r="J528"/>
  <c r="BE528" s="1"/>
  <c r="BI525"/>
  <c r="BH525"/>
  <c r="BG525"/>
  <c r="BF525"/>
  <c r="T525"/>
  <c r="R525"/>
  <c r="P525"/>
  <c r="BK525"/>
  <c r="J525"/>
  <c r="BE525" s="1"/>
  <c r="BI522"/>
  <c r="BH522"/>
  <c r="BG522"/>
  <c r="BF522"/>
  <c r="T522"/>
  <c r="R522"/>
  <c r="P522"/>
  <c r="BK522"/>
  <c r="J522"/>
  <c r="BE522" s="1"/>
  <c r="BI519"/>
  <c r="BH519"/>
  <c r="BG519"/>
  <c r="BF519"/>
  <c r="T519"/>
  <c r="R519"/>
  <c r="P519"/>
  <c r="BK519"/>
  <c r="J519"/>
  <c r="BE519" s="1"/>
  <c r="BI507"/>
  <c r="BH507"/>
  <c r="BG507"/>
  <c r="BF507"/>
  <c r="T507"/>
  <c r="R507"/>
  <c r="P507"/>
  <c r="BK507"/>
  <c r="J507"/>
  <c r="BE507" s="1"/>
  <c r="BI503"/>
  <c r="BH503"/>
  <c r="BG503"/>
  <c r="BF503"/>
  <c r="T503"/>
  <c r="R503"/>
  <c r="P503"/>
  <c r="BK503"/>
  <c r="J503"/>
  <c r="BE503" s="1"/>
  <c r="BI500"/>
  <c r="BH500"/>
  <c r="BG500"/>
  <c r="BF500"/>
  <c r="T500"/>
  <c r="R500"/>
  <c r="P500"/>
  <c r="BK500"/>
  <c r="J500"/>
  <c r="BE500" s="1"/>
  <c r="BI497"/>
  <c r="BH497"/>
  <c r="BG497"/>
  <c r="BF497"/>
  <c r="T497"/>
  <c r="R497"/>
  <c r="P497"/>
  <c r="BK497"/>
  <c r="J497"/>
  <c r="BE497" s="1"/>
  <c r="BI494"/>
  <c r="BH494"/>
  <c r="BG494"/>
  <c r="BF494"/>
  <c r="T494"/>
  <c r="R494"/>
  <c r="P494"/>
  <c r="BK494"/>
  <c r="J494"/>
  <c r="BE494" s="1"/>
  <c r="BI491"/>
  <c r="BH491"/>
  <c r="BG491"/>
  <c r="BF491"/>
  <c r="T491"/>
  <c r="R491"/>
  <c r="P491"/>
  <c r="BK491"/>
  <c r="J491"/>
  <c r="BE491" s="1"/>
  <c r="BI460"/>
  <c r="BH460"/>
  <c r="BG460"/>
  <c r="BF460"/>
  <c r="T460"/>
  <c r="R460"/>
  <c r="P460"/>
  <c r="BK460"/>
  <c r="J460"/>
  <c r="BE460" s="1"/>
  <c r="BI455"/>
  <c r="BH455"/>
  <c r="BG455"/>
  <c r="BF455"/>
  <c r="T455"/>
  <c r="R455"/>
  <c r="P455"/>
  <c r="BK455"/>
  <c r="J455"/>
  <c r="BE455" s="1"/>
  <c r="BI450"/>
  <c r="BH450"/>
  <c r="BG450"/>
  <c r="BF450"/>
  <c r="T450"/>
  <c r="R450"/>
  <c r="P450"/>
  <c r="BK450"/>
  <c r="J450"/>
  <c r="BE450" s="1"/>
  <c r="BI440"/>
  <c r="BH440"/>
  <c r="BG440"/>
  <c r="BF440"/>
  <c r="T440"/>
  <c r="R440"/>
  <c r="P440"/>
  <c r="BK440"/>
  <c r="J440"/>
  <c r="BE440" s="1"/>
  <c r="BI425"/>
  <c r="BH425"/>
  <c r="BG425"/>
  <c r="BF425"/>
  <c r="T425"/>
  <c r="R425"/>
  <c r="P425"/>
  <c r="BK425"/>
  <c r="J425"/>
  <c r="BE425" s="1"/>
  <c r="BI415"/>
  <c r="BH415"/>
  <c r="BG415"/>
  <c r="BF415"/>
  <c r="T415"/>
  <c r="R415"/>
  <c r="P415"/>
  <c r="BK415"/>
  <c r="J415"/>
  <c r="BE415" s="1"/>
  <c r="BI403"/>
  <c r="BH403"/>
  <c r="BG403"/>
  <c r="BF403"/>
  <c r="T403"/>
  <c r="R403"/>
  <c r="P403"/>
  <c r="BK403"/>
  <c r="J403"/>
  <c r="BE403" s="1"/>
  <c r="BI395"/>
  <c r="BH395"/>
  <c r="BG395"/>
  <c r="BF395"/>
  <c r="T395"/>
  <c r="R395"/>
  <c r="P395"/>
  <c r="BK395"/>
  <c r="J395"/>
  <c r="BE395" s="1"/>
  <c r="BI382"/>
  <c r="BH382"/>
  <c r="BG382"/>
  <c r="BF382"/>
  <c r="T382"/>
  <c r="R382"/>
  <c r="P382"/>
  <c r="BK382"/>
  <c r="J382"/>
  <c r="BE382" s="1"/>
  <c r="BI379"/>
  <c r="BH379"/>
  <c r="BG379"/>
  <c r="BF379"/>
  <c r="T379"/>
  <c r="R379"/>
  <c r="P379"/>
  <c r="BK379"/>
  <c r="J379"/>
  <c r="BE379" s="1"/>
  <c r="BI376"/>
  <c r="BH376"/>
  <c r="BG376"/>
  <c r="BF376"/>
  <c r="T376"/>
  <c r="R376"/>
  <c r="P376"/>
  <c r="BK376"/>
  <c r="J376"/>
  <c r="BE376" s="1"/>
  <c r="BI373"/>
  <c r="BH373"/>
  <c r="BG373"/>
  <c r="BF373"/>
  <c r="T373"/>
  <c r="R373"/>
  <c r="P373"/>
  <c r="BK373"/>
  <c r="J373"/>
  <c r="BE373" s="1"/>
  <c r="BI370"/>
  <c r="BH370"/>
  <c r="BG370"/>
  <c r="BF370"/>
  <c r="T370"/>
  <c r="R370"/>
  <c r="P370"/>
  <c r="BK370"/>
  <c r="J370"/>
  <c r="BE370" s="1"/>
  <c r="BI366"/>
  <c r="BH366"/>
  <c r="BG366"/>
  <c r="BF366"/>
  <c r="T366"/>
  <c r="R366"/>
  <c r="P366"/>
  <c r="BK366"/>
  <c r="J366"/>
  <c r="BE366" s="1"/>
  <c r="BI362"/>
  <c r="BH362"/>
  <c r="BG362"/>
  <c r="BF362"/>
  <c r="T362"/>
  <c r="R362"/>
  <c r="P362"/>
  <c r="BK362"/>
  <c r="J362"/>
  <c r="BE362" s="1"/>
  <c r="BI358"/>
  <c r="BH358"/>
  <c r="BG358"/>
  <c r="BF358"/>
  <c r="T358"/>
  <c r="R358"/>
  <c r="P358"/>
  <c r="BK358"/>
  <c r="J358"/>
  <c r="BE358" s="1"/>
  <c r="BI354"/>
  <c r="BH354"/>
  <c r="BG354"/>
  <c r="BF354"/>
  <c r="T354"/>
  <c r="R354"/>
  <c r="P354"/>
  <c r="BK354"/>
  <c r="J354"/>
  <c r="BE354" s="1"/>
  <c r="BI351"/>
  <c r="BH351"/>
  <c r="BG351"/>
  <c r="BF351"/>
  <c r="T351"/>
  <c r="R351"/>
  <c r="P351"/>
  <c r="BK351"/>
  <c r="J351"/>
  <c r="BE351" s="1"/>
  <c r="BI344"/>
  <c r="BH344"/>
  <c r="BG344"/>
  <c r="BF344"/>
  <c r="T344"/>
  <c r="R344"/>
  <c r="P344"/>
  <c r="BK344"/>
  <c r="J344"/>
  <c r="BE344" s="1"/>
  <c r="BI332"/>
  <c r="BH332"/>
  <c r="BG332"/>
  <c r="BF332"/>
  <c r="T332"/>
  <c r="R332"/>
  <c r="P332"/>
  <c r="BK332"/>
  <c r="J332"/>
  <c r="BE332" s="1"/>
  <c r="BI329"/>
  <c r="BH329"/>
  <c r="BG329"/>
  <c r="BF329"/>
  <c r="T329"/>
  <c r="R329"/>
  <c r="P329"/>
  <c r="BK329"/>
  <c r="J329"/>
  <c r="BE329" s="1"/>
  <c r="BI326"/>
  <c r="BH326"/>
  <c r="BG326"/>
  <c r="BF326"/>
  <c r="T326"/>
  <c r="R326"/>
  <c r="P326"/>
  <c r="BK326"/>
  <c r="J326"/>
  <c r="BE326" s="1"/>
  <c r="BI322"/>
  <c r="BH322"/>
  <c r="BG322"/>
  <c r="BF322"/>
  <c r="T322"/>
  <c r="R322"/>
  <c r="P322"/>
  <c r="BK322"/>
  <c r="J322"/>
  <c r="BE322" s="1"/>
  <c r="BI319"/>
  <c r="BH319"/>
  <c r="BG319"/>
  <c r="BF319"/>
  <c r="T319"/>
  <c r="R319"/>
  <c r="P319"/>
  <c r="BK319"/>
  <c r="J319"/>
  <c r="BE319" s="1"/>
  <c r="BI316"/>
  <c r="BH316"/>
  <c r="BG316"/>
  <c r="BF316"/>
  <c r="T316"/>
  <c r="R316"/>
  <c r="P316"/>
  <c r="BK316"/>
  <c r="J316"/>
  <c r="BE316" s="1"/>
  <c r="BI312"/>
  <c r="BH312"/>
  <c r="BG312"/>
  <c r="BF312"/>
  <c r="T312"/>
  <c r="R312"/>
  <c r="P312"/>
  <c r="BK312"/>
  <c r="J312"/>
  <c r="BE312" s="1"/>
  <c r="BI309"/>
  <c r="BH309"/>
  <c r="BG309"/>
  <c r="BF309"/>
  <c r="T309"/>
  <c r="R309"/>
  <c r="P309"/>
  <c r="BK309"/>
  <c r="J309"/>
  <c r="BE309" s="1"/>
  <c r="BI306"/>
  <c r="BH306"/>
  <c r="BG306"/>
  <c r="BF306"/>
  <c r="T306"/>
  <c r="R306"/>
  <c r="P306"/>
  <c r="BK306"/>
  <c r="J306"/>
  <c r="BE306" s="1"/>
  <c r="BI302"/>
  <c r="BH302"/>
  <c r="BG302"/>
  <c r="BF302"/>
  <c r="T302"/>
  <c r="R302"/>
  <c r="P302"/>
  <c r="BK302"/>
  <c r="J302"/>
  <c r="BE302" s="1"/>
  <c r="BI297"/>
  <c r="BH297"/>
  <c r="BG297"/>
  <c r="BF297"/>
  <c r="T297"/>
  <c r="R297"/>
  <c r="P297"/>
  <c r="BK297"/>
  <c r="J297"/>
  <c r="BE297" s="1"/>
  <c r="BI294"/>
  <c r="BH294"/>
  <c r="BG294"/>
  <c r="BF294"/>
  <c r="T294"/>
  <c r="R294"/>
  <c r="P294"/>
  <c r="BK294"/>
  <c r="J294"/>
  <c r="BE294" s="1"/>
  <c r="BI287"/>
  <c r="BH287"/>
  <c r="BG287"/>
  <c r="BF287"/>
  <c r="T287"/>
  <c r="R287"/>
  <c r="P287"/>
  <c r="BK287"/>
  <c r="J287"/>
  <c r="BE287" s="1"/>
  <c r="BI280"/>
  <c r="BH280"/>
  <c r="BG280"/>
  <c r="BF280"/>
  <c r="T280"/>
  <c r="R280"/>
  <c r="P280"/>
  <c r="BK280"/>
  <c r="J280"/>
  <c r="BE280" s="1"/>
  <c r="BI252"/>
  <c r="BH252"/>
  <c r="BG252"/>
  <c r="BF252"/>
  <c r="T252"/>
  <c r="R252"/>
  <c r="P252"/>
  <c r="BK252"/>
  <c r="J252"/>
  <c r="BE252" s="1"/>
  <c r="BI249"/>
  <c r="BH249"/>
  <c r="BG249"/>
  <c r="BF249"/>
  <c r="T249"/>
  <c r="R249"/>
  <c r="P249"/>
  <c r="BK249"/>
  <c r="J249"/>
  <c r="BE249" s="1"/>
  <c r="BI246"/>
  <c r="BH246"/>
  <c r="BG246"/>
  <c r="BF246"/>
  <c r="T246"/>
  <c r="R246"/>
  <c r="P246"/>
  <c r="BK246"/>
  <c r="J246"/>
  <c r="BE246" s="1"/>
  <c r="BI241"/>
  <c r="BH241"/>
  <c r="BG241"/>
  <c r="BF241"/>
  <c r="T241"/>
  <c r="R241"/>
  <c r="P241"/>
  <c r="BK241"/>
  <c r="J241"/>
  <c r="BE241" s="1"/>
  <c r="BI238"/>
  <c r="BH238"/>
  <c r="BG238"/>
  <c r="BF238"/>
  <c r="T238"/>
  <c r="R238"/>
  <c r="P238"/>
  <c r="BK238"/>
  <c r="J238"/>
  <c r="BE238" s="1"/>
  <c r="BI218"/>
  <c r="BH218"/>
  <c r="BG218"/>
  <c r="BF218"/>
  <c r="T218"/>
  <c r="R218"/>
  <c r="P218"/>
  <c r="BK218"/>
  <c r="J218"/>
  <c r="BE218" s="1"/>
  <c r="BI211"/>
  <c r="BH211"/>
  <c r="BG211"/>
  <c r="BF211"/>
  <c r="T211"/>
  <c r="R211"/>
  <c r="P211"/>
  <c r="BK211"/>
  <c r="J211"/>
  <c r="BE211" s="1"/>
  <c r="BI208"/>
  <c r="BH208"/>
  <c r="BG208"/>
  <c r="BF208"/>
  <c r="T208"/>
  <c r="R208"/>
  <c r="P208"/>
  <c r="BK208"/>
  <c r="J208"/>
  <c r="BE208" s="1"/>
  <c r="BI205"/>
  <c r="BH205"/>
  <c r="BG205"/>
  <c r="BF205"/>
  <c r="T205"/>
  <c r="R205"/>
  <c r="P205"/>
  <c r="BK205"/>
  <c r="J205"/>
  <c r="BE205" s="1"/>
  <c r="BI200"/>
  <c r="BH200"/>
  <c r="BG200"/>
  <c r="BF200"/>
  <c r="T200"/>
  <c r="R200"/>
  <c r="P200"/>
  <c r="BK200"/>
  <c r="J200"/>
  <c r="BE200" s="1"/>
  <c r="BI195"/>
  <c r="BH195"/>
  <c r="BG195"/>
  <c r="BF195"/>
  <c r="T195"/>
  <c r="R195"/>
  <c r="P195"/>
  <c r="BK195"/>
  <c r="J195"/>
  <c r="BE195" s="1"/>
  <c r="BI190"/>
  <c r="BH190"/>
  <c r="BG190"/>
  <c r="BF190"/>
  <c r="T190"/>
  <c r="R190"/>
  <c r="P190"/>
  <c r="BK190"/>
  <c r="J190"/>
  <c r="BE190" s="1"/>
  <c r="BI171"/>
  <c r="BH171"/>
  <c r="BG171"/>
  <c r="BF171"/>
  <c r="T171"/>
  <c r="R171"/>
  <c r="P171"/>
  <c r="BK171"/>
  <c r="J171"/>
  <c r="BE171" s="1"/>
  <c r="BI167"/>
  <c r="BH167"/>
  <c r="BG167"/>
  <c r="BF167"/>
  <c r="T167"/>
  <c r="R167"/>
  <c r="P167"/>
  <c r="BK167"/>
  <c r="J167"/>
  <c r="BE167" s="1"/>
  <c r="BI161"/>
  <c r="BH161"/>
  <c r="BG161"/>
  <c r="BF161"/>
  <c r="T161"/>
  <c r="R161"/>
  <c r="P161"/>
  <c r="BK161"/>
  <c r="J161"/>
  <c r="BE161" s="1"/>
  <c r="BI158"/>
  <c r="BH158"/>
  <c r="BG158"/>
  <c r="BF158"/>
  <c r="T158"/>
  <c r="R158"/>
  <c r="P158"/>
  <c r="BK158"/>
  <c r="J158"/>
  <c r="BE158" s="1"/>
  <c r="BI155"/>
  <c r="BH155"/>
  <c r="BG155"/>
  <c r="BF155"/>
  <c r="T155"/>
  <c r="R155"/>
  <c r="P155"/>
  <c r="BK155"/>
  <c r="J155"/>
  <c r="BE155" s="1"/>
  <c r="BI149"/>
  <c r="BH149"/>
  <c r="BG149"/>
  <c r="BF149"/>
  <c r="T149"/>
  <c r="R149"/>
  <c r="P149"/>
  <c r="BK149"/>
  <c r="J149"/>
  <c r="BE149" s="1"/>
  <c r="BI142"/>
  <c r="BH142"/>
  <c r="BG142"/>
  <c r="BF142"/>
  <c r="T142"/>
  <c r="R142"/>
  <c r="P142"/>
  <c r="BK142"/>
  <c r="J142"/>
  <c r="BE142" s="1"/>
  <c r="BI136"/>
  <c r="BH136"/>
  <c r="BG136"/>
  <c r="BF136"/>
  <c r="T136"/>
  <c r="R136"/>
  <c r="P136"/>
  <c r="BK136"/>
  <c r="J136"/>
  <c r="BE136" s="1"/>
  <c r="BI133"/>
  <c r="BH133"/>
  <c r="BG133"/>
  <c r="BF133"/>
  <c r="T133"/>
  <c r="R133"/>
  <c r="P133"/>
  <c r="BK133"/>
  <c r="J133"/>
  <c r="BE133" s="1"/>
  <c r="BI108"/>
  <c r="BH108"/>
  <c r="BG108"/>
  <c r="BF108"/>
  <c r="T108"/>
  <c r="R108"/>
  <c r="P108"/>
  <c r="BK108"/>
  <c r="J108"/>
  <c r="BE108" s="1"/>
  <c r="BI105"/>
  <c r="BH105"/>
  <c r="BG105"/>
  <c r="BF105"/>
  <c r="T105"/>
  <c r="R105"/>
  <c r="P105"/>
  <c r="BK105"/>
  <c r="J105"/>
  <c r="BE105" s="1"/>
  <c r="BI102"/>
  <c r="BH102"/>
  <c r="BG102"/>
  <c r="BF102"/>
  <c r="T102"/>
  <c r="R102"/>
  <c r="P102"/>
  <c r="BK102"/>
  <c r="J102"/>
  <c r="BE102" s="1"/>
  <c r="BI99"/>
  <c r="BH99"/>
  <c r="BG99"/>
  <c r="BF99"/>
  <c r="T99"/>
  <c r="R99"/>
  <c r="P99"/>
  <c r="BK99"/>
  <c r="J99"/>
  <c r="BE99" s="1"/>
  <c r="BI96"/>
  <c r="F37" s="1"/>
  <c r="BD55" i="1" s="1"/>
  <c r="BH96" i="2"/>
  <c r="F36"/>
  <c r="BC55" i="1" s="1"/>
  <c r="BG96" i="2"/>
  <c r="F35" s="1"/>
  <c r="BB55" i="1" s="1"/>
  <c r="BF96" i="2"/>
  <c r="J34"/>
  <c r="AW55" i="1" s="1"/>
  <c r="F34" i="2"/>
  <c r="BA55" i="1" s="1"/>
  <c r="T96" i="2"/>
  <c r="T95" s="1"/>
  <c r="R96"/>
  <c r="R95" s="1"/>
  <c r="R94" s="1"/>
  <c r="P96"/>
  <c r="P95" s="1"/>
  <c r="BK96"/>
  <c r="BK95"/>
  <c r="J95" s="1"/>
  <c r="J61" s="1"/>
  <c r="J96"/>
  <c r="BE96"/>
  <c r="J89"/>
  <c r="F89"/>
  <c r="F87"/>
  <c r="E85"/>
  <c r="J54"/>
  <c r="F54"/>
  <c r="F52"/>
  <c r="E50"/>
  <c r="J24"/>
  <c r="E24"/>
  <c r="J90"/>
  <c r="J55"/>
  <c r="J23"/>
  <c r="J18"/>
  <c r="E18"/>
  <c r="F90" s="1"/>
  <c r="F55"/>
  <c r="J17"/>
  <c r="J12"/>
  <c r="J87" s="1"/>
  <c r="J52"/>
  <c r="E7"/>
  <c r="E83"/>
  <c r="E48"/>
  <c r="AS56" i="1"/>
  <c r="AS54"/>
  <c r="AT60"/>
  <c r="L50"/>
  <c r="AM50"/>
  <c r="AM49"/>
  <c r="L49"/>
  <c r="AM47"/>
  <c r="L47"/>
  <c r="L45"/>
  <c r="L44"/>
  <c r="BD54" l="1"/>
  <c r="W33" s="1"/>
  <c r="T98" i="3"/>
  <c r="J33" i="2"/>
  <c r="AV55" i="1" s="1"/>
  <c r="AT55" s="1"/>
  <c r="P94" i="2"/>
  <c r="J590"/>
  <c r="J62" s="1"/>
  <c r="BK94"/>
  <c r="J36" i="3"/>
  <c r="AW57" i="1" s="1"/>
  <c r="AT57" s="1"/>
  <c r="F36" i="3"/>
  <c r="BA57" i="1" s="1"/>
  <c r="J87" i="4"/>
  <c r="J59"/>
  <c r="F33" i="2"/>
  <c r="AZ55" i="1" s="1"/>
  <c r="P1228" i="2"/>
  <c r="T1228"/>
  <c r="T94" s="1"/>
  <c r="R1262"/>
  <c r="R93" s="1"/>
  <c r="P1318"/>
  <c r="P1262" s="1"/>
  <c r="T1318"/>
  <c r="T1262" s="1"/>
  <c r="E50" i="3"/>
  <c r="J100"/>
  <c r="J65" s="1"/>
  <c r="J353"/>
  <c r="J73" s="1"/>
  <c r="BK352"/>
  <c r="J352" s="1"/>
  <c r="J72" s="1"/>
  <c r="J412"/>
  <c r="J76" s="1"/>
  <c r="BK411"/>
  <c r="J411" s="1"/>
  <c r="J75" s="1"/>
  <c r="F35" i="4"/>
  <c r="AZ58" i="1" s="1"/>
  <c r="AZ56" s="1"/>
  <c r="AV56" s="1"/>
  <c r="F88" i="5"/>
  <c r="F59"/>
  <c r="J35"/>
  <c r="AV59" i="1" s="1"/>
  <c r="AT59" s="1"/>
  <c r="F35" i="5"/>
  <c r="AZ59" i="1" s="1"/>
  <c r="J93" i="5"/>
  <c r="J65" s="1"/>
  <c r="BK92"/>
  <c r="R92"/>
  <c r="R91" s="1"/>
  <c r="P353" i="3"/>
  <c r="P352" s="1"/>
  <c r="P98" s="1"/>
  <c r="AU57" i="1" s="1"/>
  <c r="AU56" s="1"/>
  <c r="T353" i="3"/>
  <c r="T352" s="1"/>
  <c r="P412"/>
  <c r="P411" s="1"/>
  <c r="T412"/>
  <c r="T411" s="1"/>
  <c r="BK92" i="4"/>
  <c r="P91"/>
  <c r="P90" s="1"/>
  <c r="AU58" i="1" s="1"/>
  <c r="T91" i="4"/>
  <c r="T90" s="1"/>
  <c r="J36"/>
  <c r="AW58" i="1" s="1"/>
  <c r="AT58" s="1"/>
  <c r="F36" i="4"/>
  <c r="BA58" i="1" s="1"/>
  <c r="F38" i="4"/>
  <c r="BC58" i="1" s="1"/>
  <c r="BC56" s="1"/>
  <c r="F37" i="5"/>
  <c r="BB59" i="1" s="1"/>
  <c r="BB56" s="1"/>
  <c r="AX56" s="1"/>
  <c r="F39" i="5"/>
  <c r="BD59" i="1" s="1"/>
  <c r="BD56" s="1"/>
  <c r="J59" i="6"/>
  <c r="J30"/>
  <c r="F33"/>
  <c r="AZ60" i="1" s="1"/>
  <c r="F34" i="6"/>
  <c r="BA60" i="1" s="1"/>
  <c r="AY56" l="1"/>
  <c r="BC54"/>
  <c r="T93" i="2"/>
  <c r="BK91" i="4"/>
  <c r="J92"/>
  <c r="J65" s="1"/>
  <c r="J92" i="5"/>
  <c r="J64" s="1"/>
  <c r="BK91"/>
  <c r="J91" s="1"/>
  <c r="AZ54" i="1"/>
  <c r="J94" i="2"/>
  <c r="J60" s="1"/>
  <c r="BK93"/>
  <c r="J93" s="1"/>
  <c r="BB54" i="1"/>
  <c r="P93" i="2"/>
  <c r="AU55" i="1" s="1"/>
  <c r="AU54" s="1"/>
  <c r="AG60"/>
  <c r="AN60" s="1"/>
  <c r="J39" i="6"/>
  <c r="BA56" i="1"/>
  <c r="BK98" i="3"/>
  <c r="J98" s="1"/>
  <c r="AW56" i="1" l="1"/>
  <c r="AT56" s="1"/>
  <c r="BA54"/>
  <c r="W31"/>
  <c r="AX54"/>
  <c r="J32" i="5"/>
  <c r="J63"/>
  <c r="AY54" i="1"/>
  <c r="W32"/>
  <c r="J63" i="3"/>
  <c r="J32"/>
  <c r="J30" i="2"/>
  <c r="J59"/>
  <c r="AV54" i="1"/>
  <c r="W29"/>
  <c r="BK90" i="4"/>
  <c r="J90" s="1"/>
  <c r="J91"/>
  <c r="J64" s="1"/>
  <c r="AG57" i="1" l="1"/>
  <c r="J41" i="3"/>
  <c r="AW54" i="1"/>
  <c r="AK30" s="1"/>
  <c r="W30"/>
  <c r="J63" i="4"/>
  <c r="J32"/>
  <c r="AK29" i="1"/>
  <c r="AT54"/>
  <c r="J39" i="2"/>
  <c r="AG55" i="1"/>
  <c r="J41" i="5"/>
  <c r="AG59" i="1"/>
  <c r="AN59" s="1"/>
  <c r="AN55" l="1"/>
  <c r="AG58"/>
  <c r="AN58" s="1"/>
  <c r="J41" i="4"/>
  <c r="AN57" i="1"/>
  <c r="AG56"/>
  <c r="AN56" s="1"/>
  <c r="AG54" l="1"/>
  <c r="AK26" l="1"/>
  <c r="AK35" s="1"/>
  <c r="AN54"/>
</calcChain>
</file>

<file path=xl/sharedStrings.xml><?xml version="1.0" encoding="utf-8"?>
<sst xmlns="http://schemas.openxmlformats.org/spreadsheetml/2006/main" count="19170" uniqueCount="2759">
  <si>
    <t>Export Komplet</t>
  </si>
  <si>
    <t>VZ</t>
  </si>
  <si>
    <t>2.0</t>
  </si>
  <si>
    <t>ZAMOK</t>
  </si>
  <si>
    <t>False</t>
  </si>
  <si>
    <t>{85866666-f42c-4ce5-9b49-aa9c898679e6}</t>
  </si>
  <si>
    <t>0,01</t>
  </si>
  <si>
    <t>21</t>
  </si>
  <si>
    <t>15</t>
  </si>
  <si>
    <t>REKAPITULACE STAVBY</t>
  </si>
  <si>
    <t>v ---  níže se nacházejí doplnkové a pomocné údaje k sestavám  --- v</t>
  </si>
  <si>
    <t>Návod na vyplnění</t>
  </si>
  <si>
    <t>0,001</t>
  </si>
  <si>
    <t>Kód:</t>
  </si>
  <si>
    <t>jab_dps</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</si>
  <si>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</si>
  <si>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</si>
  <si>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VT Lomná, km 1,900, rekonstrukce jezu, č. stavby 4054</t>
  </si>
  <si>
    <t>KSO:</t>
  </si>
  <si>
    <t/>
  </si>
  <si>
    <t>CC-CZ:</t>
  </si>
  <si>
    <t>Místo:</t>
  </si>
  <si>
    <t>k. ú. Jablunkov</t>
  </si>
  <si>
    <t>Datum:</t>
  </si>
  <si>
    <t>6. 11. 2019</t>
  </si>
  <si>
    <t>Zadavatel:</t>
  </si>
  <si>
    <t>IČ:</t>
  </si>
  <si>
    <t>70890021</t>
  </si>
  <si>
    <t>Povodí Odry, státní podnik</t>
  </si>
  <si>
    <t>DIČ:</t>
  </si>
  <si>
    <t>CZ70890021</t>
  </si>
  <si>
    <t>Uchazeč:</t>
  </si>
  <si>
    <t>Vyplň údaj</t>
  </si>
  <si>
    <t>Projektant:</t>
  </si>
  <si>
    <t>02247267</t>
  </si>
  <si>
    <t xml:space="preserve">Golik VH, s. r. o. </t>
  </si>
  <si>
    <t>CZ02247267</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</si>
  <si>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</si>
  <si>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</si>
  <si>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</si>
  <si>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</si>
  <si>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</si>
  <si>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</si>
  <si>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</si>
  <si>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</si>
  <si>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</si>
  <si>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</si>
  <si>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</si>
  <si>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</si>
  <si>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</si>
  <si>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</si>
  <si>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</si>
  <si>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</si>
  <si>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</si>
  <si>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</si>
  <si>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</si>
  <si>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</si>
  <si>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</si>
  <si>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</si>
  <si>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</si>
  <si>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</si>
  <si>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</si>
  <si>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</si>
  <si>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</si>
  <si>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</si>
  <si>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</si>
  <si>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</si>
  <si>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</si>
  <si>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</si>
  <si>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</si>
  <si>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</si>
  <si>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</si>
  <si>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</si>
  <si>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</si>
  <si>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</si>
  <si>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</si>
  <si>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</si>
  <si>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</si>
  <si>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</si>
  <si>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</si>
  <si>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</si>
  <si>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</si>
  <si>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Pevný jez</t>
  </si>
  <si>
    <t>STA</t>
  </si>
  <si>
    <t>1</t>
  </si>
  <si>
    <t>{db0405a0-449f-4789-9f43-c0d97ae4fc94}</t>
  </si>
  <si>
    <t>2</t>
  </si>
  <si>
    <t>SO 02</t>
  </si>
  <si>
    <t>Rekonstrukce odběrného objektu</t>
  </si>
  <si>
    <t>{0351e501-61ad-4b70-9be1-46cc4a710c0a}</t>
  </si>
  <si>
    <t>SO 02.1</t>
  </si>
  <si>
    <t>Odběrný objekt - vtok a jalový obtok</t>
  </si>
  <si>
    <t>Soupis</t>
  </si>
  <si>
    <t>{2f64c7d7-ab9a-4911-bce8-1ec4c3829591}</t>
  </si>
  <si>
    <t>SO 02.2</t>
  </si>
  <si>
    <t>Odběrný objekt - výtok do náhonu</t>
  </si>
  <si>
    <t>{33fe9aec-8a08-48d1-9a7d-dce9e4f509d4}</t>
  </si>
  <si>
    <t>SO 02.3</t>
  </si>
  <si>
    <t>Odběrný objekt - vodovod (vnitřní rozvod vody v areálu Sanatoria Jablunkov)</t>
  </si>
  <si>
    <t>{27a481b5-bbe7-4fdf-86f4-4e461474009d}</t>
  </si>
  <si>
    <t>VON</t>
  </si>
  <si>
    <t>Vedlejší a ostatní náklady</t>
  </si>
  <si>
    <t>{7394785a-57ff-4fca-9077-31b8a17d5ebe}</t>
  </si>
  <si>
    <t>bed_rov</t>
  </si>
  <si>
    <t>Bednění rovinné</t>
  </si>
  <si>
    <t>m2</t>
  </si>
  <si>
    <t>836,851</t>
  </si>
  <si>
    <t>bet_zap</t>
  </si>
  <si>
    <t>Záporné bednění</t>
  </si>
  <si>
    <t>103,145</t>
  </si>
  <si>
    <t>KRYCÍ LIST SOUPISU PRACÍ</t>
  </si>
  <si>
    <t>bour_bet</t>
  </si>
  <si>
    <t>Bourání betonový konstrukcí</t>
  </si>
  <si>
    <t>m3</t>
  </si>
  <si>
    <t>214,086</t>
  </si>
  <si>
    <t>cement</t>
  </si>
  <si>
    <t>Dodávka hmot pro injektáž - cement</t>
  </si>
  <si>
    <t>t</t>
  </si>
  <si>
    <t>3,48</t>
  </si>
  <si>
    <t>KT_2PKD_dl</t>
  </si>
  <si>
    <t>Celková délka pramencových kotev 2PKD</t>
  </si>
  <si>
    <t>m</t>
  </si>
  <si>
    <t>48</t>
  </si>
  <si>
    <t>DKB</t>
  </si>
  <si>
    <t>DKB 30/20/10</t>
  </si>
  <si>
    <t>78,3</t>
  </si>
  <si>
    <t>Objekt:</t>
  </si>
  <si>
    <t>DKS</t>
  </si>
  <si>
    <t>DKS 30/20</t>
  </si>
  <si>
    <t>91,899</t>
  </si>
  <si>
    <t>SO 01 - Pevný jez</t>
  </si>
  <si>
    <t>parez300</t>
  </si>
  <si>
    <t>Odstranění pařezů prům. do 300 mm</t>
  </si>
  <si>
    <t>kus</t>
  </si>
  <si>
    <t>parez500</t>
  </si>
  <si>
    <t>Odstranění pařezů do prům. 500 mm</t>
  </si>
  <si>
    <t>13</t>
  </si>
  <si>
    <t>parez700</t>
  </si>
  <si>
    <t>Odstranění pařezů prům. do 700 mm</t>
  </si>
  <si>
    <t>5</t>
  </si>
  <si>
    <t>parez900</t>
  </si>
  <si>
    <t>Odstranění pařezů prům. do 900 mm</t>
  </si>
  <si>
    <t>3</t>
  </si>
  <si>
    <t>lik_kam_zMD</t>
  </si>
  <si>
    <t>Odklizení nepoužitého kamene z MD k likvidaci</t>
  </si>
  <si>
    <t>429,866</t>
  </si>
  <si>
    <t>nzp_jam_tr5_ZK2</t>
  </si>
  <si>
    <t>Výkop nezepažených jam v tř.5 - základní objem 1</t>
  </si>
  <si>
    <t>1043,343</t>
  </si>
  <si>
    <t>bour_bet_ZK</t>
  </si>
  <si>
    <t>Bourání betonových konstrukcí - základní objem</t>
  </si>
  <si>
    <t>186,162</t>
  </si>
  <si>
    <t>vykop_tr6</t>
  </si>
  <si>
    <t>Výkop výplně výmolů ze stav. opevnění.</t>
  </si>
  <si>
    <t>170</t>
  </si>
  <si>
    <t>hrazky</t>
  </si>
  <si>
    <t>Dočasné sypané hrázky - jímky</t>
  </si>
  <si>
    <t>730,35</t>
  </si>
  <si>
    <t>leseni</t>
  </si>
  <si>
    <t>Pracovní řadové lešení</t>
  </si>
  <si>
    <t>159</t>
  </si>
  <si>
    <t>pasek</t>
  </si>
  <si>
    <t>Zemnící pásek</t>
  </si>
  <si>
    <t>261,2</t>
  </si>
  <si>
    <t>zarez_folie</t>
  </si>
  <si>
    <t>Výkop a zásyp zářezu zajištění folie</t>
  </si>
  <si>
    <t>32,8</t>
  </si>
  <si>
    <t>obtok</t>
  </si>
  <si>
    <t>Výkop zásyp dočasného obtoku v tř.3a4</t>
  </si>
  <si>
    <t>1238,08</t>
  </si>
  <si>
    <t>sjezdy</t>
  </si>
  <si>
    <t>Výkop/zásyp dočasných sjezdů do koryta</t>
  </si>
  <si>
    <t>287</t>
  </si>
  <si>
    <t>prejezd_DN500</t>
  </si>
  <si>
    <t>Přejezd z trub ocelových</t>
  </si>
  <si>
    <t>DN500</t>
  </si>
  <si>
    <t>50</t>
  </si>
  <si>
    <t>presyp_trub</t>
  </si>
  <si>
    <t>Přesyp trubního propustku</t>
  </si>
  <si>
    <t>12</t>
  </si>
  <si>
    <t>opev_prejezdu</t>
  </si>
  <si>
    <t>Dočasné opevnění přejezdu</t>
  </si>
  <si>
    <t>izol_folie</t>
  </si>
  <si>
    <t>Těsnění sypané jímky PVC folií</t>
  </si>
  <si>
    <t>1019</t>
  </si>
  <si>
    <t>hrabanka</t>
  </si>
  <si>
    <t>Lesní hrabanka</t>
  </si>
  <si>
    <t>2400</t>
  </si>
  <si>
    <t>Z3</t>
  </si>
  <si>
    <t>Kotevní desky zemnícího pásku</t>
  </si>
  <si>
    <t>kg</t>
  </si>
  <si>
    <t>44,176</t>
  </si>
  <si>
    <t>sloupky</t>
  </si>
  <si>
    <t>Sloupky</t>
  </si>
  <si>
    <t>4</t>
  </si>
  <si>
    <t>vzpery</t>
  </si>
  <si>
    <t>Vzpěry</t>
  </si>
  <si>
    <t>vykop_patek</t>
  </si>
  <si>
    <t>Výkop patek sloupků</t>
  </si>
  <si>
    <t>0,576</t>
  </si>
  <si>
    <t>oploceni</t>
  </si>
  <si>
    <t>Oplocení z drátěného pletiva na ocelové sloupky</t>
  </si>
  <si>
    <t>6</t>
  </si>
  <si>
    <t>lic_DS</t>
  </si>
  <si>
    <t>Úprava líce DS</t>
  </si>
  <si>
    <t>132,7</t>
  </si>
  <si>
    <t>izol_2pouziti</t>
  </si>
  <si>
    <t>Opětovné použití</t>
  </si>
  <si>
    <t>368</t>
  </si>
  <si>
    <t>geotex600</t>
  </si>
  <si>
    <t>Geotextilie 600 g/m2</t>
  </si>
  <si>
    <t>1061</t>
  </si>
  <si>
    <t>geotex2pouziti</t>
  </si>
  <si>
    <t>Geotextilie pro opětovné použití</t>
  </si>
  <si>
    <t>386,4</t>
  </si>
  <si>
    <t>zdivo_radkove</t>
  </si>
  <si>
    <t>Řádkové obkladní zdivo</t>
  </si>
  <si>
    <t>25,625</t>
  </si>
  <si>
    <t>schody_LK</t>
  </si>
  <si>
    <t>Schody z lomového kamene</t>
  </si>
  <si>
    <t>20,25</t>
  </si>
  <si>
    <t>zahoz_celkem</t>
  </si>
  <si>
    <t>Celková kubatura záhozu - následně se dělý na nový a z RZB</t>
  </si>
  <si>
    <t>805,12</t>
  </si>
  <si>
    <t>podsyp_kam</t>
  </si>
  <si>
    <t>Podsyp kamenných konstrukcí</t>
  </si>
  <si>
    <t>240,105</t>
  </si>
  <si>
    <t>zahoz_zRZB</t>
  </si>
  <si>
    <t>Zához z rozebraného kamene</t>
  </si>
  <si>
    <t>402,56</t>
  </si>
  <si>
    <t>zahoz_prolit_RZB</t>
  </si>
  <si>
    <t>Zához z prolitím z rozebraného kamene</t>
  </si>
  <si>
    <t>399,184</t>
  </si>
  <si>
    <t>odvoz_oploc</t>
  </si>
  <si>
    <t>Odklizení oplocení</t>
  </si>
  <si>
    <t>0,999</t>
  </si>
  <si>
    <t>odvoz_suti</t>
  </si>
  <si>
    <t>Odvoz suti z vybouraných konstrukcí</t>
  </si>
  <si>
    <t>610,145</t>
  </si>
  <si>
    <t>REKAPITULACE ČLENĚNÍ SOUPISU PRACÍ</t>
  </si>
  <si>
    <t>odvoz14</t>
  </si>
  <si>
    <t>Odvoz v tř. 1-4</t>
  </si>
  <si>
    <t>552,898</t>
  </si>
  <si>
    <t>ohum_rov</t>
  </si>
  <si>
    <t>Ohumusování v rovině v tl. 100 mm</t>
  </si>
  <si>
    <t>1716,6</t>
  </si>
  <si>
    <t>ohum_svah</t>
  </si>
  <si>
    <t>Ohumusování ve svahu v tl. 100 mm</t>
  </si>
  <si>
    <t>88,4</t>
  </si>
  <si>
    <t>KT_2PKD_ks</t>
  </si>
  <si>
    <t>Počet pramencových kotev 2PKD</t>
  </si>
  <si>
    <t>rzb_kam</t>
  </si>
  <si>
    <t>Odstranění kam. opevnění k recyklaci</t>
  </si>
  <si>
    <t>1257,61</t>
  </si>
  <si>
    <t>sejmuti</t>
  </si>
  <si>
    <t>Sejmutí humusu</t>
  </si>
  <si>
    <t>180,5</t>
  </si>
  <si>
    <t>nzp_jam_34</t>
  </si>
  <si>
    <t xml:space="preserve">Výkop nezapažených jam v tř.  3 a 4 </t>
  </si>
  <si>
    <t>1380,658</t>
  </si>
  <si>
    <t>vykop_tr5</t>
  </si>
  <si>
    <t>Výlom ve skalním podloží</t>
  </si>
  <si>
    <t>1064,21</t>
  </si>
  <si>
    <t>zalití</t>
  </si>
  <si>
    <t>Zalití rostlin vodou</t>
  </si>
  <si>
    <t>54,15</t>
  </si>
  <si>
    <t>zapory</t>
  </si>
  <si>
    <t>Zápory</t>
  </si>
  <si>
    <t>77</t>
  </si>
  <si>
    <t>zasyp</t>
  </si>
  <si>
    <t>Zásyp se zhutněním</t>
  </si>
  <si>
    <t>2131,795</t>
  </si>
  <si>
    <t>vodotec_34</t>
  </si>
  <si>
    <t>Výkop vodotečí + pod vodou v tř. 3 a 4</t>
  </si>
  <si>
    <t>963,908</t>
  </si>
  <si>
    <t>Kód dílu - Popis</t>
  </si>
  <si>
    <t>Cena celkem [CZK]</t>
  </si>
  <si>
    <t>nzp_jam_34ZK</t>
  </si>
  <si>
    <t>Výkop nezapažených jam tř. 3a4 základní objem</t>
  </si>
  <si>
    <t>1150,548</t>
  </si>
  <si>
    <t>vodotec_34ZK</t>
  </si>
  <si>
    <t>Výkop vodotečí + pod vodou v tř. 3 a 4 - základní objem</t>
  </si>
  <si>
    <t>564,09</t>
  </si>
  <si>
    <t>-1</t>
  </si>
  <si>
    <t>nzp_jam_tr5_ZK1</t>
  </si>
  <si>
    <t>966,058</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</si>
  <si>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</si>
  <si>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</si>
  <si>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</si>
  <si>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</si>
  <si>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</si>
  <si>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</si>
  <si>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</si>
  <si>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</si>
  <si>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</si>
  <si>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</si>
  <si>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</si>
  <si>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767 - Konstrukce zámečnické</t>
  </si>
  <si>
    <t>M - Práce a dodávky M</t>
  </si>
  <si>
    <t xml:space="preserve">    21-M - Elektromontáže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</si>
  <si>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</si>
  <si>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</si>
  <si>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</si>
  <si>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</si>
  <si>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</si>
  <si>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</si>
  <si>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</si>
  <si>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</si>
  <si>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</si>
  <si>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</si>
  <si>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</si>
  <si>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</si>
  <si>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</si>
  <si>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</si>
  <si>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</si>
  <si>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</si>
  <si>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</si>
  <si>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</si>
  <si>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112201101</t>
  </si>
  <si>
    <t>Odstranění pařezů D do 300 mm</t>
  </si>
  <si>
    <t>CS ÚRS 2019 02</t>
  </si>
  <si>
    <t>-216653474</t>
  </si>
  <si>
    <t>PP</t>
  </si>
  <si>
    <t>Odstranění pařezů s jejich vykopáním, vytrháním nebo odstřelením, s přesekáním kořenů průměru přes 100 do 300 mm</t>
  </si>
  <si>
    <t>VV</t>
  </si>
  <si>
    <t>21 "viz přílohu D.01_1 - tab. č. 1"</t>
  </si>
  <si>
    <t>112201102</t>
  </si>
  <si>
    <t>Odstranění pařezů D do 500 mm</t>
  </si>
  <si>
    <t>-1619145064</t>
  </si>
  <si>
    <t>Odstranění pařezů s jejich vykopáním, vytrháním nebo odstřelením, s přesekáním kořenů průměru přes 300 do 500 mm</t>
  </si>
  <si>
    <t>13 "viz přílohu D.01_1 - tab. č. 1"</t>
  </si>
  <si>
    <t>112201103</t>
  </si>
  <si>
    <t>Odstranění pařezů D do 700 mm</t>
  </si>
  <si>
    <t>50115227</t>
  </si>
  <si>
    <t>Odstranění pařezů s jejich vykopáním, vytrháním nebo odstřelením, s přesekáním kořenů průměru přes 500 do 700 mm</t>
  </si>
  <si>
    <t>5 "viz přílohu D.01_1 - tab. č. 1"</t>
  </si>
  <si>
    <t>112201104</t>
  </si>
  <si>
    <t>Odstranění pařezů D do 900 mm</t>
  </si>
  <si>
    <t>-74167052</t>
  </si>
  <si>
    <t>Odstranění pařezů s jejich vykopáním, vytrháním nebo odstřelením, s přesekáním kořenů průměru přes 700 do 900 mm</t>
  </si>
  <si>
    <t>3 "viz přílohu D.01_1 - tab. č. 1"</t>
  </si>
  <si>
    <t>114203104R</t>
  </si>
  <si>
    <t>Rozebrání záhozů, balvanitého opevnění a rovnanin na sucho</t>
  </si>
  <si>
    <t>-1218689633</t>
  </si>
  <si>
    <t>Rozebrání dlažeb nebo záhozů s naložením na dopravní prostředek záhozů, balvanitého opevnění, rovnanin a soustřeďovacích staveb provedených na sucho</t>
  </si>
  <si>
    <t>P</t>
  </si>
  <si>
    <t>Poznámka k položce:_x000D_
Rozebrání balvanitého opevnění balvanitého skluzu a LB opevnění a zpevněných konstrukcí nad jezem, velké kameny, části zídek, gabiony.</t>
  </si>
  <si>
    <t>Viz přílohu D.01_3.3.1, D.01_3.3.2 a D.01_3.5.1 - D.01_3.5.4</t>
  </si>
  <si>
    <t>PF2 - PF3</t>
  </si>
  <si>
    <t>(5.3+5.3+4.7+5.3)*0.5*5.0</t>
  </si>
  <si>
    <t>PF3 - PF4</t>
  </si>
  <si>
    <t>(4.7+5.3)*5.0+2.0*2.0*1.5*2*0.5</t>
  </si>
  <si>
    <t>PF4 - PF5</t>
  </si>
  <si>
    <t>(21.3+20.2)*0.5*8.0</t>
  </si>
  <si>
    <t>PF5 - PF6</t>
  </si>
  <si>
    <t>(20.2+32.2)*0.5*5.1</t>
  </si>
  <si>
    <t>PF6 - PF7* (začátek vývaru původního jezu)</t>
  </si>
  <si>
    <t>(32.2+44.8)*0.5*7.2</t>
  </si>
  <si>
    <t>PF7* (začátek vývaru původního jezu) - PF7</t>
  </si>
  <si>
    <t>72.2*0.85</t>
  </si>
  <si>
    <t>PF7 - PF7** (začátek přelivné hrany původního jezu)</t>
  </si>
  <si>
    <t>78.1*4.2</t>
  </si>
  <si>
    <t>Předprsí původního jezu</t>
  </si>
  <si>
    <t>4.3*21</t>
  </si>
  <si>
    <t>LB nárazový břeh</t>
  </si>
  <si>
    <t>90*0.8*1.3</t>
  </si>
  <si>
    <t>Mezisoučet</t>
  </si>
  <si>
    <t>opev_prejezdu "rozebrání dočasného opevnění přejezdu z trub"</t>
  </si>
  <si>
    <t>Součet</t>
  </si>
  <si>
    <t>1142032_R29</t>
  </si>
  <si>
    <t>Hrubé učištění rozebraného kamene a betonových bloků od zeminy pro opětovné použití</t>
  </si>
  <si>
    <t>-582808197</t>
  </si>
  <si>
    <t>7</t>
  </si>
  <si>
    <t>114203201</t>
  </si>
  <si>
    <t>Očištění lomového kamene nebo betonových tvárnic od hlíny nebo písku</t>
  </si>
  <si>
    <t>946192685</t>
  </si>
  <si>
    <t>Očištění lomového kamene nebo betonových tvárnic získaných při rozebrání dlažeb, záhozů, rovnanin a soustřeďovacích staveb od hlíny nebo písku</t>
  </si>
  <si>
    <t>Očištění rozebraného kamene pro použití do konstrukcí z kamene</t>
  </si>
  <si>
    <t>26 "pámen pro použití do záhozu v SO 02.3"</t>
  </si>
  <si>
    <t>8</t>
  </si>
  <si>
    <t>114203301</t>
  </si>
  <si>
    <t>Třídění lomového kamene nebo betonových tvárnic podle druhu, velikosti nebo tvaru</t>
  </si>
  <si>
    <t>-1474024168</t>
  </si>
  <si>
    <t>Třídění lomového kamene nebo betonových tvárnic získaných při rozebrání dlažeb, záhozů, rovnanin a soustřeďovacích staveb podle druhu, velikosti nebo tvaru</t>
  </si>
  <si>
    <t>Poznámka k položce:_x000D_
Vytřídění vhodného materiálu k opětovnému použití.</t>
  </si>
  <si>
    <t>9</t>
  </si>
  <si>
    <t>114203401</t>
  </si>
  <si>
    <t>Srovnání lomového kamene nebo betonových tvárnic s přemístěním do 10 m</t>
  </si>
  <si>
    <t>1292102618</t>
  </si>
  <si>
    <t>Srovnání lomového kamene nebo betonových tvárnic do měřitelných figur s přemístěním na vzdálenost do 10 m</t>
  </si>
  <si>
    <t>10</t>
  </si>
  <si>
    <t>115101201</t>
  </si>
  <si>
    <t>Čerpání vody na dopravní výšku do 10 m průměrný přítok do 500 l/min</t>
  </si>
  <si>
    <t>hod</t>
  </si>
  <si>
    <t>201776931</t>
  </si>
  <si>
    <t>Čerpání vody na dopravní výšku do 10 m s uvažovaným průměrným přítokem do 500 l/min</t>
  </si>
  <si>
    <t>2 "ks čerpadel" *24 "h" *5 "dnů" *4 "týdny" *8.5 "měsíce"</t>
  </si>
  <si>
    <t>11</t>
  </si>
  <si>
    <t>115101302</t>
  </si>
  <si>
    <t>Pohotovost čerpací soupravy pro dopravní výšku do 10 m přítok do 1000 l/min</t>
  </si>
  <si>
    <t>den</t>
  </si>
  <si>
    <t>-597546607</t>
  </si>
  <si>
    <t>Pohotovost záložní čerpací soupravy pro dopravní výšku do 10 m s uvažovaným průměrným přítokem přes 500 do 1 000 l/min</t>
  </si>
  <si>
    <t>8*30 + 15 "8,5 měsíce"</t>
  </si>
  <si>
    <t>121101101</t>
  </si>
  <si>
    <t>Sejmutí ornice s přemístěním na vzdálenost do 50 m</t>
  </si>
  <si>
    <t>1029011585</t>
  </si>
  <si>
    <t>Sejmutí ornice nebo lesní půdy s vodorovným přemístěním na hromady v místě upotřebení nebo na dočasné či trvalé skládky se složením, na vzdálenost do 50 m</t>
  </si>
  <si>
    <t>0,10*(410+405) "LB"</t>
  </si>
  <si>
    <t>0,10*990 "PB"</t>
  </si>
  <si>
    <t>121101201</t>
  </si>
  <si>
    <t>Odstranění lesní hrabanky</t>
  </si>
  <si>
    <t>-795884214</t>
  </si>
  <si>
    <t>Odstranění lesní hrabanky pro jakoukoliv tloušťku vrstvy</t>
  </si>
  <si>
    <t>Viz přílohu C.2</t>
  </si>
  <si>
    <t>2400 "PB"</t>
  </si>
  <si>
    <t>14</t>
  </si>
  <si>
    <t>124203101</t>
  </si>
  <si>
    <t>Vykopávky do 1000 m3 pro koryta vodotečí v hornině tř. 3</t>
  </si>
  <si>
    <t>-1068799625</t>
  </si>
  <si>
    <t>Vykopávky pro koryta vodotečí s přehozením výkopku na vzdálenost do 3 m nebo s naložením na dopravní prostředek v hornině tř. 3 do 1 000 m3</t>
  </si>
  <si>
    <t>Viz přílohu D.01_3.3.2 a D.01_3.5.4</t>
  </si>
  <si>
    <t>Výkop pro opevnění LB v nadjezí - opevnění v nadjezí</t>
  </si>
  <si>
    <t>(4+6,5)*0,5*5,3+(6,5+9)*0,5*10+(9+8,6)*0,5*8,5+(8,6+9,8)*0,5*1,5+(9,8+8,5)*0,5*2,8</t>
  </si>
  <si>
    <t>(8,5+10,2)*0,5*7,2+(10,2+7,5)*0,5*10+(7,5+7,2)*0,5*11+(7,2+7,5)*0,5*11+(7,5+6,5)*0,5*10+(6,5+6)*0,5*8,1-93,6</t>
  </si>
  <si>
    <t>0,20*vodotec_34ZK "20% předpokládané sesuvy do výkopu"</t>
  </si>
  <si>
    <t>(4+19)*7+2*9*7 "Výkop pro sjezdy do koryta"</t>
  </si>
  <si>
    <t xml:space="preserve">Výkop obtokového koryta </t>
  </si>
  <si>
    <t>(0+6,8)*0,5*2,1+(6,8+12,8)*0,5*5+(12,8+16,7)*0,5*13+(13,6+15)*0,5*15,5</t>
  </si>
  <si>
    <t>(15+19,5)*0,5*19+(19,5+18,6)*0,5*8,8+(18,6+13,6)*0,5*9,5+(13,6+5,8)*0,5*10+(5,8+0)*0,5*8</t>
  </si>
  <si>
    <t>0,60*0,85*vodotec_34 "60% v tř. 3, 85% na suchu"</t>
  </si>
  <si>
    <t>0,50*hrazky "odtěžení dočasných sypaných hrázek - 50% nad hladinou"</t>
  </si>
  <si>
    <t>0,50*0,70*obtok "50% v tř. 3, 70% nad hladinou"</t>
  </si>
  <si>
    <t>0,50*presyp_trub "odtěžení přesypu přejezdu - 50% nad hladinou"</t>
  </si>
  <si>
    <t>124203109</t>
  </si>
  <si>
    <t>Příplatek k vykopávkám pro koryta vodotečí v hornině tř. 3 za lepivost</t>
  </si>
  <si>
    <t>895932111</t>
  </si>
  <si>
    <t>Vykopávky pro koryta vodotečí s přehozením výkopku na vzdálenost do 3 m nebo s naložením na dopravní prostředek v hornině tř. 3 Příplatek k cenám za lepivost horniny tř. 3</t>
  </si>
  <si>
    <t>0,15*0,60*0,85*vodotec_34 "15% lepivost, 60% v tř. 3, 85% na suchu"</t>
  </si>
  <si>
    <t>0,15*0,50*0,70*obtok "15% lepivost, 50% v tř. 3, 70% nad hladinou"</t>
  </si>
  <si>
    <t>16</t>
  </si>
  <si>
    <t>124303101</t>
  </si>
  <si>
    <t>Vykopávky do 1000 m3 pro koryta vodotečí v hornině tř. 4</t>
  </si>
  <si>
    <t>733397407</t>
  </si>
  <si>
    <t>Vykopávky pro koryta vodotečí s přehozením výkopku na vzdálenost do 3 m nebo s naložením na dopravní prostředek v hornině tř. 4 do 1 000 m3</t>
  </si>
  <si>
    <t>0,40*0,85*vodotec_34 "40% v tř. 4, 85% na suchu"</t>
  </si>
  <si>
    <t>0,30*0,70*obtok "30% v tř. 4, 70% nad hladinou"</t>
  </si>
  <si>
    <t>17</t>
  </si>
  <si>
    <t>124303109</t>
  </si>
  <si>
    <t>Příplatek k vykopávkám pro koryta vodotečí v hornině tř. 4 za lepivost</t>
  </si>
  <si>
    <t>1197026647</t>
  </si>
  <si>
    <t>Vykopávky pro koryta vodotečí s přehozením výkopku na vzdálenost do 3 m nebo s naložením na dopravní prostředek v hornině tř. 4 Příplatek k cenám za lepivost horniny tř. 4</t>
  </si>
  <si>
    <t>0,15*0,40*0,85*vodotec_34 "15% lepivost, 40% v tř. 4, 85% na suchu"</t>
  </si>
  <si>
    <t>0,15*0,30*0,70*obtok "15% lepivost, 30% v tř. 4, 70% nad hladinou"</t>
  </si>
  <si>
    <t>18</t>
  </si>
  <si>
    <t>124403101</t>
  </si>
  <si>
    <t>Vykopávky do 1000 m3 pro koryta vodotečí v hornině tř. 5</t>
  </si>
  <si>
    <t>2084159926</t>
  </si>
  <si>
    <t>Vykopávky pro koryta vodotečí s přehozením výkopku na vzdálenost do 3 m nebo s naložením na dopravní prostředek v hornině tř. 5 do 1 000 m3</t>
  </si>
  <si>
    <t>0,20*0,70*obtok "20% v tř. 5, 70% nad hladinou"</t>
  </si>
  <si>
    <t>19</t>
  </si>
  <si>
    <t>127401102</t>
  </si>
  <si>
    <t>Vykopávky pod vodou v hornině tř. 5 tl vrstvy přes 0,5 m bez trhavin</t>
  </si>
  <si>
    <t>316155970</t>
  </si>
  <si>
    <t>Vykopávky pod vodou strojně na hloubku do 5 m pod projektem stanovenou hladinou vody v hornině tř.5 bez použití trhavin, pro jakékoliv množství průměrné tloušťky projektované vrstvy přes 0,50 m</t>
  </si>
  <si>
    <t>0,20*0,30*obtok "20% v tř. 5, 30% pod vodou"</t>
  </si>
  <si>
    <t>20</t>
  </si>
  <si>
    <t>127701111</t>
  </si>
  <si>
    <t>Vykopávky pod vodou v hornině tř. 1 až 4 objem do 1000 m3 tl vrstvy do 1,5 m</t>
  </si>
  <si>
    <t>-1144640621</t>
  </si>
  <si>
    <t>Vykopávky pod vodou strojně na hloubku do 5 m pod projektem stanovenou hladinou vody v horninách tř.1 až 4, průměrné tloušťky projektované vrstvy přes 0,50 m do 1 000 m3</t>
  </si>
  <si>
    <t>0,15*vodotec_34 "15% pod vodou v tř. 3a4"</t>
  </si>
  <si>
    <t>0,50*hrazky "odtěžení dočasných sypaných hrázek - 50% pod hladinou"</t>
  </si>
  <si>
    <t>0,80*0,30*obtok "80% v tř. 3 a 4, 30% pod vodou"</t>
  </si>
  <si>
    <t>0,50*presyp_trub "odtěžení přesypu přejezdu - 50% pod vodou"</t>
  </si>
  <si>
    <t>131201103</t>
  </si>
  <si>
    <t>Hloubení jam nezapažených v hornině tř. 3 objemu do 5000 m3</t>
  </si>
  <si>
    <t>365111446</t>
  </si>
  <si>
    <t>Hloubení nezapažených jam a zářezů s urovnáním dna do předepsaného profilu a spádu v hornině tř. 3 přes 1 000 do 5 000 m3</t>
  </si>
  <si>
    <t>"PF2 - PF3" (7.5+16.2)*0.5*5</t>
  </si>
  <si>
    <t>"PF3 - PF4" (16.2+18)*0.5*5</t>
  </si>
  <si>
    <t>"PF4 - PF5" (18+12.7)*0.5*4.7</t>
  </si>
  <si>
    <t>"PF5* - PF6* LB prostor bloku 05" 16.4*3.5+(16.4+17.7)*0.5*5.05+17.7*1</t>
  </si>
  <si>
    <t>"LB v prostoru jalové šachty" 2.7*57</t>
  </si>
  <si>
    <t>"PB blok 06" 10*26.8*0.7</t>
  </si>
  <si>
    <t>"Mezi výkopy  bloku 06 a 08" 5*2</t>
  </si>
  <si>
    <t>"PB blok 08" 10.7*30*0.85</t>
  </si>
  <si>
    <t>"Výkop pro opevnění v nadjezí" 3*19</t>
  </si>
  <si>
    <t>"výkop pro přídad nestability jezové stěny původní" 2.6*17.5</t>
  </si>
  <si>
    <t>"čerpací jímky 4ks" 4*1*1*1</t>
  </si>
  <si>
    <t>"Výkop před vtokovým objektem" (18+4)*0.5*1.6</t>
  </si>
  <si>
    <t>"PB nadjezí" (14+2)*0.5*3</t>
  </si>
  <si>
    <t>0,20*nzp_jam_34ZK "20% předpokládané sesuvy do výkopu"</t>
  </si>
  <si>
    <t>0,60*nzp_jam_34 "60% v tř. 3"</t>
  </si>
  <si>
    <t>22</t>
  </si>
  <si>
    <t>131201109</t>
  </si>
  <si>
    <t>Příplatek za lepivost u hloubení jam nezapažených v hornině tř. 3</t>
  </si>
  <si>
    <t>-46944189</t>
  </si>
  <si>
    <t>Hloubení nezapažených jam a zářezů s urovnáním dna do předepsaného profilu a spádu Příplatek k cenám za lepivost horniny tř. 3</t>
  </si>
  <si>
    <t>0,15*0,60*nzp_jam_34 "15% lepivost v tř. 3"</t>
  </si>
  <si>
    <t>23</t>
  </si>
  <si>
    <t>131203102</t>
  </si>
  <si>
    <t>Hloubení jam ručním nebo pneum nářadím v nesoudržných horninách tř. 3</t>
  </si>
  <si>
    <t>-634921676</t>
  </si>
  <si>
    <t>Hloubení zapažených i nezapažených jam ručním nebo pneumatickým nářadím s urovnáním dna do předepsaného profilu a spádu v horninách tř. 3 nesoudržných</t>
  </si>
  <si>
    <t>sloupky*0,30*0,30*0,80 "výkop pro patky sloupků oplocení"</t>
  </si>
  <si>
    <t>vzpery*0,30*0,30*0,80 "výkop pro patky vzpěr oplocení"</t>
  </si>
  <si>
    <t>24</t>
  </si>
  <si>
    <t>131301103</t>
  </si>
  <si>
    <t>Hloubení jam nezapažených v hornině tř. 4 objemu do 5000 m3</t>
  </si>
  <si>
    <t>1782855445</t>
  </si>
  <si>
    <t>Hloubení nezapažených jam a zářezů s urovnáním dna do předepsaného profilu a spádu v hornině tř. 4 přes 1 000 do 5 000 m3</t>
  </si>
  <si>
    <t>0,40*nzp_jam_34 "40% v tř. 4"</t>
  </si>
  <si>
    <t>25</t>
  </si>
  <si>
    <t>131301109</t>
  </si>
  <si>
    <t>Příplatek za lepivost u hloubení jam nezapažených v hornině tř. 4</t>
  </si>
  <si>
    <t>-528704016</t>
  </si>
  <si>
    <t>Hloubení nezapažených jam a zářezů s urovnáním dna do předepsaného profilu a spádu Příplatek k cenám za lepivost horniny tř. 4</t>
  </si>
  <si>
    <t>0,15*0,40*nzp_jam_34 "15% lepivost v tř. 4"</t>
  </si>
  <si>
    <t>26</t>
  </si>
  <si>
    <t>131401103</t>
  </si>
  <si>
    <t>Hloubení jam nezapažených v hornině tř. 5 objemu do 5000 m3</t>
  </si>
  <si>
    <t>-1859969543</t>
  </si>
  <si>
    <t>Hloubení nezapažených jam a zářezů s urovnáním dna do předepsaného profilu a spádu v hornině tř. 5 přes 1 000 do 5 000 m3</t>
  </si>
  <si>
    <t>"PF2 - PF3" (0.9+2.7)*0.5*5</t>
  </si>
  <si>
    <t>"PF3 - PF4" (2.7+5.5)*0.5*5.0+2*0.6*2*2*0.5</t>
  </si>
  <si>
    <t>"PF5 - PF6" (13.7+19.3)*0.5*5.7</t>
  </si>
  <si>
    <t>"Výlom pod blok 5" 4.6*5.8</t>
  </si>
  <si>
    <t>"Výlom pod blok 6" 4.9*7.2</t>
  </si>
  <si>
    <t>PF5 (začátek výkopu) až PF6 dno</t>
  </si>
  <si>
    <t>(47.1+44.4)*0.5*5.05-14.2*1.9+(47.1-14.2)*0.8+13.5*1.5</t>
  </si>
  <si>
    <t>PF6 až PF7* (začátek původního jezu)</t>
  </si>
  <si>
    <t>(44.4+49.9)*0.5*6.4</t>
  </si>
  <si>
    <t>"Výlom pod jezem (dnem)" 2*19.4</t>
  </si>
  <si>
    <t>"PB od PF7" 1.75*5.9</t>
  </si>
  <si>
    <t>"Výlom pod blok 8" 21.3*4.2</t>
  </si>
  <si>
    <t>Zavazovací ozub - rozsah výplňového betonu bude upřesněn podle stavu zs, o použití rozhodne TDI</t>
  </si>
  <si>
    <t>2.21*(24+2.5)</t>
  </si>
  <si>
    <t>"LB v prostoru jezu" 2.3*5.8</t>
  </si>
  <si>
    <t>"V prostoru nového potrubí" 1.8*2.1</t>
  </si>
  <si>
    <t>"V prostoru šachty jalového odtoku SO021" 10.7*0.7</t>
  </si>
  <si>
    <t>"čerpací jímky 4ks" 4*1.0*1.0*1.0</t>
  </si>
  <si>
    <t>0,08*nzp_jam_tr5_ZK1 "8% předpokládaný nadvýlomy pod podkladním betonem"</t>
  </si>
  <si>
    <t>0,02*nzp_jam_tr5_ZK2 "2% předpokládaný nadvýlomy v důsledku špatného podloží"</t>
  </si>
  <si>
    <t>0,80*vykop_tr5 "uvažováno 80% výkop a 20% dolamování"</t>
  </si>
  <si>
    <t>27</t>
  </si>
  <si>
    <t>131501102</t>
  </si>
  <si>
    <t>Hloubení jam nezapažených v hornině tř. 6 objemu do 1000 m3</t>
  </si>
  <si>
    <t>490647037</t>
  </si>
  <si>
    <t>Hloubení nezapažených jam a zářezů s urovnáním dna do předepsaného profilu a spádu v hornině tř. 6 přes 100 do 1 000 m3</t>
  </si>
  <si>
    <t>Poznámka k položce:_x000D_
O rozsahu vytěžení původních výmolů rozhodne TDI.</t>
  </si>
  <si>
    <t>Viz přílohu D.01_1</t>
  </si>
  <si>
    <t>Vytěžení původních výmolů sanovaných zbytky kamenných a betonových konstrukcí</t>
  </si>
  <si>
    <t>28</t>
  </si>
  <si>
    <t>132201101</t>
  </si>
  <si>
    <t>Hloubení rýh š do 600 mm v hornině tř. 3 objemu do 100 m3</t>
  </si>
  <si>
    <t>-123260238</t>
  </si>
  <si>
    <t>Hloubení zapažených i nezapažených rýh šířky do 600 mm s urovnáním dna do předepsaného profilu a spádu v hornině tř. 3 do 100 m3</t>
  </si>
  <si>
    <t>Výkop zářezu pro zajištění těsnící folie</t>
  </si>
  <si>
    <t>"fáze1" 0,4*(17+25)</t>
  </si>
  <si>
    <t>"fáze2" 0,4*(15+25)</t>
  </si>
  <si>
    <t>2*zarez_folie "výkop při zřízení a odstranění zámku"</t>
  </si>
  <si>
    <t>29</t>
  </si>
  <si>
    <t>138401101</t>
  </si>
  <si>
    <t>Dolamování hloubených vykopávek jam ve vrstvě tl do 1000 mm v hornině tř. 5</t>
  </si>
  <si>
    <t>2079494423</t>
  </si>
  <si>
    <t>Dolamování zapažených nebo nezapažených hloubených vykopávek v horninách tř. 5 až 7 ručně s případným nutným přemístěním výkopku ve výkopišti, bez naložení jam nebo zářezů, ve vrstvě tl. do 1 000 mm v hornině tř. 5</t>
  </si>
  <si>
    <t>0,20*vykop_tr5 "uvažováno 80% výkop a 20% dolamování"</t>
  </si>
  <si>
    <t>30</t>
  </si>
  <si>
    <t>151711111</t>
  </si>
  <si>
    <t>Osazení zápor ocelových dl do 8 m</t>
  </si>
  <si>
    <t>-1978399167</t>
  </si>
  <si>
    <t>Osazení ocelových zápor pro pažení hloubených vykopávek do předem provedených vrtů se zabetonováním spodního konce, s příp. nutným obsypem zápory pískem délky od 0 do 8 m</t>
  </si>
  <si>
    <t>Viz přílohu D.01_1 a D.01_3.2</t>
  </si>
  <si>
    <t>"zápory HEB140" 7,0*11</t>
  </si>
  <si>
    <t>31</t>
  </si>
  <si>
    <t>M</t>
  </si>
  <si>
    <t>13010974</t>
  </si>
  <si>
    <t>ocel profilová HE-B 140 jakost 11 375</t>
  </si>
  <si>
    <t>-817679615</t>
  </si>
  <si>
    <t>Poznámka k položce:_x000D_
Hmotnost: 11,10 kg/m</t>
  </si>
  <si>
    <t>zapory*34,5/1000</t>
  </si>
  <si>
    <t>32</t>
  </si>
  <si>
    <t>58932931</t>
  </si>
  <si>
    <t>beton C 25/30 X0 kamenivo frakce 0/8</t>
  </si>
  <si>
    <t>-1224545680</t>
  </si>
  <si>
    <t>11*3,5*0,295^2*pi/4</t>
  </si>
  <si>
    <t>33</t>
  </si>
  <si>
    <t>151712111R</t>
  </si>
  <si>
    <t>Převázka ocelová zdvojená pro kotvení záporového pažení 2xI260</t>
  </si>
  <si>
    <t>-1869745921</t>
  </si>
  <si>
    <t>Převázka ocelová pro ukotvení záporového pažení pro jakoukoliv délku převázky zdvojená</t>
  </si>
  <si>
    <t>12,0 "viz přílohu D.01_1 a D.01_3.2"</t>
  </si>
  <si>
    <t>34</t>
  </si>
  <si>
    <t>151721111R</t>
  </si>
  <si>
    <t>Zřízení pažení do ocelových zápor hl výkopu do 4 m</t>
  </si>
  <si>
    <t>920585459</t>
  </si>
  <si>
    <t>Pažení do ocelových zápor bez ohledu na druh pažin, hloubky výkopu do 4 m</t>
  </si>
  <si>
    <t>Poznámka k položce:_x000D_
Dřevěné pažiny tl. 80 mm</t>
  </si>
  <si>
    <t>5,0*7,5</t>
  </si>
  <si>
    <t>35</t>
  </si>
  <si>
    <t>153821112</t>
  </si>
  <si>
    <t>Osazení kotvy kabelové z pramenců nebo drátů pro nosnost do 0,31 MN</t>
  </si>
  <si>
    <t>1655356263</t>
  </si>
  <si>
    <t>Osazení kotev kabelových z popouštěných pramenců nebo drátů pro nosnost přes 0,16 do 0,31 MN</t>
  </si>
  <si>
    <t>KT_2PKD_ks * (4,0+4,0)</t>
  </si>
  <si>
    <t>36</t>
  </si>
  <si>
    <t>R16.2</t>
  </si>
  <si>
    <t>dodávka pramencové kotvy 2x Lp 15,5 mm vč. hlavy kotvy</t>
  </si>
  <si>
    <t>-1389945363</t>
  </si>
  <si>
    <t>37</t>
  </si>
  <si>
    <t>153822112</t>
  </si>
  <si>
    <t>Napnutí kabelových kotev při únosnosti kotvy do 0,31 MN</t>
  </si>
  <si>
    <t>1795497530</t>
  </si>
  <si>
    <t>Napnutí kabelových kotev při únosnosti kotvy přes 0,16 do 0,31 MN</t>
  </si>
  <si>
    <t>6 "kotvení záporového pažení"</t>
  </si>
  <si>
    <t>38</t>
  </si>
  <si>
    <t>161101103</t>
  </si>
  <si>
    <t>Svislé přemístění výkopku z horniny tř. 1 až 4 hl výkopu do 6 m</t>
  </si>
  <si>
    <t>-863002872</t>
  </si>
  <si>
    <t>Svislé přemístění výkopku bez naložení do dopravní nádoby avšak s vyprázdněním dopravní nádoby na hromadu nebo do dopravního prostředku z horniny tř. 1 až 4, při hloubce výkopu přes 4 do 6 m</t>
  </si>
  <si>
    <t>0,12*nzp_jam_34 "12% dle pravidel ÚRS"</t>
  </si>
  <si>
    <t>39</t>
  </si>
  <si>
    <t>161101153</t>
  </si>
  <si>
    <t>Svislé přemístění výkopku z horniny tř. 5 až 7 hl výkopu do 6 m</t>
  </si>
  <si>
    <t>463295097</t>
  </si>
  <si>
    <t>Svislé přemístění výkopku bez naložení do dopravní nádoby avšak s vyprázdněním dopravní nádoby na hromadu nebo do dopravního prostředku z horniny tř. 5 až 7, při hloubce výkopu přes 4 do 6 m</t>
  </si>
  <si>
    <t>0,12*vykop_tr5 "12% dle pravidel ÚRS"</t>
  </si>
  <si>
    <t>40</t>
  </si>
  <si>
    <t>162301101</t>
  </si>
  <si>
    <t>Vodorovné přemístění do 500 m výkopku/sypaniny z horniny tř. 1 až 4</t>
  </si>
  <si>
    <t>1289446915</t>
  </si>
  <si>
    <t>Vodorovné přemístění výkopku nebo sypaniny po suchu na obvyklém dopravním prostředku, bez naložení výkopku, avšak se složením bez rozhrnutí z horniny tř. 1 až 4 na vzdálenost přes 50 do 500 m</t>
  </si>
  <si>
    <t>sejmuti "přemístění na MD"</t>
  </si>
  <si>
    <t>2*hrazky "přemístění z MD do násypu hrázek a zpět"</t>
  </si>
  <si>
    <t>4*zarez_folie "přemístění pro výkop/zasyp folie v zámku - zřízení a odstranění folie"</t>
  </si>
  <si>
    <t>0,80*obtok "přemístění  - tř. 3 a 4"</t>
  </si>
  <si>
    <t>0,30*obtok "přemístění zpět - tř. 3 a 4"</t>
  </si>
  <si>
    <t>2*sjezdy "přemístění na MD a zpět"</t>
  </si>
  <si>
    <t>2*presyp_trub "přemístění z MD a zpět"</t>
  </si>
  <si>
    <t>2*zasyp "přemístění na MD a zpět do zásypu"</t>
  </si>
  <si>
    <t>0,10*(ohum_rov+ohum_svah) "přemístění z MD"</t>
  </si>
  <si>
    <t>41</t>
  </si>
  <si>
    <t>162301151</t>
  </si>
  <si>
    <t>Vodorovné přemístění výkopku/sypaniny z hornin tř. 5 až 7 do 500 m</t>
  </si>
  <si>
    <t>2122664928</t>
  </si>
  <si>
    <t>Vodorovné přemístění výkopku nebo sypaniny po suchu na obvyklém dopravním prostředku, bez naložení výkopku, avšak se složením bez rozhrnutí z horniny tř. 5 až 7 na vzdálenost přes 50 do 500 m</t>
  </si>
  <si>
    <t>rzb_kam "přemístění stávajícího kamene na MD"</t>
  </si>
  <si>
    <t>opev_prejezdu "přemístění kamene z dočasného opevnění přejezdu zpět na MD"</t>
  </si>
  <si>
    <t>0,20*obtok "přemístění na MD - tř. 5"</t>
  </si>
  <si>
    <t>0,70*obtok "přemístění zpět - tř. 5"</t>
  </si>
  <si>
    <t>42</t>
  </si>
  <si>
    <t>162301301</t>
  </si>
  <si>
    <t>Vodorovné přemístění lesní hrabanky do 500 m</t>
  </si>
  <si>
    <t>1777529266</t>
  </si>
  <si>
    <t>Vodorovné přemístění lesní hrabanky bez naložení, avšak se složením, na vzdálenost přes 50 do 500 m</t>
  </si>
  <si>
    <t>2*hrabanka "přemístění na MD a zpět na místo rozprostření"</t>
  </si>
  <si>
    <t>43</t>
  </si>
  <si>
    <t>162301421</t>
  </si>
  <si>
    <t>Vodorovné přemístění pařezů do 5 km D do 300 mm</t>
  </si>
  <si>
    <t>-294825508</t>
  </si>
  <si>
    <t>Vodorovné přemístění větví, kmenů nebo pařezů s naložením, složením a dopravou do 5000 m pařezů kmenů, průměru přes 100 do 300 mm</t>
  </si>
  <si>
    <t>Poznámka k položce:_x000D_
Odklizení k likvidaci.</t>
  </si>
  <si>
    <t>44</t>
  </si>
  <si>
    <t>162301422</t>
  </si>
  <si>
    <t>Vodorovné přemístění pařezů do 5 km D do 500 mm</t>
  </si>
  <si>
    <t>-565177796</t>
  </si>
  <si>
    <t>Vodorovné přemístění větví, kmenů nebo pařezů s naložením, složením a dopravou do 5000 m pařezů kmenů, průměru přes 300 do 500 mm</t>
  </si>
  <si>
    <t>45</t>
  </si>
  <si>
    <t>162301423</t>
  </si>
  <si>
    <t>Vodorovné přemístění pařezů do 5 km D do 700 mm</t>
  </si>
  <si>
    <t>-1419864829</t>
  </si>
  <si>
    <t>Vodorovné přemístění větví, kmenů nebo pařezů s naložením, složením a dopravou do 5000 m pařezů kmenů, průměru přes 500 do 700 mm</t>
  </si>
  <si>
    <t>46</t>
  </si>
  <si>
    <t>162301424</t>
  </si>
  <si>
    <t>Vodorovné přemístění pařezů do 5 km D do 900 mm</t>
  </si>
  <si>
    <t>-763390878</t>
  </si>
  <si>
    <t>Vodorovné přemístění větví, kmenů nebo pařezů s naložením, složením a dopravou do 5000 m pařezů kmenů, průměru přes 700 do 900 mm</t>
  </si>
  <si>
    <t>47</t>
  </si>
  <si>
    <t>162301921</t>
  </si>
  <si>
    <t>Příplatek k vodorovnému přemístění pařezů D 300 mm ZKD 5 km</t>
  </si>
  <si>
    <t>1462947938</t>
  </si>
  <si>
    <t>Vodorovné přemístění větví, kmenů nebo pařezů s naložením, složením a dopravou Příplatek k cenám za každých dalších i započatých 5000 m přes 5000 m pařezů kmenů, průměru přes 100 do 300 mm</t>
  </si>
  <si>
    <t>2*parez300 "celkem do 15 km"</t>
  </si>
  <si>
    <t>162301922</t>
  </si>
  <si>
    <t>Příplatek k vodorovnému přemístění pařezů D 500 mm ZKD 5 km</t>
  </si>
  <si>
    <t>593884613</t>
  </si>
  <si>
    <t>Vodorovné přemístění větví, kmenů nebo pařezů s naložením, složením a dopravou Příplatek k cenám za každých dalších i započatých 5000 m přes 5000 m pařezů kmenů, průměru přes 300 do 500 mm</t>
  </si>
  <si>
    <t>2*parez500 "celkem do 15 km"</t>
  </si>
  <si>
    <t>49</t>
  </si>
  <si>
    <t>162301923</t>
  </si>
  <si>
    <t>Příplatek k vodorovnému přemístění pařezů D 700 mm ZKD 5 km</t>
  </si>
  <si>
    <t>-632272787</t>
  </si>
  <si>
    <t>Vodorovné přemístění větví, kmenů nebo pařezů s naložením, složením a dopravou Příplatek k cenám za každých dalších i započatých 5000 m přes 5000 m pařezů kmenů, průměru přes 500 do 700 mm</t>
  </si>
  <si>
    <t>2*parez700  "celkem do 15 km"</t>
  </si>
  <si>
    <t>162301924</t>
  </si>
  <si>
    <t>Příplatek k vodorovnému přemístění pařezů D 900 mm ZKD 5 km</t>
  </si>
  <si>
    <t>-1928906519</t>
  </si>
  <si>
    <t>Vodorovné přemístění větví, kmenů nebo pařezů s naložením, složením a dopravou Příplatek k cenám za každých dalších i započatých 5000 m přes 5000 m pařezů kmenů, průměru přes 700 do 900 mm</t>
  </si>
  <si>
    <t>2*parez900  "celkem do 15 km"</t>
  </si>
  <si>
    <t>51</t>
  </si>
  <si>
    <t>162701105</t>
  </si>
  <si>
    <t>Vodorovné přemístění do 10000 m výkopku/sypaniny z horniny tř. 1 až 4</t>
  </si>
  <si>
    <t>-1262407236</t>
  </si>
  <si>
    <t>Vodorovné přemístění výkopku nebo sypaniny po suchu na obvyklém dopravním prostředku, bez naložení výkopku, avšak se složením bez rozhrnutí z horniny tř. 1 až 4 na vzdálenost přes 9 000 do 10 000 m</t>
  </si>
  <si>
    <t>Odklizení přebytku zeminy z výkopu</t>
  </si>
  <si>
    <t>-zasyp</t>
  </si>
  <si>
    <t>-sjezdy</t>
  </si>
  <si>
    <t>-0,30*obtok "30% obtoku ze zeminy tř. 1-4"</t>
  </si>
  <si>
    <t>-podsyp_kam</t>
  </si>
  <si>
    <t>52</t>
  </si>
  <si>
    <t>162701155</t>
  </si>
  <si>
    <t>Vodorovné přemístění do 10000 m výkopku/sypaniny z horniny tř. 5 až 7</t>
  </si>
  <si>
    <t>-1591604879</t>
  </si>
  <si>
    <t>Vodorovné přemístění výkopku nebo sypaniny po suchu na obvyklém dopravním prostředku, bez naložení výkopku, avšak se složením bez rozhrnutí z horniny tř. 5 až 7 na vzdálenost přes 9 000 do 10 000 m</t>
  </si>
  <si>
    <t>-0,70*obtok "70% zásypu obtoku z materiálu tř. 5-7"</t>
  </si>
  <si>
    <t>lik_kam_zMD "odvoz nepoužitého kamene z mezideponie"</t>
  </si>
  <si>
    <t>odvoz57</t>
  </si>
  <si>
    <t>53</t>
  </si>
  <si>
    <t>167101102</t>
  </si>
  <si>
    <t>Nakládání výkopku z hornin tř. 1 až 4 přes 100 m3</t>
  </si>
  <si>
    <t>800377007</t>
  </si>
  <si>
    <t>Nakládání, skládání a překládání neulehlého výkopku nebo sypaniny nakládání, množství přes 100 m3, z hornin tř. 1 až 4</t>
  </si>
  <si>
    <t>sejmuti "naložení humusu po sejmuti"</t>
  </si>
  <si>
    <t>hrazky "naložení na MD"</t>
  </si>
  <si>
    <t>2*zarez_folie "naložení pro zasyp folie v zámku - zřízení a odstranění folie"</t>
  </si>
  <si>
    <t>0,30*obtok "naložení na MD pro přemístění zpět do zásypu obtoku - tř. 3 a 4"</t>
  </si>
  <si>
    <t>sjezdy "naložení na MD pro přemístění zpět"</t>
  </si>
  <si>
    <t>presyp_trub "naložení na MD"</t>
  </si>
  <si>
    <t>zasyp "naložení na MD"</t>
  </si>
  <si>
    <t>0,10*(ohum_rov+ohum_svah) "naložení na MD"</t>
  </si>
  <si>
    <t>0,10*hrabanka "naložení lesní hrabanky na MD"</t>
  </si>
  <si>
    <t>54</t>
  </si>
  <si>
    <t>167101152</t>
  </si>
  <si>
    <t>Nakládání výkopku z hornin tř. 5 až 7 přes 100 m3</t>
  </si>
  <si>
    <t>-1020450938</t>
  </si>
  <si>
    <t>Nakládání, skládání a překládání neulehlého výkopku nebo sypaniny nakládání, množství přes 100 m3, z hornin tř. 5 až 7</t>
  </si>
  <si>
    <t>Naložení pro odvoz nevhodného kamene z MD</t>
  </si>
  <si>
    <t>rzb_kam "rozebraný kámen"</t>
  </si>
  <si>
    <t>-zahoz_zRZB "odpočet záhozu z rozebraného kamene"</t>
  </si>
  <si>
    <t>-zahoz_prolit_RZB "odpočet kamene pro sanaci výmolu"</t>
  </si>
  <si>
    <t>-26 "kámen pro použití do záhozu v SO 02.3"</t>
  </si>
  <si>
    <t>0,70*obtok "naložení na MD pro přemístění zpět do zásypu obtoku - tř. 5"</t>
  </si>
  <si>
    <t>55</t>
  </si>
  <si>
    <t>171101131</t>
  </si>
  <si>
    <t>Uložení sypaniny z hornin nesoudržných a soudržných střídavě do násypů zhutněných</t>
  </si>
  <si>
    <t>-1673102626</t>
  </si>
  <si>
    <t>Uložení sypaniny do násypů s rozprostřením sypaniny ve vrstvách a s hrubým urovnáním zhutněných s uzavřením povrchu násypu z hornin nesoudržných a soudržných střídavě ukládaných</t>
  </si>
  <si>
    <t>Násyp dočasných sypaných hrázek - jímek</t>
  </si>
  <si>
    <t>v nadjezí (výška 2,0 m, šířka v koruně 2,0 m, svahy 1:2) - faze 1</t>
  </si>
  <si>
    <t>(0+1)*0.5*2.5+(1+7)*0.5*3.8+(7+10.5)*0.5*5.5+(10.5+11)*0.5*5.5</t>
  </si>
  <si>
    <t>(11+7.5)*0.5*4.8+(7.5+6.8)*0.5*9+(6.8+0)*0.5*6+2*40</t>
  </si>
  <si>
    <t>v podjezí (výška 1.0m, šířka v koruně 2.0m, sklony svahu 1:2) - fáze 1</t>
  </si>
  <si>
    <t>3,0*15,0</t>
  </si>
  <si>
    <t>Zřízení a odstranění podélné jímky pro ochrany PB břehu (výška 1.0m, šířka v koruně 2.0m, sklony svahu 1:2) (realizace blok 06 a 08) - fáze 2</t>
  </si>
  <si>
    <t>4.0*(25+15)</t>
  </si>
  <si>
    <t>Dočasná jímka v nadjezí šířky 3,5 m se sklony svahů 1:2 do výšky cca 0,7 m nad dno koryta.</t>
  </si>
  <si>
    <t>3.5*55</t>
  </si>
  <si>
    <t>56</t>
  </si>
  <si>
    <t>171201201</t>
  </si>
  <si>
    <t>Uložení sypaniny na skládky</t>
  </si>
  <si>
    <t>2033386147</t>
  </si>
  <si>
    <t>sejmuti "uložení na MD"</t>
  </si>
  <si>
    <t>hrazky "uložení na MD"</t>
  </si>
  <si>
    <t>2*zarez_folie "uložení na MD zemina z výkopu zámku folie - zřízení a odstranění folie"</t>
  </si>
  <si>
    <t>obtok "uložení na MD pro výkopu"</t>
  </si>
  <si>
    <t>sjezdy "uložení na MD pro výkopu"</t>
  </si>
  <si>
    <t>presyp_trub "uložení zpět na MD po odtěžení"</t>
  </si>
  <si>
    <t>zasyp "uložení na MD"</t>
  </si>
  <si>
    <t>57</t>
  </si>
  <si>
    <t>171201211</t>
  </si>
  <si>
    <t>Poplatek za uložení stavebního odpadu - zeminy a kameniva na skládce</t>
  </si>
  <si>
    <t>1158903522</t>
  </si>
  <si>
    <t>Poplatek za uložení stavebního odpadu na skládce (skládkovné) zeminy a kameniva zatříděného do Katalogu odpadů pod kódem 170 504</t>
  </si>
  <si>
    <t>1,6*odvoz14</t>
  </si>
  <si>
    <t>2,2*vykop_tr5</t>
  </si>
  <si>
    <t>58</t>
  </si>
  <si>
    <t>17120-R07</t>
  </si>
  <si>
    <t>Poplatek za uložení z kamene (skládkovné)</t>
  </si>
  <si>
    <t>-1359801325</t>
  </si>
  <si>
    <t>Uložení kamene - poplatek za uložení kamene na skládce (skládkovné)</t>
  </si>
  <si>
    <t>2,134*vykop_tr6 "vytěžený kámen ze sanovaných výmolů"</t>
  </si>
  <si>
    <t>2,134*lik_kam_zMD "odvoz nepoužitého kamene z mezideponie"</t>
  </si>
  <si>
    <t>59</t>
  </si>
  <si>
    <t>174101101</t>
  </si>
  <si>
    <t>Zásyp jam, šachet rýh nebo kolem objektů sypaninou se zhutněním</t>
  </si>
  <si>
    <t>-1289615045</t>
  </si>
  <si>
    <t>Zásyp sypaninou z jakékoliv horniny s uložením výkopku ve vrstvách se zhutněním jam, šachet, rýh nebo kolem objektů v těchto vykopávkách</t>
  </si>
  <si>
    <t>PF 2 - PF5* LB</t>
  </si>
  <si>
    <t>(2.9+1.7)*0.5*5+(1.7+2.0)*0.5*5+(2.0+1.6)*0.5*5</t>
  </si>
  <si>
    <t>"PF5* po ŽB kci LB" 24.2*3</t>
  </si>
  <si>
    <t>"PF5* v prostoru ŽB LB" 9.7*0.75</t>
  </si>
  <si>
    <t>"PF5* za ŽB LB" 28.4*5</t>
  </si>
  <si>
    <t>"podél lb zdi po úroven skalniho podlozi" 5.9*10.2</t>
  </si>
  <si>
    <t>Od sklaniho podlozi po terén (bez šachty jalového obtoku)</t>
  </si>
  <si>
    <t>(70+85)*0.5*2.8-3.5*2.8</t>
  </si>
  <si>
    <t>"U vtokového objektu" 5*1</t>
  </si>
  <si>
    <t>"PB pf2-pf3 pb" (0+2.5)*0.5*5</t>
  </si>
  <si>
    <t>"PB okolo bloku 06" 33.6*5+14.5*0.75+38.5*5</t>
  </si>
  <si>
    <t>"PB okolo bloku 08" 62.6*(5+4.5)+22.5*0.75</t>
  </si>
  <si>
    <t>"výkop pro případ spadnutí té jezové stěny" 4.7*17.5</t>
  </si>
  <si>
    <t>Zásyp kolem opevnění LB v nadjezí</t>
  </si>
  <si>
    <t>(0+0.9)*0.5*5.3+(0.9+1.4)*0.5*10+(1.4+1.1)*0.5*8.5+(1.1+1.4)*0.5*1.5+(1.4+1.3)*0.5*2.8</t>
  </si>
  <si>
    <t>(1.3+1.5)*0.5*7.2+(1.5+1.0)*0.5*10+(1.0+0.8)*0.5*11+(0.8+0.7)*0.5*11+(0.7+0.7)*0.5*10+(0.7+2.6)*0.5*8.1</t>
  </si>
  <si>
    <t>"čerpací jímky" 4*1.0*1.0*1.0</t>
  </si>
  <si>
    <t>sjezdy "zpětný zásyp"</t>
  </si>
  <si>
    <t>obtok "opětovný zásyp obtokového korata"</t>
  </si>
  <si>
    <t>60</t>
  </si>
  <si>
    <t>174201201</t>
  </si>
  <si>
    <t>Zásyp jam po pařezech D pařezů do 300 mm</t>
  </si>
  <si>
    <t>-1634338751</t>
  </si>
  <si>
    <t>Zásyp jam po pařezech výkopkem z horniny získané při dobývání pařezů s hrubým urovnáním povrchu zasypávky průměru pařezu přes 100 do 300 mm</t>
  </si>
  <si>
    <t>61</t>
  </si>
  <si>
    <t>174201202</t>
  </si>
  <si>
    <t>Zásyp jam po pařezech D pařezů do 500 mm</t>
  </si>
  <si>
    <t>496744052</t>
  </si>
  <si>
    <t>Zásyp jam po pařezech výkopkem z horniny získané při dobývání pařezů s hrubým urovnáním povrchu zasypávky průměru pařezu přes 300 do 500 mm</t>
  </si>
  <si>
    <t>62</t>
  </si>
  <si>
    <t>174201203</t>
  </si>
  <si>
    <t>Zásyp jam po pařezech D pařezů do 700 mm</t>
  </si>
  <si>
    <t>-1467637643</t>
  </si>
  <si>
    <t>Zásyp jam po pařezech výkopkem z horniny získané při dobývání pařezů s hrubým urovnáním povrchu zasypávky průměru pařezu přes 500 do 700 mm</t>
  </si>
  <si>
    <t>63</t>
  </si>
  <si>
    <t>174201204</t>
  </si>
  <si>
    <t>Zásyp jam po pařezech D pařezů do 900 mm</t>
  </si>
  <si>
    <t>-1465591117</t>
  </si>
  <si>
    <t>Zásyp jam po pařezech výkopkem z horniny získané při dobývání pařezů s hrubým urovnáním povrchu zasypávky průměru pařezu přes 700 do 900 mm</t>
  </si>
  <si>
    <t>64</t>
  </si>
  <si>
    <t>175151101</t>
  </si>
  <si>
    <t>Obsypání potrubí strojně sypaninou bez prohození, uloženou do 3 m</t>
  </si>
  <si>
    <t>-1521471476</t>
  </si>
  <si>
    <t>Obsypání potrubí strojně sypaninou z vhodných hornin tř. 1 až 4 nebo materiálem připraveným podél výkopu ve vzdálenosti do 3 m od jeho kraje, pro jakoukoliv hloubku výkopu a míru zhutnění bez prohození sypaniny</t>
  </si>
  <si>
    <t>Přesyp trubního přejezdu materiálem s výkopu.</t>
  </si>
  <si>
    <t>2"ks"*5"m"*1.2 "m2"</t>
  </si>
  <si>
    <t>65</t>
  </si>
  <si>
    <t>181301101</t>
  </si>
  <si>
    <t>Rozprostření ornice tl vrstvy do 100 mm pl do 500 m2 v rovině nebo ve svahu do 1:5</t>
  </si>
  <si>
    <t>1377893136</t>
  </si>
  <si>
    <t>Rozprostření a urovnání ornice v rovině nebo ve svahu sklonu do 1:5 při souvislé ploše do 500 m2, tl. vrstvy do 100 mm</t>
  </si>
  <si>
    <t>Rozprostření humusu</t>
  </si>
  <si>
    <t>"LB" 578,7</t>
  </si>
  <si>
    <t>"PB" 216,9</t>
  </si>
  <si>
    <t>921 "rozprostření přebytku humusu na ostatních vhodných plochách"</t>
  </si>
  <si>
    <t>Rozprostření lesní hrabanky</t>
  </si>
  <si>
    <t>66</t>
  </si>
  <si>
    <t>181411121</t>
  </si>
  <si>
    <t>Založení lučního trávníku výsevem plochy do 1000 m2 v rovině a ve svahu do 1:5</t>
  </si>
  <si>
    <t>-1804404196</t>
  </si>
  <si>
    <t>Založení trávníku na půdě předem připravené plochy do 1000 m2 výsevem včetně utažení lučního v rovině nebo na svahu do 1:5</t>
  </si>
  <si>
    <t>67</t>
  </si>
  <si>
    <t>005724720</t>
  </si>
  <si>
    <t>osivo směs travní krajinná-rovinná</t>
  </si>
  <si>
    <t>-1780698234</t>
  </si>
  <si>
    <t>ohum_rov*300/10000 "300 kg/ha"</t>
  </si>
  <si>
    <t>68</t>
  </si>
  <si>
    <t>181411122</t>
  </si>
  <si>
    <t>Založení lučního trávníku výsevem plochy do 1000 m2 ve svahu do 1:2</t>
  </si>
  <si>
    <t>-260209495</t>
  </si>
  <si>
    <t>Založení trávníku na půdě předem připravené plochy do 1000 m2 výsevem včetně utažení lučního na svahu přes 1:5 do 1:2</t>
  </si>
  <si>
    <t>69</t>
  </si>
  <si>
    <t>005724740</t>
  </si>
  <si>
    <t>osivo směs travní krajinná-svahová</t>
  </si>
  <si>
    <t>-1044294347</t>
  </si>
  <si>
    <t>ohum_svah*300/10000 "300 kg/ha"</t>
  </si>
  <si>
    <t>70</t>
  </si>
  <si>
    <t>181951101</t>
  </si>
  <si>
    <t>Úprava pláně v hornině tř. 1 až 4 bez zhutnění</t>
  </si>
  <si>
    <t>-1535159518</t>
  </si>
  <si>
    <t>Úprava pláně vyrovnáním výškových rozdílů v hornině tř. 1 až 4 bez zhutnění</t>
  </si>
  <si>
    <t>71</t>
  </si>
  <si>
    <t>181951102</t>
  </si>
  <si>
    <t>Úprava pláně v hornině tř. 1 až 4 se zhutněním</t>
  </si>
  <si>
    <t>427087919</t>
  </si>
  <si>
    <t>Úprava pláně vyrovnáním výškových rozdílů v hornině tř. 1 až 4 se zhutněním</t>
  </si>
  <si>
    <t>Úprava podkladu</t>
  </si>
  <si>
    <t>"kamenný zához tl. 1.2m" 285.8/1.2</t>
  </si>
  <si>
    <t>"kamenná dlažba na sucho" 92</t>
  </si>
  <si>
    <t>72</t>
  </si>
  <si>
    <t>182101101</t>
  </si>
  <si>
    <t>Svahování v zářezech v hornině tř. 1 až 4</t>
  </si>
  <si>
    <t>-2081161957</t>
  </si>
  <si>
    <t>Svahování trvalých svahů do projektovaných profilů s potřebným přemístěním výkopku při svahování v zářezech v hornině tř. 1 až 4</t>
  </si>
  <si>
    <t>"Kamenný zához tl. 1.0m" (121.27+117.800)/1</t>
  </si>
  <si>
    <t>"Kamenný zához tl. 1.0-0.8m" 270.2/0.9</t>
  </si>
  <si>
    <t>"Kamenný zához tl. 1.2m" (73.2+285.8)/1.2</t>
  </si>
  <si>
    <t>"Kamenná rovnanina tl. 0.8m - 1.0m" 50.7/0.9</t>
  </si>
  <si>
    <t>73</t>
  </si>
  <si>
    <t>182301121</t>
  </si>
  <si>
    <t>Rozprostření ornice pl do 500 m2 ve svahu přes 1:5 tl vrstvy do 100 mm</t>
  </si>
  <si>
    <t>-1799737516</t>
  </si>
  <si>
    <t>Rozprostření a urovnání ornice ve svahu sklonu přes 1:5 při souvislé ploše do 500 m2, tl. vrstvy do 100 mm</t>
  </si>
  <si>
    <t>"LB" 64,3</t>
  </si>
  <si>
    <t>"PB" 24,1</t>
  </si>
  <si>
    <t>74</t>
  </si>
  <si>
    <t>184818234</t>
  </si>
  <si>
    <t>Ochrana kmene průměru přes 700 do 900 mm bedněním výšky do 2 m</t>
  </si>
  <si>
    <t>-611066627</t>
  </si>
  <si>
    <t>Ochrana kmene bedněním před poškozením stavebním provozem zřízení včetně odstranění výšky bednění do 2 m průměru kmene přes 700 do 900 mm</t>
  </si>
  <si>
    <t>10 "ochrana kmenů"</t>
  </si>
  <si>
    <t>75</t>
  </si>
  <si>
    <t>185803111</t>
  </si>
  <si>
    <t>Ošetření trávníku shrabáním v rovině a svahu do 1:5</t>
  </si>
  <si>
    <t>768455672</t>
  </si>
  <si>
    <t>Ošetření trávníku jednorázové v rovině nebo na svahu do 1:5</t>
  </si>
  <si>
    <t>76</t>
  </si>
  <si>
    <t>185803112</t>
  </si>
  <si>
    <t>Ošetření trávníku shrabáním ve svahu do 1:2</t>
  </si>
  <si>
    <t>-18881491</t>
  </si>
  <si>
    <t>Ošetření trávníku jednorázové na svahu přes 1:5 do 1:2</t>
  </si>
  <si>
    <t>185804312</t>
  </si>
  <si>
    <t>Zalití rostlin vodou plocha přes 20 m2</t>
  </si>
  <si>
    <t>241559801</t>
  </si>
  <si>
    <t>Zalití rostlin vodou plochy záhonů jednotlivě přes 20 m2</t>
  </si>
  <si>
    <t>3*0,010*ohum_rov</t>
  </si>
  <si>
    <t>3*0,010*ohum_svah</t>
  </si>
  <si>
    <t>78</t>
  </si>
  <si>
    <t>185851121</t>
  </si>
  <si>
    <t>Dovoz vody pro zálivku rostlin za vzdálenost do 1000 m</t>
  </si>
  <si>
    <t>855496138</t>
  </si>
  <si>
    <t>Dovoz vody pro zálivku rostlin na vzdálenost do 1000 m</t>
  </si>
  <si>
    <t>79</t>
  </si>
  <si>
    <t>185851129</t>
  </si>
  <si>
    <t>Příplatek k dovozu vody pro zálivku rostlin do 1000 m ZKD 1000 m</t>
  </si>
  <si>
    <t>782272481</t>
  </si>
  <si>
    <t>Dovoz vody pro zálivku rostlin Příplatek k ceně za každých dalších i započatých 1000 m</t>
  </si>
  <si>
    <t>80</t>
  </si>
  <si>
    <t>1-R02</t>
  </si>
  <si>
    <t>Poplatek za uložení pařezu prům. do 300 mm na řízenou skládku</t>
  </si>
  <si>
    <t>1853193117</t>
  </si>
  <si>
    <t>81</t>
  </si>
  <si>
    <t>1-R03</t>
  </si>
  <si>
    <t>Poplatek za uložení pařezu prům. do 500 mm na řízenou skládku</t>
  </si>
  <si>
    <t>-552185810</t>
  </si>
  <si>
    <t>82</t>
  </si>
  <si>
    <t>1-R04</t>
  </si>
  <si>
    <t>Poplatek za uložení pařezu prům. do 700 mm na řízenou skládku</t>
  </si>
  <si>
    <t>-1124550852</t>
  </si>
  <si>
    <t>83</t>
  </si>
  <si>
    <t>1-R05</t>
  </si>
  <si>
    <t>Poplatek za uložení pařezu prům. do 900 mm na řízenou skládku</t>
  </si>
  <si>
    <t>-379876015</t>
  </si>
  <si>
    <t>Zakládání</t>
  </si>
  <si>
    <t>84</t>
  </si>
  <si>
    <t>225312112</t>
  </si>
  <si>
    <t>Vrty maloprofilové jádrové D do 156 mm úklon přes 45° hl do 25 m hor. I a II</t>
  </si>
  <si>
    <t>-1737724666</t>
  </si>
  <si>
    <t>Maloprofilové vrty jádrové průměru přes 93 do 156 mm úklonu přes 45° v hl 0 až 25 m v hornině tř. I a II</t>
  </si>
  <si>
    <t>0,60*KT_2PKD_dl "60% v zemině"</t>
  </si>
  <si>
    <t>85</t>
  </si>
  <si>
    <t>225312114</t>
  </si>
  <si>
    <t>Vrty maloprofilové jádrové D do 156 mm úklon přes 45° hl do 25 m hor. III a IV</t>
  </si>
  <si>
    <t>384659983</t>
  </si>
  <si>
    <t>Maloprofilové vrty jádrové průměru přes 93 do 156 mm úklonu přes 45° v hl 0 až 25 m v hornině tř. III a IV</t>
  </si>
  <si>
    <t>0,40*KT_2PKD_dl "40% ve zbytcích stávajících konstrukcí a skalním podloží"</t>
  </si>
  <si>
    <t>86</t>
  </si>
  <si>
    <t>225511112</t>
  </si>
  <si>
    <t>Vrty maloprofilové jádrové D do 245 mm úklon do 45° hl do 25 m hor. I a II</t>
  </si>
  <si>
    <t>502706395</t>
  </si>
  <si>
    <t>Maloprofilové vrty jádrové průměru přes 195 do 245 mm do úklonu 45° v hl 0 až 25 m v hornině tř. I a II</t>
  </si>
  <si>
    <t>0,60*zapory "60% v zemině"</t>
  </si>
  <si>
    <t>87</t>
  </si>
  <si>
    <t>225511114</t>
  </si>
  <si>
    <t>Vrty maloprofilové jádrové D do 245 mm úklon do 45° hl do 25 m hor. III a IV</t>
  </si>
  <si>
    <t>465537381</t>
  </si>
  <si>
    <t>Maloprofilové vrty jádrové průměru přes 195 do 245 mm do úklonu 45° v hl 0 až 25 m v hornině tř. III a IV</t>
  </si>
  <si>
    <t>0,40*zapory "40% částečně ve zbytcích stávajícího opevnění a skalním podloží"</t>
  </si>
  <si>
    <t>88</t>
  </si>
  <si>
    <t>281601111</t>
  </si>
  <si>
    <t>Injektování vrtů nízkotlaké vzestupné s jednoduchým obturátorem tlakem do 0,6 MPa</t>
  </si>
  <si>
    <t>-1564099985</t>
  </si>
  <si>
    <t>Injektování s jednoduchým obturátorem nebo bez obturátoru vzestupné, tlakem do 0,60 MPa</t>
  </si>
  <si>
    <t>Zainjektování / zalití kotev</t>
  </si>
  <si>
    <t>0,15*4,0*KT_2PKD_ks</t>
  </si>
  <si>
    <t>89</t>
  </si>
  <si>
    <t>282601112</t>
  </si>
  <si>
    <t>Injektování vrtů vysokotlaké vzestupné s jednoduchým obturátorem tlakem do 2 MPa</t>
  </si>
  <si>
    <t>-1505237140</t>
  </si>
  <si>
    <t>Injektování s jednoduchým obturátorem nebo bez obturátoru vzestupné, tlakem přes 0,60 do 2,0 MPa</t>
  </si>
  <si>
    <t>Zainjektování kořenů kotev</t>
  </si>
  <si>
    <t>1,1*4,0*KT_2PKD_ks</t>
  </si>
  <si>
    <t>90</t>
  </si>
  <si>
    <t>585221500</t>
  </si>
  <si>
    <t>cement portlandský směsný CEM II 32,5MPa</t>
  </si>
  <si>
    <t>450173500</t>
  </si>
  <si>
    <t>0,025*4,0*KT_2PKD_ks</t>
  </si>
  <si>
    <t>0,120*4,0*KT_2PKD_ks</t>
  </si>
  <si>
    <t>91</t>
  </si>
  <si>
    <t>581284620</t>
  </si>
  <si>
    <t>bentonit aktivovaný sodou mletý VL</t>
  </si>
  <si>
    <t>-1763405173</t>
  </si>
  <si>
    <t>0,05*cement</t>
  </si>
  <si>
    <t>92</t>
  </si>
  <si>
    <t>2-R22</t>
  </si>
  <si>
    <t>Zajištění stability výkopu za PB zdí vývaru</t>
  </si>
  <si>
    <t>kpl.</t>
  </si>
  <si>
    <t>1197959652</t>
  </si>
  <si>
    <t>Zhotovitel navrhne a zajistí stabilitu výkopu za PB zdí vývaru a navazujícího výkopu obtokového koryta až do průtoku obtokem 15 m3/s
(např. mikrozáporová stěna směrem do výkopu jezu )</t>
  </si>
  <si>
    <t>Svislé a kompletní konstrukce</t>
  </si>
  <si>
    <t>93</t>
  </si>
  <si>
    <t>321222111</t>
  </si>
  <si>
    <t>Zdění obkladního zdiva vodních staveb řádkového</t>
  </si>
  <si>
    <t>-892095761</t>
  </si>
  <si>
    <t>Zdění obkladního zdiva vodních staveb přehrad, jezů a plavebních komor, spodní stavby vodních elektráren, odběrných věží a výpustných zařízení, opěrných zdí, šachet, šachtic a ostatních konstrukcí řádkového hrubého i čistého na maltu cementovou tl. od 250 do 450 mm</t>
  </si>
  <si>
    <t>Poznámka k položce:_x000D_
Kotvené řádkové lícové obkladní zdivo tl. 25cm, skladebná výška zdiva 0.25m, tloušťka spáry 20mm z pískovce. Kotvení bude provedeno ve sparách zdiva pomocí prutů (6/Z) vlepovaných do návrtů na chemické kotvy. Kameny zdiva budou v linii dilatačních spar a pod římsou zdi upraveny tak, aby byla zajištěna požadovaná rovinnost a šířka DS, respektive spáry mezi kamenem a římsou. Předpokládá se úprava 25% všech ploch kamenů obkladního zdiva. Lepení bude provedeno betonem C20/25 S1.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t>
  </si>
  <si>
    <t>"Blok 01 - viz D.01_3.6.1" (29.3+1.2)*0.25</t>
  </si>
  <si>
    <t>"Blok 02 - viz D.01_3.6.2" (29.3+1.2)*0.25</t>
  </si>
  <si>
    <t>"Blok 03 - viz D.01_3.6.3" 11.1*0.25</t>
  </si>
  <si>
    <t>"Blok 04 - viz D.01_3.6.4" (8.4+0.5)*0.25</t>
  </si>
  <si>
    <t>"Blok 05 - viz D.01_3.6.5" 6.7*0.25</t>
  </si>
  <si>
    <t>"Blok 06 - viz D.01_3.6.6" 8.9*0.25</t>
  </si>
  <si>
    <t>"Blok 07 - viz D.01_3.6.7" 3.0*0.25</t>
  </si>
  <si>
    <t>"Blok 08 - viz D.01_3.6.8" 2.9*0.25</t>
  </si>
  <si>
    <t>94</t>
  </si>
  <si>
    <t>58381076</t>
  </si>
  <si>
    <t>kopák hrubý 25x25x25-80cm</t>
  </si>
  <si>
    <t>127288536</t>
  </si>
  <si>
    <t>zdivo_radkove/0,25*1,1</t>
  </si>
  <si>
    <t>95</t>
  </si>
  <si>
    <t>321222311a</t>
  </si>
  <si>
    <t>Zdění obkladního zdiva vodních staveb kvádrového objem do 0,2 m3</t>
  </si>
  <si>
    <t>178499546</t>
  </si>
  <si>
    <t>Zdění obkladního zdiva vodních staveb přehrad, jezů a plavebních komor, spodní stavby vodních elektráren, odběrných věží a výpustných zařízení, opěrných zdí, šachet, šachtic a ostatních konstrukcí kvádrového s vyspárováním na maltu cementovou kvádrů objemu do 0,2 m3</t>
  </si>
  <si>
    <t>Poznámka k položce:_x000D_
1/Ka Kamenná řezaná římsa PB a LB zdi a zavazovacích křídel - pískovec._x000D_
Šířka spáry 20 mm._x000D_
Kámen obdélníkového a lichoběžníkového průřezu._x000D_
Lepení a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t>
  </si>
  <si>
    <t>1/Ka - viz přílohu D.01_1 - kap 5. Výpis výrobků</t>
  </si>
  <si>
    <t>"PB - viz D.01_3.3.1" 18,9 "m2" * 0,25 "m"</t>
  </si>
  <si>
    <t>"LB - viz D.01_3.3.1" 20,3 "m2" * 0,25 "m"</t>
  </si>
  <si>
    <t>96</t>
  </si>
  <si>
    <t>R11.1</t>
  </si>
  <si>
    <t>dodávka řezaného kamenného kvádru  - typ 1 - šířky 830 mm, dl. 830 mm tl. 230 mm</t>
  </si>
  <si>
    <t>996921653</t>
  </si>
  <si>
    <t>dodávka řezaného kamenného kvádru  - typ 1 - šířky 830 mm, dl. 830 mm tl. 230 mm
Na volném konci kamene bude okapová drážka dle přílohy 3.9.1.</t>
  </si>
  <si>
    <t>Poznámka k položce:_x000D_
Bude použit výhradně kámen splňující požadavky kladené na vodohospodářské stavby ve smyslu ČSN EN 13 383 -1, ČSN EN 13 383 - 2 a ČSN 72 1860, zejména: odolnost proti porušení - kategorie CS90, nasákavost - kategorie WA0,5, odolnost proti zmrazování a rozmrazování FTA.</t>
  </si>
  <si>
    <t>3 "viz D.01_3.9.2"</t>
  </si>
  <si>
    <t>97</t>
  </si>
  <si>
    <t>R11.2</t>
  </si>
  <si>
    <t>dodávka řezaného kamenného kvádru  - typ 2 - šířky 830 mm, dl. 460 mm tl. 230 mm</t>
  </si>
  <si>
    <t>-1449263821</t>
  </si>
  <si>
    <t>dodávka řezaného kamenného kvádru  - typ 2 - šířky 830 mm, dl. 460 mm tl. 230 mm
Na volném konci kamene bude okapová drážka dle přílohy 3.9.1.</t>
  </si>
  <si>
    <t>84 "viz D.01_3.9.2"</t>
  </si>
  <si>
    <t>98</t>
  </si>
  <si>
    <t>R11.3</t>
  </si>
  <si>
    <t>dodávka řezaného kamenného kvádru  - typ 2A atyp tvaru - rozměry cca dle typu 2</t>
  </si>
  <si>
    <t>-91755166</t>
  </si>
  <si>
    <t xml:space="preserve">dodávka řezaného kamenného kvádru  - typ 2A atyp tvaru
Kámen 2a je atypický - horní šířka kamene a dolní šířka kamene (ložná spára) je rozdílná, hrany jsou rovnoběžné.
Rozměry atypických bloků budou dopřesněny na základě finálních tvarů konstrukcí.
Nejmenší délka kamenného kvádru bude 300mm.
Na volném konci kamene bude okapová drážka dle přílohy 3.9.1.
</t>
  </si>
  <si>
    <t>6 "viz D.01_3.9.2"</t>
  </si>
  <si>
    <t>99</t>
  </si>
  <si>
    <t>R11.4</t>
  </si>
  <si>
    <t>dodávka řezaného kamenného kvádru  - typ 2B atyp tvaru - rozměry cca dle typu 2</t>
  </si>
  <si>
    <t>-1766411240</t>
  </si>
  <si>
    <t>dodávka řezaného kamenného kvádru  - typ 2B atyp tvaru
Kámen 2b je prostorově atypický - ložná spára kamene je zalomená.
Rozměry atypických bloků budou dopřesněny na základě finálních tvarů konstrukcí.
Nejmenší délka kamenného kvádru bude 300mm.
Na volném konci kamene bude okapová drážka dle přílohy 3.9.1.</t>
  </si>
  <si>
    <t>4 "viz D.01_3.9.2"</t>
  </si>
  <si>
    <t>100</t>
  </si>
  <si>
    <t>R11.5</t>
  </si>
  <si>
    <t>dodávka řezaného kamenného kvádru  - typ 3 - šířky 830 mm, dl. 390-570 mm tl. 230 mm</t>
  </si>
  <si>
    <t>-1711529031</t>
  </si>
  <si>
    <t>dodávka řezaného kamenného kvádru  - typ 3 - šířky 830 mm, dl. 390-570 mm tl. 230 mm
Na volném konci kamene bude okapová drážka dle přílohy 3.9.1.</t>
  </si>
  <si>
    <t>1 "viz D.01_3.9.2"</t>
  </si>
  <si>
    <t>101</t>
  </si>
  <si>
    <t>321222311b</t>
  </si>
  <si>
    <t>1265424252</t>
  </si>
  <si>
    <t>Poznámka k položce:_x000D_
2/Ka Kotvená kamenná římsa přelivné hrany - žula. _x000D_
2 + 2 krajní ks - atypický tvar a rozměr._x000D_
Šířka spáry 20 mm._x000D_
Kámen obdélníkového a lichoběžníkového průřezu s půlkulatou hranou ._x000D_
Lepení a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t>
  </si>
  <si>
    <t>2/Ka - viz přílohu D.01_1 - kap 5. Výpis výrobků</t>
  </si>
  <si>
    <t>"tl. 250 mm - viz D.01_3.3.1" 11,2 "m2" * 0,25 "m"</t>
  </si>
  <si>
    <t>"tl. 400 mm - viz D.01_3.3.1"  (0,8+0,8)"m2" * 0,40 "m"</t>
  </si>
  <si>
    <t>102</t>
  </si>
  <si>
    <t>R10.1</t>
  </si>
  <si>
    <t>dodávka řezaného/broušeného kamenného kvádru  - typ 1 - šířky 850 mm, dl. 450 mm tl. 230 mm</t>
  </si>
  <si>
    <t>-1374281599</t>
  </si>
  <si>
    <t>26 "viz D.01_3.9.1"</t>
  </si>
  <si>
    <t>103</t>
  </si>
  <si>
    <t>R10.2</t>
  </si>
  <si>
    <t>dodávka řezaného/broušeného kamenného kvádru  - typ 2 - šířky 850 mm, dl. 390-480 mm tl. 230 mm</t>
  </si>
  <si>
    <t>1675617109</t>
  </si>
  <si>
    <t>2 "viz D.01_3.9.1"</t>
  </si>
  <si>
    <t>104</t>
  </si>
  <si>
    <t>R10.3</t>
  </si>
  <si>
    <t>dodávka řezaného/broušeného kamenného kvádru  - typ 3 - šířky 850 mm, dl. 390-480 mm tl. 380 mm</t>
  </si>
  <si>
    <t>-396125807</t>
  </si>
  <si>
    <t>105</t>
  </si>
  <si>
    <t>R10.4</t>
  </si>
  <si>
    <t>dodávka řezaného/broušeného kamenného kvádru  - typ 4 - šířky 850 mm, dl. 450 mm tl. 380 mm</t>
  </si>
  <si>
    <t>44659727</t>
  </si>
  <si>
    <t>106</t>
  </si>
  <si>
    <t>321311115</t>
  </si>
  <si>
    <t>Konstrukce vodních staveb z betonu prostého mrazuvzdorného tř. C 16/20</t>
  </si>
  <si>
    <t>513531171</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</si>
  <si>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16/20</t>
  </si>
  <si>
    <t>Poznámka k položce:_x000D_
Podkladní a výplňový beton C16/20, o rozsahu rozhodne TDI dle ZS.</t>
  </si>
  <si>
    <t>Viz přílohu D.01_3.2, D.01_3.5.1 až D.01_3.5.3</t>
  </si>
  <si>
    <t>Podkladní beton - základová spára na úrovni 396.3 (blok 01 až 04)</t>
  </si>
  <si>
    <t>258*0.4</t>
  </si>
  <si>
    <t>Podkladní/výplňový beton - blok 05</t>
  </si>
  <si>
    <t>4.6*2.55</t>
  </si>
  <si>
    <t>Podkladní/výplňový beton - blok 06</t>
  </si>
  <si>
    <t>5*2.8</t>
  </si>
  <si>
    <t>Podkladní beton - blok 07</t>
  </si>
  <si>
    <t>5.9*0.15+0.25*2.7</t>
  </si>
  <si>
    <t>Podkladní beton - blok 08</t>
  </si>
  <si>
    <t>6.7*0.4</t>
  </si>
  <si>
    <t>Podkladní beton - schodiště PB a LB viz D.01_3.3.1</t>
  </si>
  <si>
    <t>2*0.15*1.9*0.85</t>
  </si>
  <si>
    <t>Konstrukce schodiště LB viz D.01_3.3.1</t>
  </si>
  <si>
    <t>2.2*1.7</t>
  </si>
  <si>
    <t>Konstrukce schodiště PB</t>
  </si>
  <si>
    <t>2.3*1.7</t>
  </si>
  <si>
    <t>Zavazovací ozub - rozsah výplňového betonu bude upřesněn podle stavu zs, o použití rozhodne TDI viz D.01_3.4.2 a D.01_3.5.3</t>
  </si>
  <si>
    <t>Lavička výkopu - opatření pro zachytávání vody proudící po sklaním podloží LB - fáze 1</t>
  </si>
  <si>
    <t>0.1*0.8*27 "viz D.01_3.2"</t>
  </si>
  <si>
    <t>Lavička výkopu - opatření pro zachytávání vody proudící po sklaním podloží PB - fáze1</t>
  </si>
  <si>
    <t>0.1*0.8*24 "viz D.01_3.2"</t>
  </si>
  <si>
    <t>Lavička výkopu - opatření pro zachytávání vody proudící po sklaním podloží PB - fáze2</t>
  </si>
  <si>
    <t>0.1*0.8*(20.3+17.2) "viz D.01_3.2"</t>
  </si>
  <si>
    <t>107</t>
  </si>
  <si>
    <t>321321116R</t>
  </si>
  <si>
    <t>Konstrukce vodních staveb ze ŽB mrazuvzdorného tř. C 30/37 - XC4, XF3</t>
  </si>
  <si>
    <t>-1995710886</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</si>
  <si>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30/37 - XC4, XF3</t>
  </si>
  <si>
    <t>Konstrukční beton v prostoru sklonu 1:0.5 s funkcí podkladního betonu (blok 01 + blok 02) - viz D.01_3.6.1 a D.01_3.6.2</t>
  </si>
  <si>
    <t>1.1*9.7*2*0.4</t>
  </si>
  <si>
    <t>Blok 01 - viz D.01_3.6.1</t>
  </si>
  <si>
    <t>"Dno+práh" 11.76*7.49</t>
  </si>
  <si>
    <t>"Odečtení kynetky" 0.36*1.2*-1</t>
  </si>
  <si>
    <t>"Betonáž do sklonu 1:0.5 (trojúhelník)" 0.33*1.75+(0.33+0)*0.5*0.5</t>
  </si>
  <si>
    <t>"Stěna (tloušťka 0.75m) v rozmezí 396.45 až 399.00" 27.64*0.75</t>
  </si>
  <si>
    <t>"Stěna (tloušťka 0.5m) nad úrovní 399.00" 28.70*0.5</t>
  </si>
  <si>
    <t>Blok 02 - viz D.01_3.6.2</t>
  </si>
  <si>
    <t>Blok 03 - viz D.01_3.6.3</t>
  </si>
  <si>
    <t>"Přelivná stěna a základ" 8.23*7.49</t>
  </si>
  <si>
    <t>"Odečtení potrubí"  -(0.275*2+5.92+2.41+0.15)*3.14*0.1*0.1</t>
  </si>
  <si>
    <t>"Tloušťka stěny 0.5m" 11.18*0.5</t>
  </si>
  <si>
    <t>"Tloušťka stěny 0.75m" 23.04*0.75</t>
  </si>
  <si>
    <t>Blok 04 - viz D.01_3.6.4</t>
  </si>
  <si>
    <t>"Tloušťka stěny 0.50m" 8.09*0.5</t>
  </si>
  <si>
    <t>"Tloušťka stěny 0.75m" 12.01*0.75</t>
  </si>
  <si>
    <t>Blok 05 - viz D.01_3.6.5</t>
  </si>
  <si>
    <t>"Základový ústupek" 1.69*5</t>
  </si>
  <si>
    <t>"Tloušťka stěny 0.50m" 6.7*0.5</t>
  </si>
  <si>
    <t>"Ttloušťka stěny 0.75m" 6.35*0.75</t>
  </si>
  <si>
    <t>Blok 06 - viz D.01_3.6.6</t>
  </si>
  <si>
    <t>"Základový ústupek" 1.88*6</t>
  </si>
  <si>
    <t>"Ttloušťka stěny 0.50m" 8.86*0.5</t>
  </si>
  <si>
    <t>"Ttloušťka stěny 0.75m" 9*0.75</t>
  </si>
  <si>
    <t>Blok 07 - viz D.01_3.6.7</t>
  </si>
  <si>
    <t>"Základový ústupek" 5.03*0.75+0.67*0.75</t>
  </si>
  <si>
    <t>"Tloušťka stěny 0.50m" 1.43*1</t>
  </si>
  <si>
    <t>"Ttloušťka stěny 0.75m" 2.16*1.05</t>
  </si>
  <si>
    <t>Blok 08 - viz D.01_3.6.8</t>
  </si>
  <si>
    <t>"Ttloušťka stěny 0.50m" 2.90*0.5</t>
  </si>
  <si>
    <t>"Ttloušťka stěny 0.75m" 37.83*0.75</t>
  </si>
  <si>
    <t>"Beton v prostoru kynetky pod dlažbou navíc cca" 0,5</t>
  </si>
  <si>
    <t>C3037</t>
  </si>
  <si>
    <t>108</t>
  </si>
  <si>
    <t>321351010a</t>
  </si>
  <si>
    <t>Bednění konstrukcí vodních staveb rovinné - zřízení</t>
  </si>
  <si>
    <t>1733296750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</si>
  <si>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</si>
  <si>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Podkladní beton (blok 01 až 04) - viz D.01_3.2</t>
  </si>
  <si>
    <t>54*0.15+31*0.15</t>
  </si>
  <si>
    <t>Podkladní beton (blok 05) - viz D.01_3.2</t>
  </si>
  <si>
    <t>2.55*0.15+3*2</t>
  </si>
  <si>
    <t>Podkladní beton (blok 06) - viz D.01_3.2</t>
  </si>
  <si>
    <t>2.55*0.15+3.2*2</t>
  </si>
  <si>
    <t>Podkladní beton (blok 07) - viz D.01_3.2</t>
  </si>
  <si>
    <t>9.9*0.15</t>
  </si>
  <si>
    <t>Podkladní beton (blok 08) - viz D.01_3.2</t>
  </si>
  <si>
    <t>6.7*0.15</t>
  </si>
  <si>
    <t>Kameny prolité betonem LB - viz D.01_3.3.1</t>
  </si>
  <si>
    <t>2.3</t>
  </si>
  <si>
    <t>Kameny prolité betonem PB - viz D.01_3.3.1</t>
  </si>
  <si>
    <t>13.4</t>
  </si>
  <si>
    <t>Kameny prolité betonem horní dno - viz D.01_3.3.1</t>
  </si>
  <si>
    <t>1.5*15.7</t>
  </si>
  <si>
    <t>Nejistota v konstrukci původního jezu - kameny prolité betonem horní dno</t>
  </si>
  <si>
    <t>3.3*15.7</t>
  </si>
  <si>
    <t>Schodiště LB - viz D.01_3.3.1 a D.01_3.5.2</t>
  </si>
  <si>
    <t>4.9+1.2*1.6+1.6*1.6+0.15*5.5</t>
  </si>
  <si>
    <t>Schodiště PB - viz D.01_3.3.1 a D.01_3.5.2</t>
  </si>
  <si>
    <t>4.4+1.2*1.6+1.6*1.6+0.15*5.5</t>
  </si>
  <si>
    <t>56.3+43+0.4+11.9+11.7+3.8+6.6+0.4</t>
  </si>
  <si>
    <t>56.3+43+12+3.8+6.6+0.4</t>
  </si>
  <si>
    <t>34.3*2+11.8+27.4+28</t>
  </si>
  <si>
    <t>20.1*2+39.2+28</t>
  </si>
  <si>
    <t>2*16.8+3.9+1.1</t>
  </si>
  <si>
    <t>2*22.4+4.5+1.5</t>
  </si>
  <si>
    <t>(8.3+7.8+2.7+2.6)+0.25*0.75*2</t>
  </si>
  <si>
    <t>40.8*2+4.8+0.5</t>
  </si>
  <si>
    <t>109</t>
  </si>
  <si>
    <t>321351010b</t>
  </si>
  <si>
    <t>Bednění konstrukcí vodních staveb rovinné - zřízení  (záporné bednění)</t>
  </si>
  <si>
    <t>665936686</t>
  </si>
  <si>
    <t>(0.55+1+2.55)*8.3+0.95*6.3+10.05*0.5+1.95*1.7</t>
  </si>
  <si>
    <t>(0.55+1+3.5)*8.3+10.05*0.5</t>
  </si>
  <si>
    <t>2.25*0.5</t>
  </si>
  <si>
    <t>4.1*0.5</t>
  </si>
  <si>
    <t>5.2*0.5</t>
  </si>
  <si>
    <t>1.9*0.5</t>
  </si>
  <si>
    <t>110</t>
  </si>
  <si>
    <t>321352010a</t>
  </si>
  <si>
    <t>Bednění konstrukcí vodních staveb rovinné - odstranění</t>
  </si>
  <si>
    <t>125283039</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</si>
  <si>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</si>
  <si>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111</t>
  </si>
  <si>
    <t>321352010b</t>
  </si>
  <si>
    <t>Bednění konstrukcí vodních staveb rovinné - odstranění (záporné bednění)</t>
  </si>
  <si>
    <t>-1083922351</t>
  </si>
  <si>
    <t>112</t>
  </si>
  <si>
    <t>321366111</t>
  </si>
  <si>
    <t>Výztuž železobetonových konstrukcí vodních staveb z oceli 10 505 D do 12 mm</t>
  </si>
  <si>
    <t>-717616532</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</si>
  <si>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</si>
  <si>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"Blok 01 - viz D.01_3.7.1" 1310,5/1000</t>
  </si>
  <si>
    <t>"Blok 02 - viz D.01_3.7.2" 1313,2/1000</t>
  </si>
  <si>
    <t>"Blok 03 - viz D.01_3.7.3" 1602,6/1000</t>
  </si>
  <si>
    <t>"Blok 04 - viz D.01_3.7.4" 1215,0/1000</t>
  </si>
  <si>
    <t>"Blok 05 - viz D.01_3.7.5" 239,985/1000</t>
  </si>
  <si>
    <t>"Blok 06 - viz D.01_3.7.6" 265,941/1000</t>
  </si>
  <si>
    <t>"Blok 07 - viz D.01_3.7.7" 251,918/1000</t>
  </si>
  <si>
    <t>"Blok 08 - viz D.01_3.7.8" 600,912/1000</t>
  </si>
  <si>
    <t>113</t>
  </si>
  <si>
    <t>321366112</t>
  </si>
  <si>
    <t>Výztuž železobetonových konstrukcí vodních staveb z oceli 10 505 D do 32 mm</t>
  </si>
  <si>
    <t>-333919276</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</si>
  <si>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</si>
  <si>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"Blok 01 - viz D.01_3.7.1" 18703,2/1000</t>
  </si>
  <si>
    <t>"Blok 02 - viz D.01_3.7.2" 18659,9/1000</t>
  </si>
  <si>
    <t>"Blok 03 - viz D.01_3.7.3" 14780,7/1000</t>
  </si>
  <si>
    <t>"Blok 04 - viz D.01_3.7.4" 12905,2/1000</t>
  </si>
  <si>
    <t>"Blok 05 - viz D.01_3.7.5" 3751,432/1000</t>
  </si>
  <si>
    <t>"Blok 06 - viz D.01_3.7.6" 4706,434/1000</t>
  </si>
  <si>
    <t>"Blok 07 - viz D.01_3.7.7" 1244,058/1000</t>
  </si>
  <si>
    <t>"Blok 08 - viz D.01_3.7.8" 3490,182/1000</t>
  </si>
  <si>
    <t>114</t>
  </si>
  <si>
    <t>321368211</t>
  </si>
  <si>
    <t>Výztuž železobetonových konstrukcí vodních staveb ze svařovaných sítí</t>
  </si>
  <si>
    <t>1432085818</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</si>
  <si>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</si>
  <si>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Karisíť 8/100/100 - rozhraní betonu a podkladního betonu</t>
  </si>
  <si>
    <t>Blok 01</t>
  </si>
  <si>
    <t>(1.1*9.7)*7,99/1000 * 1,2</t>
  </si>
  <si>
    <t>Blok 02</t>
  </si>
  <si>
    <t>Schodiště LB</t>
  </si>
  <si>
    <t>(6.5*1.5+1.1*(1.5+0.45+1.5+0.45))*7,99/1000 * 1,2</t>
  </si>
  <si>
    <t>Schodiště PB</t>
  </si>
  <si>
    <t>(7.6*1.5+1.1*(1.5+0.45+1.5+0.45))*7,99/1000 * 1,2</t>
  </si>
  <si>
    <t>115</t>
  </si>
  <si>
    <t>338171111</t>
  </si>
  <si>
    <t>Osazování sloupků a vzpěr plotových ocelových v do 2,00 m se zalitím MC</t>
  </si>
  <si>
    <t>1393928792</t>
  </si>
  <si>
    <t>Montáž sloupků a vzpěr plotových ocelových trubkových nebo profilovaných výšky do 2,00 m se zalitím cementovou maltou do vynechaných otvorů</t>
  </si>
  <si>
    <t>116</t>
  </si>
  <si>
    <t>55342252</t>
  </si>
  <si>
    <t>sloupek plotový průběžný Pz a komaxitový 2000/38x1,5mm</t>
  </si>
  <si>
    <t>524894292</t>
  </si>
  <si>
    <t>117</t>
  </si>
  <si>
    <t>553422740</t>
  </si>
  <si>
    <t>vzpěra plotová 38x1,5mm včetně krytky s uchem 2500mm</t>
  </si>
  <si>
    <t>-1794625135</t>
  </si>
  <si>
    <t>118</t>
  </si>
  <si>
    <t>348101220</t>
  </si>
  <si>
    <t>Osazení vrat a vrátek k oplocení na ocelové sloupky do 4 m2</t>
  </si>
  <si>
    <t>1255083340</t>
  </si>
  <si>
    <t>Osazení vrat a vrátek k oplocení na sloupky ocelové, plochy jednotlivě přes 2 do 4 m2</t>
  </si>
  <si>
    <t>1 "4/Z - viz přílohu D.01_1 - kap 5. Výpis výrobků"</t>
  </si>
  <si>
    <t>119</t>
  </si>
  <si>
    <t>R26</t>
  </si>
  <si>
    <t>5/Z - Uzamykatelná ocelová branka šířky 2 m výšky 2 m z trubek 38/1,5</t>
  </si>
  <si>
    <t>47488248</t>
  </si>
  <si>
    <t>5/Z Uzamykatelná ocelová branka šířky 2 m z trubek 38/1,5 vč. sloupků
Výplň z poplastovaného pletiva barvy stávajícího pletiva.
Výška branky dle stávajícího pletiva, předpoklad 2 m.
Branka bude navržena zhotovitelem a předložena k odsouhlasení TDI.
Zámek bude odpovídat univerzálnímu klíči správy sanatoria - Ing. Muller.
Ocelové prvky budou opatřeny žárovým zinkováním a nátěrovým systémem dle TP. Odstín vrchního nátěru: RAL 6009 matný.
Požadavky na konstrukce viz TP.</t>
  </si>
  <si>
    <t>120</t>
  </si>
  <si>
    <t>348401130</t>
  </si>
  <si>
    <t>Montáž oplocení ze strojového pletiva s napínacími dráty výšky do 2,0 m</t>
  </si>
  <si>
    <t>-205790214</t>
  </si>
  <si>
    <t>Montáž oplocení z pletiva strojového s napínacími dráty přes 1,6 do 2,0 m</t>
  </si>
  <si>
    <t>Poznámka k položce:_x000D_
Oplocení bude typově a rozměrově odpovídat navazujícímu stávajícímu oplocení.</t>
  </si>
  <si>
    <t>121</t>
  </si>
  <si>
    <t>313275040</t>
  </si>
  <si>
    <t>pletivo drátěné plastifikované se čtvercovými oky 50/2,2mm v 2000mm</t>
  </si>
  <si>
    <t>-1782121660</t>
  </si>
  <si>
    <t>122</t>
  </si>
  <si>
    <t>348401350</t>
  </si>
  <si>
    <t>Rozvinutí, montáž a napnutí napínacího drátu na oplocení</t>
  </si>
  <si>
    <t>-1063456541</t>
  </si>
  <si>
    <t>Montáž oplocení z pletiva rozvinutí, uchycení a napnutí drátu napínacího</t>
  </si>
  <si>
    <t>3*oploceni</t>
  </si>
  <si>
    <t>123</t>
  </si>
  <si>
    <t>156191000</t>
  </si>
  <si>
    <t>drát poplastovaný kruhový napínací 2,5/3,5mm</t>
  </si>
  <si>
    <t>-810707800</t>
  </si>
  <si>
    <t>3*oploceni*1,15</t>
  </si>
  <si>
    <t>124</t>
  </si>
  <si>
    <t>311970140</t>
  </si>
  <si>
    <t>napínák lanový oko-hák Zn bílý M16</t>
  </si>
  <si>
    <t>1154740736</t>
  </si>
  <si>
    <t>125</t>
  </si>
  <si>
    <t>348401360</t>
  </si>
  <si>
    <t>Přiháčkování strojového pletiva k napínacímu drátu na oplocení</t>
  </si>
  <si>
    <t>262864855</t>
  </si>
  <si>
    <t>Montáž oplocení z pletiva rozvinutí, uchycení a napnutí drátu přiháčkování pletiva k napínacímu drátu</t>
  </si>
  <si>
    <t>126</t>
  </si>
  <si>
    <t>156192000</t>
  </si>
  <si>
    <t>drát poplastovaný kruhový vázací 1,1/1,5mm</t>
  </si>
  <si>
    <t>-319658737</t>
  </si>
  <si>
    <t>0,20*3*oploceni</t>
  </si>
  <si>
    <t>Vodorovné konstrukce</t>
  </si>
  <si>
    <t>127</t>
  </si>
  <si>
    <t>451317114</t>
  </si>
  <si>
    <t>Podklad pod dlažbu z betonu prostého pro prostředí s mrazovými cykly C 25/30 tl přes 200 do 250 mm</t>
  </si>
  <si>
    <t>1380432439</t>
  </si>
  <si>
    <t>Podklad pod dlažbu z betonu prostého pro prostředí s mrazovými cykly tř. C 25/30 tl. přes 200 do 250 mm</t>
  </si>
  <si>
    <t>schody_lk</t>
  </si>
  <si>
    <t>128</t>
  </si>
  <si>
    <t>451571111</t>
  </si>
  <si>
    <t>Lože pod dlažby ze štěrkopísku vrstva tl do 100 mm</t>
  </si>
  <si>
    <t>1275957955</t>
  </si>
  <si>
    <t>Lože pod dlažby ze štěrkopísků, tl. vrstvy do 100 mm</t>
  </si>
  <si>
    <t>129</t>
  </si>
  <si>
    <t>451571413</t>
  </si>
  <si>
    <t>Podklad pod dlažbu z kameniva tl přes 150 do 200 mm</t>
  </si>
  <si>
    <t>-214494827</t>
  </si>
  <si>
    <t>Podklad pod dlažbu z kameniva tl. přes 150 do 200 mm</t>
  </si>
  <si>
    <t>Poznámka k položce:_x000D_
Podsypu dlažby z drceného kameniva 16/32  tl. 0,20 m.</t>
  </si>
  <si>
    <t>130</t>
  </si>
  <si>
    <t>457532112</t>
  </si>
  <si>
    <t>Filtrační vrstvy z hrubého drceného kameniva se zhutněním frakce od 16 až 63 do 32 až 63 mm</t>
  </si>
  <si>
    <t>-150505013</t>
  </si>
  <si>
    <t>Filtrační vrstvy jakékoliv tloušťky a sklonu z hrubého drceného kameniva se zhutněním do 10 pojezdů/m3, frakce od 16-63 do 32-63 mm</t>
  </si>
  <si>
    <t>Poznámka k položce:_x000D_
Lože pod zához a rovnaninu z nakupovaného kameniva.</t>
  </si>
  <si>
    <t>Podsyp pod kamenné konstrukce tl. 0,30 m</t>
  </si>
  <si>
    <t>0,50*podsyp_kam "50% podsypu uvažováno z nakupovaného materiálu"</t>
  </si>
  <si>
    <t>131</t>
  </si>
  <si>
    <t>45753-R29</t>
  </si>
  <si>
    <t>Lože pod kamenný zához a rovnaninu z místních štěrkových materiálu z výkou</t>
  </si>
  <si>
    <t>2066312364</t>
  </si>
  <si>
    <t>Poznámka k položce:_x000D_
Lože pod zához a rovnaninu z místního materiálu._x000D_
Podsypná vrstva opevnění dna, pat a svahů koryta bude provedena z materiálu z výkopu stávajícího dna koryta (např. v LB v nadjezí). Během ukládání podsypu budou z vrchní vrstvy odstraněny kameny &gt; 150 mm.</t>
  </si>
  <si>
    <t>"Podjezí LB" (1+1.7)*0.5*5+1.7*5+1.5*6.4</t>
  </si>
  <si>
    <t>"Podjezí PB" (1.1+2.7)*0.5*5+2.7*5+2.4*6.4</t>
  </si>
  <si>
    <t>"Podjezí dno" 4.5*8+2*2*0.5*0.3*2</t>
  </si>
  <si>
    <t>"Nadjezí PB" 1.7*5+(1.72+0)*0.5*3</t>
  </si>
  <si>
    <t>"Nadjezí dno" 70*0.3</t>
  </si>
  <si>
    <t>Nadjezí LB břeh</t>
  </si>
  <si>
    <t>1.1*12.6+(1.1+1.35)*0.5*8.5+(1.35+1.4)*0.5*1.5+1.4*42+(1.4+1.2)*0.5*10+1.2*6.9+(1.2+0.8)*0.5*1.2</t>
  </si>
  <si>
    <t>0,50*podsyp_kam "50% podsypu uvažováno z místního materiálu"</t>
  </si>
  <si>
    <t>132</t>
  </si>
  <si>
    <t>462451114</t>
  </si>
  <si>
    <t>Prolití kamenného záhozu betonem C16/20</t>
  </si>
  <si>
    <t>-1933935252</t>
  </si>
  <si>
    <t>0,40*zahoz_prolit_RZB "prolití betonem"</t>
  </si>
  <si>
    <t>133</t>
  </si>
  <si>
    <t>462512370</t>
  </si>
  <si>
    <t>Zához z lomového kamene s proštěrkováním z terénu hmotnost nad 200 do 500 kg</t>
  </si>
  <si>
    <t>-1201646134</t>
  </si>
  <si>
    <t>Zához z lomového kamene neupraveného záhozového s proštěrkováním z terénu, hmotnosti jednotlivých kamenů přes 200 do 500 kg</t>
  </si>
  <si>
    <t>Poznámka k položce:_x000D_
Kamenný zához s vyklínováním, proštěrkováním a urovnáním líce._x000D_
V požadovaných místech budou vynechány mezery 5-20cm dle popisu v Technické zprávě D.01_1 (požadavek ČRS)_x000D_
Použije se nový nakupovaný kámen.</t>
  </si>
  <si>
    <t>Kamenný zához tl. 1.0m 200-500kg - výkresová pol. "31"</t>
  </si>
  <si>
    <t>"LB svah v podjezí" (2.2+2.2)*0.5*5*0.9+(2.2+2.4)*0.5*5+2.4*6.4</t>
  </si>
  <si>
    <t>"PB svah v podjezí" (0+6.4)*0.5*5+(6.4+5.9)*0.5*5+5.9*6.4</t>
  </si>
  <si>
    <t>"LB svah nadjezí" 1.55*20+1.4*62</t>
  </si>
  <si>
    <t>Kamenný zához tl. 1.0-0.8m 200-500kg - výkresová pol. "32"</t>
  </si>
  <si>
    <t>"PB svah nad jezem" 3.6*5.0+(3.6+0)*0.5*3</t>
  </si>
  <si>
    <t>"LB svah nad jezem" (3.2+3.2)*0.5*42+(3.2+2.6)*0.5*10+2.6*6.9+(2.6+1.4)*0.5*1.2</t>
  </si>
  <si>
    <t>Kamenný zához tl. 1.2m 200-500kg - výkresová pol. "33"</t>
  </si>
  <si>
    <t>"LB svah v podjezí" (2.1+2.2)*0.5*5+(2.2+2.2)*0.5*5+2.2*6.4</t>
  </si>
  <si>
    <t>"PB svah v podjezí" (2.5+2.3)*0.5*5+(2.3+2.2)*0.5*5+2.2*6.4</t>
  </si>
  <si>
    <t>"Dno v podjezí" (19.3+18.5)*0.5*8+2*1.5*1.2+(3.9+3.9)*0.5*5+(3.9+3.9)*0.5*5</t>
  </si>
  <si>
    <t>"Dno v nadjezí" 73*1.2+3*1+1.8*0.75</t>
  </si>
  <si>
    <t>0,50*zahoz_celkem "50% záhozu z nového nakupovaného kamene"</t>
  </si>
  <si>
    <t>134</t>
  </si>
  <si>
    <t>46251-R08.1</t>
  </si>
  <si>
    <t>Zához z lomového kamene s proštěrkováním z terénu hmotnost nad 200 do 500 kg - z rozebraného kamene</t>
  </si>
  <si>
    <t>-928621465</t>
  </si>
  <si>
    <t>Zához z lomového kamene neupraveného záhozového s proštěrkováním z terénu, hmotnosti jednotlivých kamenů přes 200 do 500 kg - z rozebraného kamene</t>
  </si>
  <si>
    <t>Poznámka k položce:_x000D_
Kamenný zához tl. 1,2 m 200-500kg s vyklínováním, proštěrkováním a urovnáním líce._x000D_
Použije se původní rozebraný kámen z mezideponie.</t>
  </si>
  <si>
    <t>2"ks"*3"m2"*2"m" "dočasné opevnění dna a paty svahu přejezdu z trub"</t>
  </si>
  <si>
    <t>0,50*zahoz_celkem "50% záhozu z rozebraného kamene"</t>
  </si>
  <si>
    <t>135</t>
  </si>
  <si>
    <t>46251-R08.2</t>
  </si>
  <si>
    <t>Zához z lomového kamene bez proštěrkování z terénu hmotnost nad 200 do 500 kg - z rozebraného kamene</t>
  </si>
  <si>
    <t>-1929445988</t>
  </si>
  <si>
    <t>Zához z lomového kamene neupraveného záhozového bez proštěrkování z terénu, hmotnosti jednotlivých kamenů přes 200 do 500 kg</t>
  </si>
  <si>
    <t>Poznámka k položce:_x000D_
Základ zdi za rubem přelivu - uložení záhozu z kamene (případně betonu) z demolice stávajícího jezu včetně dovozu ze vzdálenosti 200m. Zához bude prováděn po vrstvách max. 0,5 m, každá vrstva bude prolita betonem C16/20 tak, aby byly vyplněny všechny mezery.</t>
  </si>
  <si>
    <t>170 "sanace výmolu - o rozsahu provedení rozhodne TDI"</t>
  </si>
  <si>
    <t xml:space="preserve">Základ zdi za rubem přelivu - uložení záhozu z kamene (případně betonu) </t>
  </si>
  <si>
    <t>"Blok 03" 13.4*7.5</t>
  </si>
  <si>
    <t>"Blok 04" 13.4*8.26</t>
  </si>
  <si>
    <t>"Nejistota ve stabilitě jezové konstrukce v prostrou bloku 07" 3*6</t>
  </si>
  <si>
    <t>136</t>
  </si>
  <si>
    <t>462519003</t>
  </si>
  <si>
    <t>Příplatek za urovnání ploch záhozu z lomového kamene hmotnost nad 200 do 500 kg</t>
  </si>
  <si>
    <t>2100301917</t>
  </si>
  <si>
    <t>Zához z lomového kamene neupraveného záhozového Příplatek k cenám za urovnání viditelných ploch záhozu z kamene, hmotnosti jednotlivých kamenů přes 200 do 500 kg</t>
  </si>
  <si>
    <t>"LB svah v podjezí" ((2.2+2.2)*0.5*5*0.9+(2.2+2.4)*0.5*5+2.4*6.4) / 1,0</t>
  </si>
  <si>
    <t>"PB svah v podjezí" ((0+6.4)*0.5*5+(6.4+5.9)*0.5*5+5.9*6.4) /1,0</t>
  </si>
  <si>
    <t>"LB svah nadjezí" (1.55*20+1.4*62) / 1,0</t>
  </si>
  <si>
    <t>"PB svah nad jezem" 3.6*5.0+(3.6+0)*0.5*3) / ((0,8+1,0)/2)</t>
  </si>
  <si>
    <t>137</t>
  </si>
  <si>
    <t>463212121</t>
  </si>
  <si>
    <t>Rovnanina z lomového kamene s vyklínováním spár těženým kamenivem</t>
  </si>
  <si>
    <t>-1185466405</t>
  </si>
  <si>
    <t>Rovnanina z lomového kamene upraveného, tříděného jakékoliv tloušťky rovnaniny s vyplněním spár a dutin těženým kamenivem</t>
  </si>
  <si>
    <t>Poznámka k položce:_x000D_
Kamenná rovnanina tl. 0,80m, min. 100kg  s vyklínováním, proštěrkováním a urovnáním líce.</t>
  </si>
  <si>
    <t>LB svah v nadjezí</t>
  </si>
  <si>
    <t>(2.5+1.9)*0.5*5.3+(1.9+1.9)*0.5*10+(1.9+2.8)*0.5*8.5</t>
  </si>
  <si>
    <t>138</t>
  </si>
  <si>
    <t>463212191</t>
  </si>
  <si>
    <t>Příplatek za vypracováni líce rovnaniny</t>
  </si>
  <si>
    <t>3594641</t>
  </si>
  <si>
    <t>Rovnanina z lomového kamene upraveného, tříděného Příplatek k cenám za vypracování líce</t>
  </si>
  <si>
    <t>((2.5+1.9)*0.5*5.3+(1.9+1.9)*0.5*10+(1.9+2.8)*0.5*8.5) / ((0,8+1,0)/2)</t>
  </si>
  <si>
    <t>139</t>
  </si>
  <si>
    <t>465210123</t>
  </si>
  <si>
    <t>Schody z lomového kamene na maltu cementovou s vyspárováním tl 300 mm</t>
  </si>
  <si>
    <t>-1571983310</t>
  </si>
  <si>
    <t>Schody z lomového kamene lomařsky upraveného pro dlažbu na cementovou maltu, s vyspárováním cementovou maltou, tl. kamene 300 mm</t>
  </si>
  <si>
    <t>Poznámka k položce:_x000D_
Kamenné schodiště z lomového kamene na cementovou maltu s vyspárováním. Velikost stupňů 200mm x 300mm (v x š), šířka schodiště 1.2m, tlouštka 0.37-0.2m. Schodnice tl. 0.2m, výšky 0.37m. Lepení a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t>
  </si>
  <si>
    <t>Viz přílohu D.01_3.3.1, D.01_3.4.1, D.01_3.4.2 a D.01_3.5.2</t>
  </si>
  <si>
    <t>"PB" 1,5*7,3</t>
  </si>
  <si>
    <t>"LB" 1,5*6,2</t>
  </si>
  <si>
    <t>140</t>
  </si>
  <si>
    <t>465512327</t>
  </si>
  <si>
    <t>Dlažba z lomového kamene na sucho se zalitím spár cementovou maltou tl 300 mm</t>
  </si>
  <si>
    <t>-192131811</t>
  </si>
  <si>
    <t>Dlažba z lomového kamene lomařsky upraveného na sucho se zalitím spár cementovou maltou, tl. kamene 300 mm</t>
  </si>
  <si>
    <t>"LB svah" 24.5*1.01</t>
  </si>
  <si>
    <t>"LB rovina" 11.5</t>
  </si>
  <si>
    <t>"PB svah" 41.8*1.03</t>
  </si>
  <si>
    <t>"PB rovina" 12.6</t>
  </si>
  <si>
    <t>141</t>
  </si>
  <si>
    <t>465513327</t>
  </si>
  <si>
    <t>Dlažba z lomového kamene na cementovou maltu s vyspárováním tl 300 mm pro hydromeliorace</t>
  </si>
  <si>
    <t>406070448</t>
  </si>
  <si>
    <t>Dlažba z lomového kamene lomařsky upraveného na cementovou maltu, s vyspárováním cementovou maltou, tl. kamene 300 mm</t>
  </si>
  <si>
    <t>Poznámka k položce:_x000D_
Kotvenná kamenná dlažba do betonu tloušťky 0.25m, tloušťka spáry 20mm z žuly.  Kameny dlažby budou kotveny pruty (6/Z) vlepovanými do návrtů na chemické kotvy. V prostoru kynetky u LB zdi budou použity atypické (delší) kotevní pruty tak, aby bylo zajištěno jejich vlepení do ŽB konstrukce. Kameny na kontaktu s ŽB konstrukcemi, v linii DS a v linii konce prahu vývaru budou kamenicky upraveny tak, aby byla zajištěna požadovaná šířka spáry, respektive rovinnost boku kamene v linii dilatační spáry.Předpokládá se kamenická úprava cca 12% kamenů dlažby.  Lepení bude provedeno betonem C20/25 S1.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t>
  </si>
  <si>
    <t>"Blok 01 - viz D.01_3.6.1" 5.22*7.5</t>
  </si>
  <si>
    <t>"Blok 02 - viz D.01_3.6.2" 5.22*7.5</t>
  </si>
  <si>
    <t>142</t>
  </si>
  <si>
    <t>46795-R28</t>
  </si>
  <si>
    <t>Dřevěnné deštění na dně v šířce 2x 2.0m na délku 8.0m z odkorněné dubové kulatiny průměru 100 - 150 mm</t>
  </si>
  <si>
    <t>2023045132</t>
  </si>
  <si>
    <t>Dřevěnné deštění ve vývaru - na dně vývaru bude provedeno dřevěnné deštění v šířce 2.0m na délku 8.0m. Umístění podél stěn. Materiál: odkorněné dubové kulatiny průměru 100 - 150 mm. Tvar: dřevěnné převázky kotvené do dna vývaru a na ně kolmo umístěné podélné prvky s mezerami cca 50 mm. Podélné prvky budou kotveny do převázek. Vzájemné propojení a kotvení do dna vývaru bude provedeno nerezovým spojovacím materiálem.
Spojovací materiál: nerezové vruty prum. 8 mm dl. 260 mm - 100 ks
Kotevní materiál: nerezové tyč prům.15 mm dl. 800 mm s ohybem do vrtu hl. 200 mm na chemickou kotvu vhodnou do betonu - 16 ks.</t>
  </si>
  <si>
    <t>Poznámka k položce:_x000D_
Položka zahrnuje dodávku a montáž.</t>
  </si>
  <si>
    <t>2,0*8,0 * 2 "ks"</t>
  </si>
  <si>
    <t>Trubní vedení</t>
  </si>
  <si>
    <t>143</t>
  </si>
  <si>
    <t>812442121</t>
  </si>
  <si>
    <t>Montáž potrubí z trub TBP těsněných pryžovými kroužky otevřený výkop sklon do 20 % DN 600</t>
  </si>
  <si>
    <t>1339279517</t>
  </si>
  <si>
    <t>Montáž potrubí z trub betonových hrdlových v otevřeném výkopu ve sklonu do 20 % z trub těsněných pryžovými kroužky DN 600</t>
  </si>
  <si>
    <t>2,5 "1/B - viz přílohu D.01_1 - kap 5. Výpis výrobků"</t>
  </si>
  <si>
    <t>144</t>
  </si>
  <si>
    <t>59223023</t>
  </si>
  <si>
    <t>trouba betonová hrdlová DN 600</t>
  </si>
  <si>
    <t>1405233149</t>
  </si>
  <si>
    <t xml:space="preserve">Poznámka k položce:_x000D_
Trouba betonová (ne ŽB) hrdlová DN600, tl. stěny min. 105 mm. </t>
  </si>
  <si>
    <t>145</t>
  </si>
  <si>
    <t>812-R28</t>
  </si>
  <si>
    <t>Seříznutí a úprava betonové truby DN 600</t>
  </si>
  <si>
    <t>-1809467259</t>
  </si>
  <si>
    <t>Poznámka k položce:_x000D_
Potrubí bude směrem do vývaru seříznuto z výroby pod prostorovým úhlem. Prostorový úhel se ověří na stavbě.</t>
  </si>
  <si>
    <t>1 "1/B - viz přílohu D.01_1 - kap 5. Výpis výrobků"</t>
  </si>
  <si>
    <t>146</t>
  </si>
  <si>
    <t>871355231</t>
  </si>
  <si>
    <t>Kanalizační potrubí z tvrdého PVC jednovrstvé tuhost třídy SN10 DN 200</t>
  </si>
  <si>
    <t>106514280</t>
  </si>
  <si>
    <t>Kanalizační potrubí z tvrdého PVC v otevřeném výkopu ve sklonu do 20 %, hladkého plnostěnného jednovrstvého, tuhost třídy SN 10 DN 200</t>
  </si>
  <si>
    <t>Poznámka k položce:_x000D_
3/P Zavzdušňovací potrubí osazeno v železobetonu – PVC KG DN 200</t>
  </si>
  <si>
    <t>19 "3/P - viz přílohu D.01_1 - kap 5. Výpis výrobků"</t>
  </si>
  <si>
    <t>147</t>
  </si>
  <si>
    <t>877355211</t>
  </si>
  <si>
    <t>Montáž tvarovek z tvrdého PVC-systém KG nebo z polypropylenu-systém KG 2000 jednoosé DN 200</t>
  </si>
  <si>
    <t>-1156788489</t>
  </si>
  <si>
    <t>Montáž tvarovek na kanalizačním potrubí z trub z plastu z tvrdého PVC nebo z polypropylenu v otevřeném výkopu jednoosých DN 200</t>
  </si>
  <si>
    <t>6 "kolen - 3/P - viz přílohu D.01_1 - kap 5. Výpis výrobků"</t>
  </si>
  <si>
    <t>148</t>
  </si>
  <si>
    <t>28611368</t>
  </si>
  <si>
    <t>koleno kanalizace PVC KG 200x87°</t>
  </si>
  <si>
    <t>-194937110</t>
  </si>
  <si>
    <t>149</t>
  </si>
  <si>
    <t>877355221</t>
  </si>
  <si>
    <t>Montáž tvarovek z tvrdého PVC-systém KG nebo z polypropylenu-systém KG 2000 dvouosé DN 200</t>
  </si>
  <si>
    <t>-2027430062</t>
  </si>
  <si>
    <t>Montáž tvarovek na kanalizačním potrubí z trub z plastu z tvrdého PVC nebo z polypropylenu v otevřeném výkopu dvouosých DN 200</t>
  </si>
  <si>
    <t>2 "odbočky - 3/P - viz přílohu D.01_1 - kap 5. Výpis výrobků"</t>
  </si>
  <si>
    <t>150</t>
  </si>
  <si>
    <t>28611433</t>
  </si>
  <si>
    <t>odbočka kanalizační plastová s hrdlem KG 200/200/87°</t>
  </si>
  <si>
    <t>-763841233</t>
  </si>
  <si>
    <t>151</t>
  </si>
  <si>
    <t>8-R13</t>
  </si>
  <si>
    <t>Nerezové ochranné mřížky na nasávacích otvorech zavzdušňovacího potrubí velikosti 0.2 x 0.2m včetně rámu a kotvení</t>
  </si>
  <si>
    <t>738087411</t>
  </si>
  <si>
    <t>152</t>
  </si>
  <si>
    <t>8-R22</t>
  </si>
  <si>
    <t>Zajištění provizorního nátoku vody do odběrného objektu potrubím DN400 délky cca 80 m</t>
  </si>
  <si>
    <t>767133214</t>
  </si>
  <si>
    <t>Po dobu převádění vody obtokem zajistí zhotovitel provizorní nátok vody do odběrného objektu potrubím DN400 délky cca 80 m. Vtok do potrubí bude zajištěn proti vniknutí pláví a říčních sedimentů, zhotovitel zajistí funkčnost potrubí a čištění vtokové části po celou dobu realizace stavby. Ve vtokovém objektu bude demontována norná stěnka na nátoku do vsakovací laguny, provizorní potrubí bude napojeno a utěsněno do stávajícího vtoku (cca DN300). Po dokončení stavby bude norná stěnka a související zařízení uvedena do původního stavu a protokolárně předána zástupci sanatoria.</t>
  </si>
  <si>
    <t>Ostatní konstrukce a práce, bourání</t>
  </si>
  <si>
    <t>153</t>
  </si>
  <si>
    <t>911121111</t>
  </si>
  <si>
    <t>Montáž zábradlí ocelového přichyceného vruty do betonového podkladu</t>
  </si>
  <si>
    <t>-1949645154</t>
  </si>
  <si>
    <t>Poznámka k položce:_x000D_
Kotvení 4 ks šroubů M12, dl. cca 400 mm s podložkou / patní desku._x000D_
Kotvy budou navrženy zhotovitelem a předloženy TDI k odsouhlasení._x000D_
Patky podlité plastmaltou.</t>
  </si>
  <si>
    <t>4/Z - viz přílohu D.01_1 - kap 5. Výpis výrobků</t>
  </si>
  <si>
    <t>44,7 "viz D.01_3.3.1 a D.01_3.8"</t>
  </si>
  <si>
    <t>154</t>
  </si>
  <si>
    <t>R25</t>
  </si>
  <si>
    <t>4/Z - Ocelové zábradlí na kamenné římse z trubek oceli třídy S235</t>
  </si>
  <si>
    <t>1015491994</t>
  </si>
  <si>
    <t>4/Z Ocelové zábradlí na kamenné římse z trubek oceli třídy S235.
Dodávka včetně kotvení (4 ks šroubů M12, dl. cca 400 mm s podložkou / patní desku).
Kotvy budou navrženy zhotovitelem a předloženy TDI k odsouhlasení. Patky podlité plastmaltou. Délka 44.7m. Zábradlí bude opatřeno metalizací žárovým zinkováním a nátěrovým systémem dle TP. Odstín vrchního nátěru: RAL 6009 matný. Požadavky na nerezové konstrukce viz TP.</t>
  </si>
  <si>
    <t>679 "viz D.01_3.3.1 a D.01_3.8"</t>
  </si>
  <si>
    <t>155</t>
  </si>
  <si>
    <t>919541121</t>
  </si>
  <si>
    <t>Zřízení propustku nebo sjezdu z trub ocelových do DN 700</t>
  </si>
  <si>
    <t>1403484901</t>
  </si>
  <si>
    <t>Zřízení propustku nebo sjezdu z trub ocelových DN přes 400 do 700 mm</t>
  </si>
  <si>
    <t>Přejezd přes koryto - 5xDN600, dl. 5.0m ocel - 2 přejezdy</t>
  </si>
  <si>
    <t>5*5,0 * 2</t>
  </si>
  <si>
    <t>156</t>
  </si>
  <si>
    <t>1403-R20</t>
  </si>
  <si>
    <t>poplatek za dočasné použití trub ocelových DN500</t>
  </si>
  <si>
    <t>1472412847</t>
  </si>
  <si>
    <t>Náklady na dočasné použití - opotřebení trubocelových DN500
Uvedené množství je celkové množství trub neredukované obratovostí.
Obratovost dočasně použitých trub je třeba zohlednit v nabídkové ceně této položky.
Dočasně použitý materiál zůstává majetkem zhotovitele.</t>
  </si>
  <si>
    <t>157</t>
  </si>
  <si>
    <t>919-R21</t>
  </si>
  <si>
    <t>Odstranění přejezdu (propustku z trub ocelových)</t>
  </si>
  <si>
    <t>1527260884</t>
  </si>
  <si>
    <t>158</t>
  </si>
  <si>
    <t>931992121</t>
  </si>
  <si>
    <t>Výplň dilatačních spár z extrudovaného polystyrénu tl 20 mm</t>
  </si>
  <si>
    <t>157851816</t>
  </si>
  <si>
    <t>Výplň dilatačních spár z polystyrenu extrudovaného, tloušťky 20 mm</t>
  </si>
  <si>
    <t>4/O - viz přílohu D.01_1 - kap 5. Výpis výrobků</t>
  </si>
  <si>
    <t>13.1+3.4+4.3+11.9+0.3*2</t>
  </si>
  <si>
    <t>4.3+3.4+11.9+0.3*2</t>
  </si>
  <si>
    <t>8.3+2.1+0.3*2</t>
  </si>
  <si>
    <t>4.6+0.3</t>
  </si>
  <si>
    <t>3+0.3</t>
  </si>
  <si>
    <t>931994105</t>
  </si>
  <si>
    <t>Těsnění pracovní spáry betonové konstrukce vnitřním těsnicím pásem</t>
  </si>
  <si>
    <t>-643512650</t>
  </si>
  <si>
    <t>Těsnění spáry betonové konstrukce pásy, profily, tmely těsnicím pásem vnitřním, spáry pracovní</t>
  </si>
  <si>
    <t>Poznámka k položce:_x000D_
Spárový pás PVC pro těsnění pracovních spar v betonových konstrukcích následujících parametrů:_x000D_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15 cm,_x000D_
• nominální tloušťka 3,5 mm,_x000D_
• zatížení  - výška vodního sloupce 5 m.</t>
  </si>
  <si>
    <t>"2/P - viz přílohu D.01_1 - kap 5. Výpis výrobků"</t>
  </si>
  <si>
    <t>"Blok 01 - viz D.01_3.6.1" 33,3</t>
  </si>
  <si>
    <t>"Blok 02 - viz D.01_3.6.2" 33,3</t>
  </si>
  <si>
    <t>"Blok 03 - viz D.01_3.6.3" 39,2</t>
  </si>
  <si>
    <t>"Blok 04 - viz D.01_3.6.4"  27,4</t>
  </si>
  <si>
    <t>"Blok 05 - viz D.01_3.6.5"  15,0</t>
  </si>
  <si>
    <t>"Blok 06 - viz D.01_3.6.6"  18,0</t>
  </si>
  <si>
    <t>"Blok 07 - viz D.01_3.6.7" 5,8</t>
  </si>
  <si>
    <t>"Blok 08 - viz D.01_3.6.8" 13,0</t>
  </si>
  <si>
    <t>160</t>
  </si>
  <si>
    <t>931994106</t>
  </si>
  <si>
    <t>Těsnění dilatační spáry betonové konstrukce vnitřním těsnicím pásem</t>
  </si>
  <si>
    <t>-685190500</t>
  </si>
  <si>
    <t>Těsnění spáry betonové konstrukce pásy, profily, tmely těsnicím pásem vnitřním, spáry dilatační</t>
  </si>
  <si>
    <t>Poznámka k položce:_x000D_
Spárový pás PVC pro těsnění dilatačních spar v betonových konstrukcích následujících parametrů:_x000D_
Typ „D“_x000D_
Rozsah dilatace: 10 mm_x000D_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22 cm,_x000D_
• nominální tloušťka 4,0 mm,_x000D_
• zatížení  - výška vodního sloupce 5 m.</t>
  </si>
  <si>
    <t xml:space="preserve"> "1/P - viz přílohu D.01_1 - kap 5. Výpis výrobků"</t>
  </si>
  <si>
    <t>"Blok 01 - viz D.01_3.6.1" 31,3</t>
  </si>
  <si>
    <t>"Blok 02 - viz D.01_3.6.2" 19,3</t>
  </si>
  <si>
    <t>"Blok 03 - viz D.01_3.6.3" 15,8</t>
  </si>
  <si>
    <t>"Blok 04 - viz D.01_3.6.4"  6,1</t>
  </si>
  <si>
    <t>"Blok 07 - viz D.01_3.6.7" 2,8</t>
  </si>
  <si>
    <t>161</t>
  </si>
  <si>
    <t>931994142</t>
  </si>
  <si>
    <t>Těsnění dilatační spáry betonové konstrukce polyuretanovým tmelem do pl 4,0 cm2</t>
  </si>
  <si>
    <t>-1779870151</t>
  </si>
  <si>
    <t>Těsnění spáry betonové konstrukce pásy, profily, tmely tmelem polyuretanovým spáry dilatační do 4,0 cm2</t>
  </si>
  <si>
    <t>Poznámka k položce:_x000D_
Těsnicí tmel pro dilatační spáry - trvale elastická 1komponentní těsnicí hmota následujících parametrů:_x000D_
•	1-komponentní polyuretan, vytvrzující vzdušnou vlhkostí,_x000D_
•	pro použití v exteriéru,_x000D_
•	doba vytvoření povrchové kůže: ~60 minut (při +23 °C / 50 % r.v.),_x000D_
•	rychlost vytvrzení: ~3,5 mm za 24 hodin (při +23 °C / 50 % r.v.) _x000D_
•	rozměry spáry min. šířka = 10 mm, max. šířka = 35 mm,_x000D_
•	stékavost: 0 mm, velmi dobrá (DIN EN ISO 7390),_x000D_
•	provozní teplota: -40 °C až +80 °C_x000D_
•	roztržení: ~ 8 N/mm2 (při +23 °C / 50 % r.v.),_x000D_
•	tvrdost „Shore A“: ~ 38 po 28 dnech (při +23 °C / 50 % r.v.),_x000D_
•	modul pružnosti: ~ 0,6 N/mm2 po 28 dnech (při +23 °C / 50 % r.v.),_x000D_
•	protažení při přetržení: ~ 700 % po 28 dnech (při +23 °C / 50% r.v.),_x000D_
dopružení: &gt; 80 % po 28 dnech (+23 °C / 50% r.v.).</t>
  </si>
  <si>
    <t>2/O - viz přílohu D.01_1 - kap 5. Výpis výrobků</t>
  </si>
  <si>
    <t>19.9+3.6+2.5+8.3+0.5+13.8+5.5+1.5*2</t>
  </si>
  <si>
    <t>7+3.6+8.3+2.5+0.5+1.5*2</t>
  </si>
  <si>
    <t>6.4+1.3+14.1+1.5*2</t>
  </si>
  <si>
    <t>12.9+1.3+1.5</t>
  </si>
  <si>
    <t>7.4+1.3+1.5</t>
  </si>
  <si>
    <t>162</t>
  </si>
  <si>
    <t>931994151R</t>
  </si>
  <si>
    <t>Těsnění spáry betonové konstrukce spárovým profilem průřezu 25 mm</t>
  </si>
  <si>
    <t>1359844887</t>
  </si>
  <si>
    <t>Poznámka k položce:_x000D_
3/O - Spárový profil průměru 25 mm, materiál mirelon.</t>
  </si>
  <si>
    <t>163</t>
  </si>
  <si>
    <t>941121113</t>
  </si>
  <si>
    <t>Montáž lešení řadového trubkového těžkého s podlahami zatížení do 300 kg/m2 š do 1,5 m v do 30 m</t>
  </si>
  <si>
    <t>1120332792</t>
  </si>
  <si>
    <t>Montáž lešení řadového trubkového těžkého pracovního s podlahami z fošen nebo dílců min. tl. 38 mm, s provozním zatížením tř. 4 do 300 kg/m2 šířky tř. W15 přes 1,5 do 1,8 m, výšky přes 20 do 30 m</t>
  </si>
  <si>
    <t>"Blok 01 - viz D.01_3.6.1" 42</t>
  </si>
  <si>
    <t>"Blok 02 - viz D.01_3.6.2" 42</t>
  </si>
  <si>
    <t>"Blok 03 - viz D.01_3.6.3" 26</t>
  </si>
  <si>
    <t>"Blok 04 - viz D.01_3.6.4" 12</t>
  </si>
  <si>
    <t>"Blok 05 - viz D.01_3.6.5" 17</t>
  </si>
  <si>
    <t>"Blok 06 - viz D.01_3.6.6" 20</t>
  </si>
  <si>
    <t>164</t>
  </si>
  <si>
    <t>941121213</t>
  </si>
  <si>
    <t>Příplatek k lešení řadovému trubkovému těžkému s podlahami š 1,5 m v 30 m za první a ZKD den použití</t>
  </si>
  <si>
    <t>791026143</t>
  </si>
  <si>
    <t>Montáž lešení řadového trubkového těžkého pracovního s podlahami Příplatek za první a každý další den použití lešení k ceně -1113</t>
  </si>
  <si>
    <t>leseni*30*3</t>
  </si>
  <si>
    <t>165</t>
  </si>
  <si>
    <t>941121813</t>
  </si>
  <si>
    <t>Demontáž lešení řadového trubkového těžkého s podlahami zatížení do 300 kg/m2 š do 1,5 m v do 30 m</t>
  </si>
  <si>
    <t>-1172514647</t>
  </si>
  <si>
    <t>Demontáž lešení řadového trubkového těžkého pracovního s podlahami z fošen nebo dílců min. tl. 38 mm, s provozním zatížením tř. 4 do 300 kg/m2 šířky tř. W15 přes 1,5 do 1,8 m, výšky přes 20 do 30 m</t>
  </si>
  <si>
    <t>166</t>
  </si>
  <si>
    <t>960111221R1</t>
  </si>
  <si>
    <t>Bourání vodních staveb z dílců prefabrikovaných betonových a železobetonových</t>
  </si>
  <si>
    <t>-1404920894</t>
  </si>
  <si>
    <t>Bourání konstrukcí vodních staveb s naložením vybouraných hmot a suti na dopravní prostředek nebo s odklizením na hromady do vzdálenosti 20 m z dílců prefabrikovaných betonových a železobetonových</t>
  </si>
  <si>
    <t>Poznámka k položce:_x000D_
Bourání opevnění s hmotností přes 200kg/ks prolitého betonem.</t>
  </si>
  <si>
    <t>rzb_kam_bet</t>
  </si>
  <si>
    <t>4,1*18,4 "Předprsí a přelivná hrana"</t>
  </si>
  <si>
    <t>167</t>
  </si>
  <si>
    <t>960111221R2</t>
  </si>
  <si>
    <t>Bourání vodních staveb z dílců prefabrikovaných betonových a železobetonových, z vodní hladiny</t>
  </si>
  <si>
    <t>-813315353</t>
  </si>
  <si>
    <t>Bourání konstrukcí vodních staveb z hladiny, s naložením vybouraných hmot a suti na dopravní prostředek nebo s odklizením na hromady do vzdálenosti 20 m z dílců prefabrikovaných betonových a železobetonových</t>
  </si>
  <si>
    <t>Odbourání historické ŽB jezové konstrukce</t>
  </si>
  <si>
    <t>"Přelivná stěna" 19.4*0.8*1.5</t>
  </si>
  <si>
    <t>"Přelivná stěna - rezerva pro případ nestability stěny" 19.4*0.8*3.05</t>
  </si>
  <si>
    <t>"Práh jezu" 19.4*0.8*2.3</t>
  </si>
  <si>
    <t>"Deska vývaru" 19.4*5*0.5</t>
  </si>
  <si>
    <t>"Boční stěny" 4.75*0.5*6.6*2</t>
  </si>
  <si>
    <t>0,15*bour_bet_ZK "15% nejistota ve tvaru stávající konstrukce"</t>
  </si>
  <si>
    <t>168</t>
  </si>
  <si>
    <t>966071711</t>
  </si>
  <si>
    <t>Bourání sloupků a vzpěr plotových ocelových do 2,5 m zabetonovaných</t>
  </si>
  <si>
    <t>-918559570</t>
  </si>
  <si>
    <t>Bourání plotových sloupků a vzpěr ocelových trubkových nebo profilovaných výšky do 2,50 m zabetonovaných</t>
  </si>
  <si>
    <t>27/3+1 "viz D.01_3.2.1</t>
  </si>
  <si>
    <t>169</t>
  </si>
  <si>
    <t>966071822</t>
  </si>
  <si>
    <t>Rozebrání oplocení z drátěného pletiva se čtvercovými oky výšky do 2,0 m</t>
  </si>
  <si>
    <t>1807965353</t>
  </si>
  <si>
    <t>Rozebrání oplocení z pletiva drátěného se čtvercovými oky, výšky přes 1,6 do 2,0 m</t>
  </si>
  <si>
    <t>27 "viz D.01_3.2.1</t>
  </si>
  <si>
    <t>966073812</t>
  </si>
  <si>
    <t>Rozebrání vrat a vrátek k oplocení plochy do 10 m2</t>
  </si>
  <si>
    <t>462310912</t>
  </si>
  <si>
    <t>Rozebrání vrat a vrátek k oplocení plochy jednotlivě přes 6 do 10 m2</t>
  </si>
  <si>
    <t>1 "viz D.01_3.2.1</t>
  </si>
  <si>
    <t>171</t>
  </si>
  <si>
    <t>985131411</t>
  </si>
  <si>
    <t>Vysušení ploch stěn, rubu kleneb a podlah stlačeným vzduchem</t>
  </si>
  <si>
    <t>2080469734</t>
  </si>
  <si>
    <t>Očištění ploch stěn, rubu kleneb a podlah vysušení stlačeným vzduchem</t>
  </si>
  <si>
    <t>Uvažováno jako očištění tlakovým vzduchem</t>
  </si>
  <si>
    <t>"Základová spára na úrovni 396.3 (blok 01 až 04, 08)" 298+48+1.5*2</t>
  </si>
  <si>
    <t>"Pod blokem 05" 16+4*2</t>
  </si>
  <si>
    <t>"Pod blokem 06" 17+7*2</t>
  </si>
  <si>
    <t>"Pod blokem 07" 5</t>
  </si>
  <si>
    <t>172</t>
  </si>
  <si>
    <t>985331219</t>
  </si>
  <si>
    <t>Dodatečné vlepování betonářské výztuže D 25 mm do chemické malty včetně vyvrtání otvoru</t>
  </si>
  <si>
    <t>-1191767996</t>
  </si>
  <si>
    <t>Dodatečné vlepování betonářské výztuže včetně vyvrtání a vyčištění otvoru chemickou maltou průměr výztuže 25 mm</t>
  </si>
  <si>
    <t>Poznámka k položce:_x000D_
2/Z Ocelový trn pro kotvení kamenné přelivné hrany:_x000D_
Délka 350 mm, v ŽB konstrukci 150 mm, v kamenné římse 180 mm. Průměr 25 mm._x000D_
Ø návrtu dle použitého typu chemické kotvy.</t>
  </si>
  <si>
    <t>2/Z - viz přílohu D.01_1 - Výpis výrobků, D.01_3.9.1</t>
  </si>
  <si>
    <t>"Blok 03" 32*0,350</t>
  </si>
  <si>
    <t>"Blok 04" 32*0,350</t>
  </si>
  <si>
    <t>173</t>
  </si>
  <si>
    <t>13021019</t>
  </si>
  <si>
    <t>tyč ocelová žebírková jakost BSt 500S výztuž do betonu D 25mm</t>
  </si>
  <si>
    <t>-967709030</t>
  </si>
  <si>
    <t>Viz přílohu D.01_1 - Výpis výrobků, D.01_3.9.1</t>
  </si>
  <si>
    <t>"Blok 03" 32*0,350*3,853/1000 *1,05</t>
  </si>
  <si>
    <t>"Blok 04" 32*0,350*3,853/1000 *1,05</t>
  </si>
  <si>
    <t>174</t>
  </si>
  <si>
    <t>985564224</t>
  </si>
  <si>
    <t>Kotvičky pro výztuž stříkaného betonu hl do 400 mm z oceli D 16 mm do chemické malty</t>
  </si>
  <si>
    <t>-1432478914</t>
  </si>
  <si>
    <t>Kotvičky pro výztuž stříkaného betonu z betonářské oceli do chemické malty, hloubky kotvení přes 200 do 400 mm, průměru přes 10 do 16 mm</t>
  </si>
  <si>
    <t>Poznámka k položce:_x000D_
6/Z Ocelový trn pro kotvení řádkového lícového obkladního zdiva a dlažby do betonu na prahu vývaru: Délka 450 mm, Ø14 mm, v ŽB konstrukci 300 mm, v lícovém obkladním zdivu 150 mm. _x000D_
Ø návrtu dle použitého typu chemické kotvy. 10ks dlouhých průtů dl. 750mm v bloku 01 (prostor kynetky)</t>
  </si>
  <si>
    <t>Uvažováno jako kotvení kamenného obkladu</t>
  </si>
  <si>
    <t>6/Z - viz přílohu D.01_1 - kap 5. Výpis výrobků - 5 ks/m2</t>
  </si>
  <si>
    <t>"Blok 01 - viz D.01_3.6.1, 29.9m2 (obkladní lícové zdivo) + 39.8m2 (dlažba - práh vývaru)" 350</t>
  </si>
  <si>
    <t>"Blok 02 - viz D.01_3.6.2, 29.9m2 (obkladní lícové zdivo) + 39.8m2 (dlažba - práh vývaru)" 350</t>
  </si>
  <si>
    <t>"Blok 03 - viz D.01_3.6.3, 11.2m2" 56</t>
  </si>
  <si>
    <t>"Blok 04 - viz D.01_3.6.4, 8.6m2" 43</t>
  </si>
  <si>
    <t>"Blok 05 - viz D.01_3.6.5, 6.7m2" 34</t>
  </si>
  <si>
    <t>"Blok 06 - viz D.01_3.6.6, 8.9m2" 45</t>
  </si>
  <si>
    <t>"Blok 07 - viz D.01_3.6.7, 3.0m2" 15</t>
  </si>
  <si>
    <t>"Blok 08 - viz D.01_3.6.8, 2.9m2" 15</t>
  </si>
  <si>
    <t>175</t>
  </si>
  <si>
    <t>9-R28</t>
  </si>
  <si>
    <t>1/O Separační fólie PE min 300g/m2 - dodávka a osazení</t>
  </si>
  <si>
    <t>-277821368</t>
  </si>
  <si>
    <t>1/O - viz přílohu D.01_1 - kap 5. Výpis výrobků</t>
  </si>
  <si>
    <t>"Blok 01 - viz D.01_3.6.1" 0.55*8.3</t>
  </si>
  <si>
    <t>"Blok 02 - viz D.01_3.6.2"0.55*8.3</t>
  </si>
  <si>
    <t>997</t>
  </si>
  <si>
    <t>Přesun sutě</t>
  </si>
  <si>
    <t>176</t>
  </si>
  <si>
    <t>997221815</t>
  </si>
  <si>
    <t>Poplatek za uložení na skládce (skládkovné) stavebního odpadu betonového kód odpadu 170 101</t>
  </si>
  <si>
    <t>-890718950</t>
  </si>
  <si>
    <t>Poplatek za uložení stavebního odpadu na skládce (skládkovné) z prostého betonu zatříděného do Katalogu odpadů pod kódem 170 101</t>
  </si>
  <si>
    <t>177</t>
  </si>
  <si>
    <t>997321211</t>
  </si>
  <si>
    <t>Svislá doprava suti a vybouraných hmot v do 4 m</t>
  </si>
  <si>
    <t>-861224644</t>
  </si>
  <si>
    <t>Svislá doprava suti a vybouraných hmot s naložením do dopravního zařízení a s vyprázdněním dopravního zařízení na hromadu nebo do dopravního prostředku na výšku do 4 m</t>
  </si>
  <si>
    <t>178</t>
  </si>
  <si>
    <t>997321219</t>
  </si>
  <si>
    <t>Příplatek ZKD v 4 m svislé dopravy suti a vybouraných hmot</t>
  </si>
  <si>
    <t>53602577</t>
  </si>
  <si>
    <t>Svislá doprava suti a vybouraných hmot s naložením do dopravního zařízení a s vyprázdněním dopravního zařízení na hromadu nebo do dopravního prostředku Příplatek k ceně za každé další i započaté 4 m výšky</t>
  </si>
  <si>
    <t>179</t>
  </si>
  <si>
    <t>997321511</t>
  </si>
  <si>
    <t>Vodorovná doprava suti a vybouraných hmot po suchu do 1 km</t>
  </si>
  <si>
    <t>-1075852890</t>
  </si>
  <si>
    <t>Vodorovná doprava suti a vybouraných hmot bez naložení, s vyložením a hrubým urovnáním po suchu, na vzdálenost do 1 km</t>
  </si>
  <si>
    <t>bour_bet*2,85</t>
  </si>
  <si>
    <t>Odklizení prvků oplocení</t>
  </si>
  <si>
    <t>10*0,066</t>
  </si>
  <si>
    <t>27*0,002</t>
  </si>
  <si>
    <t>1*0,285</t>
  </si>
  <si>
    <t>180</t>
  </si>
  <si>
    <t>997321519</t>
  </si>
  <si>
    <t>Příplatek ZKD 1km vodorovné dopravy suti a vybouraných hmot po suchu</t>
  </si>
  <si>
    <t>1612861303</t>
  </si>
  <si>
    <t>Vodorovná doprava suti a vybouraných hmot bez naložení, s vyložením a hrubým urovnáním po suchu, na vzdálenost Příplatek k cenám za každý další i započatý 1 km přes 1 km</t>
  </si>
  <si>
    <t>odvoz_suti *9 "celkem do 10 km"</t>
  </si>
  <si>
    <t>odvoz_oploc*9 "celkem do 10 km"</t>
  </si>
  <si>
    <t>181</t>
  </si>
  <si>
    <t>997-R09</t>
  </si>
  <si>
    <t>Výzisk z prodeje železného šrotu</t>
  </si>
  <si>
    <t>-478692821</t>
  </si>
  <si>
    <t>-10*0,006*1000</t>
  </si>
  <si>
    <t>-27*0,002*1000</t>
  </si>
  <si>
    <t>-1*0,285*1000</t>
  </si>
  <si>
    <t>998</t>
  </si>
  <si>
    <t>Přesun hmot</t>
  </si>
  <si>
    <t>182</t>
  </si>
  <si>
    <t>998323011</t>
  </si>
  <si>
    <t>Přesun hmot pro jezy a stupně</t>
  </si>
  <si>
    <t>113361352</t>
  </si>
  <si>
    <t>Přesun hmot pro jezy a stupně dopravní vzdálenost do 500 m</t>
  </si>
  <si>
    <t>PSV</t>
  </si>
  <si>
    <t>Práce a dodávky PSV</t>
  </si>
  <si>
    <t>711</t>
  </si>
  <si>
    <t>Izolace proti vodě, vlhkosti a plynům</t>
  </si>
  <si>
    <t>183</t>
  </si>
  <si>
    <t>711472053R</t>
  </si>
  <si>
    <t>Provedení izolace sypané jímky proti vodě volně položenou fólií</t>
  </si>
  <si>
    <t>269585780</t>
  </si>
  <si>
    <t xml:space="preserve">Poznámka k položce:_x000D_
Spoje fólie budou provedeny překryvem „po vodě“ s přesahem min 1,0 m._x000D_
</t>
  </si>
  <si>
    <t>"4/P - viz výpis výrobků v příloze D.01_1 Technická zpráva"</t>
  </si>
  <si>
    <t>Obtokový kanál - viz D.01_3.1</t>
  </si>
  <si>
    <t>270+109*2+19*4+60*2</t>
  </si>
  <si>
    <t>"Hrázka návodní" 165</t>
  </si>
  <si>
    <t>"Hrázka povodní" 170</t>
  </si>
  <si>
    <t>Opětovné použití provizorní těsnící folie (4/P) a geotextile 600g/m2 pro podélné jímky pro ochrany PB břehu ve fazi 2</t>
  </si>
  <si>
    <t>"Horní jímka" 25*(2+5+1)*1.15</t>
  </si>
  <si>
    <t>"Dolní jímka" 15*(2+5+1)*1.15</t>
  </si>
  <si>
    <t>184</t>
  </si>
  <si>
    <t>R17</t>
  </si>
  <si>
    <t>4/P - Provizorní těsnicí fólie pro dotěsnění jímky. Materiál: PES oboustranně povrstvený PVC, 650 g/m2, mrazuvzdorný do -30°C.</t>
  </si>
  <si>
    <t>2128615809</t>
  </si>
  <si>
    <t>4/P Provizorní těsnicí fólie pro dotěsnění jímky. Materiál: PES oboustranně povrstvený PVC, 650 g/m2, mrazuvzdorný do -30°C.</t>
  </si>
  <si>
    <t>izol_folie*1,20 "20% na přesahy a ztratné"</t>
  </si>
  <si>
    <t>185</t>
  </si>
  <si>
    <t>711491172</t>
  </si>
  <si>
    <t>Provedení izolace proti tlakové vodě vodorovné z textilií vrstva ochranná</t>
  </si>
  <si>
    <t>-460459546</t>
  </si>
  <si>
    <t>Provedení izolace proti povrchové a podpovrchové tlakové vodě ostatní na ploše vodorovné V z textilií, vrstva ochranná</t>
  </si>
  <si>
    <t>Geotextilie pro 4/P</t>
  </si>
  <si>
    <t>Obtokový kanál</t>
  </si>
  <si>
    <t>Hrázka návodní</t>
  </si>
  <si>
    <t>165+25*1</t>
  </si>
  <si>
    <t>Hrázka povodní</t>
  </si>
  <si>
    <t>170+17*1</t>
  </si>
  <si>
    <t>izol_2pouziti*1,05</t>
  </si>
  <si>
    <t>186</t>
  </si>
  <si>
    <t>69311083</t>
  </si>
  <si>
    <t>geotextilie netkaná separační, ochranná, filtrační, drenážní PP 600g/m2</t>
  </si>
  <si>
    <t>-1177507576</t>
  </si>
  <si>
    <t>geotex600*1,20 "20% na přesahy a ztratné"</t>
  </si>
  <si>
    <t>187</t>
  </si>
  <si>
    <t>711691172</t>
  </si>
  <si>
    <t>Provedení rubové hydroizolace podchodů ochranné vrstvy z textilie</t>
  </si>
  <si>
    <t>1300167486</t>
  </si>
  <si>
    <t>Provedení izolace podchodů a objektů v podzemí, tunelů a štol ostatní opěr nebo kleneb rubové z textilií vrstvy ochranné</t>
  </si>
  <si>
    <t>188</t>
  </si>
  <si>
    <t>-939205292</t>
  </si>
  <si>
    <t>189</t>
  </si>
  <si>
    <t>711-R18.1</t>
  </si>
  <si>
    <t>Odstranění těsnící folie vč. odklizení a likvidace</t>
  </si>
  <si>
    <t>1993797281</t>
  </si>
  <si>
    <t>190</t>
  </si>
  <si>
    <t>711-R18.2</t>
  </si>
  <si>
    <t>Odstranění těsnící folie pro opětovné použití</t>
  </si>
  <si>
    <t>-1244146960</t>
  </si>
  <si>
    <t>191</t>
  </si>
  <si>
    <t>711-R19.1</t>
  </si>
  <si>
    <t>Odstranění ochranné a podkladní geotextilie vč. odklizení a likvidace</t>
  </si>
  <si>
    <t>-2001408518</t>
  </si>
  <si>
    <t>geotex600*2</t>
  </si>
  <si>
    <t>192</t>
  </si>
  <si>
    <t>711-R19.2</t>
  </si>
  <si>
    <t>Odstranění ochranné a podkladní geotextilie pro opětovné použití</t>
  </si>
  <si>
    <t>-91762131</t>
  </si>
  <si>
    <t>geotex2pouziti*2</t>
  </si>
  <si>
    <t>193</t>
  </si>
  <si>
    <t>998711101</t>
  </si>
  <si>
    <t>Přesun hmot tonážní pro izolace proti vodě, vlhkosti a plynům v objektech výšky do 6 m</t>
  </si>
  <si>
    <t>-2045842604</t>
  </si>
  <si>
    <t>Přesun hmot pro izolace proti vodě, vlhkosti a plynům stanovený z hmotnosti přesunovaného materiálu vodorovná dopravní vzdálenost do 50 m v objektech výšky do 6 m</t>
  </si>
  <si>
    <t>767</t>
  </si>
  <si>
    <t>Konstrukce zámečnické</t>
  </si>
  <si>
    <t>194</t>
  </si>
  <si>
    <t>767-R24</t>
  </si>
  <si>
    <t>1/Z Výustní část zavzdušňovacího potrubí - nerez potrubí 219,1x6,4mm - 6 ks, nerezová mřížka rozměrů 300 x 300 mm 2 ks</t>
  </si>
  <si>
    <t>-583591903</t>
  </si>
  <si>
    <t>1/Z Výustní část zavzdušňovacího potrubí - nerez potrubí 219,1x6,4, délka odpovídá tl. kotveného řádkového lícového obkladního zdiva 250 mm + 100 mm napojení na KG potrubí (v ŽB). Celková délka 350 mm / 1ks výusti. (1/Z) nasadit před betonáží, otvor v bednění.
Na vstupní části (boční stěna vývaru) bude osazena do kamene nerezová mřížka rozměrů 300 x 300 mm, velikost oka 10 x 10 až 20 x 20 mm, včetně kotvení do kamene.
Detail napojení v ŽB , tvar a oka mřížky, kotvení budou navrženy zhotovitelem a předloženy TDI k odsouhlasení.
Počet výustního potrubí: 6 ks
Počet mřížek: 2 ks</t>
  </si>
  <si>
    <t>1 "viz přílohu D.01_1 - Výpis výrobků"</t>
  </si>
  <si>
    <t>195</t>
  </si>
  <si>
    <t>767-R27</t>
  </si>
  <si>
    <t>7/Z - Nerezové kotevní oko záchranného systému, vnitřní průměr oka min 40 mm.</t>
  </si>
  <si>
    <t>428428597</t>
  </si>
  <si>
    <t>7/Z Nerezové kotevní oko záchranného systému, vnitřní průměr oka min 40 mm.
Vlepit do návrtu přes kamenný obklad do ŽB konstrukce na chemickou kotvu.
Požadovaná únosnost 30 kN.</t>
  </si>
  <si>
    <t>Poznámka k položce:_x000D_
Požadavky na nerezové konstrukce viz TP.</t>
  </si>
  <si>
    <t>4 "7/Z - viz přílohu D.01_1 - kap 5. Výpis výrobků"</t>
  </si>
  <si>
    <t>196</t>
  </si>
  <si>
    <t>767995111</t>
  </si>
  <si>
    <t>Montáž atypických zámečnických konstrukcí hmotnosti do 5 kg</t>
  </si>
  <si>
    <t>64289178</t>
  </si>
  <si>
    <t>Montáž ostatních atypických zámečnických konstrukcí hmotnosti do 5 kg</t>
  </si>
  <si>
    <t>197</t>
  </si>
  <si>
    <t>R09</t>
  </si>
  <si>
    <t>3/Z - Kotevní deska plech 10-100/100mm s kotevní výztuží (pracnami) do betonu</t>
  </si>
  <si>
    <t>-1652972077</t>
  </si>
  <si>
    <t>Kotevní desky plech 10-100/100mm s kotevní výztuží (pracnami) do betonu. Osadit při betonáži.
Ke kotevní desce bude před metalizací přivařen na rubu i líci prvek k mechanickému napojení zemnicího pásku (rub) a zemnicího drátu (líc).
Povrchová úprava kotevní desky – žárové zinkování.</t>
  </si>
  <si>
    <t>Poznámka k položce:_x000D_
V každém bloku po dvou kotevních deskách (sumárně 16ks).</t>
  </si>
  <si>
    <t>3/Z - viz přílohu D.01_1 - kap 5. Výpis výrobků</t>
  </si>
  <si>
    <t>16* 0,100*0,100*0,010*7850</t>
  </si>
  <si>
    <t>16* 4*0,20*2,47</t>
  </si>
  <si>
    <t>198</t>
  </si>
  <si>
    <t>998767101</t>
  </si>
  <si>
    <t>Přesun hmot tonážní pro zámečnické konstrukce v objektech v do 6 m</t>
  </si>
  <si>
    <t>383599039</t>
  </si>
  <si>
    <t>Přesun hmot pro zámečnické konstrukce stanovený z hmotnosti přesunovaného materiálu vodorovná dopravní vzdálenost do 50 m v objektech výšky do 6 m</t>
  </si>
  <si>
    <t>Práce a dodávky M</t>
  </si>
  <si>
    <t>21-M</t>
  </si>
  <si>
    <t>Elektromontáže</t>
  </si>
  <si>
    <t>199</t>
  </si>
  <si>
    <t>210220020</t>
  </si>
  <si>
    <t>Montáž uzemňovacího vedení vodičů FeZn pomocí svorek v zemi páskou do 120 mm2 ve městské zástavbě</t>
  </si>
  <si>
    <t>-1659563798</t>
  </si>
  <si>
    <t>Montáž uzemňovacího vedení s upevněním, propojením a připojením pomocí svorek v zemi s izolací spojů vodičů FeZn páskou průřezu do 120 mm2 v městské zástavbě</t>
  </si>
  <si>
    <t>38+5+5.8</t>
  </si>
  <si>
    <t>26.5+5.9+6.1</t>
  </si>
  <si>
    <t>13.7+3.5+4.1</t>
  </si>
  <si>
    <t>3.6+4.7+15.7</t>
  </si>
  <si>
    <t>8.5+3+3.1+0.5</t>
  </si>
  <si>
    <t>13.7+6.2+6.3</t>
  </si>
  <si>
    <t>200</t>
  </si>
  <si>
    <t>354420620</t>
  </si>
  <si>
    <t>pás zemnící 30x4mm FeZn</t>
  </si>
  <si>
    <t>-1623650041</t>
  </si>
  <si>
    <t>0,953*pasek</t>
  </si>
  <si>
    <t>201</t>
  </si>
  <si>
    <t>210220302</t>
  </si>
  <si>
    <t>Montáž svorek hromosvodných se 3 a více šrouby</t>
  </si>
  <si>
    <t>957295658</t>
  </si>
  <si>
    <t>Montáž hromosvodného vedení svorek se 3 a vícešrouby</t>
  </si>
  <si>
    <t>202</t>
  </si>
  <si>
    <t>354419860</t>
  </si>
  <si>
    <t>svorka odbočovací a spojovací pro pásek 30x4 mm, FeZn</t>
  </si>
  <si>
    <t>1011036935</t>
  </si>
  <si>
    <t>54,262</t>
  </si>
  <si>
    <t>bourani_bet</t>
  </si>
  <si>
    <t>Rozebrání opevnění z kamene prolitého betonem</t>
  </si>
  <si>
    <t>9,162</t>
  </si>
  <si>
    <t>bourani_zdi</t>
  </si>
  <si>
    <t>Bourání zdiva</t>
  </si>
  <si>
    <t>14,226</t>
  </si>
  <si>
    <t>Z1</t>
  </si>
  <si>
    <t>1/Z - Drážky a práh hrazení</t>
  </si>
  <si>
    <t>obsyp_kanal</t>
  </si>
  <si>
    <t>Obsyp kanalizačního potrubí</t>
  </si>
  <si>
    <t>7,48</t>
  </si>
  <si>
    <t>91,428</t>
  </si>
  <si>
    <t>Odvoz přebytku v tř. 5-7</t>
  </si>
  <si>
    <t>3,668</t>
  </si>
  <si>
    <t>SO 02 - Rekonstrukce odběrného objektu</t>
  </si>
  <si>
    <t>vykop</t>
  </si>
  <si>
    <t>Výkop nezapažených jam</t>
  </si>
  <si>
    <t>9,02</t>
  </si>
  <si>
    <t>Soupis:</t>
  </si>
  <si>
    <t>5,352</t>
  </si>
  <si>
    <t>SO 02.1 - Odběrný objekt - vtok a jalový obtok</t>
  </si>
  <si>
    <t>odvoz_srot</t>
  </si>
  <si>
    <t>Odvoz kovového šrotu</t>
  </si>
  <si>
    <t>0,036</t>
  </si>
  <si>
    <t>bour_DN1000</t>
  </si>
  <si>
    <t>Vybourání potrubí DN 1000</t>
  </si>
  <si>
    <t>odstr_zabradlí</t>
  </si>
  <si>
    <t>Odstranění zábradlí</t>
  </si>
  <si>
    <t>2,4</t>
  </si>
  <si>
    <t>odsek_bet</t>
  </si>
  <si>
    <t>Odsekání betonu</t>
  </si>
  <si>
    <t>Z2</t>
  </si>
  <si>
    <t>2/Z - Drážky</t>
  </si>
  <si>
    <t>GT_600</t>
  </si>
  <si>
    <t>Z4</t>
  </si>
  <si>
    <t>Drážky a dosedací prahy stavidlových uzávěrů</t>
  </si>
  <si>
    <t>Z7</t>
  </si>
  <si>
    <t>Svázání dřevěných prvků stavidel</t>
  </si>
  <si>
    <t>640277272</t>
  </si>
  <si>
    <t>Vtok</t>
  </si>
  <si>
    <t>24"h"*10"dní"</t>
  </si>
  <si>
    <t>Jalovák</t>
  </si>
  <si>
    <t>115101301</t>
  </si>
  <si>
    <t>Pohotovost čerpací soupravy pro dopravní výšku do 10 m přítok do 500 l/min</t>
  </si>
  <si>
    <t>853269985</t>
  </si>
  <si>
    <t>Pohotovost záložní čerpací soupravy pro dopravní výšku do 10 m s uvažovaným průměrným přítokem do 500 l/min</t>
  </si>
  <si>
    <t>480/24</t>
  </si>
  <si>
    <t>131201101</t>
  </si>
  <si>
    <t>Hloubení jam nezapažených v hornině tř. 3 objemu do 100 m3</t>
  </si>
  <si>
    <t>1741199499</t>
  </si>
  <si>
    <t>Hloubení nezapažených jam a zářezů s urovnáním dna do předepsaného profilu a spádu v hornině tř. 3 do 100 m3</t>
  </si>
  <si>
    <t>Viz přílohu D.02_2.1, D.02_2.2.1, D.02_2.2.3, D.02_2.2.3 a D.02_2.3.1, D.02_2.3.3</t>
  </si>
  <si>
    <t>"Vtok (nejistota v založení objektu)" 3.6*0.5</t>
  </si>
  <si>
    <t>"Vtok odkopání stropu chodby" 2.2*0.6*1</t>
  </si>
  <si>
    <t>"Revizní otvor ve stropě odběrného objektu" 4*0.6</t>
  </si>
  <si>
    <t>"Jalovák (nejistota v založení objektu)" 2</t>
  </si>
  <si>
    <t>"Jalovák odkopání stropu chodby" 2.5*0.6*1</t>
  </si>
  <si>
    <t>0,60*vykop "60% v tř. 3"</t>
  </si>
  <si>
    <t>1333748713</t>
  </si>
  <si>
    <t>0,15*0,60*vykop "15% lepivost v tř. 3"</t>
  </si>
  <si>
    <t>131301101</t>
  </si>
  <si>
    <t>Hloubení jam nezapažených v hornině tř. 4 objemu do 100 m3</t>
  </si>
  <si>
    <t>2001102030</t>
  </si>
  <si>
    <t>Hloubení nezapažených jam a zářezů s urovnáním dna do předepsaného profilu a spádu v hornině tř. 4 do 100 m3</t>
  </si>
  <si>
    <t>0,30*vykop "30% v tř. 4"</t>
  </si>
  <si>
    <t>1341854235</t>
  </si>
  <si>
    <t>0,15*0,30*vykop "15% lepivost v tř. 4"</t>
  </si>
  <si>
    <t>161101102</t>
  </si>
  <si>
    <t>Svislé přemístění výkopku z horniny tř. 1 až 4 hl výkopu do 4 m</t>
  </si>
  <si>
    <t>-1800955665</t>
  </si>
  <si>
    <t>Svislé přemístění výkopku bez naložení do dopravní nádoby avšak s vyprázdněním dopravní nádoby na hromadu nebo do dopravního prostředku z horniny tř. 1 až 4, při hloubce výkopu přes 2,5 do 4 m</t>
  </si>
  <si>
    <t>1380155892</t>
  </si>
  <si>
    <t>113279067</t>
  </si>
  <si>
    <t>-1360705366</t>
  </si>
  <si>
    <t>-1906548982</t>
  </si>
  <si>
    <t>-1807947517</t>
  </si>
  <si>
    <t>odvoz14*1,8</t>
  </si>
  <si>
    <t>-1305405890</t>
  </si>
  <si>
    <t>"Vtok" 2.2*0.6*1.1</t>
  </si>
  <si>
    <t>"Jalovák" 2.5*0.6*1.0</t>
  </si>
  <si>
    <t>"Revizní otvor ve stropě odběrného objektu" 0.6*2*2</t>
  </si>
  <si>
    <t>175111101</t>
  </si>
  <si>
    <t>Obsypání potrubí ručně sypaninou bez prohození sítem, uloženou do 3 m</t>
  </si>
  <si>
    <t>1617305152</t>
  </si>
  <si>
    <t>Obsypání potrubí ručně sypaninou z vhodných hornin tř. 1 až 4 nebo materiálem připraveným podél výkopu ve vzdálenosti do 3 m od jeho kraje, pro jakoukoliv hloubku výkopu a míru zhutnění bez prohození sypaniny sítem</t>
  </si>
  <si>
    <t>Obsyp potrubí DN 600 v min tl. 200mm drceným kamenivem 8/16 mm</t>
  </si>
  <si>
    <t>6.8*1.1</t>
  </si>
  <si>
    <t>58343872</t>
  </si>
  <si>
    <t>kamenivo drcené hrubé frakce 8/16</t>
  </si>
  <si>
    <t>1312626048</t>
  </si>
  <si>
    <t>obsyp_kanal*1,85</t>
  </si>
  <si>
    <t>321212345</t>
  </si>
  <si>
    <t>Oprava zdiva vodních staveb do 3 m3 z lomového kamene obkladního včetně jeho dodání</t>
  </si>
  <si>
    <t>274800779</t>
  </si>
  <si>
    <t>Oprava zdiva nadzákladového z lomového kamene vodních staveb přehrad, jezů a plavebních komor, spodní stavby vodních elektráren, jader přehrad, odběrných věží a výpustných zařízení, opěrných zdí, šachet, šachtic a ostatních konstrukcí objemu opravovaných míst do 3 m3 jednotlivě, na maltu cementovou včetně dodání kamene z kamene lomařsky upraveného s vyspárováním cementovou maltou, zdiva obkladního</t>
  </si>
  <si>
    <t>Obnova kamenných zdí z nového vodostavebního kamene na MC</t>
  </si>
  <si>
    <t>"Vtok" 3*0.5*1*2</t>
  </si>
  <si>
    <t>"Jalová propust" 3*0.5*1*2</t>
  </si>
  <si>
    <t>321222311</t>
  </si>
  <si>
    <t>1095490627</t>
  </si>
  <si>
    <t>Poznámka k položce:_x000D_
1/Ka Atypický řezaný kamenný obklad pilířů vtoku. Směrem do stavidla bez přesahu. Na ostatní strany přesah 50 mm + okapová drážka. _x000D_
V kameni budou vyříznuty drážky pro osazení (1/Z)._x000D_
2/Ka  Atypický řezaný kamenný obklad pilířů vtoku. Směrem do stavidla bez přesahu. Na ostatní strany přesah 50 mm + okapová drážka. _x000D_
V kameni budou vyříznuty drážky pro osazení (2/Z).</t>
  </si>
  <si>
    <t>0,8*0,25 "1/Ka - viz D.02_2.2.1"</t>
  </si>
  <si>
    <t>0,5*0,25 "1/Ka - viz D.02_2.2.1"</t>
  </si>
  <si>
    <t>0,45*0,50*0,25 * 2 "2/Ka - viz D.02_2.3.1</t>
  </si>
  <si>
    <t>R20.1</t>
  </si>
  <si>
    <t>1/Ka Atypický řezaný kamenný obklad pilířů vtoku - rouměr š. 0,950 m dl. 0,75-0,90 m tl. 0,250 m</t>
  </si>
  <si>
    <t>-1035953496</t>
  </si>
  <si>
    <t>R20.2</t>
  </si>
  <si>
    <t>1/Ka Atypický řezaný kamenný obklad pilířů vtoku - rouměr š. 0,70 m dl. 0,60 m tl. 0,250 m</t>
  </si>
  <si>
    <t>48744532</t>
  </si>
  <si>
    <t>R20.3</t>
  </si>
  <si>
    <t>2/Ka Atypický řezaný kamenný obklad pilířů vtoku - rouměr š. 0,50 m dl. 0,45 m tl. 0,250 m</t>
  </si>
  <si>
    <t>930300520</t>
  </si>
  <si>
    <t>321311115R</t>
  </si>
  <si>
    <t>-364685353</t>
  </si>
  <si>
    <t>Podkladní beton</t>
  </si>
  <si>
    <t>"Vtok" 4,3*0,2</t>
  </si>
  <si>
    <t>"Jalovák" 4,4*0,2</t>
  </si>
  <si>
    <t>Konstrukce vodních staveb ze ŽB mrazuvzdorného tř. C 30/37 - XA3, XC4, XF3</t>
  </si>
  <si>
    <t>-235776873</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</si>
  <si>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30/37 - XA3, XC4, XF3</t>
  </si>
  <si>
    <t>Poznámka k položce:_x000D_
Železobeton C30/37 XA3 XC4 XF3, bez provzdušnění, T150 dle ČSN 73 1322, hloubka průsaku max. 20 mm podle ČSN EN 12390-8, kritérium proti obrusu dle Bohma (20 brousících cyklů podle ČSN 73 1324 do 6% a současně podle ČSN EN 1338 do 8 000 mm3 / 5 000 mm2.</t>
  </si>
  <si>
    <t>3.6*0.9+0.45*2.15+0.33*2.73+0.7*2.73+0.29*0.3</t>
  </si>
  <si>
    <t>3.51*0.8+1.42*2.15+2*1.56*0.71</t>
  </si>
  <si>
    <t>321351010</t>
  </si>
  <si>
    <t>-1272796109</t>
  </si>
  <si>
    <t>(2.6+3.0)*0.15+1.1*0.3+3*0.9</t>
  </si>
  <si>
    <t>2.5*2.75-0.65*2.1+2.3*2.15+2.3*2.75-2.15*0.5</t>
  </si>
  <si>
    <t>8.4*0.15+7.5*0.8+11.7*2.15+1.6*0.71*2</t>
  </si>
  <si>
    <t>321352010</t>
  </si>
  <si>
    <t>-858608223</t>
  </si>
  <si>
    <t>721647178</t>
  </si>
  <si>
    <t>"Vtok - viz D.02_2.2.2" 183,835/1000</t>
  </si>
  <si>
    <t>"Jalovák - viz D.02_2.3.2" 22,268/1000</t>
  </si>
  <si>
    <t>-1711541180</t>
  </si>
  <si>
    <t>"Vtok - viz D.02_2.2.2" 1236,064/1000</t>
  </si>
  <si>
    <t>"Jalovák - viz D.02_2.3.2" 1170,24/1000</t>
  </si>
  <si>
    <t>411121232</t>
  </si>
  <si>
    <t>Montáž prefabrikovaných ŽB stropů ze stropních desek dl do 1800 mm</t>
  </si>
  <si>
    <t>-867773206</t>
  </si>
  <si>
    <t>Montáž prefabrikovaných železobetonových stropů se zalitím spár, včetně podpěrné konstrukce, na cementovou maltu ze stropních desek, šířky do 600 mm a délky přes 900 do 1800 mm</t>
  </si>
  <si>
    <t>Osazení  3/B Stropní panel 1790 x 290 x 90 mm</t>
  </si>
  <si>
    <t>6 "3/B - viz přílohu D.02_1 - kap 5. Výpis výrobků"</t>
  </si>
  <si>
    <t>59341226</t>
  </si>
  <si>
    <t>deska stropní plná PZD 1790x290x90mm</t>
  </si>
  <si>
    <t>1189984774</t>
  </si>
  <si>
    <t>451573111</t>
  </si>
  <si>
    <t>Lože pod potrubí otevřený výkop ze štěrkopísku</t>
  </si>
  <si>
    <t>457977356</t>
  </si>
  <si>
    <t>Lože pod potrubí, stoky a drobné objekty v otevřeném výkopu z písku a štěrkopísku do 63 mm</t>
  </si>
  <si>
    <t>0,20*2,4*7,5 "lože pod potrubí DN 600"</t>
  </si>
  <si>
    <t>4-R18</t>
  </si>
  <si>
    <t>Úprava tvaru seříznutím žb panelu u jalovéjo obtoku</t>
  </si>
  <si>
    <t>1354444121</t>
  </si>
  <si>
    <t>Úprava tvaru seříznutím žb panelu u jalovéjo obtoku - v prostoru šachty (stavidla) a stropu přívodního kanálu. Panel se upraví tak, aby mezera mezi stavidlem a panelem byla max 10 cm.</t>
  </si>
  <si>
    <t>1112763714</t>
  </si>
  <si>
    <t>Poznámka k položce:_x000D_
1/B Trouba betonová hrdlová DN600, tl. stěny min. 105 mm._x000D_
Před zabetonováním se musí osadit na (2/B).</t>
  </si>
  <si>
    <t>1*2,5 "1/B - viz přílohu D.02_1 - kap 5. Výpis výrobků"</t>
  </si>
  <si>
    <t>-2069684567</t>
  </si>
  <si>
    <t>822442111</t>
  </si>
  <si>
    <t>Montáž potrubí z trub TZH s integrovaným těsněním otevřený výkop sklon do 20 % DN 600</t>
  </si>
  <si>
    <t>1548282504</t>
  </si>
  <si>
    <t>Montáž potrubí z trub železobetonových hrdlových v otevřeném výkopu ve sklonu do 20 % s integrovaným těsněním DN 600</t>
  </si>
  <si>
    <t>Poznámka k položce:_x000D_
2/B Trouba železobetonová hrdlová DN600, tl. stěny min. 105 mm.</t>
  </si>
  <si>
    <t>3*2,5 "2/B - viz přílohu D.02_1 - kap 5. Výpis výrobků"</t>
  </si>
  <si>
    <t>59222001</t>
  </si>
  <si>
    <t>trouba ŽB hrdlová DN 600</t>
  </si>
  <si>
    <t>523769176</t>
  </si>
  <si>
    <t>8-R04</t>
  </si>
  <si>
    <t>3/Z Dodávka a montáž nerezových stupadel s HDPE povlakem, dodatečně navrtáno a osazeno na chemickou kotvu</t>
  </si>
  <si>
    <t>764349842</t>
  </si>
  <si>
    <t>3/Z Nerezové stupadlo s PE-HD povlakem, rozměrů L=295mm; P=137mm; ØT=25mm; W=37mm; H=35mm (označení rozměrů dle ČSN EN 13101]), kotvení chemickými kotvami, dodatečně navrtáno a osazeno</t>
  </si>
  <si>
    <t>"Vtok" 7</t>
  </si>
  <si>
    <t>"Jalovák" 7</t>
  </si>
  <si>
    <t>Seříznutí betonové trouby DN 600</t>
  </si>
  <si>
    <t>1067386939</t>
  </si>
  <si>
    <t>Seříznutí trouvy pod prostorovým úhlem. Prostorový úhel se ověří na stavbě.</t>
  </si>
  <si>
    <t>8-R17</t>
  </si>
  <si>
    <t>Opatření pro fixaci polohy trouby DN600 během betonáže</t>
  </si>
  <si>
    <t>-522865668</t>
  </si>
  <si>
    <t>934956126R</t>
  </si>
  <si>
    <t>Hradítka z dubového dřeva tl 70 mm</t>
  </si>
  <si>
    <t>-335202562</t>
  </si>
  <si>
    <t>Přepadová a ochranná zařízení nádrží dřevěná hradítka (dluže požeráku) š.150 mm, bez nátěru, s potřebným kováním z dubového dřeva, tl. 70 mm</t>
  </si>
  <si>
    <t>Poznámka k položce:_x000D_
2/D Stěna provizorního hrazení: _x000D_
dubové hranoly 70 x 250 x 1270 mm. _x000D_
Konce hranolů upravit pro volný průchod drážkami (1/Z), vč. rezervy pro nasáknutí. _x000D_
Každý hranol bude vybaven dvojicí nerezových manipulačních úchytů._x000D_
4/D Stěna provizorního hrazení: _x000D_
dubové hranoly 70 x 250 x 960 mm. _x000D_
Konce hranolů upravit pro volný průchod drážkami (2/Z), vč. rezervy pro nasáknutí. _x000D_
Každý hranol bude vybaven dvojicí nerezových manipulačních úchytů.</t>
  </si>
  <si>
    <t>0,250*1,270*6 "2/D - viz přílohu D.02_1 - kap 5. Výpis výrobků"</t>
  </si>
  <si>
    <t>0,250*0,960*3 "4/D - viz přílohu D.02_1 - kap 5. Výpis výrobků"</t>
  </si>
  <si>
    <t>936501111</t>
  </si>
  <si>
    <t>Limnigrafická lať</t>
  </si>
  <si>
    <t>258150645</t>
  </si>
  <si>
    <t>Limnigrafická lať osazená v jakémkoliv sklonu</t>
  </si>
  <si>
    <t>Poznámka k položce:_x000D_
1/O Vodočetná lať, šířka 10 cm, stupnice po 2 cm včetně kotvení a návrtu do žb._x000D_
Lať bude v rozsahu 401,05 až 402,60 m n. m. Přelivná hrana 401,35 – nulové čtení.</t>
  </si>
  <si>
    <t>2*1,60 "1/O - viz přílohu D.02_1 - kap 5. Výpis výrobků"</t>
  </si>
  <si>
    <t>960111221R</t>
  </si>
  <si>
    <t>-1108066175</t>
  </si>
  <si>
    <t>Bourání betonových konstrukcí</t>
  </si>
  <si>
    <t>"Vtok" 1.7*4-0.7*3</t>
  </si>
  <si>
    <t>"Jalovák" 4.1*0.4*0.4*2</t>
  </si>
  <si>
    <t>"Lavka u jalováku" 0,6+2,4+0,15</t>
  </si>
  <si>
    <t>960211251R</t>
  </si>
  <si>
    <t>Bourání vodních staveb zděných z kamene nebo z cihel</t>
  </si>
  <si>
    <t>-1877350585</t>
  </si>
  <si>
    <t>Bourání konstrukcí vodních staveb s naložením vybouraných hmot a suti na dopravní prostředek nebo s odklizením na hromady do vzdálenosti 20 m zděných z kamene nebo z cihel</t>
  </si>
  <si>
    <t>Bourání zdiva z kamene</t>
  </si>
  <si>
    <t>"Jalovák" 2.2*3.15+3*0.5*1*2</t>
  </si>
  <si>
    <t>Bourání cihelného zdiva</t>
  </si>
  <si>
    <t>"Revizní otvor ve stropě odběrného objektu" 1.8*0.6*1.2</t>
  </si>
  <si>
    <t>966008114R</t>
  </si>
  <si>
    <t>Bourání trubního propustku do DN 1200</t>
  </si>
  <si>
    <t>-1135141508</t>
  </si>
  <si>
    <t>Bourání trubního propustku s odklizením a uložením vybouraného materiálu na skládku na vzdálenost do 3 m nebo s naložením na dopravní prostředek z trub DN přes 800 do 1200 mm</t>
  </si>
  <si>
    <t>Poznámka k položce:_x000D_
Uvažováno jako vybourání betonového potrubí DN 1000 jakového výtoku.</t>
  </si>
  <si>
    <t>Viz přílohu D.02_2.1</t>
  </si>
  <si>
    <t>10 "m"</t>
  </si>
  <si>
    <t>966075141</t>
  </si>
  <si>
    <t>Odstranění kovového zábradlí vcelku</t>
  </si>
  <si>
    <t>1740745985</t>
  </si>
  <si>
    <t>Odstranění různých konstrukcí na mostech kovového zábradlí vcelku</t>
  </si>
  <si>
    <t>"Na lavce u jalováku" 2,4</t>
  </si>
  <si>
    <t>985111213</t>
  </si>
  <si>
    <t>Odsekání betonu stěn tl do 150 mm</t>
  </si>
  <si>
    <t>92000279</t>
  </si>
  <si>
    <t>Odsekání vrstev betonu stěn, tloušťka odsekané vrstvy přes 100 do 150 mm</t>
  </si>
  <si>
    <t>Viz přílohu D.02_2.1, D.02_2.2.1, D.02_2.2.3, D.02_2.2.3</t>
  </si>
  <si>
    <t>"Dočištění/dobourání betonové zdi vtoku směrem k čerpací stanici" 2</t>
  </si>
  <si>
    <t>176499597</t>
  </si>
  <si>
    <t>"Votk" 2</t>
  </si>
  <si>
    <t>"Jalovák" 5</t>
  </si>
  <si>
    <t>9-R01</t>
  </si>
  <si>
    <t>Demontáž, potřebné přemístění a opěrovná nontáž repasovaných částí stavidel</t>
  </si>
  <si>
    <t>-1746363075</t>
  </si>
  <si>
    <t>"Vtok - D.02_2.2.1" 1</t>
  </si>
  <si>
    <t>"Jalovák - D.02_2.3.1" 1</t>
  </si>
  <si>
    <t>9-R02</t>
  </si>
  <si>
    <t>5/Z Repasování stávající vřetenové tyče s vřetenem pro připojení ke stavidlovému uzávěru</t>
  </si>
  <si>
    <t>-1420280568</t>
  </si>
  <si>
    <t>5/Z Repasovaná vřetenová tyč s vřetenem pro připojení ke stavidlovému uzávěru.
Repase: 
• ověření funkčnosti před demontáží,
• demontáž,
• případná oprava a promazání (biologicky odbouratelným mazivem) mechanismu vřetene,
• otryskání dle TP,
• nátěrový systém dle TP,
• zpětná montáž.
Repasovaný I profil 200 s včetně ploten.
Součástí repase stavidla vtoku a výtoku bude plastové měřidlo pro odečet výšky otevření stavidla. Montáž na pilíř vedle drážek stavidla, čtení 0,00 = uzavřené stavidlo.</t>
  </si>
  <si>
    <t>9-R04</t>
  </si>
  <si>
    <t>1/D Dřevěný stavidlový uzávěr, šířka otvoru: 1200 mm; výška stavidlového uzávěru: 2,2 m; tlloušťka: 70 mm - dodávka a montáž</t>
  </si>
  <si>
    <t>524670077</t>
  </si>
  <si>
    <t>1/D Dřevěný stavidlový uzávěr tl. 70 mm. 
Svislé strany upravit pro volný průchod drážkami (4/Z), vč. rezervy pro nasáknutí. 
Výška hranolu stavidla: 200 mm. 
Šířka otvoru: 1200 mm + 2 x drážka UPE 80. 
Výška stavidlového uzávěru: 2,2 m.</t>
  </si>
  <si>
    <t>1 "1/D - viz přílohu D.02_1 - kap 5. Výpis výrobků"</t>
  </si>
  <si>
    <t>9-R07</t>
  </si>
  <si>
    <t>3/D Dřevěný stavidlový uzávěr, šířka otvoru: 1050 mm; výška stavidlového uzávěru: 1,8 m; tlloušťka: 70 mm - dodávka a montáž</t>
  </si>
  <si>
    <t>1067834165</t>
  </si>
  <si>
    <t>3/D Dřevěný stavidlový uzávěr tl. 70 mm. 
Svislé strany upravit pro volný průchod drážkami (4/Z), vč. rezervy pro nasáknutí. 
Výška hranolu stavidla: 200 mm. 
Šířka otvoru: 1050 mm + 2 x drážka UPE 80. 
Výška stavidlového uzávěru: 1,8 m.</t>
  </si>
  <si>
    <t>1 "3/D - viz přílohu D.02_1 - kap 5. Výpis výrobků"</t>
  </si>
  <si>
    <t>563841917</t>
  </si>
  <si>
    <t>1899886298</t>
  </si>
  <si>
    <t>915582843</t>
  </si>
  <si>
    <t>bourani_bet*2,447</t>
  </si>
  <si>
    <t>bourani_zdi*2,650</t>
  </si>
  <si>
    <t>odsek_bet*0,355</t>
  </si>
  <si>
    <t>bour_DN1000*3,060</t>
  </si>
  <si>
    <t>odstr_zabradlí*0,015</t>
  </si>
  <si>
    <t>103340169</t>
  </si>
  <si>
    <t>odvoz_srot *9 "celkem do 10 km"</t>
  </si>
  <si>
    <t>-1084676329</t>
  </si>
  <si>
    <t>-odvoz_srot*1000</t>
  </si>
  <si>
    <t>966564761</t>
  </si>
  <si>
    <t>-2114384432</t>
  </si>
  <si>
    <t>Revizní otvor ve stropě odběrného objektu - viz D.02_2.1</t>
  </si>
  <si>
    <t>2.0*2.0</t>
  </si>
  <si>
    <t>-668204494</t>
  </si>
  <si>
    <t>GT_600*1,20 "20% na přesahy a ztratné"</t>
  </si>
  <si>
    <t>2096629580</t>
  </si>
  <si>
    <t>767591002</t>
  </si>
  <si>
    <t>Montáž podlah nebo podest z kompozitních pochůzných litých roštů o hmotnosti do 30 kg/m2</t>
  </si>
  <si>
    <t>-231492390</t>
  </si>
  <si>
    <t>Montáž výrobků z kompozitů podlah nebo podest z pochůzných litých roštů hmotnosti přes 15 do 30 kg/m2</t>
  </si>
  <si>
    <t>1/Ko - viz přílohu D.02_1 - kap 5. Výpis výrobků</t>
  </si>
  <si>
    <t>1,440*0,920</t>
  </si>
  <si>
    <t>2/Ko - viz přílohu D.02_1 - kap 5. Výpis výrobků</t>
  </si>
  <si>
    <t>1,250*1,350</t>
  </si>
  <si>
    <t>0,550*1,350</t>
  </si>
  <si>
    <t>767-R19</t>
  </si>
  <si>
    <t>1/Ko Atypický mřížovaný kompozitní rošt - rozměr  1,440 x 0,920 mm</t>
  </si>
  <si>
    <t>499910983</t>
  </si>
  <si>
    <t>1/Ko Atypický mřížovaný kompozitní rošt.
Vnější rozměr roštu 1440 x 920 mm
V roštu bude proveden otvor pro průchod vřetene stavidlového uzávěru. Max. mezera mezi roštem a prvky stavidlového uzávěru bude 20 mm. 
Dodávka včetně nosných profilů a kotvení. Rošt bude uchycen k nosným profilům. Nosné profily a kotvení dle popisu výrobce.
Spojité zatížení: min 250 kg/m2.</t>
  </si>
  <si>
    <t>1 "1/Ko - viz přílohu D.02_1 - kap 5. Výpis výrobků"</t>
  </si>
  <si>
    <t>767-R20</t>
  </si>
  <si>
    <t>2/Ko Atypický mřížovaný kompozitní rošt složený ze dvou prvků - rozměru  1250 x 1350 mm a 550 x 1350 mm</t>
  </si>
  <si>
    <t>-1553553540</t>
  </si>
  <si>
    <t>2/Ko Atypický mřížovaný kompozitní rošt složený ze dvou prvků. Rošt nad stupadly musí být navržen tak, aby splňoval půdorysný obrys pro průlez 700 x 700 mm.
Vnější rozměr roštů 1250 x 1350 a 550 x 1350 mm.
V roštu bude proveden otvor pro průchod vřetene stavidlového uzávěru. Max. mezera mezi roštem a prvky stavidlového uzávěru bude 20 mm. 
Dodávka včetně nosných profilů a kotvení.  Rošt bude uchycen k nosným profilům. Nosné profily a kotvení dle popisu výrobce.
Spojité zatížení: min 250 kg/m2.</t>
  </si>
  <si>
    <t>767995112</t>
  </si>
  <si>
    <t>Montáž atypických zámečnických konstrukcí hmotnosti do 10 kg</t>
  </si>
  <si>
    <t>-1086649758</t>
  </si>
  <si>
    <t>Montáž ostatních atypických zámečnických konstrukcí hmotnosti přes 5 do 10 kg</t>
  </si>
  <si>
    <t>R03.4</t>
  </si>
  <si>
    <t>7/Z Svázání dřevěných prvků stavidel pomocí ploché oceli 70/8 mm</t>
  </si>
  <si>
    <t>-744007034</t>
  </si>
  <si>
    <t>7/Z Dřevěné prvky stavidel (1/D), (3/D) a (5/D) budou svázány pomocí ploché oceli 70/8 (4,4 kg/m) po 4 ks na jednom stavidlu, spojovací materiál  - nerez šrouby.</t>
  </si>
  <si>
    <t>99 "7/Z - viz přílohu D.02_1 - kap 5. Výpis výrobků"</t>
  </si>
  <si>
    <t>767995113</t>
  </si>
  <si>
    <t>Montáž atypických zámečnických konstrukcí hmotnosti do 20 kg</t>
  </si>
  <si>
    <t>371221881</t>
  </si>
  <si>
    <t>Montáž ostatních atypických zámečnických konstrukcí hmotnosti přes 10 do 20 kg</t>
  </si>
  <si>
    <t>Poznámka k položce:_x000D_
Předpokládá se montáž po částech.</t>
  </si>
  <si>
    <t>R03.2</t>
  </si>
  <si>
    <t>2/Z Drážky pro osazení provizorního hrazení, vč. kotvení</t>
  </si>
  <si>
    <t>1546553502</t>
  </si>
  <si>
    <t>2/Z Drážky pro osazení provizorního hrazení, vč. kotvení.
Materiál: UPE 80 + L60 x 60 x 6 (9,82 + 5,49 kg/m)
Délka 2 x 0,75 = 1,50 m.
Včetně 8% prořezu.</t>
  </si>
  <si>
    <t>2/Z - viz přílohu D.02_1 - kap 5. Výpis výrobků</t>
  </si>
  <si>
    <t>25 "viz přílohu D.02_2.3.1"</t>
  </si>
  <si>
    <t>767995114</t>
  </si>
  <si>
    <t>Montáž atypických zámečnických konstrukcí hmotnosti do 50 kg</t>
  </si>
  <si>
    <t>-1133589027</t>
  </si>
  <si>
    <t>Montáž ostatních atypických zámečnických konstrukcí hmotnosti přes 20 do 50 kg</t>
  </si>
  <si>
    <t>R03.1</t>
  </si>
  <si>
    <t>1/Z Drážky pro osazení provizorního hrazení, včetně dosedacího prahu</t>
  </si>
  <si>
    <t>-1662682141</t>
  </si>
  <si>
    <t>1/Z Drážky pro osazení provizorního hrazení, včetně dosedacího prahu. Lemování pravostranné vodorovné drážky (300 mm ) pro vkládání hradicích prvků. 
Materiál: UPE 80 (9,82 kg/m).
Délka 2 x 2,8 + 1,30 = 6,90 m (68 kg)
Lemovací ohýbaný plech 1 ks, tl. 10 mm, délky 51 + 320 + 51 mm, šířky 150 mm (5 kg), vytvářející „U“ profil, přivařený kolmo k přírubě profilu UPE 80. V prostoru napojení lem. plechu bude odstraněna příruba UPE 80 v délce 300 mm, svary a řezné plochy budou zabroušeny.
Drážky, lemplech a práh budou opatřeny kotevními pracnami do betonu. 
Včetně 8% prořezu.</t>
  </si>
  <si>
    <t>1/Z - viz přílohu D.02_1 - kap 5. Výpis výrobků</t>
  </si>
  <si>
    <t>79,0 "viz přílohu D.02_2.2.1"</t>
  </si>
  <si>
    <t>R03.3</t>
  </si>
  <si>
    <t>4/Z Drážky a dosedací prahy stavidlových uzávěrů</t>
  </si>
  <si>
    <t>-193017615</t>
  </si>
  <si>
    <t>4/Z - viz přílohu D.02_1 - kap 5. Výpis výrobků</t>
  </si>
  <si>
    <t>"Vtok" 77,3 "viz přílohu D.02_2.2.1"</t>
  </si>
  <si>
    <t>"Jalovák" 78,7 "viz přílohu D.02_2.3.1"</t>
  </si>
  <si>
    <t>1054896547</t>
  </si>
  <si>
    <t>79915064</t>
  </si>
  <si>
    <t>6/Z - viz přílohu D.02_1 - kap 5. Výpis výrobků</t>
  </si>
  <si>
    <t>"Vtok" 15</t>
  </si>
  <si>
    <t>"Jalovák" 15</t>
  </si>
  <si>
    <t>1101111698</t>
  </si>
  <si>
    <t>-487393853</t>
  </si>
  <si>
    <t>1189089925</t>
  </si>
  <si>
    <t>sterka</t>
  </si>
  <si>
    <t>Sanační stěrka</t>
  </si>
  <si>
    <t>10,32</t>
  </si>
  <si>
    <t>sanace</t>
  </si>
  <si>
    <t>Sanace povrchu konstrukce stavidla</t>
  </si>
  <si>
    <t>22,32</t>
  </si>
  <si>
    <t>0,6</t>
  </si>
  <si>
    <t>vysparovani</t>
  </si>
  <si>
    <t>Vyspárování zdiva</t>
  </si>
  <si>
    <t>SO 02.2 - Odběrný objekt - výtok do náhonu</t>
  </si>
  <si>
    <t xml:space="preserve">    6 - Úpravy povrchů, podlahy a osazování výplní</t>
  </si>
  <si>
    <t>131203101</t>
  </si>
  <si>
    <t>Hloubení jam ručním nebo pneum nářadím v soudržných horninách tř. 3</t>
  </si>
  <si>
    <t>Hloubení zapažených i nezapažených jam ručním nebo pneumatickým nářadím s urovnáním dna do předepsaného profilu a spádu v horninách tř. 3 soudržných</t>
  </si>
  <si>
    <t>Viz přílohu D.02_2.1, D.02_2.4 a D.02_2.5</t>
  </si>
  <si>
    <t>1.5*2*0.2</t>
  </si>
  <si>
    <t>131203109</t>
  </si>
  <si>
    <t>Příplatek za lepivost u hloubení jam ručním nebo pneum nářadím v hornině tř. 3</t>
  </si>
  <si>
    <t>Hloubení zapažených i nezapažených jam ručním nebo pneumatickým nářadím s urovnáním dna do předepsaného profilu a spádu v horninách tř. 3 Příplatek k cenám za lepivost horniny tř. 3</t>
  </si>
  <si>
    <t>131303101</t>
  </si>
  <si>
    <t>Hloubení jam ručním nebo pneum nářadím v soudržných horninách tř. 4</t>
  </si>
  <si>
    <t>Hloubení zapažených i nezapažených jam ručním nebo pneumatickým nářadím s urovnáním dna do předepsaného profilu a spádu v horninách tř. 4 soudržných</t>
  </si>
  <si>
    <t>131303109</t>
  </si>
  <si>
    <t>Příplatek za lepivost u hloubení jam ručním nebo pneum nářadím v hornině tř. 4</t>
  </si>
  <si>
    <t>Hloubení zapažených i nezapažených jam ručním nebo pneumatickým nářadím s urovnáním dna do předepsaného profilu a spádu v horninách tř. 4 Příplatek k cenám za lepivost horniny tř. 4</t>
  </si>
  <si>
    <t>Úpravy povrchů, podlahy a osazování výplní</t>
  </si>
  <si>
    <t>628635511</t>
  </si>
  <si>
    <t>Vyplnění spár zdiva z lomového kamene maltou cementovou na hl do 70 mm bez vyspárování</t>
  </si>
  <si>
    <t>-1401401159</t>
  </si>
  <si>
    <t>Vyplnění spár dosavadních konstrukcí zdiva cementovou maltou s vyčištěním spár hloubky do 70 mm, zdiva z lomového kamene bez vyspárování</t>
  </si>
  <si>
    <t>Poznámka k položce:_x000D_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šířka spáry až 50 mm.</t>
  </si>
  <si>
    <t>Kamené křídla - 50% povrchu</t>
  </si>
  <si>
    <t>(1.5*2+2.5*1.8*2)*0,50</t>
  </si>
  <si>
    <t>938903113</t>
  </si>
  <si>
    <t>Vysekání spár hl do 70 mm ve zdivu z lomového kamene</t>
  </si>
  <si>
    <t>-1584688345</t>
  </si>
  <si>
    <t>Dokončovací práce na dosavadních konstrukcích vysekání spár s očištěním zdiva nebo dlažby, s naložením suti na dopravní prostředek nebo s odklizením na hromady do vzdálenosti 50 m při hloubce spáry do 70 mm ve zdivu z lomového kamene</t>
  </si>
  <si>
    <t>985131111</t>
  </si>
  <si>
    <t>Očištění ploch stěn, rubu kleneb a podlah tlakovou vodou</t>
  </si>
  <si>
    <t>-2118167029</t>
  </si>
  <si>
    <t>Repase stavidla - očištění tlakovou vodou</t>
  </si>
  <si>
    <t>"Zdivo (horní hrana a líc)" 1.5*2</t>
  </si>
  <si>
    <t>"ŽB lávka" (2.5*0.6+0.6*0.2+0.2*2.5)*2</t>
  </si>
  <si>
    <t>"Povrch pilířků" 1.6*1*2+0.8*1.8*2</t>
  </si>
  <si>
    <t>"Zvivo" 2.5*1.8*2</t>
  </si>
  <si>
    <t>985131311</t>
  </si>
  <si>
    <t>Ruční dočištění ploch stěn, rubu kleneb a podlah ocelových kartáči</t>
  </si>
  <si>
    <t>-1848278320</t>
  </si>
  <si>
    <t>Očištění ploch stěn, rubu kleneb a podlah ruční dočištění ocelovými kartáči</t>
  </si>
  <si>
    <t>985311113</t>
  </si>
  <si>
    <t>Reprofilace stěn cementovými sanačními maltami tl 30 mm</t>
  </si>
  <si>
    <t>1786844194</t>
  </si>
  <si>
    <t>Reprofilace betonu sanačními maltami na cementové bázi ručně stěn, tloušťky přes 20 do 30 mm</t>
  </si>
  <si>
    <t>Betonové pilířky - 50% povrchu</t>
  </si>
  <si>
    <t>(1.6*1*2+0.8*1.8*2)*0,50</t>
  </si>
  <si>
    <t>ŽB lávka - 50% povrchu</t>
  </si>
  <si>
    <t>(2.5*0.6+0.6*0.2+0.2*2.5)*2 *0,50</t>
  </si>
  <si>
    <t>985311911</t>
  </si>
  <si>
    <t>Příplatek při reprofilaci sanačními maltami za práci ve stísněném prostoru</t>
  </si>
  <si>
    <t>1860903320</t>
  </si>
  <si>
    <t>Reprofilace betonu sanačními maltami na cementové bázi ručně Příplatek k cenám za práci ve stísněném prostoru</t>
  </si>
  <si>
    <t>985311912</t>
  </si>
  <si>
    <t>Příplatek při reprofilaci sanačními maltami za plochu do 10 m2 jednotlivě</t>
  </si>
  <si>
    <t>2028331157</t>
  </si>
  <si>
    <t>Reprofilace betonu sanačními maltami na cementové bázi ručně Příplatek k cenám za plochu do 10 m2 jednotlivě</t>
  </si>
  <si>
    <t>985311913</t>
  </si>
  <si>
    <t>Příplatek při reprofilaci sanačními maltami za větší členitost povrchu (sloupy, výklenky)</t>
  </si>
  <si>
    <t>2042080305</t>
  </si>
  <si>
    <t>Reprofilace betonu sanačními maltami na cementové bázi ručně Příplatek k cenám za větší členitost povrchu (sloupy, výklenky)</t>
  </si>
  <si>
    <t>985312111</t>
  </si>
  <si>
    <t>Stěrka k vyrovnání betonových ploch stěn tl 2 mm</t>
  </si>
  <si>
    <t>453472981</t>
  </si>
  <si>
    <t>Stěrka k vyrovnání ploch reprofilovaného betonu stěn, tloušťky do 2 mm</t>
  </si>
  <si>
    <t>Hydrofobizace povrchu stávající betonové konstrukce</t>
  </si>
  <si>
    <t>"Betonové pilířky" 1.6*1*2+0.8*1.8*2</t>
  </si>
  <si>
    <t>711-R03</t>
  </si>
  <si>
    <t>epoxidcementová hydroizolační stěrka</t>
  </si>
  <si>
    <t>1660084890</t>
  </si>
  <si>
    <t>Epoxidcementová hydroizolační stěrka</t>
  </si>
  <si>
    <t>Poznámka k položce:_x000D_
Epoxidcementová hydroizolační stěrka s parametry splňujícími nejméně tyto požadavky:_x000D_
•	vodonepropustná,_x000D_
•	paropropustná,_x000D_
•	pevnost v tlaku ≥45 MPa;_x000D_
•	pevnost v ohybu ≥5 MPa;_x000D_
•	koeficient teplotní roztažnosti ≥10-7 1/K,_x000D_
•	tloušťka vrstvy 0,5 až 2 mm.</t>
  </si>
  <si>
    <t>sterka * 2 "mm" * 2 "kg/m"</t>
  </si>
  <si>
    <t>985312191</t>
  </si>
  <si>
    <t>Příplatek ke stěrce pro vyrovnání betonových ploch za práci ve stísněném prostoru</t>
  </si>
  <si>
    <t>-421052964</t>
  </si>
  <si>
    <t>Stěrka k vyrovnání ploch reprofilovaného betonu Příplatek k cenám za práci ve stísněném prostoru</t>
  </si>
  <si>
    <t>985312192</t>
  </si>
  <si>
    <t>Příplatek ke stěrce pro vyrovnání betonových ploch za plochu do 10 m2 jednotlivě</t>
  </si>
  <si>
    <t>960902154</t>
  </si>
  <si>
    <t>Stěrka k vyrovnání ploch reprofilovaného betonu Příplatek k cenám za plochu do 10 m2 jednotlivě</t>
  </si>
  <si>
    <t>985323111</t>
  </si>
  <si>
    <t>Spojovací můstek reprofilovaného betonu na cementové bázi tl 1 mm</t>
  </si>
  <si>
    <t>-1585610282</t>
  </si>
  <si>
    <t>Spojovací můstek reprofilovaného betonu na cementové bázi, tloušťky 1 mm</t>
  </si>
  <si>
    <t>9-R01.1</t>
  </si>
  <si>
    <t>Repase stavidla - otryskání a nová antikorozní ochrana vodících drážek a zábradlí</t>
  </si>
  <si>
    <t>-1491347883</t>
  </si>
  <si>
    <t>Vodicí drážky uzávěru a zábradlí budou otryskány a opatřeny antikorozní povrchovou úpravou analogicky s demontovanými repasovanými ocelovými prvky.</t>
  </si>
  <si>
    <t>"zábradlí" (1.1+1.1+2.2)*2*3.14*0.025</t>
  </si>
  <si>
    <t>"Drážky" 2*2.7*0.1</t>
  </si>
  <si>
    <t>9-R01.2</t>
  </si>
  <si>
    <t>1060123302</t>
  </si>
  <si>
    <t>329975333</t>
  </si>
  <si>
    <t>9-R06</t>
  </si>
  <si>
    <t>5/D Dřevěný stavidlový uzávěr, šířka otvoru: 1550 mm; výška stavidlového uzávěru: 1,6 m; tlloušťka: 50 mm - dodávka a montáž</t>
  </si>
  <si>
    <t>-895111834</t>
  </si>
  <si>
    <t>5/D Dřevěný stavidlový uzávěr tl. 50 mm. 
Svislé strany upravit pro volný průchod stávajícími drážkami (zřejmě U65), vč. rezervy pro nasáknutí. 
Výška fošny stavidla: 200 mm. 
Šířka otvoru: 1550 mm + 2 x drážka (zřejmě U65). 
Výška stavidlového uzávěru: cca 1,6 m.
Všechny rozměry ověřit na stavbě.</t>
  </si>
  <si>
    <t>1 "5/D - viz přílohu D.02_1 - kap 5. Výpis výrobků"</t>
  </si>
  <si>
    <t>zahoz</t>
  </si>
  <si>
    <t>Zához z místního kamene</t>
  </si>
  <si>
    <t>127,85</t>
  </si>
  <si>
    <t>obsyp_vod</t>
  </si>
  <si>
    <t>Obsyp potrubí vodovodu</t>
  </si>
  <si>
    <t>52,37</t>
  </si>
  <si>
    <t>20,024</t>
  </si>
  <si>
    <t>ryha200</t>
  </si>
  <si>
    <t>Výkop rýh š. do 2,0 m</t>
  </si>
  <si>
    <t>43,092</t>
  </si>
  <si>
    <t>157,152</t>
  </si>
  <si>
    <t>vykop_jam_ZK</t>
  </si>
  <si>
    <t>Základní výkop jam</t>
  </si>
  <si>
    <t>130,96</t>
  </si>
  <si>
    <t>ryha200_ZK</t>
  </si>
  <si>
    <t>Výkop rýh - základní objem</t>
  </si>
  <si>
    <t>35,91</t>
  </si>
  <si>
    <t>SO 02.3 - Odběrný objekt - vodovod (vnitřní rozvod vody v areálu Sanatoria Jablunkov)</t>
  </si>
  <si>
    <t>vodovod_D40</t>
  </si>
  <si>
    <t>Vodovod D40</t>
  </si>
  <si>
    <t>24"h"*7"dní"*2"týdný"</t>
  </si>
  <si>
    <t>336/24</t>
  </si>
  <si>
    <t>Výkop v terenu - viz D.02_2.1 a D.02_2.5</t>
  </si>
  <si>
    <t>"Vodovod PB" 4,2*16,6</t>
  </si>
  <si>
    <t>Vodovod PB - od šachty na PB po 3m za hranu obtokového koryta (mimo prostor obtokového koryta)</t>
  </si>
  <si>
    <t>2.8*6.6</t>
  </si>
  <si>
    <t>"Vodovod LB" 4,8*8,7</t>
  </si>
  <si>
    <t>"Čerpací jímky" 1,0*1,0*1,0</t>
  </si>
  <si>
    <t>0,20*vykop_jam_ZK "20% předpokládané sesuvy do výkopu"</t>
  </si>
  <si>
    <t>-834777720</t>
  </si>
  <si>
    <t>0,10*vykop "10% v tř. 5"</t>
  </si>
  <si>
    <t>132301201</t>
  </si>
  <si>
    <t>Hloubení rýh š do 2000 mm v hornině tř. 4 objemu do 100 m3</t>
  </si>
  <si>
    <t>-1349751550</t>
  </si>
  <si>
    <t>Hloubení zapažených i nezapažených rýh šířky přes 600 do 2 000 mm s urovnáním dna do předepsaného profilu a spádu v hornině tř. 4 do 100 m3</t>
  </si>
  <si>
    <t>Výkop v korytě - viz D.02_2.1 a D.02_2.5</t>
  </si>
  <si>
    <t>"Vodovod" 2,7*13,3</t>
  </si>
  <si>
    <t>0,20*ryha200_ZK "20% předpokládané sesuvy do výkopu"</t>
  </si>
  <si>
    <t>0,90*ryha200 "90% v tř. 4"</t>
  </si>
  <si>
    <t>132301209</t>
  </si>
  <si>
    <t>Příplatek za lepivost k hloubení rýh š do 2000 mm v hornině tř. 4</t>
  </si>
  <si>
    <t>-1997584911</t>
  </si>
  <si>
    <t>Hloubení zapažených i nezapažených rýh šířky přes 600 do 2 000 mm s urovnáním dna do předepsaného profilu a spádu v hornině tř. 4 Příplatek k cenám za lepivost horniny tř. 4</t>
  </si>
  <si>
    <t>0,15*0,90*ryha200 "15% lepivost v tř. 4"</t>
  </si>
  <si>
    <t>138401201</t>
  </si>
  <si>
    <t>Dolamování hloubených vykopávek rýh ve vrstvě tl do 500 mm v hornině tř. 5</t>
  </si>
  <si>
    <t>344207413</t>
  </si>
  <si>
    <t>Dolamování zapažených nebo nezapažených hloubených vykopávek v horninách tř. 5 až 7 ručně s případným nutným přemístěním výkopku ve výkopišti, bez naložení rýh, ve vrstvě tl. do 500 mm v hornině tř. 5</t>
  </si>
  <si>
    <t>0,10*ryha200 "10% v tř. 5"</t>
  </si>
  <si>
    <t>0,16*0,90*vykop "16% dle pravidel ÚRS"</t>
  </si>
  <si>
    <t>161101152</t>
  </si>
  <si>
    <t>Svislé přemístění výkopku z horniny tř. 5 až 7 hl výkopu do 4 m</t>
  </si>
  <si>
    <t>344961444</t>
  </si>
  <si>
    <t>Svislé přemístění výkopku bez naložení do dopravní nádoby avšak s vyprázdněním dopravní nádoby na hromadu nebo do dopravního prostředku z horniny tř. 5 až 7, při hloubce výkopu přes 2,5 do 4 m</t>
  </si>
  <si>
    <t>0,16*0,10*vykop "16% dle pravidel ÚRS"</t>
  </si>
  <si>
    <t>0,10*ryha200</t>
  </si>
  <si>
    <t>2142138961</t>
  </si>
  <si>
    <t>Přemístění místního kamene z MD</t>
  </si>
  <si>
    <t>1178499662</t>
  </si>
  <si>
    <t>0,90*vykop "tř. 3a4"</t>
  </si>
  <si>
    <t>0,90*ryha200 "tř. 3a4"</t>
  </si>
  <si>
    <t>0,10*vykop "výkop v tř. 5"</t>
  </si>
  <si>
    <t>0,10*ryha200 "výkop v tř. 5"</t>
  </si>
  <si>
    <t>-433490633</t>
  </si>
  <si>
    <t xml:space="preserve">Naložení místního kamene na MD </t>
  </si>
  <si>
    <t>2,3*odvoz57</t>
  </si>
  <si>
    <t>Viz D.02_2.1 a D.02_2.5</t>
  </si>
  <si>
    <t>"Vodovod PB" 3.2*17.9</t>
  </si>
  <si>
    <t>"Vodovod LB" 3.05*5.8</t>
  </si>
  <si>
    <t>"Čerpací jímky" 1.0*1.0*1.0</t>
  </si>
  <si>
    <t>"předpokládané sesuvy do výkopu" 26,2+7,2</t>
  </si>
  <si>
    <t>0,5*54</t>
  </si>
  <si>
    <t>58333625</t>
  </si>
  <si>
    <t>kamenivo těžené hrubé frakce 4/8</t>
  </si>
  <si>
    <t>-2055133754</t>
  </si>
  <si>
    <t>obsyp_vod*1,89</t>
  </si>
  <si>
    <t>45157-R12</t>
  </si>
  <si>
    <t>Lože pod potrubí otevřený výkop z kameniva fr. 4-8 mm</t>
  </si>
  <si>
    <t>-1567849145</t>
  </si>
  <si>
    <t>Lože pod potrubí, stoky a drobné objekty v otevřeném výkopu z kameniva frakce 4-8 mm</t>
  </si>
  <si>
    <t>0,11*54 "lože pod vodovodní potrubí"</t>
  </si>
  <si>
    <t>46251-R018</t>
  </si>
  <si>
    <t>Zához z lomového kamene s proštěrkováním z terénu hmotnost do 200 kg - z místního rozebraného kamene</t>
  </si>
  <si>
    <t>2106281793</t>
  </si>
  <si>
    <t>Zához z lomového kamene neupraveného záhozového s proštěrkováním z terénu, hmotnosti jednotlivých kamenů do 200 kg</t>
  </si>
  <si>
    <t>Poznámka k položce:_x000D_
Použije se místní rozebraný kámen.</t>
  </si>
  <si>
    <t>2,0*13,0</t>
  </si>
  <si>
    <t>462519002</t>
  </si>
  <si>
    <t>Příplatek za urovnání ploch záhozu z lomového kamene hmotnost do 200 kg</t>
  </si>
  <si>
    <t>-121783826</t>
  </si>
  <si>
    <t>Zához z lomového kamene neupraveného záhozového Příplatek k cenám za urovnání viditelných ploch záhozu z kamene, hmotnosti jednotlivých kamenů do 200 kg</t>
  </si>
  <si>
    <t>45,6 "viz D.02_2.1"</t>
  </si>
  <si>
    <t>871171141</t>
  </si>
  <si>
    <t>Montáž potrubí z PE100 SDR 11 otevřený výkop svařovaných na tupo D 40 x 3,7 mm</t>
  </si>
  <si>
    <t>-2134526518</t>
  </si>
  <si>
    <t>Montáž vodovodního potrubí z plastů v otevřeném výkopu z polyetylenu PE 100 svařovaných na tupo SDR 11/PN16 D 40 x 3,7 mm</t>
  </si>
  <si>
    <t>56 "viz D.02_2.5"</t>
  </si>
  <si>
    <t>286135960</t>
  </si>
  <si>
    <t>potrubí dvouvrstvé PE100 s 10% signalizační vrstvou SDR 11 40x3,7 dl 12m</t>
  </si>
  <si>
    <t>430642567</t>
  </si>
  <si>
    <t>vodovod_D40*1,015 "1,5% ztratné"</t>
  </si>
  <si>
    <t>877171101</t>
  </si>
  <si>
    <t>Montáž elektrospojek na vodovodním potrubí z PE trub d 40</t>
  </si>
  <si>
    <t>1826009475</t>
  </si>
  <si>
    <t>Montáž tvarovek na vodovodním plastovém potrubí z polyetylenu PE 100 elektrotvarovek SDR 11/PN16 spojek, oblouků nebo redukcí d 40</t>
  </si>
  <si>
    <t>28615970</t>
  </si>
  <si>
    <t>elektrospojka SDR 11 PE 100 PN 16 D 40mm</t>
  </si>
  <si>
    <t>420900159</t>
  </si>
  <si>
    <t>877171110</t>
  </si>
  <si>
    <t>Montáž elektrokolen 45° na vodovodním potrubí z PE trub d 40</t>
  </si>
  <si>
    <t>-1327850428</t>
  </si>
  <si>
    <t>Montáž tvarovek na vodovodním plastovém potrubí z polyetylenu PE 100 elektrotvarovek SDR 11/PN16 kolen 45° d 40</t>
  </si>
  <si>
    <t>28614944</t>
  </si>
  <si>
    <t>elektrokoleno 45° PE 100 PN 16 D 40mm</t>
  </si>
  <si>
    <t>939804900</t>
  </si>
  <si>
    <t>877171112</t>
  </si>
  <si>
    <t>Montáž elektrokolen 90° na vodovodním potrubí z PE trub d 40</t>
  </si>
  <si>
    <t>-1389573327</t>
  </si>
  <si>
    <t>Montáž tvarovek na vodovodním plastovém potrubí z polyetylenu PE 100 elektrotvarovek SDR 11/PN16 kolen 90° d 40</t>
  </si>
  <si>
    <t>28653053</t>
  </si>
  <si>
    <t>elektrokoleno 90° PE 100 D 40mm</t>
  </si>
  <si>
    <t>2023861286</t>
  </si>
  <si>
    <t>899721111</t>
  </si>
  <si>
    <t>Signalizační vodič DN do 150 mm na potrubí</t>
  </si>
  <si>
    <t>-132565090</t>
  </si>
  <si>
    <t>Signalizační vodič na potrubí DN do 150 mm</t>
  </si>
  <si>
    <t>899722112</t>
  </si>
  <si>
    <t>Krytí potrubí z plastů výstražnou fólií z PVC 25 cm</t>
  </si>
  <si>
    <t>-1332018481</t>
  </si>
  <si>
    <t>Krytí potrubí z plastů výstražnou fólií z PVC šířky 25 cm</t>
  </si>
  <si>
    <t>Poznámka k položce:_x000D_
Výstražná folie s nápisem "Vodovod"</t>
  </si>
  <si>
    <t>899913112</t>
  </si>
  <si>
    <t>Uzavírací manžeta chráničky potrubí DN 40x 100</t>
  </si>
  <si>
    <t>-2045485320</t>
  </si>
  <si>
    <t>Koncové uzavírací manžety chrániček DN potrubí x DN chráničky DN 40 x 100</t>
  </si>
  <si>
    <t>89991-R12</t>
  </si>
  <si>
    <t>Kluzná objímka výšky 19 mm vnějšího průměru potrubí D 40 mm do chráničky 100 mm</t>
  </si>
  <si>
    <t>159307456</t>
  </si>
  <si>
    <t>Kluzná objímka výšky 19 mm vnějšího průměru potrubí D 40 mm do chráničky 100 mm
Dodávka a osazení.</t>
  </si>
  <si>
    <t>8-R10</t>
  </si>
  <si>
    <t>Dodávka a montáž chráničky vodovodního potrubí PE100, d100</t>
  </si>
  <si>
    <t>935687626</t>
  </si>
  <si>
    <t>32,5 "viz D.02_2.5"</t>
  </si>
  <si>
    <t>8-R11</t>
  </si>
  <si>
    <t>Zatažení vodovodního potrubí DN40 do cháničky DN100</t>
  </si>
  <si>
    <t>-508624336</t>
  </si>
  <si>
    <t>8-R16</t>
  </si>
  <si>
    <t>Dodávka a osazení ocelové chráničky DN80 dl. 1,0 m do stěny čerpací stanice včetně utěsnění</t>
  </si>
  <si>
    <t>452644178</t>
  </si>
  <si>
    <t>Dodávka a osazení ocelové chráničky DN80 do stěny čerpací stanice včetně utěsnění</t>
  </si>
  <si>
    <t>Napojení vodovodního potrubí na stávající čerpadlo vč. dodávky všech prvků a tvarovek</t>
  </si>
  <si>
    <t>-2084543171</t>
  </si>
  <si>
    <t>Napojení vodovodního potrubí na stávající čerpadlo vč. dodávky potřebného materiálu</t>
  </si>
  <si>
    <t>8-R18</t>
  </si>
  <si>
    <t>Napojení vodovodního potrubí na stávající potrubí DN 50 (předpoklad)  vč. dodávky všech prvků a tvarovek</t>
  </si>
  <si>
    <t>-485778979</t>
  </si>
  <si>
    <t>Napojení vodovodního potrubí na stávající potrubí DN 50 (předpoklad) vč. dodávky potřebného materiálu</t>
  </si>
  <si>
    <t>977151118</t>
  </si>
  <si>
    <t>Jádrové vrty diamantovými korunkami do D 100 mm do stavebních materiálů</t>
  </si>
  <si>
    <t>-1987992594</t>
  </si>
  <si>
    <t>Jádrové vrty diamantovými korunkami do stavebních materiálů (železobetonu, betonu, cihel, obkladů, dlažeb, kamene) průměru přes 90 do 100 mm</t>
  </si>
  <si>
    <t>0,6 "Jádrový návrt v budově čerpací stanice"</t>
  </si>
  <si>
    <t>9-R08</t>
  </si>
  <si>
    <t>Odtranění stávajícího zavěšeného vodovodu s nosným lanem a ocelovou šachtou na PB, včetně odklizení a likvidace</t>
  </si>
  <si>
    <t>-1427789020</t>
  </si>
  <si>
    <t>40 "viz D.02_2.5"</t>
  </si>
  <si>
    <t>9-R09</t>
  </si>
  <si>
    <t>Dodávka a montáž vytyčovacího sloupku vodovodu - betonový základ + ocelová tyč výšky 1.5m, nátěr + info cedulka</t>
  </si>
  <si>
    <t>-669201461</t>
  </si>
  <si>
    <t xml:space="preserve">Položka zahrnuje dodávku a montáž vytyčovacího sloupku vodovodu
(ocelová tyč výšky 1.5m, nátěr + info cedulka)
Zřízení betonového základa vč. dodávky betonu a potřebného bednění.
</t>
  </si>
  <si>
    <t>VON - Vedlejší a ostatní náklady</t>
  </si>
  <si>
    <t>v01</t>
  </si>
  <si>
    <t>Zařízení staveniště - zřízení, údržba a odstranění</t>
  </si>
  <si>
    <t>1024</t>
  </si>
  <si>
    <t>-1837892501</t>
  </si>
  <si>
    <t>v02</t>
  </si>
  <si>
    <t>Provedení, údržba a likvidace staveništních komunikací</t>
  </si>
  <si>
    <t>638229984</t>
  </si>
  <si>
    <t>v03</t>
  </si>
  <si>
    <t>Udržování stavbou dotčených veřejných komunikací sjízdných a v čistotě a jejich uvedení do původního stavu</t>
  </si>
  <si>
    <t>628209809</t>
  </si>
  <si>
    <t>v04</t>
  </si>
  <si>
    <t>Aktualizace vyjádření k existenci inž. sítí, geodetické vytýčení stávajících inženýrských sítí a jejich ochranných pásem</t>
  </si>
  <si>
    <t>-528524294</t>
  </si>
  <si>
    <t>v05</t>
  </si>
  <si>
    <t>Geodetické vytýčení jednotlivých SO před zahájením stavebních prací</t>
  </si>
  <si>
    <t>-1627328693</t>
  </si>
  <si>
    <t>v06</t>
  </si>
  <si>
    <t>Geodetické vytýčení hranice stavby, plochy zařízení staveniště, ploch sejmutí ornice a ploch mezideponií</t>
  </si>
  <si>
    <t>-1274720549</t>
  </si>
  <si>
    <t>v07</t>
  </si>
  <si>
    <t>Aktualizace a projednání s dotčenými orgány a úřady - Havarijní plán</t>
  </si>
  <si>
    <t>-87810002</t>
  </si>
  <si>
    <t>v08</t>
  </si>
  <si>
    <t>Realizační a dílenské projektové dokumentace včetně všech potřebných posouzení a výpočtů</t>
  </si>
  <si>
    <t>-74762186</t>
  </si>
  <si>
    <t>Poznámka k položce:_x000D_
Minimální náplň RDPD je uvedena v TZ jednotlivých SO. Jedná se zejména o dokumentaci bednění, lešení, pomocných konstrukcí, pažení, detaily nerezových, ocelových. betonových, kompozitních a dalších konstrukcí.</t>
  </si>
  <si>
    <t>v09</t>
  </si>
  <si>
    <t>Kontrolní a zkušební plány stavebních dodávek</t>
  </si>
  <si>
    <t>494498345</t>
  </si>
  <si>
    <t>v10</t>
  </si>
  <si>
    <t>Laboratorní zkoušky zemin a betonů</t>
  </si>
  <si>
    <t>2085139198</t>
  </si>
  <si>
    <t>Poznámka k položce:_x000D_
Viz Technické podmínky v příloze G.</t>
  </si>
  <si>
    <t>v11</t>
  </si>
  <si>
    <t>Zpracování technologických postupů dle požadavků realizační dokumentace</t>
  </si>
  <si>
    <t>2022866198</t>
  </si>
  <si>
    <t>v12</t>
  </si>
  <si>
    <t>Výkon IG sledu stavby, zajištění inženýrsko-geologického dohledu po dobu výstavby, funkce odpovědného geologa</t>
  </si>
  <si>
    <t>-2144074600</t>
  </si>
  <si>
    <t>v13</t>
  </si>
  <si>
    <t>Provádění a záznam meteorologických měření dokumentujících klimatické podmínky potenciálně ovlivňující provádění zemních prací a betonáže</t>
  </si>
  <si>
    <t>661761402</t>
  </si>
  <si>
    <t>v14</t>
  </si>
  <si>
    <t>Detailní fotodokumentace postupu prací, konstrukcí (zejména zakrývaných) , včetně třídění a popisu fotografií</t>
  </si>
  <si>
    <t>986446745</t>
  </si>
  <si>
    <t>v15</t>
  </si>
  <si>
    <t>Fotodokumentace stavu dotčených pozemků dočasného záboru předa před a po realizaci díla</t>
  </si>
  <si>
    <t>178748090</t>
  </si>
  <si>
    <t>v16</t>
  </si>
  <si>
    <t>Pasportizace (včetně fotodokumentace) okolních komunikací a objektů, které mohou být ovlivněny stavební činností zhotovitele</t>
  </si>
  <si>
    <t>1094034135</t>
  </si>
  <si>
    <t>v17</t>
  </si>
  <si>
    <t>Nezbytné průzkumy a diagnostiky nutné pro řádné provedení a dokončení díla</t>
  </si>
  <si>
    <t>135953945</t>
  </si>
  <si>
    <t>v18</t>
  </si>
  <si>
    <t>Kontrolní systém pro zjišťování případného úniku závadných látek na staveništi</t>
  </si>
  <si>
    <t>1671142019</t>
  </si>
  <si>
    <t>v19</t>
  </si>
  <si>
    <t>Zajištění zimních opatření</t>
  </si>
  <si>
    <t>2091869638</t>
  </si>
  <si>
    <t>v20</t>
  </si>
  <si>
    <t>Zajištění funkce odpovědného geodeta po dobu realizace stavby</t>
  </si>
  <si>
    <t>-1636287571</t>
  </si>
  <si>
    <t>v21</t>
  </si>
  <si>
    <t>Prokazatelné oznámení zahájení prací dotčeným orgánům a organizacím a vlastníkům nemovitostí</t>
  </si>
  <si>
    <t>-2132003743</t>
  </si>
  <si>
    <t>v22</t>
  </si>
  <si>
    <t>Zajištění veškerých dočasných záborů pro realizaci stavby, povolení k zásahům do komunikací, včetně úhrady poplatků, zvláštního užívání komunikací a jejich údržby.</t>
  </si>
  <si>
    <t>1710288709</t>
  </si>
  <si>
    <t>Zajištění veškerých dočasných záborů potřebných pro realizaci stavby, povolení k zásahům do komunikací a veřejných ploch včetně úhrady vyměřených poplatků; souhlasu (rozhodnutí) ke zvláštnímu užívání veřejného prostranství a komunikací dle platných předpisů; přístupových komunikací ke staveništi včetně jejich údržby po dobu stavby; zabezpečení dočasného dopravního značení dle platných právních předpisů; zřízení a projednání potřebných ploch pro zařízení staveniště, skládky materiálu, mezideponie, apod. K uvedeným činnostem zajistí zhotovitel potvrzené protokoly.</t>
  </si>
  <si>
    <t>v23</t>
  </si>
  <si>
    <t>Odlov a transfer ryb a živočichů i opakovaný (předpoklad 2x)</t>
  </si>
  <si>
    <t>-1463685646</t>
  </si>
  <si>
    <t>v24</t>
  </si>
  <si>
    <t>Uvedení dočasně užívaných ploch do původního stavu a jejich protokolární předání vlastníkům (potvrzení podpisem vlastníka)</t>
  </si>
  <si>
    <t>-1793347428</t>
  </si>
  <si>
    <t>v25</t>
  </si>
  <si>
    <t>Opatření ochrany proti šíření prašnosti a nadměrného hluku</t>
  </si>
  <si>
    <t>736236041</t>
  </si>
  <si>
    <t>v26</t>
  </si>
  <si>
    <t>Součinnost při výkonu koordinátora bezpečnosti práce</t>
  </si>
  <si>
    <t>-2016132020</t>
  </si>
  <si>
    <t>Součinnost při výkonu koordinátora bezpečnosti práce v rozsahu dle zákona č. 309/2006 Sb., zajištění dalších podmínek bezpečnosti a ochrany zdraví při práci a zajištění dodržování všech platných předpisů v oblasti bezpečnosti práce.</t>
  </si>
  <si>
    <t>v27</t>
  </si>
  <si>
    <t>Součinnost při výkonu ekologického dohledu v rozsahu dle zákona č. 114/1992 Sb., o ochraně přírody a krajiny, ve znění pozdějších předpisů</t>
  </si>
  <si>
    <t>-2108320755</t>
  </si>
  <si>
    <t>v28</t>
  </si>
  <si>
    <t>Náklady na řádné předání díla nebo jeho části objednateli včetně všech dokladů a náležitostí umožňujících získání kolaudačního souhlasu</t>
  </si>
  <si>
    <t>-1807053827</t>
  </si>
  <si>
    <t>v29</t>
  </si>
  <si>
    <t>Zajištění prohlášení odpovědné osoby za vedení stavby o provedených pracích</t>
  </si>
  <si>
    <t>155107762</t>
  </si>
  <si>
    <t>Zajištění prohlášení odpovědné osoby za vedení stavby o provedených pracích (držitel autorizace dle zákona 360/1992 Sb. v oboru stavby vodního hospodářství a krajinného inženýrství příp. vodohospodářské stavby).</t>
  </si>
  <si>
    <t>v30</t>
  </si>
  <si>
    <t>Pojištění stavby</t>
  </si>
  <si>
    <t>-383254901</t>
  </si>
  <si>
    <t>v31</t>
  </si>
  <si>
    <t>Geodetické zaměření skutečného provedení na podkladu aktuální katastrální mapy</t>
  </si>
  <si>
    <t>-1551941884</t>
  </si>
  <si>
    <t>v32</t>
  </si>
  <si>
    <t>Dokumentace skutečného provedení dle požadavků SOD na podkladě aktuální katastrální mapy</t>
  </si>
  <si>
    <t>31383863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</si>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</sst>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1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31" fillId="0" borderId="0" xfId="0" applyFont="1" applyAlignment="1">
      <alignment horizontal="lef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8" fillId="0" borderId="0" xfId="0" applyFont="1" applyAlignment="1" applyProtection="1">
      <alignment vertical="center" wrapText="1"/>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27"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4" fontId="28" fillId="0" borderId="0" xfId="0" applyNumberFormat="1" applyFont="1" applyAlignment="1" applyProtection="1">
      <alignment horizontal="righ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0" fontId="22" fillId="4" borderId="8" xfId="0" applyFont="1" applyFill="1" applyBorder="1" applyAlignment="1" applyProtection="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42" fillId="0" borderId="1" xfId="0" applyFont="1" applyBorder="1" applyAlignment="1">
      <alignment horizontal="center" vertical="center" wrapText="1"/>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xf numFmtId="0" fontId="42" fillId="0" borderId="1" xfId="0" applyFont="1" applyBorder="1" applyAlignment="1">
      <alignment horizontal="center" vertical="center"/>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CM62"/>
  <sheetViews>
    <sheetView showGridLines="0" tabSelected="1" workbookViewId="0">
      <selection activeCell="BE5" sqref="BE5:BE32"/>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84"/>
      <c r="AS2" s="384"/>
      <c r="AT2" s="384"/>
      <c r="AU2" s="384"/>
      <c r="AV2" s="384"/>
      <c r="AW2" s="384"/>
      <c r="AX2" s="384"/>
      <c r="AY2" s="384"/>
      <c r="AZ2" s="384"/>
      <c r="BA2" s="384"/>
      <c r="BB2" s="384"/>
      <c r="BC2" s="384"/>
      <c r="BD2" s="384"/>
      <c r="BE2" s="384"/>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85" t="s">
        <v>14</v>
      </c>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24"/>
      <c r="AQ5" s="24"/>
      <c r="AR5" s="22"/>
      <c r="BE5" s="392" t="s">
        <v>15</v>
      </c>
      <c r="BS5" s="19" t="s">
        <v>6</v>
      </c>
    </row>
    <row r="6" spans="1:74" s="1" customFormat="1" ht="36.950000000000003" customHeight="1">
      <c r="B6" s="23"/>
      <c r="C6" s="24"/>
      <c r="D6" s="30" t="s">
        <v>16</v>
      </c>
      <c r="E6" s="24"/>
      <c r="F6" s="24"/>
      <c r="G6" s="24"/>
      <c r="H6" s="24"/>
      <c r="I6" s="24"/>
      <c r="J6" s="24"/>
      <c r="K6" s="387" t="s">
        <v>17</v>
      </c>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24"/>
      <c r="AQ6" s="24"/>
      <c r="AR6" s="22"/>
      <c r="BE6" s="393"/>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93"/>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93"/>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93"/>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93"/>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93"/>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93"/>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93"/>
      <c r="BS13" s="19" t="s">
        <v>6</v>
      </c>
    </row>
    <row r="14" spans="1:74" ht="12.75">
      <c r="B14" s="23"/>
      <c r="C14" s="24"/>
      <c r="D14" s="24"/>
      <c r="E14" s="388" t="s">
        <v>32</v>
      </c>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1" t="s">
        <v>29</v>
      </c>
      <c r="AL14" s="24"/>
      <c r="AM14" s="24"/>
      <c r="AN14" s="33" t="s">
        <v>32</v>
      </c>
      <c r="AO14" s="24"/>
      <c r="AP14" s="24"/>
      <c r="AQ14" s="24"/>
      <c r="AR14" s="22"/>
      <c r="BE14" s="393"/>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93"/>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34</v>
      </c>
      <c r="AO16" s="24"/>
      <c r="AP16" s="24"/>
      <c r="AQ16" s="24"/>
      <c r="AR16" s="22"/>
      <c r="BE16" s="393"/>
      <c r="BS16" s="19" t="s">
        <v>4</v>
      </c>
    </row>
    <row r="17" spans="1:71" s="1" customFormat="1" ht="18.399999999999999"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36</v>
      </c>
      <c r="AO17" s="24"/>
      <c r="AP17" s="24"/>
      <c r="AQ17" s="24"/>
      <c r="AR17" s="22"/>
      <c r="BE17" s="393"/>
      <c r="BS17" s="19" t="s">
        <v>37</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93"/>
      <c r="BS18" s="19" t="s">
        <v>6</v>
      </c>
    </row>
    <row r="19" spans="1:71" s="1" customFormat="1" ht="12" customHeight="1">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93"/>
      <c r="BS19" s="19" t="s">
        <v>6</v>
      </c>
    </row>
    <row r="20" spans="1:71" s="1" customFormat="1" ht="18.399999999999999" customHeight="1">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19</v>
      </c>
      <c r="AO20" s="24"/>
      <c r="AP20" s="24"/>
      <c r="AQ20" s="24"/>
      <c r="AR20" s="22"/>
      <c r="BE20" s="393"/>
      <c r="BS20" s="19" t="s">
        <v>37</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93"/>
    </row>
    <row r="22" spans="1:71" s="1" customFormat="1" ht="12" customHeight="1">
      <c r="B22" s="23"/>
      <c r="C22" s="24"/>
      <c r="D22" s="31"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93"/>
    </row>
    <row r="23" spans="1:71" s="1" customFormat="1" ht="51" customHeight="1">
      <c r="B23" s="23"/>
      <c r="C23" s="24"/>
      <c r="D23" s="24"/>
      <c r="E23" s="390" t="s">
        <v>41</v>
      </c>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24"/>
      <c r="AP23" s="24"/>
      <c r="AQ23" s="24"/>
      <c r="AR23" s="22"/>
      <c r="BE23" s="393"/>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93"/>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93"/>
    </row>
    <row r="26" spans="1:71" s="2" customFormat="1" ht="25.9" customHeight="1">
      <c r="A26" s="36"/>
      <c r="B26" s="37"/>
      <c r="C26" s="38"/>
      <c r="D26" s="39" t="s">
        <v>42</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95">
        <f>ROUND(AG54,2)</f>
        <v>0</v>
      </c>
      <c r="AL26" s="396"/>
      <c r="AM26" s="396"/>
      <c r="AN26" s="396"/>
      <c r="AO26" s="396"/>
      <c r="AP26" s="38"/>
      <c r="AQ26" s="38"/>
      <c r="AR26" s="41"/>
      <c r="BE26" s="393"/>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93"/>
    </row>
    <row r="28" spans="1:71" s="2" customFormat="1" ht="12.75">
      <c r="A28" s="36"/>
      <c r="B28" s="37"/>
      <c r="C28" s="38"/>
      <c r="D28" s="38"/>
      <c r="E28" s="38"/>
      <c r="F28" s="38"/>
      <c r="G28" s="38"/>
      <c r="H28" s="38"/>
      <c r="I28" s="38"/>
      <c r="J28" s="38"/>
      <c r="K28" s="38"/>
      <c r="L28" s="391" t="s">
        <v>43</v>
      </c>
      <c r="M28" s="391"/>
      <c r="N28" s="391"/>
      <c r="O28" s="391"/>
      <c r="P28" s="391"/>
      <c r="Q28" s="38"/>
      <c r="R28" s="38"/>
      <c r="S28" s="38"/>
      <c r="T28" s="38"/>
      <c r="U28" s="38"/>
      <c r="V28" s="38"/>
      <c r="W28" s="391" t="s">
        <v>44</v>
      </c>
      <c r="X28" s="391"/>
      <c r="Y28" s="391"/>
      <c r="Z28" s="391"/>
      <c r="AA28" s="391"/>
      <c r="AB28" s="391"/>
      <c r="AC28" s="391"/>
      <c r="AD28" s="391"/>
      <c r="AE28" s="391"/>
      <c r="AF28" s="38"/>
      <c r="AG28" s="38"/>
      <c r="AH28" s="38"/>
      <c r="AI28" s="38"/>
      <c r="AJ28" s="38"/>
      <c r="AK28" s="391" t="s">
        <v>45</v>
      </c>
      <c r="AL28" s="391"/>
      <c r="AM28" s="391"/>
      <c r="AN28" s="391"/>
      <c r="AO28" s="391"/>
      <c r="AP28" s="38"/>
      <c r="AQ28" s="38"/>
      <c r="AR28" s="41"/>
      <c r="BE28" s="393"/>
    </row>
    <row r="29" spans="1:71" s="3" customFormat="1" ht="14.45" customHeight="1">
      <c r="B29" s="42"/>
      <c r="C29" s="43"/>
      <c r="D29" s="31" t="s">
        <v>46</v>
      </c>
      <c r="E29" s="43"/>
      <c r="F29" s="31" t="s">
        <v>47</v>
      </c>
      <c r="G29" s="43"/>
      <c r="H29" s="43"/>
      <c r="I29" s="43"/>
      <c r="J29" s="43"/>
      <c r="K29" s="43"/>
      <c r="L29" s="365">
        <v>0.21</v>
      </c>
      <c r="M29" s="366"/>
      <c r="N29" s="366"/>
      <c r="O29" s="366"/>
      <c r="P29" s="366"/>
      <c r="Q29" s="43"/>
      <c r="R29" s="43"/>
      <c r="S29" s="43"/>
      <c r="T29" s="43"/>
      <c r="U29" s="43"/>
      <c r="V29" s="43"/>
      <c r="W29" s="379">
        <f>ROUND(AZ54, 2)</f>
        <v>0</v>
      </c>
      <c r="X29" s="366"/>
      <c r="Y29" s="366"/>
      <c r="Z29" s="366"/>
      <c r="AA29" s="366"/>
      <c r="AB29" s="366"/>
      <c r="AC29" s="366"/>
      <c r="AD29" s="366"/>
      <c r="AE29" s="366"/>
      <c r="AF29" s="43"/>
      <c r="AG29" s="43"/>
      <c r="AH29" s="43"/>
      <c r="AI29" s="43"/>
      <c r="AJ29" s="43"/>
      <c r="AK29" s="379">
        <f>ROUND(AV54, 2)</f>
        <v>0</v>
      </c>
      <c r="AL29" s="366"/>
      <c r="AM29" s="366"/>
      <c r="AN29" s="366"/>
      <c r="AO29" s="366"/>
      <c r="AP29" s="43"/>
      <c r="AQ29" s="43"/>
      <c r="AR29" s="44"/>
      <c r="BE29" s="394"/>
    </row>
    <row r="30" spans="1:71" s="3" customFormat="1" ht="14.45" customHeight="1">
      <c r="B30" s="42"/>
      <c r="C30" s="43"/>
      <c r="D30" s="43"/>
      <c r="E30" s="43"/>
      <c r="F30" s="31" t="s">
        <v>48</v>
      </c>
      <c r="G30" s="43"/>
      <c r="H30" s="43"/>
      <c r="I30" s="43"/>
      <c r="J30" s="43"/>
      <c r="K30" s="43"/>
      <c r="L30" s="365">
        <v>0.15</v>
      </c>
      <c r="M30" s="366"/>
      <c r="N30" s="366"/>
      <c r="O30" s="366"/>
      <c r="P30" s="366"/>
      <c r="Q30" s="43"/>
      <c r="R30" s="43"/>
      <c r="S30" s="43"/>
      <c r="T30" s="43"/>
      <c r="U30" s="43"/>
      <c r="V30" s="43"/>
      <c r="W30" s="379">
        <f>ROUND(BA54, 2)</f>
        <v>0</v>
      </c>
      <c r="X30" s="366"/>
      <c r="Y30" s="366"/>
      <c r="Z30" s="366"/>
      <c r="AA30" s="366"/>
      <c r="AB30" s="366"/>
      <c r="AC30" s="366"/>
      <c r="AD30" s="366"/>
      <c r="AE30" s="366"/>
      <c r="AF30" s="43"/>
      <c r="AG30" s="43"/>
      <c r="AH30" s="43"/>
      <c r="AI30" s="43"/>
      <c r="AJ30" s="43"/>
      <c r="AK30" s="379">
        <f>ROUND(AW54, 2)</f>
        <v>0</v>
      </c>
      <c r="AL30" s="366"/>
      <c r="AM30" s="366"/>
      <c r="AN30" s="366"/>
      <c r="AO30" s="366"/>
      <c r="AP30" s="43"/>
      <c r="AQ30" s="43"/>
      <c r="AR30" s="44"/>
      <c r="BE30" s="394"/>
    </row>
    <row r="31" spans="1:71" s="3" customFormat="1" ht="14.45" hidden="1" customHeight="1">
      <c r="B31" s="42"/>
      <c r="C31" s="43"/>
      <c r="D31" s="43"/>
      <c r="E31" s="43"/>
      <c r="F31" s="31" t="s">
        <v>49</v>
      </c>
      <c r="G31" s="43"/>
      <c r="H31" s="43"/>
      <c r="I31" s="43"/>
      <c r="J31" s="43"/>
      <c r="K31" s="43"/>
      <c r="L31" s="365">
        <v>0.21</v>
      </c>
      <c r="M31" s="366"/>
      <c r="N31" s="366"/>
      <c r="O31" s="366"/>
      <c r="P31" s="366"/>
      <c r="Q31" s="43"/>
      <c r="R31" s="43"/>
      <c r="S31" s="43"/>
      <c r="T31" s="43"/>
      <c r="U31" s="43"/>
      <c r="V31" s="43"/>
      <c r="W31" s="379">
        <f>ROUND(BB54, 2)</f>
        <v>0</v>
      </c>
      <c r="X31" s="366"/>
      <c r="Y31" s="366"/>
      <c r="Z31" s="366"/>
      <c r="AA31" s="366"/>
      <c r="AB31" s="366"/>
      <c r="AC31" s="366"/>
      <c r="AD31" s="366"/>
      <c r="AE31" s="366"/>
      <c r="AF31" s="43"/>
      <c r="AG31" s="43"/>
      <c r="AH31" s="43"/>
      <c r="AI31" s="43"/>
      <c r="AJ31" s="43"/>
      <c r="AK31" s="379">
        <v>0</v>
      </c>
      <c r="AL31" s="366"/>
      <c r="AM31" s="366"/>
      <c r="AN31" s="366"/>
      <c r="AO31" s="366"/>
      <c r="AP31" s="43"/>
      <c r="AQ31" s="43"/>
      <c r="AR31" s="44"/>
      <c r="BE31" s="394"/>
    </row>
    <row r="32" spans="1:71" s="3" customFormat="1" ht="14.45" hidden="1" customHeight="1">
      <c r="B32" s="42"/>
      <c r="C32" s="43"/>
      <c r="D32" s="43"/>
      <c r="E32" s="43"/>
      <c r="F32" s="31" t="s">
        <v>50</v>
      </c>
      <c r="G32" s="43"/>
      <c r="H32" s="43"/>
      <c r="I32" s="43"/>
      <c r="J32" s="43"/>
      <c r="K32" s="43"/>
      <c r="L32" s="365">
        <v>0.15</v>
      </c>
      <c r="M32" s="366"/>
      <c r="N32" s="366"/>
      <c r="O32" s="366"/>
      <c r="P32" s="366"/>
      <c r="Q32" s="43"/>
      <c r="R32" s="43"/>
      <c r="S32" s="43"/>
      <c r="T32" s="43"/>
      <c r="U32" s="43"/>
      <c r="V32" s="43"/>
      <c r="W32" s="379">
        <f>ROUND(BC54, 2)</f>
        <v>0</v>
      </c>
      <c r="X32" s="366"/>
      <c r="Y32" s="366"/>
      <c r="Z32" s="366"/>
      <c r="AA32" s="366"/>
      <c r="AB32" s="366"/>
      <c r="AC32" s="366"/>
      <c r="AD32" s="366"/>
      <c r="AE32" s="366"/>
      <c r="AF32" s="43"/>
      <c r="AG32" s="43"/>
      <c r="AH32" s="43"/>
      <c r="AI32" s="43"/>
      <c r="AJ32" s="43"/>
      <c r="AK32" s="379">
        <v>0</v>
      </c>
      <c r="AL32" s="366"/>
      <c r="AM32" s="366"/>
      <c r="AN32" s="366"/>
      <c r="AO32" s="366"/>
      <c r="AP32" s="43"/>
      <c r="AQ32" s="43"/>
      <c r="AR32" s="44"/>
      <c r="BE32" s="394"/>
    </row>
    <row r="33" spans="1:57" s="3" customFormat="1" ht="14.45" hidden="1" customHeight="1">
      <c r="B33" s="42"/>
      <c r="C33" s="43"/>
      <c r="D33" s="43"/>
      <c r="E33" s="43"/>
      <c r="F33" s="31" t="s">
        <v>51</v>
      </c>
      <c r="G33" s="43"/>
      <c r="H33" s="43"/>
      <c r="I33" s="43"/>
      <c r="J33" s="43"/>
      <c r="K33" s="43"/>
      <c r="L33" s="365">
        <v>0</v>
      </c>
      <c r="M33" s="366"/>
      <c r="N33" s="366"/>
      <c r="O33" s="366"/>
      <c r="P33" s="366"/>
      <c r="Q33" s="43"/>
      <c r="R33" s="43"/>
      <c r="S33" s="43"/>
      <c r="T33" s="43"/>
      <c r="U33" s="43"/>
      <c r="V33" s="43"/>
      <c r="W33" s="379">
        <f>ROUND(BD54, 2)</f>
        <v>0</v>
      </c>
      <c r="X33" s="366"/>
      <c r="Y33" s="366"/>
      <c r="Z33" s="366"/>
      <c r="AA33" s="366"/>
      <c r="AB33" s="366"/>
      <c r="AC33" s="366"/>
      <c r="AD33" s="366"/>
      <c r="AE33" s="366"/>
      <c r="AF33" s="43"/>
      <c r="AG33" s="43"/>
      <c r="AH33" s="43"/>
      <c r="AI33" s="43"/>
      <c r="AJ33" s="43"/>
      <c r="AK33" s="379">
        <v>0</v>
      </c>
      <c r="AL33" s="366"/>
      <c r="AM33" s="366"/>
      <c r="AN33" s="366"/>
      <c r="AO33" s="366"/>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52</v>
      </c>
      <c r="E35" s="47"/>
      <c r="F35" s="47"/>
      <c r="G35" s="47"/>
      <c r="H35" s="47"/>
      <c r="I35" s="47"/>
      <c r="J35" s="47"/>
      <c r="K35" s="47"/>
      <c r="L35" s="47"/>
      <c r="M35" s="47"/>
      <c r="N35" s="47"/>
      <c r="O35" s="47"/>
      <c r="P35" s="47"/>
      <c r="Q35" s="47"/>
      <c r="R35" s="47"/>
      <c r="S35" s="47"/>
      <c r="T35" s="48" t="s">
        <v>53</v>
      </c>
      <c r="U35" s="47"/>
      <c r="V35" s="47"/>
      <c r="W35" s="47"/>
      <c r="X35" s="380" t="s">
        <v>54</v>
      </c>
      <c r="Y35" s="381"/>
      <c r="Z35" s="381"/>
      <c r="AA35" s="381"/>
      <c r="AB35" s="381"/>
      <c r="AC35" s="47"/>
      <c r="AD35" s="47"/>
      <c r="AE35" s="47"/>
      <c r="AF35" s="47"/>
      <c r="AG35" s="47"/>
      <c r="AH35" s="47"/>
      <c r="AI35" s="47"/>
      <c r="AJ35" s="47"/>
      <c r="AK35" s="382">
        <f>SUM(AK26:AK33)</f>
        <v>0</v>
      </c>
      <c r="AL35" s="381"/>
      <c r="AM35" s="381"/>
      <c r="AN35" s="381"/>
      <c r="AO35" s="383"/>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55</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jab_dps</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76" t="str">
        <f>K6</f>
        <v>VT Lomná, km 1,900, rekonstrukce jezu, č. stavby 4054</v>
      </c>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k. ú. Jablunkov</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78" t="str">
        <f>IF(AN8= "","",AN8)</f>
        <v>6. 11. 2019</v>
      </c>
      <c r="AN47" s="378"/>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Povodí Odry, státní podnik</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74" t="str">
        <f>IF(E17="","",E17)</f>
        <v xml:space="preserve">Golik VH, s. r. o. </v>
      </c>
      <c r="AN49" s="375"/>
      <c r="AO49" s="375"/>
      <c r="AP49" s="375"/>
      <c r="AQ49" s="38"/>
      <c r="AR49" s="41"/>
      <c r="AS49" s="368" t="s">
        <v>56</v>
      </c>
      <c r="AT49" s="369"/>
      <c r="AU49" s="62"/>
      <c r="AV49" s="62"/>
      <c r="AW49" s="62"/>
      <c r="AX49" s="62"/>
      <c r="AY49" s="62"/>
      <c r="AZ49" s="62"/>
      <c r="BA49" s="62"/>
      <c r="BB49" s="62"/>
      <c r="BC49" s="62"/>
      <c r="BD49" s="63"/>
      <c r="BE49" s="36"/>
    </row>
    <row r="50" spans="1:91" s="2" customFormat="1" ht="15.2" customHeight="1">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374" t="str">
        <f>IF(E20="","",E20)</f>
        <v xml:space="preserve"> </v>
      </c>
      <c r="AN50" s="375"/>
      <c r="AO50" s="375"/>
      <c r="AP50" s="375"/>
      <c r="AQ50" s="38"/>
      <c r="AR50" s="41"/>
      <c r="AS50" s="370"/>
      <c r="AT50" s="371"/>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72"/>
      <c r="AT51" s="373"/>
      <c r="AU51" s="66"/>
      <c r="AV51" s="66"/>
      <c r="AW51" s="66"/>
      <c r="AX51" s="66"/>
      <c r="AY51" s="66"/>
      <c r="AZ51" s="66"/>
      <c r="BA51" s="66"/>
      <c r="BB51" s="66"/>
      <c r="BC51" s="66"/>
      <c r="BD51" s="67"/>
      <c r="BE51" s="36"/>
    </row>
    <row r="52" spans="1:91" s="2" customFormat="1" ht="29.25" customHeight="1">
      <c r="A52" s="36"/>
      <c r="B52" s="37"/>
      <c r="C52" s="355" t="s">
        <v>57</v>
      </c>
      <c r="D52" s="356"/>
      <c r="E52" s="356"/>
      <c r="F52" s="356"/>
      <c r="G52" s="356"/>
      <c r="H52" s="68"/>
      <c r="I52" s="357" t="s">
        <v>58</v>
      </c>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67" t="s">
        <v>59</v>
      </c>
      <c r="AH52" s="356"/>
      <c r="AI52" s="356"/>
      <c r="AJ52" s="356"/>
      <c r="AK52" s="356"/>
      <c r="AL52" s="356"/>
      <c r="AM52" s="356"/>
      <c r="AN52" s="357" t="s">
        <v>60</v>
      </c>
      <c r="AO52" s="356"/>
      <c r="AP52" s="356"/>
      <c r="AQ52" s="69" t="s">
        <v>61</v>
      </c>
      <c r="AR52" s="41"/>
      <c r="AS52" s="70" t="s">
        <v>62</v>
      </c>
      <c r="AT52" s="71" t="s">
        <v>63</v>
      </c>
      <c r="AU52" s="71" t="s">
        <v>64</v>
      </c>
      <c r="AV52" s="71" t="s">
        <v>65</v>
      </c>
      <c r="AW52" s="71" t="s">
        <v>66</v>
      </c>
      <c r="AX52" s="71" t="s">
        <v>67</v>
      </c>
      <c r="AY52" s="71" t="s">
        <v>68</v>
      </c>
      <c r="AZ52" s="71" t="s">
        <v>69</v>
      </c>
      <c r="BA52" s="71" t="s">
        <v>70</v>
      </c>
      <c r="BB52" s="71" t="s">
        <v>71</v>
      </c>
      <c r="BC52" s="71" t="s">
        <v>72</v>
      </c>
      <c r="BD52" s="72" t="s">
        <v>73</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74</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62">
        <f>ROUND(AG55+AG56+AG60,2)</f>
        <v>0</v>
      </c>
      <c r="AH54" s="362"/>
      <c r="AI54" s="362"/>
      <c r="AJ54" s="362"/>
      <c r="AK54" s="362"/>
      <c r="AL54" s="362"/>
      <c r="AM54" s="362"/>
      <c r="AN54" s="363">
        <f t="shared" ref="AN54:AN60" si="0">SUM(AG54,AT54)</f>
        <v>0</v>
      </c>
      <c r="AO54" s="363"/>
      <c r="AP54" s="363"/>
      <c r="AQ54" s="80" t="s">
        <v>19</v>
      </c>
      <c r="AR54" s="81"/>
      <c r="AS54" s="82">
        <f>ROUND(AS55+AS56+AS60,2)</f>
        <v>0</v>
      </c>
      <c r="AT54" s="83">
        <f t="shared" ref="AT54:AT60" si="1">ROUND(SUM(AV54:AW54),2)</f>
        <v>0</v>
      </c>
      <c r="AU54" s="84">
        <f>ROUND(AU55+AU56+AU60,5)</f>
        <v>0</v>
      </c>
      <c r="AV54" s="83">
        <f>ROUND(AZ54*L29,2)</f>
        <v>0</v>
      </c>
      <c r="AW54" s="83">
        <f>ROUND(BA54*L30,2)</f>
        <v>0</v>
      </c>
      <c r="AX54" s="83">
        <f>ROUND(BB54*L29,2)</f>
        <v>0</v>
      </c>
      <c r="AY54" s="83">
        <f>ROUND(BC54*L30,2)</f>
        <v>0</v>
      </c>
      <c r="AZ54" s="83">
        <f>ROUND(AZ55+AZ56+AZ60,2)</f>
        <v>0</v>
      </c>
      <c r="BA54" s="83">
        <f>ROUND(BA55+BA56+BA60,2)</f>
        <v>0</v>
      </c>
      <c r="BB54" s="83">
        <f>ROUND(BB55+BB56+BB60,2)</f>
        <v>0</v>
      </c>
      <c r="BC54" s="83">
        <f>ROUND(BC55+BC56+BC60,2)</f>
        <v>0</v>
      </c>
      <c r="BD54" s="85">
        <f>ROUND(BD55+BD56+BD60,2)</f>
        <v>0</v>
      </c>
      <c r="BS54" s="86" t="s">
        <v>75</v>
      </c>
      <c r="BT54" s="86" t="s">
        <v>76</v>
      </c>
      <c r="BU54" s="87" t="s">
        <v>77</v>
      </c>
      <c r="BV54" s="86" t="s">
        <v>78</v>
      </c>
      <c r="BW54" s="86" t="s">
        <v>5</v>
      </c>
      <c r="BX54" s="86" t="s">
        <v>79</v>
      </c>
      <c r="CL54" s="86" t="s">
        <v>19</v>
      </c>
    </row>
    <row r="55" spans="1:91" s="7" customFormat="1" ht="16.5" customHeight="1">
      <c r="A55" s="88" t="s">
        <v>80</v>
      </c>
      <c r="B55" s="89"/>
      <c r="C55" s="90"/>
      <c r="D55" s="353" t="s">
        <v>81</v>
      </c>
      <c r="E55" s="353"/>
      <c r="F55" s="353"/>
      <c r="G55" s="353"/>
      <c r="H55" s="353"/>
      <c r="I55" s="91"/>
      <c r="J55" s="353" t="s">
        <v>82</v>
      </c>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60">
        <f>'SO 01 - Pevný jez'!J30</f>
        <v>0</v>
      </c>
      <c r="AH55" s="361"/>
      <c r="AI55" s="361"/>
      <c r="AJ55" s="361"/>
      <c r="AK55" s="361"/>
      <c r="AL55" s="361"/>
      <c r="AM55" s="361"/>
      <c r="AN55" s="360">
        <f t="shared" si="0"/>
        <v>0</v>
      </c>
      <c r="AO55" s="361"/>
      <c r="AP55" s="361"/>
      <c r="AQ55" s="92" t="s">
        <v>83</v>
      </c>
      <c r="AR55" s="93"/>
      <c r="AS55" s="94">
        <v>0</v>
      </c>
      <c r="AT55" s="95">
        <f t="shared" si="1"/>
        <v>0</v>
      </c>
      <c r="AU55" s="96">
        <f>'SO 01 - Pevný jez'!P93</f>
        <v>0</v>
      </c>
      <c r="AV55" s="95">
        <f>'SO 01 - Pevný jez'!J33</f>
        <v>0</v>
      </c>
      <c r="AW55" s="95">
        <f>'SO 01 - Pevný jez'!J34</f>
        <v>0</v>
      </c>
      <c r="AX55" s="95">
        <f>'SO 01 - Pevný jez'!J35</f>
        <v>0</v>
      </c>
      <c r="AY55" s="95">
        <f>'SO 01 - Pevný jez'!J36</f>
        <v>0</v>
      </c>
      <c r="AZ55" s="95">
        <f>'SO 01 - Pevný jez'!F33</f>
        <v>0</v>
      </c>
      <c r="BA55" s="95">
        <f>'SO 01 - Pevný jez'!F34</f>
        <v>0</v>
      </c>
      <c r="BB55" s="95">
        <f>'SO 01 - Pevný jez'!F35</f>
        <v>0</v>
      </c>
      <c r="BC55" s="95">
        <f>'SO 01 - Pevný jez'!F36</f>
        <v>0</v>
      </c>
      <c r="BD55" s="97">
        <f>'SO 01 - Pevný jez'!F37</f>
        <v>0</v>
      </c>
      <c r="BT55" s="98" t="s">
        <v>84</v>
      </c>
      <c r="BV55" s="98" t="s">
        <v>78</v>
      </c>
      <c r="BW55" s="98" t="s">
        <v>85</v>
      </c>
      <c r="BX55" s="98" t="s">
        <v>5</v>
      </c>
      <c r="CL55" s="98" t="s">
        <v>19</v>
      </c>
      <c r="CM55" s="98" t="s">
        <v>86</v>
      </c>
    </row>
    <row r="56" spans="1:91" s="7" customFormat="1" ht="16.5" customHeight="1">
      <c r="B56" s="89"/>
      <c r="C56" s="90"/>
      <c r="D56" s="353" t="s">
        <v>87</v>
      </c>
      <c r="E56" s="353"/>
      <c r="F56" s="353"/>
      <c r="G56" s="353"/>
      <c r="H56" s="353"/>
      <c r="I56" s="91"/>
      <c r="J56" s="353" t="s">
        <v>88</v>
      </c>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64">
        <f>ROUND(SUM(AG57:AG59),2)</f>
        <v>0</v>
      </c>
      <c r="AH56" s="361"/>
      <c r="AI56" s="361"/>
      <c r="AJ56" s="361"/>
      <c r="AK56" s="361"/>
      <c r="AL56" s="361"/>
      <c r="AM56" s="361"/>
      <c r="AN56" s="360">
        <f t="shared" si="0"/>
        <v>0</v>
      </c>
      <c r="AO56" s="361"/>
      <c r="AP56" s="361"/>
      <c r="AQ56" s="92" t="s">
        <v>83</v>
      </c>
      <c r="AR56" s="93"/>
      <c r="AS56" s="94">
        <f>ROUND(SUM(AS57:AS59),2)</f>
        <v>0</v>
      </c>
      <c r="AT56" s="95">
        <f t="shared" si="1"/>
        <v>0</v>
      </c>
      <c r="AU56" s="96">
        <f>ROUND(SUM(AU57:AU59),5)</f>
        <v>0</v>
      </c>
      <c r="AV56" s="95">
        <f>ROUND(AZ56*L29,2)</f>
        <v>0</v>
      </c>
      <c r="AW56" s="95">
        <f>ROUND(BA56*L30,2)</f>
        <v>0</v>
      </c>
      <c r="AX56" s="95">
        <f>ROUND(BB56*L29,2)</f>
        <v>0</v>
      </c>
      <c r="AY56" s="95">
        <f>ROUND(BC56*L30,2)</f>
        <v>0</v>
      </c>
      <c r="AZ56" s="95">
        <f>ROUND(SUM(AZ57:AZ59),2)</f>
        <v>0</v>
      </c>
      <c r="BA56" s="95">
        <f>ROUND(SUM(BA57:BA59),2)</f>
        <v>0</v>
      </c>
      <c r="BB56" s="95">
        <f>ROUND(SUM(BB57:BB59),2)</f>
        <v>0</v>
      </c>
      <c r="BC56" s="95">
        <f>ROUND(SUM(BC57:BC59),2)</f>
        <v>0</v>
      </c>
      <c r="BD56" s="97">
        <f>ROUND(SUM(BD57:BD59),2)</f>
        <v>0</v>
      </c>
      <c r="BS56" s="98" t="s">
        <v>75</v>
      </c>
      <c r="BT56" s="98" t="s">
        <v>84</v>
      </c>
      <c r="BU56" s="98" t="s">
        <v>77</v>
      </c>
      <c r="BV56" s="98" t="s">
        <v>78</v>
      </c>
      <c r="BW56" s="98" t="s">
        <v>89</v>
      </c>
      <c r="BX56" s="98" t="s">
        <v>5</v>
      </c>
      <c r="CL56" s="98" t="s">
        <v>19</v>
      </c>
      <c r="CM56" s="98" t="s">
        <v>86</v>
      </c>
    </row>
    <row r="57" spans="1:91" s="4" customFormat="1" ht="16.5" customHeight="1">
      <c r="A57" s="88" t="s">
        <v>80</v>
      </c>
      <c r="B57" s="53"/>
      <c r="C57" s="99"/>
      <c r="D57" s="99"/>
      <c r="E57" s="354" t="s">
        <v>90</v>
      </c>
      <c r="F57" s="354"/>
      <c r="G57" s="354"/>
      <c r="H57" s="354"/>
      <c r="I57" s="354"/>
      <c r="J57" s="99"/>
      <c r="K57" s="354" t="s">
        <v>91</v>
      </c>
      <c r="L57" s="354"/>
      <c r="M57" s="354"/>
      <c r="N57" s="354"/>
      <c r="O57" s="354"/>
      <c r="P57" s="354"/>
      <c r="Q57" s="354"/>
      <c r="R57" s="354"/>
      <c r="S57" s="354"/>
      <c r="T57" s="354"/>
      <c r="U57" s="354"/>
      <c r="V57" s="354"/>
      <c r="W57" s="354"/>
      <c r="X57" s="354"/>
      <c r="Y57" s="354"/>
      <c r="Z57" s="354"/>
      <c r="AA57" s="354"/>
      <c r="AB57" s="354"/>
      <c r="AC57" s="354"/>
      <c r="AD57" s="354"/>
      <c r="AE57" s="354"/>
      <c r="AF57" s="354"/>
      <c r="AG57" s="358">
        <f>'SO 02.1 - Odběrný objekt ...'!J32</f>
        <v>0</v>
      </c>
      <c r="AH57" s="359"/>
      <c r="AI57" s="359"/>
      <c r="AJ57" s="359"/>
      <c r="AK57" s="359"/>
      <c r="AL57" s="359"/>
      <c r="AM57" s="359"/>
      <c r="AN57" s="358">
        <f t="shared" si="0"/>
        <v>0</v>
      </c>
      <c r="AO57" s="359"/>
      <c r="AP57" s="359"/>
      <c r="AQ57" s="100" t="s">
        <v>92</v>
      </c>
      <c r="AR57" s="55"/>
      <c r="AS57" s="101">
        <v>0</v>
      </c>
      <c r="AT57" s="102">
        <f t="shared" si="1"/>
        <v>0</v>
      </c>
      <c r="AU57" s="103">
        <f>'SO 02.1 - Odběrný objekt ...'!P98</f>
        <v>0</v>
      </c>
      <c r="AV57" s="102">
        <f>'SO 02.1 - Odběrný objekt ...'!J35</f>
        <v>0</v>
      </c>
      <c r="AW57" s="102">
        <f>'SO 02.1 - Odběrný objekt ...'!J36</f>
        <v>0</v>
      </c>
      <c r="AX57" s="102">
        <f>'SO 02.1 - Odběrný objekt ...'!J37</f>
        <v>0</v>
      </c>
      <c r="AY57" s="102">
        <f>'SO 02.1 - Odběrný objekt ...'!J38</f>
        <v>0</v>
      </c>
      <c r="AZ57" s="102">
        <f>'SO 02.1 - Odběrný objekt ...'!F35</f>
        <v>0</v>
      </c>
      <c r="BA57" s="102">
        <f>'SO 02.1 - Odběrný objekt ...'!F36</f>
        <v>0</v>
      </c>
      <c r="BB57" s="102">
        <f>'SO 02.1 - Odběrný objekt ...'!F37</f>
        <v>0</v>
      </c>
      <c r="BC57" s="102">
        <f>'SO 02.1 - Odběrný objekt ...'!F38</f>
        <v>0</v>
      </c>
      <c r="BD57" s="104">
        <f>'SO 02.1 - Odběrný objekt ...'!F39</f>
        <v>0</v>
      </c>
      <c r="BT57" s="105" t="s">
        <v>86</v>
      </c>
      <c r="BV57" s="105" t="s">
        <v>78</v>
      </c>
      <c r="BW57" s="105" t="s">
        <v>93</v>
      </c>
      <c r="BX57" s="105" t="s">
        <v>89</v>
      </c>
      <c r="CL57" s="105" t="s">
        <v>19</v>
      </c>
    </row>
    <row r="58" spans="1:91" s="4" customFormat="1" ht="16.5" customHeight="1">
      <c r="A58" s="88" t="s">
        <v>80</v>
      </c>
      <c r="B58" s="53"/>
      <c r="C58" s="99"/>
      <c r="D58" s="99"/>
      <c r="E58" s="354" t="s">
        <v>94</v>
      </c>
      <c r="F58" s="354"/>
      <c r="G58" s="354"/>
      <c r="H58" s="354"/>
      <c r="I58" s="354"/>
      <c r="J58" s="99"/>
      <c r="K58" s="354" t="s">
        <v>95</v>
      </c>
      <c r="L58" s="354"/>
      <c r="M58" s="354"/>
      <c r="N58" s="354"/>
      <c r="O58" s="354"/>
      <c r="P58" s="354"/>
      <c r="Q58" s="354"/>
      <c r="R58" s="354"/>
      <c r="S58" s="354"/>
      <c r="T58" s="354"/>
      <c r="U58" s="354"/>
      <c r="V58" s="354"/>
      <c r="W58" s="354"/>
      <c r="X58" s="354"/>
      <c r="Y58" s="354"/>
      <c r="Z58" s="354"/>
      <c r="AA58" s="354"/>
      <c r="AB58" s="354"/>
      <c r="AC58" s="354"/>
      <c r="AD58" s="354"/>
      <c r="AE58" s="354"/>
      <c r="AF58" s="354"/>
      <c r="AG58" s="358">
        <f>'SO 02.2 - Odběrný objekt ...'!J32</f>
        <v>0</v>
      </c>
      <c r="AH58" s="359"/>
      <c r="AI58" s="359"/>
      <c r="AJ58" s="359"/>
      <c r="AK58" s="359"/>
      <c r="AL58" s="359"/>
      <c r="AM58" s="359"/>
      <c r="AN58" s="358">
        <f t="shared" si="0"/>
        <v>0</v>
      </c>
      <c r="AO58" s="359"/>
      <c r="AP58" s="359"/>
      <c r="AQ58" s="100" t="s">
        <v>92</v>
      </c>
      <c r="AR58" s="55"/>
      <c r="AS58" s="101">
        <v>0</v>
      </c>
      <c r="AT58" s="102">
        <f t="shared" si="1"/>
        <v>0</v>
      </c>
      <c r="AU58" s="103">
        <f>'SO 02.2 - Odběrný objekt ...'!P90</f>
        <v>0</v>
      </c>
      <c r="AV58" s="102">
        <f>'SO 02.2 - Odběrný objekt ...'!J35</f>
        <v>0</v>
      </c>
      <c r="AW58" s="102">
        <f>'SO 02.2 - Odběrný objekt ...'!J36</f>
        <v>0</v>
      </c>
      <c r="AX58" s="102">
        <f>'SO 02.2 - Odběrný objekt ...'!J37</f>
        <v>0</v>
      </c>
      <c r="AY58" s="102">
        <f>'SO 02.2 - Odběrný objekt ...'!J38</f>
        <v>0</v>
      </c>
      <c r="AZ58" s="102">
        <f>'SO 02.2 - Odběrný objekt ...'!F35</f>
        <v>0</v>
      </c>
      <c r="BA58" s="102">
        <f>'SO 02.2 - Odběrný objekt ...'!F36</f>
        <v>0</v>
      </c>
      <c r="BB58" s="102">
        <f>'SO 02.2 - Odběrný objekt ...'!F37</f>
        <v>0</v>
      </c>
      <c r="BC58" s="102">
        <f>'SO 02.2 - Odběrný objekt ...'!F38</f>
        <v>0</v>
      </c>
      <c r="BD58" s="104">
        <f>'SO 02.2 - Odběrný objekt ...'!F39</f>
        <v>0</v>
      </c>
      <c r="BT58" s="105" t="s">
        <v>86</v>
      </c>
      <c r="BV58" s="105" t="s">
        <v>78</v>
      </c>
      <c r="BW58" s="105" t="s">
        <v>96</v>
      </c>
      <c r="BX58" s="105" t="s">
        <v>89</v>
      </c>
      <c r="CL58" s="105" t="s">
        <v>19</v>
      </c>
    </row>
    <row r="59" spans="1:91" s="4" customFormat="1" ht="25.5" customHeight="1">
      <c r="A59" s="88" t="s">
        <v>80</v>
      </c>
      <c r="B59" s="53"/>
      <c r="C59" s="99"/>
      <c r="D59" s="99"/>
      <c r="E59" s="354" t="s">
        <v>97</v>
      </c>
      <c r="F59" s="354"/>
      <c r="G59" s="354"/>
      <c r="H59" s="354"/>
      <c r="I59" s="354"/>
      <c r="J59" s="99"/>
      <c r="K59" s="354" t="s">
        <v>98</v>
      </c>
      <c r="L59" s="354"/>
      <c r="M59" s="354"/>
      <c r="N59" s="354"/>
      <c r="O59" s="354"/>
      <c r="P59" s="354"/>
      <c r="Q59" s="354"/>
      <c r="R59" s="354"/>
      <c r="S59" s="354"/>
      <c r="T59" s="354"/>
      <c r="U59" s="354"/>
      <c r="V59" s="354"/>
      <c r="W59" s="354"/>
      <c r="X59" s="354"/>
      <c r="Y59" s="354"/>
      <c r="Z59" s="354"/>
      <c r="AA59" s="354"/>
      <c r="AB59" s="354"/>
      <c r="AC59" s="354"/>
      <c r="AD59" s="354"/>
      <c r="AE59" s="354"/>
      <c r="AF59" s="354"/>
      <c r="AG59" s="358">
        <f>'SO 02.3 - Odběrný objekt ...'!J32</f>
        <v>0</v>
      </c>
      <c r="AH59" s="359"/>
      <c r="AI59" s="359"/>
      <c r="AJ59" s="359"/>
      <c r="AK59" s="359"/>
      <c r="AL59" s="359"/>
      <c r="AM59" s="359"/>
      <c r="AN59" s="358">
        <f t="shared" si="0"/>
        <v>0</v>
      </c>
      <c r="AO59" s="359"/>
      <c r="AP59" s="359"/>
      <c r="AQ59" s="100" t="s">
        <v>92</v>
      </c>
      <c r="AR59" s="55"/>
      <c r="AS59" s="101">
        <v>0</v>
      </c>
      <c r="AT59" s="102">
        <f t="shared" si="1"/>
        <v>0</v>
      </c>
      <c r="AU59" s="103">
        <f>'SO 02.3 - Odběrný objekt ...'!P91</f>
        <v>0</v>
      </c>
      <c r="AV59" s="102">
        <f>'SO 02.3 - Odběrný objekt ...'!J35</f>
        <v>0</v>
      </c>
      <c r="AW59" s="102">
        <f>'SO 02.3 - Odběrný objekt ...'!J36</f>
        <v>0</v>
      </c>
      <c r="AX59" s="102">
        <f>'SO 02.3 - Odběrný objekt ...'!J37</f>
        <v>0</v>
      </c>
      <c r="AY59" s="102">
        <f>'SO 02.3 - Odběrný objekt ...'!J38</f>
        <v>0</v>
      </c>
      <c r="AZ59" s="102">
        <f>'SO 02.3 - Odběrný objekt ...'!F35</f>
        <v>0</v>
      </c>
      <c r="BA59" s="102">
        <f>'SO 02.3 - Odběrný objekt ...'!F36</f>
        <v>0</v>
      </c>
      <c r="BB59" s="102">
        <f>'SO 02.3 - Odběrný objekt ...'!F37</f>
        <v>0</v>
      </c>
      <c r="BC59" s="102">
        <f>'SO 02.3 - Odběrný objekt ...'!F38</f>
        <v>0</v>
      </c>
      <c r="BD59" s="104">
        <f>'SO 02.3 - Odběrný objekt ...'!F39</f>
        <v>0</v>
      </c>
      <c r="BT59" s="105" t="s">
        <v>86</v>
      </c>
      <c r="BV59" s="105" t="s">
        <v>78</v>
      </c>
      <c r="BW59" s="105" t="s">
        <v>99</v>
      </c>
      <c r="BX59" s="105" t="s">
        <v>89</v>
      </c>
      <c r="CL59" s="105" t="s">
        <v>19</v>
      </c>
    </row>
    <row r="60" spans="1:91" s="7" customFormat="1" ht="16.5" customHeight="1">
      <c r="A60" s="88" t="s">
        <v>80</v>
      </c>
      <c r="B60" s="89"/>
      <c r="C60" s="90"/>
      <c r="D60" s="353" t="s">
        <v>100</v>
      </c>
      <c r="E60" s="353"/>
      <c r="F60" s="353"/>
      <c r="G60" s="353"/>
      <c r="H60" s="353"/>
      <c r="I60" s="91"/>
      <c r="J60" s="353" t="s">
        <v>101</v>
      </c>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60">
        <f>'VON - Vedlejší a ostatní ...'!J30</f>
        <v>0</v>
      </c>
      <c r="AH60" s="361"/>
      <c r="AI60" s="361"/>
      <c r="AJ60" s="361"/>
      <c r="AK60" s="361"/>
      <c r="AL60" s="361"/>
      <c r="AM60" s="361"/>
      <c r="AN60" s="360">
        <f t="shared" si="0"/>
        <v>0</v>
      </c>
      <c r="AO60" s="361"/>
      <c r="AP60" s="361"/>
      <c r="AQ60" s="92" t="s">
        <v>100</v>
      </c>
      <c r="AR60" s="93"/>
      <c r="AS60" s="106">
        <v>0</v>
      </c>
      <c r="AT60" s="107">
        <f t="shared" si="1"/>
        <v>0</v>
      </c>
      <c r="AU60" s="108">
        <f>'VON - Vedlejší a ostatní ...'!P80</f>
        <v>0</v>
      </c>
      <c r="AV60" s="107">
        <f>'VON - Vedlejší a ostatní ...'!J33</f>
        <v>0</v>
      </c>
      <c r="AW60" s="107">
        <f>'VON - Vedlejší a ostatní ...'!J34</f>
        <v>0</v>
      </c>
      <c r="AX60" s="107">
        <f>'VON - Vedlejší a ostatní ...'!J35</f>
        <v>0</v>
      </c>
      <c r="AY60" s="107">
        <f>'VON - Vedlejší a ostatní ...'!J36</f>
        <v>0</v>
      </c>
      <c r="AZ60" s="107">
        <f>'VON - Vedlejší a ostatní ...'!F33</f>
        <v>0</v>
      </c>
      <c r="BA60" s="107">
        <f>'VON - Vedlejší a ostatní ...'!F34</f>
        <v>0</v>
      </c>
      <c r="BB60" s="107">
        <f>'VON - Vedlejší a ostatní ...'!F35</f>
        <v>0</v>
      </c>
      <c r="BC60" s="107">
        <f>'VON - Vedlejší a ostatní ...'!F36</f>
        <v>0</v>
      </c>
      <c r="BD60" s="109">
        <f>'VON - Vedlejší a ostatní ...'!F37</f>
        <v>0</v>
      </c>
      <c r="BT60" s="98" t="s">
        <v>84</v>
      </c>
      <c r="BV60" s="98" t="s">
        <v>78</v>
      </c>
      <c r="BW60" s="98" t="s">
        <v>102</v>
      </c>
      <c r="BX60" s="98" t="s">
        <v>5</v>
      </c>
      <c r="CL60" s="98" t="s">
        <v>19</v>
      </c>
      <c r="CM60" s="98" t="s">
        <v>86</v>
      </c>
    </row>
    <row r="61" spans="1:91" s="2" customFormat="1" ht="30" customHeight="1">
      <c r="A61" s="36"/>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41"/>
      <c r="AS61" s="36"/>
      <c r="AT61" s="36"/>
      <c r="AU61" s="36"/>
      <c r="AV61" s="36"/>
      <c r="AW61" s="36"/>
      <c r="AX61" s="36"/>
      <c r="AY61" s="36"/>
      <c r="AZ61" s="36"/>
      <c r="BA61" s="36"/>
      <c r="BB61" s="36"/>
      <c r="BC61" s="36"/>
      <c r="BD61" s="36"/>
      <c r="BE61" s="36"/>
    </row>
    <row r="62" spans="1:91" s="2" customFormat="1" ht="6.95" customHeight="1">
      <c r="A62" s="36"/>
      <c r="B62" s="49"/>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41"/>
      <c r="AS62" s="36"/>
      <c r="AT62" s="36"/>
      <c r="AU62" s="36"/>
      <c r="AV62" s="36"/>
      <c r="AW62" s="36"/>
      <c r="AX62" s="36"/>
      <c r="AY62" s="36"/>
      <c r="AZ62" s="36"/>
      <c r="BA62" s="36"/>
      <c r="BB62" s="36"/>
      <c r="BC62" s="36"/>
      <c r="BD62" s="36"/>
      <c r="BE62" s="36"/>
    </row>
  </sheetData>
  <sheetProtection algorithmName="SHA-512" hashValue="mCGvkAR+VRweGl6vGvQixPiYzelhKjhmZqedCv9c4B6mctl6WDsWuLz/QRjldPWOvd9TQwftP0v6dVl6gsKf/g==" saltValue="zXI+9e3cc/dZHWIwWJIcGQYn+SfQ6v1zqZ4y8XoeXj5R6HlnJcOykyku6cmbS2doaYDXymF+h6VcRTbZfphCVw==" spinCount="100000" sheet="1" objects="1" scenarios="1" formatColumns="0" formatRows="0"/>
  <mergeCells count="62">
    <mergeCell ref="L31:P31"/>
    <mergeCell ref="L32:P32"/>
    <mergeCell ref="W31:AE31"/>
    <mergeCell ref="BE5:BE32"/>
    <mergeCell ref="AK26:AO26"/>
    <mergeCell ref="W29:AE29"/>
    <mergeCell ref="AK29:AO29"/>
    <mergeCell ref="W30:AE30"/>
    <mergeCell ref="AK30:AO30"/>
    <mergeCell ref="AK31:AO31"/>
    <mergeCell ref="W32:AE32"/>
    <mergeCell ref="AK32:AO32"/>
    <mergeCell ref="L28:P28"/>
    <mergeCell ref="W28:AE28"/>
    <mergeCell ref="AK28:AO28"/>
    <mergeCell ref="L29:P29"/>
    <mergeCell ref="L30:P30"/>
    <mergeCell ref="AR2:BE2"/>
    <mergeCell ref="K5:AO5"/>
    <mergeCell ref="K6:AO6"/>
    <mergeCell ref="E14:AJ14"/>
    <mergeCell ref="E23:AN23"/>
    <mergeCell ref="AS49:AT51"/>
    <mergeCell ref="AM50:AP50"/>
    <mergeCell ref="L45:AO45"/>
    <mergeCell ref="AM47:AN47"/>
    <mergeCell ref="AM49:AP49"/>
    <mergeCell ref="L33:P33"/>
    <mergeCell ref="AN52:AP52"/>
    <mergeCell ref="AG52:AM52"/>
    <mergeCell ref="AN55:AP55"/>
    <mergeCell ref="AG55:AM55"/>
    <mergeCell ref="W33:AE33"/>
    <mergeCell ref="AK33:AO33"/>
    <mergeCell ref="X35:AB35"/>
    <mergeCell ref="AK35:AO35"/>
    <mergeCell ref="AN59:AP59"/>
    <mergeCell ref="AG59:AM59"/>
    <mergeCell ref="AN60:AP60"/>
    <mergeCell ref="AG60:AM60"/>
    <mergeCell ref="AG54:AM54"/>
    <mergeCell ref="AN54:AP54"/>
    <mergeCell ref="AN56:AP56"/>
    <mergeCell ref="AG56:AM56"/>
    <mergeCell ref="AN57:AP57"/>
    <mergeCell ref="AG57:AM57"/>
    <mergeCell ref="AN58:AP58"/>
    <mergeCell ref="AG58:AM58"/>
    <mergeCell ref="C52:G52"/>
    <mergeCell ref="I52:AF52"/>
    <mergeCell ref="D55:H55"/>
    <mergeCell ref="J55:AF55"/>
    <mergeCell ref="D56:H56"/>
    <mergeCell ref="J56:AF56"/>
    <mergeCell ref="D60:H60"/>
    <mergeCell ref="J60:AF60"/>
    <mergeCell ref="E57:I57"/>
    <mergeCell ref="K57:AF57"/>
    <mergeCell ref="E58:I58"/>
    <mergeCell ref="K58:AF58"/>
    <mergeCell ref="E59:I59"/>
    <mergeCell ref="K59:AF59"/>
  </mergeCells>
  <hyperlinks>
    <hyperlink ref="A55" location="'SO 01 - Pevný jez'!C2" display="/"/>
    <hyperlink ref="A57" location="'SO 02.1 - Odběrný objekt ...'!C2" display="/"/>
    <hyperlink ref="A58" location="'SO 02.2 - Odběrný objekt ...'!C2" display="/"/>
    <hyperlink ref="A59" location="'SO 02.3 - Odběrný objekt ...'!C2" display="/"/>
    <hyperlink ref="A60" location="'VON - Vedlejší a ostatní ...'!C2" display="/"/>
  </hyperlinks>
  <pageMargins left="0.39374999999999999" right="0.39374999999999999" top="0.39374999999999999" bottom="0.39374999999999999" header="0" footer="0"/>
  <pageSetup paperSize="9" scale="9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2:BM1367"/>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84"/>
      <c r="M2" s="384"/>
      <c r="N2" s="384"/>
      <c r="O2" s="384"/>
      <c r="P2" s="384"/>
      <c r="Q2" s="384"/>
      <c r="R2" s="384"/>
      <c r="S2" s="384"/>
      <c r="T2" s="384"/>
      <c r="U2" s="384"/>
      <c r="V2" s="384"/>
      <c r="AT2" s="19" t="s">
        <v>85</v>
      </c>
      <c r="AZ2" s="111" t="s">
        <v>103</v>
      </c>
      <c r="BA2" s="111" t="s">
        <v>104</v>
      </c>
      <c r="BB2" s="111" t="s">
        <v>105</v>
      </c>
      <c r="BC2" s="111" t="s">
        <v>106</v>
      </c>
      <c r="BD2" s="111" t="s">
        <v>86</v>
      </c>
    </row>
    <row r="3" spans="1:56" s="1" customFormat="1" ht="6.95" customHeight="1">
      <c r="B3" s="112"/>
      <c r="C3" s="113"/>
      <c r="D3" s="113"/>
      <c r="E3" s="113"/>
      <c r="F3" s="113"/>
      <c r="G3" s="113"/>
      <c r="H3" s="113"/>
      <c r="I3" s="114"/>
      <c r="J3" s="113"/>
      <c r="K3" s="113"/>
      <c r="L3" s="22"/>
      <c r="AT3" s="19" t="s">
        <v>86</v>
      </c>
      <c r="AZ3" s="111" t="s">
        <v>107</v>
      </c>
      <c r="BA3" s="111" t="s">
        <v>108</v>
      </c>
      <c r="BB3" s="111" t="s">
        <v>105</v>
      </c>
      <c r="BC3" s="111" t="s">
        <v>109</v>
      </c>
      <c r="BD3" s="111" t="s">
        <v>86</v>
      </c>
    </row>
    <row r="4" spans="1:56" s="1" customFormat="1" ht="24.95" customHeight="1">
      <c r="B4" s="22"/>
      <c r="D4" s="115" t="s">
        <v>110</v>
      </c>
      <c r="I4" s="110"/>
      <c r="L4" s="22"/>
      <c r="M4" s="116" t="s">
        <v>10</v>
      </c>
      <c r="AT4" s="19" t="s">
        <v>4</v>
      </c>
      <c r="AZ4" s="111" t="s">
        <v>111</v>
      </c>
      <c r="BA4" s="111" t="s">
        <v>112</v>
      </c>
      <c r="BB4" s="111" t="s">
        <v>113</v>
      </c>
      <c r="BC4" s="111" t="s">
        <v>114</v>
      </c>
      <c r="BD4" s="111" t="s">
        <v>86</v>
      </c>
    </row>
    <row r="5" spans="1:56" s="1" customFormat="1" ht="6.95" customHeight="1">
      <c r="B5" s="22"/>
      <c r="I5" s="110"/>
      <c r="L5" s="22"/>
      <c r="AZ5" s="111" t="s">
        <v>115</v>
      </c>
      <c r="BA5" s="111" t="s">
        <v>116</v>
      </c>
      <c r="BB5" s="111" t="s">
        <v>117</v>
      </c>
      <c r="BC5" s="111" t="s">
        <v>118</v>
      </c>
      <c r="BD5" s="111" t="s">
        <v>86</v>
      </c>
    </row>
    <row r="6" spans="1:56" s="1" customFormat="1" ht="12" customHeight="1">
      <c r="B6" s="22"/>
      <c r="D6" s="117" t="s">
        <v>16</v>
      </c>
      <c r="I6" s="110"/>
      <c r="L6" s="22"/>
      <c r="AZ6" s="111" t="s">
        <v>119</v>
      </c>
      <c r="BA6" s="111" t="s">
        <v>120</v>
      </c>
      <c r="BB6" s="111" t="s">
        <v>121</v>
      </c>
      <c r="BC6" s="111" t="s">
        <v>122</v>
      </c>
      <c r="BD6" s="111" t="s">
        <v>86</v>
      </c>
    </row>
    <row r="7" spans="1:56" s="1" customFormat="1" ht="16.5" customHeight="1">
      <c r="B7" s="22"/>
      <c r="E7" s="400" t="str">
        <f>'Rekapitulace stavby'!K6</f>
        <v>VT Lomná, km 1,900, rekonstrukce jezu, č. stavby 4054</v>
      </c>
      <c r="F7" s="401"/>
      <c r="G7" s="401"/>
      <c r="H7" s="401"/>
      <c r="I7" s="110"/>
      <c r="L7" s="22"/>
      <c r="AZ7" s="111" t="s">
        <v>123</v>
      </c>
      <c r="BA7" s="111" t="s">
        <v>124</v>
      </c>
      <c r="BB7" s="111" t="s">
        <v>105</v>
      </c>
      <c r="BC7" s="111" t="s">
        <v>125</v>
      </c>
      <c r="BD7" s="111" t="s">
        <v>86</v>
      </c>
    </row>
    <row r="8" spans="1:56" s="2" customFormat="1" ht="12" customHeight="1">
      <c r="A8" s="36"/>
      <c r="B8" s="41"/>
      <c r="C8" s="36"/>
      <c r="D8" s="117" t="s">
        <v>126</v>
      </c>
      <c r="E8" s="36"/>
      <c r="F8" s="36"/>
      <c r="G8" s="36"/>
      <c r="H8" s="36"/>
      <c r="I8" s="118"/>
      <c r="J8" s="36"/>
      <c r="K8" s="36"/>
      <c r="L8" s="119"/>
      <c r="S8" s="36"/>
      <c r="T8" s="36"/>
      <c r="U8" s="36"/>
      <c r="V8" s="36"/>
      <c r="W8" s="36"/>
      <c r="X8" s="36"/>
      <c r="Y8" s="36"/>
      <c r="Z8" s="36"/>
      <c r="AA8" s="36"/>
      <c r="AB8" s="36"/>
      <c r="AC8" s="36"/>
      <c r="AD8" s="36"/>
      <c r="AE8" s="36"/>
      <c r="AZ8" s="111" t="s">
        <v>127</v>
      </c>
      <c r="BA8" s="111" t="s">
        <v>128</v>
      </c>
      <c r="BB8" s="111" t="s">
        <v>105</v>
      </c>
      <c r="BC8" s="111" t="s">
        <v>129</v>
      </c>
      <c r="BD8" s="111" t="s">
        <v>86</v>
      </c>
    </row>
    <row r="9" spans="1:56" s="2" customFormat="1" ht="16.5" customHeight="1">
      <c r="A9" s="36"/>
      <c r="B9" s="41"/>
      <c r="C9" s="36"/>
      <c r="D9" s="36"/>
      <c r="E9" s="402" t="s">
        <v>130</v>
      </c>
      <c r="F9" s="403"/>
      <c r="G9" s="403"/>
      <c r="H9" s="403"/>
      <c r="I9" s="118"/>
      <c r="J9" s="36"/>
      <c r="K9" s="36"/>
      <c r="L9" s="119"/>
      <c r="S9" s="36"/>
      <c r="T9" s="36"/>
      <c r="U9" s="36"/>
      <c r="V9" s="36"/>
      <c r="W9" s="36"/>
      <c r="X9" s="36"/>
      <c r="Y9" s="36"/>
      <c r="Z9" s="36"/>
      <c r="AA9" s="36"/>
      <c r="AB9" s="36"/>
      <c r="AC9" s="36"/>
      <c r="AD9" s="36"/>
      <c r="AE9" s="36"/>
      <c r="AZ9" s="111" t="s">
        <v>131</v>
      </c>
      <c r="BA9" s="111" t="s">
        <v>132</v>
      </c>
      <c r="BB9" s="111" t="s">
        <v>133</v>
      </c>
      <c r="BC9" s="111" t="s">
        <v>7</v>
      </c>
      <c r="BD9" s="111" t="s">
        <v>86</v>
      </c>
    </row>
    <row r="10" spans="1:56" s="2" customFormat="1">
      <c r="A10" s="36"/>
      <c r="B10" s="41"/>
      <c r="C10" s="36"/>
      <c r="D10" s="36"/>
      <c r="E10" s="36"/>
      <c r="F10" s="36"/>
      <c r="G10" s="36"/>
      <c r="H10" s="36"/>
      <c r="I10" s="118"/>
      <c r="J10" s="36"/>
      <c r="K10" s="36"/>
      <c r="L10" s="119"/>
      <c r="S10" s="36"/>
      <c r="T10" s="36"/>
      <c r="U10" s="36"/>
      <c r="V10" s="36"/>
      <c r="W10" s="36"/>
      <c r="X10" s="36"/>
      <c r="Y10" s="36"/>
      <c r="Z10" s="36"/>
      <c r="AA10" s="36"/>
      <c r="AB10" s="36"/>
      <c r="AC10" s="36"/>
      <c r="AD10" s="36"/>
      <c r="AE10" s="36"/>
      <c r="AZ10" s="111" t="s">
        <v>134</v>
      </c>
      <c r="BA10" s="111" t="s">
        <v>135</v>
      </c>
      <c r="BB10" s="111" t="s">
        <v>133</v>
      </c>
      <c r="BC10" s="111" t="s">
        <v>136</v>
      </c>
      <c r="BD10" s="111" t="s">
        <v>86</v>
      </c>
    </row>
    <row r="11" spans="1:56" s="2" customFormat="1" ht="12" customHeight="1">
      <c r="A11" s="36"/>
      <c r="B11" s="41"/>
      <c r="C11" s="36"/>
      <c r="D11" s="117" t="s">
        <v>18</v>
      </c>
      <c r="E11" s="36"/>
      <c r="F11" s="105" t="s">
        <v>19</v>
      </c>
      <c r="G11" s="36"/>
      <c r="H11" s="36"/>
      <c r="I11" s="120" t="s">
        <v>20</v>
      </c>
      <c r="J11" s="105" t="s">
        <v>19</v>
      </c>
      <c r="K11" s="36"/>
      <c r="L11" s="119"/>
      <c r="S11" s="36"/>
      <c r="T11" s="36"/>
      <c r="U11" s="36"/>
      <c r="V11" s="36"/>
      <c r="W11" s="36"/>
      <c r="X11" s="36"/>
      <c r="Y11" s="36"/>
      <c r="Z11" s="36"/>
      <c r="AA11" s="36"/>
      <c r="AB11" s="36"/>
      <c r="AC11" s="36"/>
      <c r="AD11" s="36"/>
      <c r="AE11" s="36"/>
      <c r="AZ11" s="111" t="s">
        <v>137</v>
      </c>
      <c r="BA11" s="111" t="s">
        <v>138</v>
      </c>
      <c r="BB11" s="111" t="s">
        <v>133</v>
      </c>
      <c r="BC11" s="111" t="s">
        <v>139</v>
      </c>
      <c r="BD11" s="111" t="s">
        <v>86</v>
      </c>
    </row>
    <row r="12" spans="1:56" s="2" customFormat="1" ht="12" customHeight="1">
      <c r="A12" s="36"/>
      <c r="B12" s="41"/>
      <c r="C12" s="36"/>
      <c r="D12" s="117" t="s">
        <v>21</v>
      </c>
      <c r="E12" s="36"/>
      <c r="F12" s="105" t="s">
        <v>22</v>
      </c>
      <c r="G12" s="36"/>
      <c r="H12" s="36"/>
      <c r="I12" s="120" t="s">
        <v>23</v>
      </c>
      <c r="J12" s="121" t="str">
        <f>'Rekapitulace stavby'!AN8</f>
        <v>6. 11. 2019</v>
      </c>
      <c r="K12" s="36"/>
      <c r="L12" s="119"/>
      <c r="S12" s="36"/>
      <c r="T12" s="36"/>
      <c r="U12" s="36"/>
      <c r="V12" s="36"/>
      <c r="W12" s="36"/>
      <c r="X12" s="36"/>
      <c r="Y12" s="36"/>
      <c r="Z12" s="36"/>
      <c r="AA12" s="36"/>
      <c r="AB12" s="36"/>
      <c r="AC12" s="36"/>
      <c r="AD12" s="36"/>
      <c r="AE12" s="36"/>
      <c r="AZ12" s="111" t="s">
        <v>140</v>
      </c>
      <c r="BA12" s="111" t="s">
        <v>141</v>
      </c>
      <c r="BB12" s="111" t="s">
        <v>133</v>
      </c>
      <c r="BC12" s="111" t="s">
        <v>142</v>
      </c>
      <c r="BD12" s="111" t="s">
        <v>86</v>
      </c>
    </row>
    <row r="13" spans="1:56" s="2" customFormat="1" ht="10.9" customHeight="1">
      <c r="A13" s="36"/>
      <c r="B13" s="41"/>
      <c r="C13" s="36"/>
      <c r="D13" s="36"/>
      <c r="E13" s="36"/>
      <c r="F13" s="36"/>
      <c r="G13" s="36"/>
      <c r="H13" s="36"/>
      <c r="I13" s="118"/>
      <c r="J13" s="36"/>
      <c r="K13" s="36"/>
      <c r="L13" s="119"/>
      <c r="S13" s="36"/>
      <c r="T13" s="36"/>
      <c r="U13" s="36"/>
      <c r="V13" s="36"/>
      <c r="W13" s="36"/>
      <c r="X13" s="36"/>
      <c r="Y13" s="36"/>
      <c r="Z13" s="36"/>
      <c r="AA13" s="36"/>
      <c r="AB13" s="36"/>
      <c r="AC13" s="36"/>
      <c r="AD13" s="36"/>
      <c r="AE13" s="36"/>
      <c r="AZ13" s="111" t="s">
        <v>143</v>
      </c>
      <c r="BA13" s="111" t="s">
        <v>144</v>
      </c>
      <c r="BB13" s="111" t="s">
        <v>113</v>
      </c>
      <c r="BC13" s="111" t="s">
        <v>145</v>
      </c>
      <c r="BD13" s="111" t="s">
        <v>86</v>
      </c>
    </row>
    <row r="14" spans="1:56" s="2" customFormat="1" ht="12" customHeight="1">
      <c r="A14" s="36"/>
      <c r="B14" s="41"/>
      <c r="C14" s="36"/>
      <c r="D14" s="117" t="s">
        <v>25</v>
      </c>
      <c r="E14" s="36"/>
      <c r="F14" s="36"/>
      <c r="G14" s="36"/>
      <c r="H14" s="36"/>
      <c r="I14" s="120" t="s">
        <v>26</v>
      </c>
      <c r="J14" s="105" t="s">
        <v>27</v>
      </c>
      <c r="K14" s="36"/>
      <c r="L14" s="119"/>
      <c r="S14" s="36"/>
      <c r="T14" s="36"/>
      <c r="U14" s="36"/>
      <c r="V14" s="36"/>
      <c r="W14" s="36"/>
      <c r="X14" s="36"/>
      <c r="Y14" s="36"/>
      <c r="Z14" s="36"/>
      <c r="AA14" s="36"/>
      <c r="AB14" s="36"/>
      <c r="AC14" s="36"/>
      <c r="AD14" s="36"/>
      <c r="AE14" s="36"/>
      <c r="AZ14" s="111" t="s">
        <v>146</v>
      </c>
      <c r="BA14" s="111" t="s">
        <v>147</v>
      </c>
      <c r="BB14" s="111" t="s">
        <v>113</v>
      </c>
      <c r="BC14" s="111" t="s">
        <v>148</v>
      </c>
      <c r="BD14" s="111" t="s">
        <v>86</v>
      </c>
    </row>
    <row r="15" spans="1:56" s="2" customFormat="1" ht="18" customHeight="1">
      <c r="A15" s="36"/>
      <c r="B15" s="41"/>
      <c r="C15" s="36"/>
      <c r="D15" s="36"/>
      <c r="E15" s="105" t="s">
        <v>28</v>
      </c>
      <c r="F15" s="36"/>
      <c r="G15" s="36"/>
      <c r="H15" s="36"/>
      <c r="I15" s="120" t="s">
        <v>29</v>
      </c>
      <c r="J15" s="105" t="s">
        <v>30</v>
      </c>
      <c r="K15" s="36"/>
      <c r="L15" s="119"/>
      <c r="S15" s="36"/>
      <c r="T15" s="36"/>
      <c r="U15" s="36"/>
      <c r="V15" s="36"/>
      <c r="W15" s="36"/>
      <c r="X15" s="36"/>
      <c r="Y15" s="36"/>
      <c r="Z15" s="36"/>
      <c r="AA15" s="36"/>
      <c r="AB15" s="36"/>
      <c r="AC15" s="36"/>
      <c r="AD15" s="36"/>
      <c r="AE15" s="36"/>
      <c r="AZ15" s="111" t="s">
        <v>149</v>
      </c>
      <c r="BA15" s="111" t="s">
        <v>150</v>
      </c>
      <c r="BB15" s="111" t="s">
        <v>113</v>
      </c>
      <c r="BC15" s="111" t="s">
        <v>151</v>
      </c>
      <c r="BD15" s="111" t="s">
        <v>86</v>
      </c>
    </row>
    <row r="16" spans="1:56" s="2" customFormat="1" ht="6.95" customHeight="1">
      <c r="A16" s="36"/>
      <c r="B16" s="41"/>
      <c r="C16" s="36"/>
      <c r="D16" s="36"/>
      <c r="E16" s="36"/>
      <c r="F16" s="36"/>
      <c r="G16" s="36"/>
      <c r="H16" s="36"/>
      <c r="I16" s="118"/>
      <c r="J16" s="36"/>
      <c r="K16" s="36"/>
      <c r="L16" s="119"/>
      <c r="S16" s="36"/>
      <c r="T16" s="36"/>
      <c r="U16" s="36"/>
      <c r="V16" s="36"/>
      <c r="W16" s="36"/>
      <c r="X16" s="36"/>
      <c r="Y16" s="36"/>
      <c r="Z16" s="36"/>
      <c r="AA16" s="36"/>
      <c r="AB16" s="36"/>
      <c r="AC16" s="36"/>
      <c r="AD16" s="36"/>
      <c r="AE16" s="36"/>
      <c r="AZ16" s="111" t="s">
        <v>152</v>
      </c>
      <c r="BA16" s="111" t="s">
        <v>153</v>
      </c>
      <c r="BB16" s="111" t="s">
        <v>113</v>
      </c>
      <c r="BC16" s="111" t="s">
        <v>154</v>
      </c>
      <c r="BD16" s="111" t="s">
        <v>86</v>
      </c>
    </row>
    <row r="17" spans="1:56" s="2" customFormat="1" ht="12" customHeight="1">
      <c r="A17" s="36"/>
      <c r="B17" s="41"/>
      <c r="C17" s="36"/>
      <c r="D17" s="117" t="s">
        <v>31</v>
      </c>
      <c r="E17" s="36"/>
      <c r="F17" s="36"/>
      <c r="G17" s="36"/>
      <c r="H17" s="36"/>
      <c r="I17" s="120" t="s">
        <v>26</v>
      </c>
      <c r="J17" s="32" t="str">
        <f>'Rekapitulace stavby'!AN13</f>
        <v>Vyplň údaj</v>
      </c>
      <c r="K17" s="36"/>
      <c r="L17" s="119"/>
      <c r="S17" s="36"/>
      <c r="T17" s="36"/>
      <c r="U17" s="36"/>
      <c r="V17" s="36"/>
      <c r="W17" s="36"/>
      <c r="X17" s="36"/>
      <c r="Y17" s="36"/>
      <c r="Z17" s="36"/>
      <c r="AA17" s="36"/>
      <c r="AB17" s="36"/>
      <c r="AC17" s="36"/>
      <c r="AD17" s="36"/>
      <c r="AE17" s="36"/>
      <c r="AZ17" s="111" t="s">
        <v>155</v>
      </c>
      <c r="BA17" s="111" t="s">
        <v>156</v>
      </c>
      <c r="BB17" s="111" t="s">
        <v>113</v>
      </c>
      <c r="BC17" s="111" t="s">
        <v>157</v>
      </c>
      <c r="BD17" s="111" t="s">
        <v>86</v>
      </c>
    </row>
    <row r="18" spans="1:56" s="2" customFormat="1" ht="18" customHeight="1">
      <c r="A18" s="36"/>
      <c r="B18" s="41"/>
      <c r="C18" s="36"/>
      <c r="D18" s="36"/>
      <c r="E18" s="404" t="str">
        <f>'Rekapitulace stavby'!E14</f>
        <v>Vyplň údaj</v>
      </c>
      <c r="F18" s="405"/>
      <c r="G18" s="405"/>
      <c r="H18" s="405"/>
      <c r="I18" s="120" t="s">
        <v>29</v>
      </c>
      <c r="J18" s="32" t="str">
        <f>'Rekapitulace stavby'!AN14</f>
        <v>Vyplň údaj</v>
      </c>
      <c r="K18" s="36"/>
      <c r="L18" s="119"/>
      <c r="S18" s="36"/>
      <c r="T18" s="36"/>
      <c r="U18" s="36"/>
      <c r="V18" s="36"/>
      <c r="W18" s="36"/>
      <c r="X18" s="36"/>
      <c r="Y18" s="36"/>
      <c r="Z18" s="36"/>
      <c r="AA18" s="36"/>
      <c r="AB18" s="36"/>
      <c r="AC18" s="36"/>
      <c r="AD18" s="36"/>
      <c r="AE18" s="36"/>
      <c r="AZ18" s="111" t="s">
        <v>158</v>
      </c>
      <c r="BA18" s="111" t="s">
        <v>159</v>
      </c>
      <c r="BB18" s="111" t="s">
        <v>105</v>
      </c>
      <c r="BC18" s="111" t="s">
        <v>160</v>
      </c>
      <c r="BD18" s="111" t="s">
        <v>86</v>
      </c>
    </row>
    <row r="19" spans="1:56" s="2" customFormat="1" ht="6.95" customHeight="1">
      <c r="A19" s="36"/>
      <c r="B19" s="41"/>
      <c r="C19" s="36"/>
      <c r="D19" s="36"/>
      <c r="E19" s="36"/>
      <c r="F19" s="36"/>
      <c r="G19" s="36"/>
      <c r="H19" s="36"/>
      <c r="I19" s="118"/>
      <c r="J19" s="36"/>
      <c r="K19" s="36"/>
      <c r="L19" s="119"/>
      <c r="S19" s="36"/>
      <c r="T19" s="36"/>
      <c r="U19" s="36"/>
      <c r="V19" s="36"/>
      <c r="W19" s="36"/>
      <c r="X19" s="36"/>
      <c r="Y19" s="36"/>
      <c r="Z19" s="36"/>
      <c r="AA19" s="36"/>
      <c r="AB19" s="36"/>
      <c r="AC19" s="36"/>
      <c r="AD19" s="36"/>
      <c r="AE19" s="36"/>
      <c r="AZ19" s="111" t="s">
        <v>161</v>
      </c>
      <c r="BA19" s="111" t="s">
        <v>162</v>
      </c>
      <c r="BB19" s="111" t="s">
        <v>121</v>
      </c>
      <c r="BC19" s="111" t="s">
        <v>163</v>
      </c>
      <c r="BD19" s="111" t="s">
        <v>86</v>
      </c>
    </row>
    <row r="20" spans="1:56" s="2" customFormat="1" ht="12" customHeight="1">
      <c r="A20" s="36"/>
      <c r="B20" s="41"/>
      <c r="C20" s="36"/>
      <c r="D20" s="117" t="s">
        <v>33</v>
      </c>
      <c r="E20" s="36"/>
      <c r="F20" s="36"/>
      <c r="G20" s="36"/>
      <c r="H20" s="36"/>
      <c r="I20" s="120" t="s">
        <v>26</v>
      </c>
      <c r="J20" s="105" t="s">
        <v>34</v>
      </c>
      <c r="K20" s="36"/>
      <c r="L20" s="119"/>
      <c r="S20" s="36"/>
      <c r="T20" s="36"/>
      <c r="U20" s="36"/>
      <c r="V20" s="36"/>
      <c r="W20" s="36"/>
      <c r="X20" s="36"/>
      <c r="Y20" s="36"/>
      <c r="Z20" s="36"/>
      <c r="AA20" s="36"/>
      <c r="AB20" s="36"/>
      <c r="AC20" s="36"/>
      <c r="AD20" s="36"/>
      <c r="AE20" s="36"/>
      <c r="AZ20" s="111" t="s">
        <v>164</v>
      </c>
      <c r="BA20" s="111" t="s">
        <v>165</v>
      </c>
      <c r="BB20" s="111" t="s">
        <v>113</v>
      </c>
      <c r="BC20" s="111" t="s">
        <v>166</v>
      </c>
      <c r="BD20" s="111" t="s">
        <v>86</v>
      </c>
    </row>
    <row r="21" spans="1:56" s="2" customFormat="1" ht="18" customHeight="1">
      <c r="A21" s="36"/>
      <c r="B21" s="41"/>
      <c r="C21" s="36"/>
      <c r="D21" s="36"/>
      <c r="E21" s="105" t="s">
        <v>35</v>
      </c>
      <c r="F21" s="36"/>
      <c r="G21" s="36"/>
      <c r="H21" s="36"/>
      <c r="I21" s="120" t="s">
        <v>29</v>
      </c>
      <c r="J21" s="105" t="s">
        <v>36</v>
      </c>
      <c r="K21" s="36"/>
      <c r="L21" s="119"/>
      <c r="S21" s="36"/>
      <c r="T21" s="36"/>
      <c r="U21" s="36"/>
      <c r="V21" s="36"/>
      <c r="W21" s="36"/>
      <c r="X21" s="36"/>
      <c r="Y21" s="36"/>
      <c r="Z21" s="36"/>
      <c r="AA21" s="36"/>
      <c r="AB21" s="36"/>
      <c r="AC21" s="36"/>
      <c r="AD21" s="36"/>
      <c r="AE21" s="36"/>
      <c r="AZ21" s="111" t="s">
        <v>167</v>
      </c>
      <c r="BA21" s="111" t="s">
        <v>168</v>
      </c>
      <c r="BB21" s="111" t="s">
        <v>113</v>
      </c>
      <c r="BC21" s="111" t="s">
        <v>169</v>
      </c>
      <c r="BD21" s="111" t="s">
        <v>86</v>
      </c>
    </row>
    <row r="22" spans="1:56" s="2" customFormat="1" ht="6.95" customHeight="1">
      <c r="A22" s="36"/>
      <c r="B22" s="41"/>
      <c r="C22" s="36"/>
      <c r="D22" s="36"/>
      <c r="E22" s="36"/>
      <c r="F22" s="36"/>
      <c r="G22" s="36"/>
      <c r="H22" s="36"/>
      <c r="I22" s="118"/>
      <c r="J22" s="36"/>
      <c r="K22" s="36"/>
      <c r="L22" s="119"/>
      <c r="S22" s="36"/>
      <c r="T22" s="36"/>
      <c r="U22" s="36"/>
      <c r="V22" s="36"/>
      <c r="W22" s="36"/>
      <c r="X22" s="36"/>
      <c r="Y22" s="36"/>
      <c r="Z22" s="36"/>
      <c r="AA22" s="36"/>
      <c r="AB22" s="36"/>
      <c r="AC22" s="36"/>
      <c r="AD22" s="36"/>
      <c r="AE22" s="36"/>
      <c r="AZ22" s="111" t="s">
        <v>170</v>
      </c>
      <c r="BA22" s="111" t="s">
        <v>171</v>
      </c>
      <c r="BB22" s="111" t="s">
        <v>113</v>
      </c>
      <c r="BC22" s="111" t="s">
        <v>172</v>
      </c>
      <c r="BD22" s="111" t="s">
        <v>86</v>
      </c>
    </row>
    <row r="23" spans="1:56" s="2" customFormat="1" ht="12" customHeight="1">
      <c r="A23" s="36"/>
      <c r="B23" s="41"/>
      <c r="C23" s="36"/>
      <c r="D23" s="117" t="s">
        <v>38</v>
      </c>
      <c r="E23" s="36"/>
      <c r="F23" s="36"/>
      <c r="G23" s="36"/>
      <c r="H23" s="36"/>
      <c r="I23" s="120" t="s">
        <v>26</v>
      </c>
      <c r="J23" s="105" t="str">
        <f>IF('Rekapitulace stavby'!AN19="","",'Rekapitulace stavby'!AN19)</f>
        <v/>
      </c>
      <c r="K23" s="36"/>
      <c r="L23" s="119"/>
      <c r="S23" s="36"/>
      <c r="T23" s="36"/>
      <c r="U23" s="36"/>
      <c r="V23" s="36"/>
      <c r="W23" s="36"/>
      <c r="X23" s="36"/>
      <c r="Y23" s="36"/>
      <c r="Z23" s="36"/>
      <c r="AA23" s="36"/>
      <c r="AB23" s="36"/>
      <c r="AC23" s="36"/>
      <c r="AD23" s="36"/>
      <c r="AE23" s="36"/>
      <c r="AZ23" s="111" t="s">
        <v>173</v>
      </c>
      <c r="BA23" s="111" t="s">
        <v>174</v>
      </c>
      <c r="BB23" s="111" t="s">
        <v>175</v>
      </c>
      <c r="BC23" s="111" t="s">
        <v>176</v>
      </c>
      <c r="BD23" s="111" t="s">
        <v>86</v>
      </c>
    </row>
    <row r="24" spans="1:56" s="2" customFormat="1" ht="18" customHeight="1">
      <c r="A24" s="36"/>
      <c r="B24" s="41"/>
      <c r="C24" s="36"/>
      <c r="D24" s="36"/>
      <c r="E24" s="105" t="str">
        <f>IF('Rekapitulace stavby'!E20="","",'Rekapitulace stavby'!E20)</f>
        <v xml:space="preserve"> </v>
      </c>
      <c r="F24" s="36"/>
      <c r="G24" s="36"/>
      <c r="H24" s="36"/>
      <c r="I24" s="120" t="s">
        <v>29</v>
      </c>
      <c r="J24" s="105" t="str">
        <f>IF('Rekapitulace stavby'!AN20="","",'Rekapitulace stavby'!AN20)</f>
        <v/>
      </c>
      <c r="K24" s="36"/>
      <c r="L24" s="119"/>
      <c r="S24" s="36"/>
      <c r="T24" s="36"/>
      <c r="U24" s="36"/>
      <c r="V24" s="36"/>
      <c r="W24" s="36"/>
      <c r="X24" s="36"/>
      <c r="Y24" s="36"/>
      <c r="Z24" s="36"/>
      <c r="AA24" s="36"/>
      <c r="AB24" s="36"/>
      <c r="AC24" s="36"/>
      <c r="AD24" s="36"/>
      <c r="AE24" s="36"/>
      <c r="AZ24" s="111" t="s">
        <v>177</v>
      </c>
      <c r="BA24" s="111" t="s">
        <v>178</v>
      </c>
      <c r="BB24" s="111" t="s">
        <v>113</v>
      </c>
      <c r="BC24" s="111" t="s">
        <v>179</v>
      </c>
      <c r="BD24" s="111" t="s">
        <v>86</v>
      </c>
    </row>
    <row r="25" spans="1:56" s="2" customFormat="1" ht="6.95" customHeight="1">
      <c r="A25" s="36"/>
      <c r="B25" s="41"/>
      <c r="C25" s="36"/>
      <c r="D25" s="36"/>
      <c r="E25" s="36"/>
      <c r="F25" s="36"/>
      <c r="G25" s="36"/>
      <c r="H25" s="36"/>
      <c r="I25" s="118"/>
      <c r="J25" s="36"/>
      <c r="K25" s="36"/>
      <c r="L25" s="119"/>
      <c r="S25" s="36"/>
      <c r="T25" s="36"/>
      <c r="U25" s="36"/>
      <c r="V25" s="36"/>
      <c r="W25" s="36"/>
      <c r="X25" s="36"/>
      <c r="Y25" s="36"/>
      <c r="Z25" s="36"/>
      <c r="AA25" s="36"/>
      <c r="AB25" s="36"/>
      <c r="AC25" s="36"/>
      <c r="AD25" s="36"/>
      <c r="AE25" s="36"/>
      <c r="AZ25" s="111" t="s">
        <v>180</v>
      </c>
      <c r="BA25" s="111" t="s">
        <v>181</v>
      </c>
      <c r="BB25" s="111" t="s">
        <v>113</v>
      </c>
      <c r="BC25" s="111" t="s">
        <v>179</v>
      </c>
      <c r="BD25" s="111" t="s">
        <v>86</v>
      </c>
    </row>
    <row r="26" spans="1:56" s="2" customFormat="1" ht="12" customHeight="1">
      <c r="A26" s="36"/>
      <c r="B26" s="41"/>
      <c r="C26" s="36"/>
      <c r="D26" s="117" t="s">
        <v>40</v>
      </c>
      <c r="E26" s="36"/>
      <c r="F26" s="36"/>
      <c r="G26" s="36"/>
      <c r="H26" s="36"/>
      <c r="I26" s="118"/>
      <c r="J26" s="36"/>
      <c r="K26" s="36"/>
      <c r="L26" s="119"/>
      <c r="S26" s="36"/>
      <c r="T26" s="36"/>
      <c r="U26" s="36"/>
      <c r="V26" s="36"/>
      <c r="W26" s="36"/>
      <c r="X26" s="36"/>
      <c r="Y26" s="36"/>
      <c r="Z26" s="36"/>
      <c r="AA26" s="36"/>
      <c r="AB26" s="36"/>
      <c r="AC26" s="36"/>
      <c r="AD26" s="36"/>
      <c r="AE26" s="36"/>
      <c r="AZ26" s="111" t="s">
        <v>182</v>
      </c>
      <c r="BA26" s="111" t="s">
        <v>183</v>
      </c>
      <c r="BB26" s="111" t="s">
        <v>105</v>
      </c>
      <c r="BC26" s="111" t="s">
        <v>184</v>
      </c>
      <c r="BD26" s="111" t="s">
        <v>86</v>
      </c>
    </row>
    <row r="27" spans="1:56" s="8" customFormat="1" ht="16.5" customHeight="1">
      <c r="A27" s="122"/>
      <c r="B27" s="123"/>
      <c r="C27" s="122"/>
      <c r="D27" s="122"/>
      <c r="E27" s="406" t="s">
        <v>19</v>
      </c>
      <c r="F27" s="406"/>
      <c r="G27" s="406"/>
      <c r="H27" s="406"/>
      <c r="I27" s="124"/>
      <c r="J27" s="122"/>
      <c r="K27" s="122"/>
      <c r="L27" s="125"/>
      <c r="S27" s="122"/>
      <c r="T27" s="122"/>
      <c r="U27" s="122"/>
      <c r="V27" s="122"/>
      <c r="W27" s="122"/>
      <c r="X27" s="122"/>
      <c r="Y27" s="122"/>
      <c r="Z27" s="122"/>
      <c r="AA27" s="122"/>
      <c r="AB27" s="122"/>
      <c r="AC27" s="122"/>
      <c r="AD27" s="122"/>
      <c r="AE27" s="122"/>
      <c r="AZ27" s="126" t="s">
        <v>185</v>
      </c>
      <c r="BA27" s="126" t="s">
        <v>186</v>
      </c>
      <c r="BB27" s="126" t="s">
        <v>105</v>
      </c>
      <c r="BC27" s="126" t="s">
        <v>187</v>
      </c>
      <c r="BD27" s="126" t="s">
        <v>86</v>
      </c>
    </row>
    <row r="28" spans="1:56" s="2" customFormat="1" ht="6.95" customHeight="1">
      <c r="A28" s="36"/>
      <c r="B28" s="41"/>
      <c r="C28" s="36"/>
      <c r="D28" s="36"/>
      <c r="E28" s="36"/>
      <c r="F28" s="36"/>
      <c r="G28" s="36"/>
      <c r="H28" s="36"/>
      <c r="I28" s="118"/>
      <c r="J28" s="36"/>
      <c r="K28" s="36"/>
      <c r="L28" s="119"/>
      <c r="S28" s="36"/>
      <c r="T28" s="36"/>
      <c r="U28" s="36"/>
      <c r="V28" s="36"/>
      <c r="W28" s="36"/>
      <c r="X28" s="36"/>
      <c r="Y28" s="36"/>
      <c r="Z28" s="36"/>
      <c r="AA28" s="36"/>
      <c r="AB28" s="36"/>
      <c r="AC28" s="36"/>
      <c r="AD28" s="36"/>
      <c r="AE28" s="36"/>
      <c r="AZ28" s="111" t="s">
        <v>188</v>
      </c>
      <c r="BA28" s="111" t="s">
        <v>189</v>
      </c>
      <c r="BB28" s="111" t="s">
        <v>190</v>
      </c>
      <c r="BC28" s="111" t="s">
        <v>191</v>
      </c>
      <c r="BD28" s="111" t="s">
        <v>86</v>
      </c>
    </row>
    <row r="29" spans="1:56" s="2" customFormat="1" ht="6.95" customHeight="1">
      <c r="A29" s="36"/>
      <c r="B29" s="41"/>
      <c r="C29" s="36"/>
      <c r="D29" s="127"/>
      <c r="E29" s="127"/>
      <c r="F29" s="127"/>
      <c r="G29" s="127"/>
      <c r="H29" s="127"/>
      <c r="I29" s="128"/>
      <c r="J29" s="127"/>
      <c r="K29" s="127"/>
      <c r="L29" s="119"/>
      <c r="S29" s="36"/>
      <c r="T29" s="36"/>
      <c r="U29" s="36"/>
      <c r="V29" s="36"/>
      <c r="W29" s="36"/>
      <c r="X29" s="36"/>
      <c r="Y29" s="36"/>
      <c r="Z29" s="36"/>
      <c r="AA29" s="36"/>
      <c r="AB29" s="36"/>
      <c r="AC29" s="36"/>
      <c r="AD29" s="36"/>
      <c r="AE29" s="36"/>
      <c r="AZ29" s="111" t="s">
        <v>192</v>
      </c>
      <c r="BA29" s="111" t="s">
        <v>193</v>
      </c>
      <c r="BB29" s="111" t="s">
        <v>133</v>
      </c>
      <c r="BC29" s="111" t="s">
        <v>194</v>
      </c>
      <c r="BD29" s="111" t="s">
        <v>86</v>
      </c>
    </row>
    <row r="30" spans="1:56" s="2" customFormat="1" ht="25.35" customHeight="1">
      <c r="A30" s="36"/>
      <c r="B30" s="41"/>
      <c r="C30" s="36"/>
      <c r="D30" s="129" t="s">
        <v>42</v>
      </c>
      <c r="E30" s="36"/>
      <c r="F30" s="36"/>
      <c r="G30" s="36"/>
      <c r="H30" s="36"/>
      <c r="I30" s="118"/>
      <c r="J30" s="130">
        <f>ROUND(J93, 2)</f>
        <v>0</v>
      </c>
      <c r="K30" s="36"/>
      <c r="L30" s="119"/>
      <c r="S30" s="36"/>
      <c r="T30" s="36"/>
      <c r="U30" s="36"/>
      <c r="V30" s="36"/>
      <c r="W30" s="36"/>
      <c r="X30" s="36"/>
      <c r="Y30" s="36"/>
      <c r="Z30" s="36"/>
      <c r="AA30" s="36"/>
      <c r="AB30" s="36"/>
      <c r="AC30" s="36"/>
      <c r="AD30" s="36"/>
      <c r="AE30" s="36"/>
      <c r="AZ30" s="111" t="s">
        <v>195</v>
      </c>
      <c r="BA30" s="111" t="s">
        <v>196</v>
      </c>
      <c r="BB30" s="111" t="s">
        <v>133</v>
      </c>
      <c r="BC30" s="111" t="s">
        <v>194</v>
      </c>
      <c r="BD30" s="111" t="s">
        <v>86</v>
      </c>
    </row>
    <row r="31" spans="1:56" s="2" customFormat="1" ht="6.95" customHeight="1">
      <c r="A31" s="36"/>
      <c r="B31" s="41"/>
      <c r="C31" s="36"/>
      <c r="D31" s="127"/>
      <c r="E31" s="127"/>
      <c r="F31" s="127"/>
      <c r="G31" s="127"/>
      <c r="H31" s="127"/>
      <c r="I31" s="128"/>
      <c r="J31" s="127"/>
      <c r="K31" s="127"/>
      <c r="L31" s="119"/>
      <c r="S31" s="36"/>
      <c r="T31" s="36"/>
      <c r="U31" s="36"/>
      <c r="V31" s="36"/>
      <c r="W31" s="36"/>
      <c r="X31" s="36"/>
      <c r="Y31" s="36"/>
      <c r="Z31" s="36"/>
      <c r="AA31" s="36"/>
      <c r="AB31" s="36"/>
      <c r="AC31" s="36"/>
      <c r="AD31" s="36"/>
      <c r="AE31" s="36"/>
      <c r="AZ31" s="111" t="s">
        <v>197</v>
      </c>
      <c r="BA31" s="111" t="s">
        <v>198</v>
      </c>
      <c r="BB31" s="111" t="s">
        <v>113</v>
      </c>
      <c r="BC31" s="111" t="s">
        <v>199</v>
      </c>
      <c r="BD31" s="111" t="s">
        <v>86</v>
      </c>
    </row>
    <row r="32" spans="1:56" s="2" customFormat="1" ht="14.45" customHeight="1">
      <c r="A32" s="36"/>
      <c r="B32" s="41"/>
      <c r="C32" s="36"/>
      <c r="D32" s="36"/>
      <c r="E32" s="36"/>
      <c r="F32" s="131" t="s">
        <v>44</v>
      </c>
      <c r="G32" s="36"/>
      <c r="H32" s="36"/>
      <c r="I32" s="132" t="s">
        <v>43</v>
      </c>
      <c r="J32" s="131" t="s">
        <v>45</v>
      </c>
      <c r="K32" s="36"/>
      <c r="L32" s="119"/>
      <c r="S32" s="36"/>
      <c r="T32" s="36"/>
      <c r="U32" s="36"/>
      <c r="V32" s="36"/>
      <c r="W32" s="36"/>
      <c r="X32" s="36"/>
      <c r="Y32" s="36"/>
      <c r="Z32" s="36"/>
      <c r="AA32" s="36"/>
      <c r="AB32" s="36"/>
      <c r="AC32" s="36"/>
      <c r="AD32" s="36"/>
      <c r="AE32" s="36"/>
      <c r="AZ32" s="111" t="s">
        <v>200</v>
      </c>
      <c r="BA32" s="111" t="s">
        <v>201</v>
      </c>
      <c r="BB32" s="111" t="s">
        <v>121</v>
      </c>
      <c r="BC32" s="111" t="s">
        <v>202</v>
      </c>
      <c r="BD32" s="111" t="s">
        <v>86</v>
      </c>
    </row>
    <row r="33" spans="1:56" s="2" customFormat="1" ht="14.45" customHeight="1">
      <c r="A33" s="36"/>
      <c r="B33" s="41"/>
      <c r="C33" s="36"/>
      <c r="D33" s="133" t="s">
        <v>46</v>
      </c>
      <c r="E33" s="117" t="s">
        <v>47</v>
      </c>
      <c r="F33" s="134">
        <f>ROUND((SUM(BE93:BE1366)),  2)</f>
        <v>0</v>
      </c>
      <c r="G33" s="36"/>
      <c r="H33" s="36"/>
      <c r="I33" s="135">
        <v>0.21</v>
      </c>
      <c r="J33" s="134">
        <f>ROUND(((SUM(BE93:BE1366))*I33),  2)</f>
        <v>0</v>
      </c>
      <c r="K33" s="36"/>
      <c r="L33" s="119"/>
      <c r="S33" s="36"/>
      <c r="T33" s="36"/>
      <c r="U33" s="36"/>
      <c r="V33" s="36"/>
      <c r="W33" s="36"/>
      <c r="X33" s="36"/>
      <c r="Y33" s="36"/>
      <c r="Z33" s="36"/>
      <c r="AA33" s="36"/>
      <c r="AB33" s="36"/>
      <c r="AC33" s="36"/>
      <c r="AD33" s="36"/>
      <c r="AE33" s="36"/>
      <c r="AZ33" s="111" t="s">
        <v>203</v>
      </c>
      <c r="BA33" s="111" t="s">
        <v>204</v>
      </c>
      <c r="BB33" s="111" t="s">
        <v>121</v>
      </c>
      <c r="BC33" s="111" t="s">
        <v>205</v>
      </c>
      <c r="BD33" s="111" t="s">
        <v>86</v>
      </c>
    </row>
    <row r="34" spans="1:56" s="2" customFormat="1" ht="14.45" customHeight="1">
      <c r="A34" s="36"/>
      <c r="B34" s="41"/>
      <c r="C34" s="36"/>
      <c r="D34" s="36"/>
      <c r="E34" s="117" t="s">
        <v>48</v>
      </c>
      <c r="F34" s="134">
        <f>ROUND((SUM(BF93:BF1366)),  2)</f>
        <v>0</v>
      </c>
      <c r="G34" s="36"/>
      <c r="H34" s="36"/>
      <c r="I34" s="135">
        <v>0.15</v>
      </c>
      <c r="J34" s="134">
        <f>ROUND(((SUM(BF93:BF1366))*I34),  2)</f>
        <v>0</v>
      </c>
      <c r="K34" s="36"/>
      <c r="L34" s="119"/>
      <c r="S34" s="36"/>
      <c r="T34" s="36"/>
      <c r="U34" s="36"/>
      <c r="V34" s="36"/>
      <c r="W34" s="36"/>
      <c r="X34" s="36"/>
      <c r="Y34" s="36"/>
      <c r="Z34" s="36"/>
      <c r="AA34" s="36"/>
      <c r="AB34" s="36"/>
      <c r="AC34" s="36"/>
      <c r="AD34" s="36"/>
      <c r="AE34" s="36"/>
      <c r="AZ34" s="111" t="s">
        <v>206</v>
      </c>
      <c r="BA34" s="111" t="s">
        <v>207</v>
      </c>
      <c r="BB34" s="111" t="s">
        <v>105</v>
      </c>
      <c r="BC34" s="111" t="s">
        <v>208</v>
      </c>
      <c r="BD34" s="111" t="s">
        <v>86</v>
      </c>
    </row>
    <row r="35" spans="1:56" s="2" customFormat="1" ht="14.45" hidden="1" customHeight="1">
      <c r="A35" s="36"/>
      <c r="B35" s="41"/>
      <c r="C35" s="36"/>
      <c r="D35" s="36"/>
      <c r="E35" s="117" t="s">
        <v>49</v>
      </c>
      <c r="F35" s="134">
        <f>ROUND((SUM(BG93:BG1366)),  2)</f>
        <v>0</v>
      </c>
      <c r="G35" s="36"/>
      <c r="H35" s="36"/>
      <c r="I35" s="135">
        <v>0.21</v>
      </c>
      <c r="J35" s="134">
        <f>0</f>
        <v>0</v>
      </c>
      <c r="K35" s="36"/>
      <c r="L35" s="119"/>
      <c r="S35" s="36"/>
      <c r="T35" s="36"/>
      <c r="U35" s="36"/>
      <c r="V35" s="36"/>
      <c r="W35" s="36"/>
      <c r="X35" s="36"/>
      <c r="Y35" s="36"/>
      <c r="Z35" s="36"/>
      <c r="AA35" s="36"/>
      <c r="AB35" s="36"/>
      <c r="AC35" s="36"/>
      <c r="AD35" s="36"/>
      <c r="AE35" s="36"/>
      <c r="AZ35" s="111" t="s">
        <v>209</v>
      </c>
      <c r="BA35" s="111" t="s">
        <v>210</v>
      </c>
      <c r="BB35" s="111" t="s">
        <v>105</v>
      </c>
      <c r="BC35" s="111" t="s">
        <v>211</v>
      </c>
      <c r="BD35" s="111" t="s">
        <v>86</v>
      </c>
    </row>
    <row r="36" spans="1:56" s="2" customFormat="1" ht="14.45" hidden="1" customHeight="1">
      <c r="A36" s="36"/>
      <c r="B36" s="41"/>
      <c r="C36" s="36"/>
      <c r="D36" s="36"/>
      <c r="E36" s="117" t="s">
        <v>50</v>
      </c>
      <c r="F36" s="134">
        <f>ROUND((SUM(BH93:BH1366)),  2)</f>
        <v>0</v>
      </c>
      <c r="G36" s="36"/>
      <c r="H36" s="36"/>
      <c r="I36" s="135">
        <v>0.15</v>
      </c>
      <c r="J36" s="134">
        <f>0</f>
        <v>0</v>
      </c>
      <c r="K36" s="36"/>
      <c r="L36" s="119"/>
      <c r="S36" s="36"/>
      <c r="T36" s="36"/>
      <c r="U36" s="36"/>
      <c r="V36" s="36"/>
      <c r="W36" s="36"/>
      <c r="X36" s="36"/>
      <c r="Y36" s="36"/>
      <c r="Z36" s="36"/>
      <c r="AA36" s="36"/>
      <c r="AB36" s="36"/>
      <c r="AC36" s="36"/>
      <c r="AD36" s="36"/>
      <c r="AE36" s="36"/>
      <c r="AZ36" s="111" t="s">
        <v>212</v>
      </c>
      <c r="BA36" s="111" t="s">
        <v>213</v>
      </c>
      <c r="BB36" s="111" t="s">
        <v>105</v>
      </c>
      <c r="BC36" s="111" t="s">
        <v>214</v>
      </c>
      <c r="BD36" s="111" t="s">
        <v>86</v>
      </c>
    </row>
    <row r="37" spans="1:56" s="2" customFormat="1" ht="14.45" hidden="1" customHeight="1">
      <c r="A37" s="36"/>
      <c r="B37" s="41"/>
      <c r="C37" s="36"/>
      <c r="D37" s="36"/>
      <c r="E37" s="117" t="s">
        <v>51</v>
      </c>
      <c r="F37" s="134">
        <f>ROUND((SUM(BI93:BI1366)),  2)</f>
        <v>0</v>
      </c>
      <c r="G37" s="36"/>
      <c r="H37" s="36"/>
      <c r="I37" s="135">
        <v>0</v>
      </c>
      <c r="J37" s="134">
        <f>0</f>
        <v>0</v>
      </c>
      <c r="K37" s="36"/>
      <c r="L37" s="119"/>
      <c r="S37" s="36"/>
      <c r="T37" s="36"/>
      <c r="U37" s="36"/>
      <c r="V37" s="36"/>
      <c r="W37" s="36"/>
      <c r="X37" s="36"/>
      <c r="Y37" s="36"/>
      <c r="Z37" s="36"/>
      <c r="AA37" s="36"/>
      <c r="AB37" s="36"/>
      <c r="AC37" s="36"/>
      <c r="AD37" s="36"/>
      <c r="AE37" s="36"/>
      <c r="AZ37" s="111" t="s">
        <v>215</v>
      </c>
      <c r="BA37" s="111" t="s">
        <v>216</v>
      </c>
      <c r="BB37" s="111" t="s">
        <v>113</v>
      </c>
      <c r="BC37" s="111" t="s">
        <v>217</v>
      </c>
      <c r="BD37" s="111" t="s">
        <v>86</v>
      </c>
    </row>
    <row r="38" spans="1:56" s="2" customFormat="1" ht="6.95" customHeight="1">
      <c r="A38" s="36"/>
      <c r="B38" s="41"/>
      <c r="C38" s="36"/>
      <c r="D38" s="36"/>
      <c r="E38" s="36"/>
      <c r="F38" s="36"/>
      <c r="G38" s="36"/>
      <c r="H38" s="36"/>
      <c r="I38" s="118"/>
      <c r="J38" s="36"/>
      <c r="K38" s="36"/>
      <c r="L38" s="119"/>
      <c r="S38" s="36"/>
      <c r="T38" s="36"/>
      <c r="U38" s="36"/>
      <c r="V38" s="36"/>
      <c r="W38" s="36"/>
      <c r="X38" s="36"/>
      <c r="Y38" s="36"/>
      <c r="Z38" s="36"/>
      <c r="AA38" s="36"/>
      <c r="AB38" s="36"/>
      <c r="AC38" s="36"/>
      <c r="AD38" s="36"/>
      <c r="AE38" s="36"/>
      <c r="AZ38" s="111" t="s">
        <v>218</v>
      </c>
      <c r="BA38" s="111" t="s">
        <v>219</v>
      </c>
      <c r="BB38" s="111" t="s">
        <v>105</v>
      </c>
      <c r="BC38" s="111" t="s">
        <v>220</v>
      </c>
      <c r="BD38" s="111" t="s">
        <v>86</v>
      </c>
    </row>
    <row r="39" spans="1:56" s="2" customFormat="1" ht="25.35" customHeight="1">
      <c r="A39" s="36"/>
      <c r="B39" s="41"/>
      <c r="C39" s="136"/>
      <c r="D39" s="137" t="s">
        <v>52</v>
      </c>
      <c r="E39" s="138"/>
      <c r="F39" s="138"/>
      <c r="G39" s="139" t="s">
        <v>53</v>
      </c>
      <c r="H39" s="140" t="s">
        <v>54</v>
      </c>
      <c r="I39" s="141"/>
      <c r="J39" s="142">
        <f>SUM(J30:J37)</f>
        <v>0</v>
      </c>
      <c r="K39" s="143"/>
      <c r="L39" s="119"/>
      <c r="S39" s="36"/>
      <c r="T39" s="36"/>
      <c r="U39" s="36"/>
      <c r="V39" s="36"/>
      <c r="W39" s="36"/>
      <c r="X39" s="36"/>
      <c r="Y39" s="36"/>
      <c r="Z39" s="36"/>
      <c r="AA39" s="36"/>
      <c r="AB39" s="36"/>
      <c r="AC39" s="36"/>
      <c r="AD39" s="36"/>
      <c r="AE39" s="36"/>
      <c r="AZ39" s="111" t="s">
        <v>221</v>
      </c>
      <c r="BA39" s="111" t="s">
        <v>222</v>
      </c>
      <c r="BB39" s="111" t="s">
        <v>113</v>
      </c>
      <c r="BC39" s="111" t="s">
        <v>223</v>
      </c>
      <c r="BD39" s="111" t="s">
        <v>86</v>
      </c>
    </row>
    <row r="40" spans="1:56" s="2" customFormat="1" ht="14.45" customHeight="1">
      <c r="A40" s="36"/>
      <c r="B40" s="144"/>
      <c r="C40" s="145"/>
      <c r="D40" s="145"/>
      <c r="E40" s="145"/>
      <c r="F40" s="145"/>
      <c r="G40" s="145"/>
      <c r="H40" s="145"/>
      <c r="I40" s="146"/>
      <c r="J40" s="145"/>
      <c r="K40" s="145"/>
      <c r="L40" s="119"/>
      <c r="S40" s="36"/>
      <c r="T40" s="36"/>
      <c r="U40" s="36"/>
      <c r="V40" s="36"/>
      <c r="W40" s="36"/>
      <c r="X40" s="36"/>
      <c r="Y40" s="36"/>
      <c r="Z40" s="36"/>
      <c r="AA40" s="36"/>
      <c r="AB40" s="36"/>
      <c r="AC40" s="36"/>
      <c r="AD40" s="36"/>
      <c r="AE40" s="36"/>
      <c r="AZ40" s="111" t="s">
        <v>224</v>
      </c>
      <c r="BA40" s="111" t="s">
        <v>225</v>
      </c>
      <c r="BB40" s="111" t="s">
        <v>113</v>
      </c>
      <c r="BC40" s="111" t="s">
        <v>226</v>
      </c>
      <c r="BD40" s="111" t="s">
        <v>86</v>
      </c>
    </row>
    <row r="41" spans="1:56">
      <c r="AZ41" s="111" t="s">
        <v>227</v>
      </c>
      <c r="BA41" s="111" t="s">
        <v>228</v>
      </c>
      <c r="BB41" s="111" t="s">
        <v>113</v>
      </c>
      <c r="BC41" s="111" t="s">
        <v>229</v>
      </c>
      <c r="BD41" s="111" t="s">
        <v>86</v>
      </c>
    </row>
    <row r="42" spans="1:56">
      <c r="AZ42" s="111" t="s">
        <v>230</v>
      </c>
      <c r="BA42" s="111" t="s">
        <v>231</v>
      </c>
      <c r="BB42" s="111" t="s">
        <v>113</v>
      </c>
      <c r="BC42" s="111" t="s">
        <v>232</v>
      </c>
      <c r="BD42" s="111" t="s">
        <v>86</v>
      </c>
    </row>
    <row r="43" spans="1:56">
      <c r="AZ43" s="111" t="s">
        <v>233</v>
      </c>
      <c r="BA43" s="111" t="s">
        <v>234</v>
      </c>
      <c r="BB43" s="111" t="s">
        <v>117</v>
      </c>
      <c r="BC43" s="111" t="s">
        <v>235</v>
      </c>
      <c r="BD43" s="111" t="s">
        <v>86</v>
      </c>
    </row>
    <row r="44" spans="1:56" s="2" customFormat="1" ht="6.95" customHeight="1">
      <c r="A44" s="36"/>
      <c r="B44" s="147"/>
      <c r="C44" s="148"/>
      <c r="D44" s="148"/>
      <c r="E44" s="148"/>
      <c r="F44" s="148"/>
      <c r="G44" s="148"/>
      <c r="H44" s="148"/>
      <c r="I44" s="149"/>
      <c r="J44" s="148"/>
      <c r="K44" s="148"/>
      <c r="L44" s="119"/>
      <c r="S44" s="36"/>
      <c r="T44" s="36"/>
      <c r="U44" s="36"/>
      <c r="V44" s="36"/>
      <c r="W44" s="36"/>
      <c r="X44" s="36"/>
      <c r="Y44" s="36"/>
      <c r="Z44" s="36"/>
      <c r="AA44" s="36"/>
      <c r="AB44" s="36"/>
      <c r="AC44" s="36"/>
      <c r="AD44" s="36"/>
      <c r="AE44" s="36"/>
      <c r="AZ44" s="111" t="s">
        <v>236</v>
      </c>
      <c r="BA44" s="111" t="s">
        <v>237</v>
      </c>
      <c r="BB44" s="111" t="s">
        <v>117</v>
      </c>
      <c r="BC44" s="111" t="s">
        <v>238</v>
      </c>
      <c r="BD44" s="111" t="s">
        <v>86</v>
      </c>
    </row>
    <row r="45" spans="1:56" s="2" customFormat="1" ht="24.95" customHeight="1">
      <c r="A45" s="36"/>
      <c r="B45" s="37"/>
      <c r="C45" s="25" t="s">
        <v>239</v>
      </c>
      <c r="D45" s="38"/>
      <c r="E45" s="38"/>
      <c r="F45" s="38"/>
      <c r="G45" s="38"/>
      <c r="H45" s="38"/>
      <c r="I45" s="118"/>
      <c r="J45" s="38"/>
      <c r="K45" s="38"/>
      <c r="L45" s="119"/>
      <c r="S45" s="36"/>
      <c r="T45" s="36"/>
      <c r="U45" s="36"/>
      <c r="V45" s="36"/>
      <c r="W45" s="36"/>
      <c r="X45" s="36"/>
      <c r="Y45" s="36"/>
      <c r="Z45" s="36"/>
      <c r="AA45" s="36"/>
      <c r="AB45" s="36"/>
      <c r="AC45" s="36"/>
      <c r="AD45" s="36"/>
      <c r="AE45" s="36"/>
      <c r="AZ45" s="111" t="s">
        <v>240</v>
      </c>
      <c r="BA45" s="111" t="s">
        <v>241</v>
      </c>
      <c r="BB45" s="111" t="s">
        <v>113</v>
      </c>
      <c r="BC45" s="111" t="s">
        <v>242</v>
      </c>
      <c r="BD45" s="111" t="s">
        <v>86</v>
      </c>
    </row>
    <row r="46" spans="1:56" s="2" customFormat="1" ht="6.95" customHeight="1">
      <c r="A46" s="36"/>
      <c r="B46" s="37"/>
      <c r="C46" s="38"/>
      <c r="D46" s="38"/>
      <c r="E46" s="38"/>
      <c r="F46" s="38"/>
      <c r="G46" s="38"/>
      <c r="H46" s="38"/>
      <c r="I46" s="118"/>
      <c r="J46" s="38"/>
      <c r="K46" s="38"/>
      <c r="L46" s="119"/>
      <c r="S46" s="36"/>
      <c r="T46" s="36"/>
      <c r="U46" s="36"/>
      <c r="V46" s="36"/>
      <c r="W46" s="36"/>
      <c r="X46" s="36"/>
      <c r="Y46" s="36"/>
      <c r="Z46" s="36"/>
      <c r="AA46" s="36"/>
      <c r="AB46" s="36"/>
      <c r="AC46" s="36"/>
      <c r="AD46" s="36"/>
      <c r="AE46" s="36"/>
      <c r="AZ46" s="111" t="s">
        <v>243</v>
      </c>
      <c r="BA46" s="111" t="s">
        <v>244</v>
      </c>
      <c r="BB46" s="111" t="s">
        <v>105</v>
      </c>
      <c r="BC46" s="111" t="s">
        <v>245</v>
      </c>
      <c r="BD46" s="111" t="s">
        <v>86</v>
      </c>
    </row>
    <row r="47" spans="1:56" s="2" customFormat="1" ht="12" customHeight="1">
      <c r="A47" s="36"/>
      <c r="B47" s="37"/>
      <c r="C47" s="31" t="s">
        <v>16</v>
      </c>
      <c r="D47" s="38"/>
      <c r="E47" s="38"/>
      <c r="F47" s="38"/>
      <c r="G47" s="38"/>
      <c r="H47" s="38"/>
      <c r="I47" s="118"/>
      <c r="J47" s="38"/>
      <c r="K47" s="38"/>
      <c r="L47" s="119"/>
      <c r="S47" s="36"/>
      <c r="T47" s="36"/>
      <c r="U47" s="36"/>
      <c r="V47" s="36"/>
      <c r="W47" s="36"/>
      <c r="X47" s="36"/>
      <c r="Y47" s="36"/>
      <c r="Z47" s="36"/>
      <c r="AA47" s="36"/>
      <c r="AB47" s="36"/>
      <c r="AC47" s="36"/>
      <c r="AD47" s="36"/>
      <c r="AE47" s="36"/>
      <c r="AZ47" s="111" t="s">
        <v>246</v>
      </c>
      <c r="BA47" s="111" t="s">
        <v>247</v>
      </c>
      <c r="BB47" s="111" t="s">
        <v>105</v>
      </c>
      <c r="BC47" s="111" t="s">
        <v>248</v>
      </c>
      <c r="BD47" s="111" t="s">
        <v>86</v>
      </c>
    </row>
    <row r="48" spans="1:56" s="2" customFormat="1" ht="16.5" customHeight="1">
      <c r="A48" s="36"/>
      <c r="B48" s="37"/>
      <c r="C48" s="38"/>
      <c r="D48" s="38"/>
      <c r="E48" s="398" t="str">
        <f>E7</f>
        <v>VT Lomná, km 1,900, rekonstrukce jezu, č. stavby 4054</v>
      </c>
      <c r="F48" s="399"/>
      <c r="G48" s="399"/>
      <c r="H48" s="399"/>
      <c r="I48" s="118"/>
      <c r="J48" s="38"/>
      <c r="K48" s="38"/>
      <c r="L48" s="119"/>
      <c r="S48" s="36"/>
      <c r="T48" s="36"/>
      <c r="U48" s="36"/>
      <c r="V48" s="36"/>
      <c r="W48" s="36"/>
      <c r="X48" s="36"/>
      <c r="Y48" s="36"/>
      <c r="Z48" s="36"/>
      <c r="AA48" s="36"/>
      <c r="AB48" s="36"/>
      <c r="AC48" s="36"/>
      <c r="AD48" s="36"/>
      <c r="AE48" s="36"/>
      <c r="AZ48" s="111" t="s">
        <v>249</v>
      </c>
      <c r="BA48" s="111" t="s">
        <v>250</v>
      </c>
      <c r="BB48" s="111" t="s">
        <v>133</v>
      </c>
      <c r="BC48" s="111" t="s">
        <v>202</v>
      </c>
      <c r="BD48" s="111" t="s">
        <v>86</v>
      </c>
    </row>
    <row r="49" spans="1:56" s="2" customFormat="1" ht="12" customHeight="1">
      <c r="A49" s="36"/>
      <c r="B49" s="37"/>
      <c r="C49" s="31" t="s">
        <v>126</v>
      </c>
      <c r="D49" s="38"/>
      <c r="E49" s="38"/>
      <c r="F49" s="38"/>
      <c r="G49" s="38"/>
      <c r="H49" s="38"/>
      <c r="I49" s="118"/>
      <c r="J49" s="38"/>
      <c r="K49" s="38"/>
      <c r="L49" s="119"/>
      <c r="S49" s="36"/>
      <c r="T49" s="36"/>
      <c r="U49" s="36"/>
      <c r="V49" s="36"/>
      <c r="W49" s="36"/>
      <c r="X49" s="36"/>
      <c r="Y49" s="36"/>
      <c r="Z49" s="36"/>
      <c r="AA49" s="36"/>
      <c r="AB49" s="36"/>
      <c r="AC49" s="36"/>
      <c r="AD49" s="36"/>
      <c r="AE49" s="36"/>
      <c r="AZ49" s="111" t="s">
        <v>251</v>
      </c>
      <c r="BA49" s="111" t="s">
        <v>252</v>
      </c>
      <c r="BB49" s="111" t="s">
        <v>113</v>
      </c>
      <c r="BC49" s="111" t="s">
        <v>253</v>
      </c>
      <c r="BD49" s="111" t="s">
        <v>86</v>
      </c>
    </row>
    <row r="50" spans="1:56" s="2" customFormat="1" ht="16.5" customHeight="1">
      <c r="A50" s="36"/>
      <c r="B50" s="37"/>
      <c r="C50" s="38"/>
      <c r="D50" s="38"/>
      <c r="E50" s="376" t="str">
        <f>E9</f>
        <v>SO 01 - Pevný jez</v>
      </c>
      <c r="F50" s="397"/>
      <c r="G50" s="397"/>
      <c r="H50" s="397"/>
      <c r="I50" s="118"/>
      <c r="J50" s="38"/>
      <c r="K50" s="38"/>
      <c r="L50" s="119"/>
      <c r="S50" s="36"/>
      <c r="T50" s="36"/>
      <c r="U50" s="36"/>
      <c r="V50" s="36"/>
      <c r="W50" s="36"/>
      <c r="X50" s="36"/>
      <c r="Y50" s="36"/>
      <c r="Z50" s="36"/>
      <c r="AA50" s="36"/>
      <c r="AB50" s="36"/>
      <c r="AC50" s="36"/>
      <c r="AD50" s="36"/>
      <c r="AE50" s="36"/>
      <c r="AZ50" s="111" t="s">
        <v>254</v>
      </c>
      <c r="BA50" s="111" t="s">
        <v>255</v>
      </c>
      <c r="BB50" s="111" t="s">
        <v>113</v>
      </c>
      <c r="BC50" s="111" t="s">
        <v>256</v>
      </c>
      <c r="BD50" s="111" t="s">
        <v>86</v>
      </c>
    </row>
    <row r="51" spans="1:56" s="2" customFormat="1" ht="6.95" customHeight="1">
      <c r="A51" s="36"/>
      <c r="B51" s="37"/>
      <c r="C51" s="38"/>
      <c r="D51" s="38"/>
      <c r="E51" s="38"/>
      <c r="F51" s="38"/>
      <c r="G51" s="38"/>
      <c r="H51" s="38"/>
      <c r="I51" s="118"/>
      <c r="J51" s="38"/>
      <c r="K51" s="38"/>
      <c r="L51" s="119"/>
      <c r="S51" s="36"/>
      <c r="T51" s="36"/>
      <c r="U51" s="36"/>
      <c r="V51" s="36"/>
      <c r="W51" s="36"/>
      <c r="X51" s="36"/>
      <c r="Y51" s="36"/>
      <c r="Z51" s="36"/>
      <c r="AA51" s="36"/>
      <c r="AB51" s="36"/>
      <c r="AC51" s="36"/>
      <c r="AD51" s="36"/>
      <c r="AE51" s="36"/>
      <c r="AZ51" s="111" t="s">
        <v>257</v>
      </c>
      <c r="BA51" s="111" t="s">
        <v>258</v>
      </c>
      <c r="BB51" s="111" t="s">
        <v>113</v>
      </c>
      <c r="BC51" s="111" t="s">
        <v>259</v>
      </c>
      <c r="BD51" s="111" t="s">
        <v>86</v>
      </c>
    </row>
    <row r="52" spans="1:56" s="2" customFormat="1" ht="12" customHeight="1">
      <c r="A52" s="36"/>
      <c r="B52" s="37"/>
      <c r="C52" s="31" t="s">
        <v>21</v>
      </c>
      <c r="D52" s="38"/>
      <c r="E52" s="38"/>
      <c r="F52" s="29" t="str">
        <f>F12</f>
        <v>k. ú. Jablunkov</v>
      </c>
      <c r="G52" s="38"/>
      <c r="H52" s="38"/>
      <c r="I52" s="120" t="s">
        <v>23</v>
      </c>
      <c r="J52" s="61" t="str">
        <f>IF(J12="","",J12)</f>
        <v>6. 11. 2019</v>
      </c>
      <c r="K52" s="38"/>
      <c r="L52" s="119"/>
      <c r="S52" s="36"/>
      <c r="T52" s="36"/>
      <c r="U52" s="36"/>
      <c r="V52" s="36"/>
      <c r="W52" s="36"/>
      <c r="X52" s="36"/>
      <c r="Y52" s="36"/>
      <c r="Z52" s="36"/>
      <c r="AA52" s="36"/>
      <c r="AB52" s="36"/>
      <c r="AC52" s="36"/>
      <c r="AD52" s="36"/>
      <c r="AE52" s="36"/>
      <c r="AZ52" s="111" t="s">
        <v>260</v>
      </c>
      <c r="BA52" s="111" t="s">
        <v>261</v>
      </c>
      <c r="BB52" s="111" t="s">
        <v>113</v>
      </c>
      <c r="BC52" s="111" t="s">
        <v>262</v>
      </c>
      <c r="BD52" s="111" t="s">
        <v>86</v>
      </c>
    </row>
    <row r="53" spans="1:56" s="2" customFormat="1" ht="6.95" customHeight="1">
      <c r="A53" s="36"/>
      <c r="B53" s="37"/>
      <c r="C53" s="38"/>
      <c r="D53" s="38"/>
      <c r="E53" s="38"/>
      <c r="F53" s="38"/>
      <c r="G53" s="38"/>
      <c r="H53" s="38"/>
      <c r="I53" s="118"/>
      <c r="J53" s="38"/>
      <c r="K53" s="38"/>
      <c r="L53" s="119"/>
      <c r="S53" s="36"/>
      <c r="T53" s="36"/>
      <c r="U53" s="36"/>
      <c r="V53" s="36"/>
      <c r="W53" s="36"/>
      <c r="X53" s="36"/>
      <c r="Y53" s="36"/>
      <c r="Z53" s="36"/>
      <c r="AA53" s="36"/>
      <c r="AB53" s="36"/>
      <c r="AC53" s="36"/>
      <c r="AD53" s="36"/>
      <c r="AE53" s="36"/>
      <c r="AZ53" s="111" t="s">
        <v>263</v>
      </c>
      <c r="BA53" s="111" t="s">
        <v>264</v>
      </c>
      <c r="BB53" s="111" t="s">
        <v>113</v>
      </c>
      <c r="BC53" s="111" t="s">
        <v>265</v>
      </c>
      <c r="BD53" s="111" t="s">
        <v>86</v>
      </c>
    </row>
    <row r="54" spans="1:56" s="2" customFormat="1" ht="15.2" customHeight="1">
      <c r="A54" s="36"/>
      <c r="B54" s="37"/>
      <c r="C54" s="31" t="s">
        <v>25</v>
      </c>
      <c r="D54" s="38"/>
      <c r="E54" s="38"/>
      <c r="F54" s="29" t="str">
        <f>E15</f>
        <v>Povodí Odry, státní podnik</v>
      </c>
      <c r="G54" s="38"/>
      <c r="H54" s="38"/>
      <c r="I54" s="120" t="s">
        <v>33</v>
      </c>
      <c r="J54" s="34" t="str">
        <f>E21</f>
        <v xml:space="preserve">Golik VH, s. r. o. </v>
      </c>
      <c r="K54" s="38"/>
      <c r="L54" s="119"/>
      <c r="S54" s="36"/>
      <c r="T54" s="36"/>
      <c r="U54" s="36"/>
      <c r="V54" s="36"/>
      <c r="W54" s="36"/>
      <c r="X54" s="36"/>
      <c r="Y54" s="36"/>
      <c r="Z54" s="36"/>
      <c r="AA54" s="36"/>
      <c r="AB54" s="36"/>
      <c r="AC54" s="36"/>
      <c r="AD54" s="36"/>
      <c r="AE54" s="36"/>
      <c r="AZ54" s="111" t="s">
        <v>266</v>
      </c>
      <c r="BA54" s="111" t="s">
        <v>267</v>
      </c>
      <c r="BB54" s="111" t="s">
        <v>121</v>
      </c>
      <c r="BC54" s="111" t="s">
        <v>268</v>
      </c>
      <c r="BD54" s="111" t="s">
        <v>86</v>
      </c>
    </row>
    <row r="55" spans="1:56" s="2" customFormat="1" ht="15.2" customHeight="1">
      <c r="A55" s="36"/>
      <c r="B55" s="37"/>
      <c r="C55" s="31" t="s">
        <v>31</v>
      </c>
      <c r="D55" s="38"/>
      <c r="E55" s="38"/>
      <c r="F55" s="29" t="str">
        <f>IF(E18="","",E18)</f>
        <v>Vyplň údaj</v>
      </c>
      <c r="G55" s="38"/>
      <c r="H55" s="38"/>
      <c r="I55" s="120" t="s">
        <v>38</v>
      </c>
      <c r="J55" s="34" t="str">
        <f>E24</f>
        <v xml:space="preserve"> </v>
      </c>
      <c r="K55" s="38"/>
      <c r="L55" s="119"/>
      <c r="S55" s="36"/>
      <c r="T55" s="36"/>
      <c r="U55" s="36"/>
      <c r="V55" s="36"/>
      <c r="W55" s="36"/>
      <c r="X55" s="36"/>
      <c r="Y55" s="36"/>
      <c r="Z55" s="36"/>
      <c r="AA55" s="36"/>
      <c r="AB55" s="36"/>
      <c r="AC55" s="36"/>
      <c r="AD55" s="36"/>
      <c r="AE55" s="36"/>
      <c r="AZ55" s="111" t="s">
        <v>269</v>
      </c>
      <c r="BA55" s="111" t="s">
        <v>270</v>
      </c>
      <c r="BB55" s="111" t="s">
        <v>113</v>
      </c>
      <c r="BC55" s="111" t="s">
        <v>271</v>
      </c>
      <c r="BD55" s="111" t="s">
        <v>86</v>
      </c>
    </row>
    <row r="56" spans="1:56" s="2" customFormat="1" ht="10.35" customHeight="1">
      <c r="A56" s="36"/>
      <c r="B56" s="37"/>
      <c r="C56" s="38"/>
      <c r="D56" s="38"/>
      <c r="E56" s="38"/>
      <c r="F56" s="38"/>
      <c r="G56" s="38"/>
      <c r="H56" s="38"/>
      <c r="I56" s="118"/>
      <c r="J56" s="38"/>
      <c r="K56" s="38"/>
      <c r="L56" s="119"/>
      <c r="S56" s="36"/>
      <c r="T56" s="36"/>
      <c r="U56" s="36"/>
      <c r="V56" s="36"/>
      <c r="W56" s="36"/>
      <c r="X56" s="36"/>
      <c r="Y56" s="36"/>
      <c r="Z56" s="36"/>
      <c r="AA56" s="36"/>
      <c r="AB56" s="36"/>
      <c r="AC56" s="36"/>
      <c r="AD56" s="36"/>
      <c r="AE56" s="36"/>
      <c r="AZ56" s="111" t="s">
        <v>272</v>
      </c>
      <c r="BA56" s="111" t="s">
        <v>273</v>
      </c>
      <c r="BB56" s="111" t="s">
        <v>113</v>
      </c>
      <c r="BC56" s="111" t="s">
        <v>274</v>
      </c>
      <c r="BD56" s="111" t="s">
        <v>86</v>
      </c>
    </row>
    <row r="57" spans="1:56" s="2" customFormat="1" ht="29.25" customHeight="1">
      <c r="A57" s="36"/>
      <c r="B57" s="37"/>
      <c r="C57" s="150" t="s">
        <v>275</v>
      </c>
      <c r="D57" s="151"/>
      <c r="E57" s="151"/>
      <c r="F57" s="151"/>
      <c r="G57" s="151"/>
      <c r="H57" s="151"/>
      <c r="I57" s="152"/>
      <c r="J57" s="153" t="s">
        <v>276</v>
      </c>
      <c r="K57" s="151"/>
      <c r="L57" s="119"/>
      <c r="S57" s="36"/>
      <c r="T57" s="36"/>
      <c r="U57" s="36"/>
      <c r="V57" s="36"/>
      <c r="W57" s="36"/>
      <c r="X57" s="36"/>
      <c r="Y57" s="36"/>
      <c r="Z57" s="36"/>
      <c r="AA57" s="36"/>
      <c r="AB57" s="36"/>
      <c r="AC57" s="36"/>
      <c r="AD57" s="36"/>
      <c r="AE57" s="36"/>
      <c r="AZ57" s="111" t="s">
        <v>277</v>
      </c>
      <c r="BA57" s="111" t="s">
        <v>278</v>
      </c>
      <c r="BB57" s="111" t="s">
        <v>113</v>
      </c>
      <c r="BC57" s="111" t="s">
        <v>279</v>
      </c>
      <c r="BD57" s="111" t="s">
        <v>86</v>
      </c>
    </row>
    <row r="58" spans="1:56" s="2" customFormat="1" ht="10.35" customHeight="1">
      <c r="A58" s="36"/>
      <c r="B58" s="37"/>
      <c r="C58" s="38"/>
      <c r="D58" s="38"/>
      <c r="E58" s="38"/>
      <c r="F58" s="38"/>
      <c r="G58" s="38"/>
      <c r="H58" s="38"/>
      <c r="I58" s="118"/>
      <c r="J58" s="38"/>
      <c r="K58" s="38"/>
      <c r="L58" s="119"/>
      <c r="S58" s="36"/>
      <c r="T58" s="36"/>
      <c r="U58" s="36"/>
      <c r="V58" s="36"/>
      <c r="W58" s="36"/>
      <c r="X58" s="36"/>
      <c r="Y58" s="36"/>
      <c r="Z58" s="36"/>
      <c r="AA58" s="36"/>
      <c r="AB58" s="36"/>
      <c r="AC58" s="36"/>
      <c r="AD58" s="36"/>
      <c r="AE58" s="36"/>
      <c r="AZ58" s="111" t="s">
        <v>280</v>
      </c>
      <c r="BA58" s="111" t="s">
        <v>281</v>
      </c>
      <c r="BB58" s="111" t="s">
        <v>113</v>
      </c>
      <c r="BC58" s="111" t="s">
        <v>282</v>
      </c>
      <c r="BD58" s="111" t="s">
        <v>86</v>
      </c>
    </row>
    <row r="59" spans="1:56" s="2" customFormat="1" ht="22.9" customHeight="1">
      <c r="A59" s="36"/>
      <c r="B59" s="37"/>
      <c r="C59" s="154" t="s">
        <v>74</v>
      </c>
      <c r="D59" s="38"/>
      <c r="E59" s="38"/>
      <c r="F59" s="38"/>
      <c r="G59" s="38"/>
      <c r="H59" s="38"/>
      <c r="I59" s="118"/>
      <c r="J59" s="79">
        <f>J93</f>
        <v>0</v>
      </c>
      <c r="K59" s="38"/>
      <c r="L59" s="119"/>
      <c r="S59" s="36"/>
      <c r="T59" s="36"/>
      <c r="U59" s="36"/>
      <c r="V59" s="36"/>
      <c r="W59" s="36"/>
      <c r="X59" s="36"/>
      <c r="Y59" s="36"/>
      <c r="Z59" s="36"/>
      <c r="AA59" s="36"/>
      <c r="AB59" s="36"/>
      <c r="AC59" s="36"/>
      <c r="AD59" s="36"/>
      <c r="AE59" s="36"/>
      <c r="AU59" s="19" t="s">
        <v>283</v>
      </c>
      <c r="AZ59" s="111" t="s">
        <v>284</v>
      </c>
      <c r="BA59" s="111" t="s">
        <v>147</v>
      </c>
      <c r="BB59" s="111" t="s">
        <v>113</v>
      </c>
      <c r="BC59" s="111" t="s">
        <v>285</v>
      </c>
      <c r="BD59" s="111" t="s">
        <v>86</v>
      </c>
    </row>
    <row r="60" spans="1:56" s="9" customFormat="1" ht="24.95" customHeight="1">
      <c r="B60" s="155"/>
      <c r="C60" s="156"/>
      <c r="D60" s="157" t="s">
        <v>286</v>
      </c>
      <c r="E60" s="158"/>
      <c r="F60" s="158"/>
      <c r="G60" s="158"/>
      <c r="H60" s="158"/>
      <c r="I60" s="159"/>
      <c r="J60" s="160">
        <f>J94</f>
        <v>0</v>
      </c>
      <c r="K60" s="156"/>
      <c r="L60" s="161"/>
    </row>
    <row r="61" spans="1:56" s="10" customFormat="1" ht="19.899999999999999" customHeight="1">
      <c r="B61" s="162"/>
      <c r="C61" s="99"/>
      <c r="D61" s="163" t="s">
        <v>287</v>
      </c>
      <c r="E61" s="164"/>
      <c r="F61" s="164"/>
      <c r="G61" s="164"/>
      <c r="H61" s="164"/>
      <c r="I61" s="165"/>
      <c r="J61" s="166">
        <f>J95</f>
        <v>0</v>
      </c>
      <c r="K61" s="99"/>
      <c r="L61" s="167"/>
    </row>
    <row r="62" spans="1:56" s="10" customFormat="1" ht="19.899999999999999" customHeight="1">
      <c r="B62" s="162"/>
      <c r="C62" s="99"/>
      <c r="D62" s="163" t="s">
        <v>288</v>
      </c>
      <c r="E62" s="164"/>
      <c r="F62" s="164"/>
      <c r="G62" s="164"/>
      <c r="H62" s="164"/>
      <c r="I62" s="165"/>
      <c r="J62" s="166">
        <f>J590</f>
        <v>0</v>
      </c>
      <c r="K62" s="99"/>
      <c r="L62" s="167"/>
    </row>
    <row r="63" spans="1:56" s="10" customFormat="1" ht="19.899999999999999" customHeight="1">
      <c r="B63" s="162"/>
      <c r="C63" s="99"/>
      <c r="D63" s="163" t="s">
        <v>289</v>
      </c>
      <c r="E63" s="164"/>
      <c r="F63" s="164"/>
      <c r="G63" s="164"/>
      <c r="H63" s="164"/>
      <c r="I63" s="165"/>
      <c r="J63" s="166">
        <f>J623</f>
        <v>0</v>
      </c>
      <c r="K63" s="99"/>
      <c r="L63" s="167"/>
    </row>
    <row r="64" spans="1:56" s="10" customFormat="1" ht="19.899999999999999" customHeight="1">
      <c r="B64" s="162"/>
      <c r="C64" s="99"/>
      <c r="D64" s="163" t="s">
        <v>290</v>
      </c>
      <c r="E64" s="164"/>
      <c r="F64" s="164"/>
      <c r="G64" s="164"/>
      <c r="H64" s="164"/>
      <c r="I64" s="165"/>
      <c r="J64" s="166">
        <f>J907</f>
        <v>0</v>
      </c>
      <c r="K64" s="99"/>
      <c r="L64" s="167"/>
    </row>
    <row r="65" spans="1:31" s="10" customFormat="1" ht="19.899999999999999" customHeight="1">
      <c r="B65" s="162"/>
      <c r="C65" s="99"/>
      <c r="D65" s="163" t="s">
        <v>291</v>
      </c>
      <c r="E65" s="164"/>
      <c r="F65" s="164"/>
      <c r="G65" s="164"/>
      <c r="H65" s="164"/>
      <c r="I65" s="165"/>
      <c r="J65" s="166">
        <f>J1041</f>
        <v>0</v>
      </c>
      <c r="K65" s="99"/>
      <c r="L65" s="167"/>
    </row>
    <row r="66" spans="1:31" s="10" customFormat="1" ht="19.899999999999999" customHeight="1">
      <c r="B66" s="162"/>
      <c r="C66" s="99"/>
      <c r="D66" s="163" t="s">
        <v>292</v>
      </c>
      <c r="E66" s="164"/>
      <c r="F66" s="164"/>
      <c r="G66" s="164"/>
      <c r="H66" s="164"/>
      <c r="I66" s="165"/>
      <c r="J66" s="166">
        <f>J1070</f>
        <v>0</v>
      </c>
      <c r="K66" s="99"/>
      <c r="L66" s="167"/>
    </row>
    <row r="67" spans="1:31" s="10" customFormat="1" ht="19.899999999999999" customHeight="1">
      <c r="B67" s="162"/>
      <c r="C67" s="99"/>
      <c r="D67" s="163" t="s">
        <v>293</v>
      </c>
      <c r="E67" s="164"/>
      <c r="F67" s="164"/>
      <c r="G67" s="164"/>
      <c r="H67" s="164"/>
      <c r="I67" s="165"/>
      <c r="J67" s="166">
        <f>J1228</f>
        <v>0</v>
      </c>
      <c r="K67" s="99"/>
      <c r="L67" s="167"/>
    </row>
    <row r="68" spans="1:31" s="10" customFormat="1" ht="19.899999999999999" customHeight="1">
      <c r="B68" s="162"/>
      <c r="C68" s="99"/>
      <c r="D68" s="163" t="s">
        <v>294</v>
      </c>
      <c r="E68" s="164"/>
      <c r="F68" s="164"/>
      <c r="G68" s="164"/>
      <c r="H68" s="164"/>
      <c r="I68" s="165"/>
      <c r="J68" s="166">
        <f>J1259</f>
        <v>0</v>
      </c>
      <c r="K68" s="99"/>
      <c r="L68" s="167"/>
    </row>
    <row r="69" spans="1:31" s="9" customFormat="1" ht="24.95" customHeight="1">
      <c r="B69" s="155"/>
      <c r="C69" s="156"/>
      <c r="D69" s="157" t="s">
        <v>295</v>
      </c>
      <c r="E69" s="158"/>
      <c r="F69" s="158"/>
      <c r="G69" s="158"/>
      <c r="H69" s="158"/>
      <c r="I69" s="159"/>
      <c r="J69" s="160">
        <f>J1262</f>
        <v>0</v>
      </c>
      <c r="K69" s="156"/>
      <c r="L69" s="161"/>
    </row>
    <row r="70" spans="1:31" s="10" customFormat="1" ht="19.899999999999999" customHeight="1">
      <c r="B70" s="162"/>
      <c r="C70" s="99"/>
      <c r="D70" s="163" t="s">
        <v>296</v>
      </c>
      <c r="E70" s="164"/>
      <c r="F70" s="164"/>
      <c r="G70" s="164"/>
      <c r="H70" s="164"/>
      <c r="I70" s="165"/>
      <c r="J70" s="166">
        <f>J1263</f>
        <v>0</v>
      </c>
      <c r="K70" s="99"/>
      <c r="L70" s="167"/>
    </row>
    <row r="71" spans="1:31" s="10" customFormat="1" ht="19.899999999999999" customHeight="1">
      <c r="B71" s="162"/>
      <c r="C71" s="99"/>
      <c r="D71" s="163" t="s">
        <v>297</v>
      </c>
      <c r="E71" s="164"/>
      <c r="F71" s="164"/>
      <c r="G71" s="164"/>
      <c r="H71" s="164"/>
      <c r="I71" s="165"/>
      <c r="J71" s="166">
        <f>J1318</f>
        <v>0</v>
      </c>
      <c r="K71" s="99"/>
      <c r="L71" s="167"/>
    </row>
    <row r="72" spans="1:31" s="9" customFormat="1" ht="24.95" customHeight="1">
      <c r="B72" s="155"/>
      <c r="C72" s="156"/>
      <c r="D72" s="157" t="s">
        <v>298</v>
      </c>
      <c r="E72" s="158"/>
      <c r="F72" s="158"/>
      <c r="G72" s="158"/>
      <c r="H72" s="158"/>
      <c r="I72" s="159"/>
      <c r="J72" s="160">
        <f>J1338</f>
        <v>0</v>
      </c>
      <c r="K72" s="156"/>
      <c r="L72" s="161"/>
    </row>
    <row r="73" spans="1:31" s="10" customFormat="1" ht="19.899999999999999" customHeight="1">
      <c r="B73" s="162"/>
      <c r="C73" s="99"/>
      <c r="D73" s="163" t="s">
        <v>299</v>
      </c>
      <c r="E73" s="164"/>
      <c r="F73" s="164"/>
      <c r="G73" s="164"/>
      <c r="H73" s="164"/>
      <c r="I73" s="165"/>
      <c r="J73" s="166">
        <f>J1339</f>
        <v>0</v>
      </c>
      <c r="K73" s="99"/>
      <c r="L73" s="167"/>
    </row>
    <row r="74" spans="1:31" s="2" customFormat="1" ht="21.75" customHeight="1">
      <c r="A74" s="36"/>
      <c r="B74" s="37"/>
      <c r="C74" s="38"/>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ht="6.95" customHeight="1">
      <c r="A75" s="36"/>
      <c r="B75" s="49"/>
      <c r="C75" s="50"/>
      <c r="D75" s="50"/>
      <c r="E75" s="50"/>
      <c r="F75" s="50"/>
      <c r="G75" s="50"/>
      <c r="H75" s="50"/>
      <c r="I75" s="146"/>
      <c r="J75" s="50"/>
      <c r="K75" s="50"/>
      <c r="L75" s="119"/>
      <c r="S75" s="36"/>
      <c r="T75" s="36"/>
      <c r="U75" s="36"/>
      <c r="V75" s="36"/>
      <c r="W75" s="36"/>
      <c r="X75" s="36"/>
      <c r="Y75" s="36"/>
      <c r="Z75" s="36"/>
      <c r="AA75" s="36"/>
      <c r="AB75" s="36"/>
      <c r="AC75" s="36"/>
      <c r="AD75" s="36"/>
      <c r="AE75" s="36"/>
    </row>
    <row r="79" spans="1:31" s="2" customFormat="1" ht="6.95" customHeight="1">
      <c r="A79" s="36"/>
      <c r="B79" s="51"/>
      <c r="C79" s="52"/>
      <c r="D79" s="52"/>
      <c r="E79" s="52"/>
      <c r="F79" s="52"/>
      <c r="G79" s="52"/>
      <c r="H79" s="52"/>
      <c r="I79" s="149"/>
      <c r="J79" s="52"/>
      <c r="K79" s="52"/>
      <c r="L79" s="119"/>
      <c r="S79" s="36"/>
      <c r="T79" s="36"/>
      <c r="U79" s="36"/>
      <c r="V79" s="36"/>
      <c r="W79" s="36"/>
      <c r="X79" s="36"/>
      <c r="Y79" s="36"/>
      <c r="Z79" s="36"/>
      <c r="AA79" s="36"/>
      <c r="AB79" s="36"/>
      <c r="AC79" s="36"/>
      <c r="AD79" s="36"/>
      <c r="AE79" s="36"/>
    </row>
    <row r="80" spans="1:31" s="2" customFormat="1" ht="24.95" customHeight="1">
      <c r="A80" s="36"/>
      <c r="B80" s="37"/>
      <c r="C80" s="25" t="s">
        <v>300</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12" customHeight="1">
      <c r="A82" s="36"/>
      <c r="B82" s="37"/>
      <c r="C82" s="31" t="s">
        <v>16</v>
      </c>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6.5" customHeight="1">
      <c r="A83" s="36"/>
      <c r="B83" s="37"/>
      <c r="C83" s="38"/>
      <c r="D83" s="38"/>
      <c r="E83" s="398" t="str">
        <f>E7</f>
        <v>VT Lomná, km 1,900, rekonstrukce jezu, č. stavby 4054</v>
      </c>
      <c r="F83" s="399"/>
      <c r="G83" s="399"/>
      <c r="H83" s="399"/>
      <c r="I83" s="118"/>
      <c r="J83" s="38"/>
      <c r="K83" s="38"/>
      <c r="L83" s="119"/>
      <c r="S83" s="36"/>
      <c r="T83" s="36"/>
      <c r="U83" s="36"/>
      <c r="V83" s="36"/>
      <c r="W83" s="36"/>
      <c r="X83" s="36"/>
      <c r="Y83" s="36"/>
      <c r="Z83" s="36"/>
      <c r="AA83" s="36"/>
      <c r="AB83" s="36"/>
      <c r="AC83" s="36"/>
      <c r="AD83" s="36"/>
      <c r="AE83" s="36"/>
    </row>
    <row r="84" spans="1:65" s="2" customFormat="1" ht="12" customHeight="1">
      <c r="A84" s="36"/>
      <c r="B84" s="37"/>
      <c r="C84" s="31" t="s">
        <v>126</v>
      </c>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6.5" customHeight="1">
      <c r="A85" s="36"/>
      <c r="B85" s="37"/>
      <c r="C85" s="38"/>
      <c r="D85" s="38"/>
      <c r="E85" s="376" t="str">
        <f>E9</f>
        <v>SO 01 - Pevný jez</v>
      </c>
      <c r="F85" s="397"/>
      <c r="G85" s="397"/>
      <c r="H85" s="397"/>
      <c r="I85" s="118"/>
      <c r="J85" s="38"/>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F12</f>
        <v>k. ú. Jablunkov</v>
      </c>
      <c r="G87" s="38"/>
      <c r="H87" s="38"/>
      <c r="I87" s="120" t="s">
        <v>23</v>
      </c>
      <c r="J87" s="61" t="str">
        <f>IF(J12="","",J12)</f>
        <v>6. 11. 2019</v>
      </c>
      <c r="K87" s="38"/>
      <c r="L87" s="119"/>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E15</f>
        <v>Povodí Odry, státní podnik</v>
      </c>
      <c r="G89" s="38"/>
      <c r="H89" s="38"/>
      <c r="I89" s="120" t="s">
        <v>33</v>
      </c>
      <c r="J89" s="34" t="str">
        <f>E21</f>
        <v xml:space="preserve">Golik VH, s. r. o. </v>
      </c>
      <c r="K89" s="38"/>
      <c r="L89" s="119"/>
      <c r="S89" s="36"/>
      <c r="T89" s="36"/>
      <c r="U89" s="36"/>
      <c r="V89" s="36"/>
      <c r="W89" s="36"/>
      <c r="X89" s="36"/>
      <c r="Y89" s="36"/>
      <c r="Z89" s="36"/>
      <c r="AA89" s="36"/>
      <c r="AB89" s="36"/>
      <c r="AC89" s="36"/>
      <c r="AD89" s="36"/>
      <c r="AE89" s="36"/>
    </row>
    <row r="90" spans="1:65" s="2" customFormat="1" ht="15.2" customHeight="1">
      <c r="A90" s="36"/>
      <c r="B90" s="37"/>
      <c r="C90" s="31" t="s">
        <v>31</v>
      </c>
      <c r="D90" s="38"/>
      <c r="E90" s="38"/>
      <c r="F90" s="29" t="str">
        <f>IF(E18="","",E18)</f>
        <v>Vyplň údaj</v>
      </c>
      <c r="G90" s="38"/>
      <c r="H90" s="38"/>
      <c r="I90" s="120" t="s">
        <v>38</v>
      </c>
      <c r="J90" s="34" t="str">
        <f>E24</f>
        <v xml:space="preserve"> </v>
      </c>
      <c r="K90" s="38"/>
      <c r="L90" s="119"/>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65" s="11" customFormat="1" ht="29.25" customHeight="1">
      <c r="A92" s="168"/>
      <c r="B92" s="169"/>
      <c r="C92" s="170" t="s">
        <v>301</v>
      </c>
      <c r="D92" s="171" t="s">
        <v>61</v>
      </c>
      <c r="E92" s="171" t="s">
        <v>57</v>
      </c>
      <c r="F92" s="171" t="s">
        <v>58</v>
      </c>
      <c r="G92" s="171" t="s">
        <v>302</v>
      </c>
      <c r="H92" s="171" t="s">
        <v>303</v>
      </c>
      <c r="I92" s="172" t="s">
        <v>304</v>
      </c>
      <c r="J92" s="171" t="s">
        <v>276</v>
      </c>
      <c r="K92" s="173" t="s">
        <v>305</v>
      </c>
      <c r="L92" s="174"/>
      <c r="M92" s="70" t="s">
        <v>19</v>
      </c>
      <c r="N92" s="71" t="s">
        <v>46</v>
      </c>
      <c r="O92" s="71" t="s">
        <v>306</v>
      </c>
      <c r="P92" s="71" t="s">
        <v>307</v>
      </c>
      <c r="Q92" s="71" t="s">
        <v>308</v>
      </c>
      <c r="R92" s="71" t="s">
        <v>309</v>
      </c>
      <c r="S92" s="71" t="s">
        <v>310</v>
      </c>
      <c r="T92" s="72" t="s">
        <v>311</v>
      </c>
      <c r="U92" s="168"/>
      <c r="V92" s="168"/>
      <c r="W92" s="168"/>
      <c r="X92" s="168"/>
      <c r="Y92" s="168"/>
      <c r="Z92" s="168"/>
      <c r="AA92" s="168"/>
      <c r="AB92" s="168"/>
      <c r="AC92" s="168"/>
      <c r="AD92" s="168"/>
      <c r="AE92" s="168"/>
    </row>
    <row r="93" spans="1:65" s="2" customFormat="1" ht="22.9" customHeight="1">
      <c r="A93" s="36"/>
      <c r="B93" s="37"/>
      <c r="C93" s="77" t="s">
        <v>312</v>
      </c>
      <c r="D93" s="38"/>
      <c r="E93" s="38"/>
      <c r="F93" s="38"/>
      <c r="G93" s="38"/>
      <c r="H93" s="38"/>
      <c r="I93" s="118"/>
      <c r="J93" s="175">
        <f>BK93</f>
        <v>0</v>
      </c>
      <c r="K93" s="38"/>
      <c r="L93" s="41"/>
      <c r="M93" s="73"/>
      <c r="N93" s="176"/>
      <c r="O93" s="74"/>
      <c r="P93" s="177">
        <f>P94+P1262+P1338</f>
        <v>0</v>
      </c>
      <c r="Q93" s="74"/>
      <c r="R93" s="177">
        <f>R94+R1262+R1338</f>
        <v>4137.04223834</v>
      </c>
      <c r="S93" s="74"/>
      <c r="T93" s="178">
        <f>T94+T1262+T1338</f>
        <v>3020.214082</v>
      </c>
      <c r="U93" s="36"/>
      <c r="V93" s="36"/>
      <c r="W93" s="36"/>
      <c r="X93" s="36"/>
      <c r="Y93" s="36"/>
      <c r="Z93" s="36"/>
      <c r="AA93" s="36"/>
      <c r="AB93" s="36"/>
      <c r="AC93" s="36"/>
      <c r="AD93" s="36"/>
      <c r="AE93" s="36"/>
      <c r="AT93" s="19" t="s">
        <v>75</v>
      </c>
      <c r="AU93" s="19" t="s">
        <v>283</v>
      </c>
      <c r="BK93" s="179">
        <f>BK94+BK1262+BK1338</f>
        <v>0</v>
      </c>
    </row>
    <row r="94" spans="1:65" s="12" customFormat="1" ht="25.9" customHeight="1">
      <c r="B94" s="180"/>
      <c r="C94" s="181"/>
      <c r="D94" s="182" t="s">
        <v>75</v>
      </c>
      <c r="E94" s="183" t="s">
        <v>313</v>
      </c>
      <c r="F94" s="183" t="s">
        <v>314</v>
      </c>
      <c r="G94" s="181"/>
      <c r="H94" s="181"/>
      <c r="I94" s="184"/>
      <c r="J94" s="185">
        <f>BK94</f>
        <v>0</v>
      </c>
      <c r="K94" s="181"/>
      <c r="L94" s="186"/>
      <c r="M94" s="187"/>
      <c r="N94" s="188"/>
      <c r="O94" s="188"/>
      <c r="P94" s="189">
        <f>P95+P590+P623+P907+P1041+P1070+P1228+P1259</f>
        <v>0</v>
      </c>
      <c r="Q94" s="188"/>
      <c r="R94" s="189">
        <f>R95+R590+R623+R907+R1041+R1070+R1228+R1259</f>
        <v>4132.5197260199993</v>
      </c>
      <c r="S94" s="188"/>
      <c r="T94" s="190">
        <f>T95+T590+T623+T907+T1041+T1070+T1228+T1259</f>
        <v>3020.214082</v>
      </c>
      <c r="AR94" s="191" t="s">
        <v>84</v>
      </c>
      <c r="AT94" s="192" t="s">
        <v>75</v>
      </c>
      <c r="AU94" s="192" t="s">
        <v>76</v>
      </c>
      <c r="AY94" s="191" t="s">
        <v>315</v>
      </c>
      <c r="BK94" s="193">
        <f>BK95+BK590+BK623+BK907+BK1041+BK1070+BK1228+BK1259</f>
        <v>0</v>
      </c>
    </row>
    <row r="95" spans="1:65" s="12" customFormat="1" ht="22.9" customHeight="1">
      <c r="B95" s="180"/>
      <c r="C95" s="181"/>
      <c r="D95" s="182" t="s">
        <v>75</v>
      </c>
      <c r="E95" s="194" t="s">
        <v>84</v>
      </c>
      <c r="F95" s="194" t="s">
        <v>316</v>
      </c>
      <c r="G95" s="181"/>
      <c r="H95" s="181"/>
      <c r="I95" s="184"/>
      <c r="J95" s="195">
        <f>BK95</f>
        <v>0</v>
      </c>
      <c r="K95" s="181"/>
      <c r="L95" s="186"/>
      <c r="M95" s="187"/>
      <c r="N95" s="188"/>
      <c r="O95" s="188"/>
      <c r="P95" s="189">
        <f>SUM(P96:P589)</f>
        <v>0</v>
      </c>
      <c r="Q95" s="188"/>
      <c r="R95" s="189">
        <f>SUM(R96:R589)</f>
        <v>193.64864298000001</v>
      </c>
      <c r="S95" s="188"/>
      <c r="T95" s="190">
        <f>SUM(T96:T589)</f>
        <v>2310.6902</v>
      </c>
      <c r="AR95" s="191" t="s">
        <v>84</v>
      </c>
      <c r="AT95" s="192" t="s">
        <v>75</v>
      </c>
      <c r="AU95" s="192" t="s">
        <v>84</v>
      </c>
      <c r="AY95" s="191" t="s">
        <v>315</v>
      </c>
      <c r="BK95" s="193">
        <f>SUM(BK96:BK589)</f>
        <v>0</v>
      </c>
    </row>
    <row r="96" spans="1:65" s="2" customFormat="1" ht="16.5" customHeight="1">
      <c r="A96" s="36"/>
      <c r="B96" s="37"/>
      <c r="C96" s="196" t="s">
        <v>84</v>
      </c>
      <c r="D96" s="196" t="s">
        <v>317</v>
      </c>
      <c r="E96" s="197" t="s">
        <v>318</v>
      </c>
      <c r="F96" s="198" t="s">
        <v>319</v>
      </c>
      <c r="G96" s="199" t="s">
        <v>133</v>
      </c>
      <c r="H96" s="200">
        <v>21</v>
      </c>
      <c r="I96" s="201"/>
      <c r="J96" s="202">
        <f>ROUND(I96*H96,2)</f>
        <v>0</v>
      </c>
      <c r="K96" s="198" t="s">
        <v>320</v>
      </c>
      <c r="L96" s="41"/>
      <c r="M96" s="203" t="s">
        <v>19</v>
      </c>
      <c r="N96" s="204" t="s">
        <v>47</v>
      </c>
      <c r="O96" s="66"/>
      <c r="P96" s="205">
        <f>O96*H96</f>
        <v>0</v>
      </c>
      <c r="Q96" s="205">
        <v>5.0000000000000002E-5</v>
      </c>
      <c r="R96" s="205">
        <f>Q96*H96</f>
        <v>1.0500000000000002E-3</v>
      </c>
      <c r="S96" s="205">
        <v>0</v>
      </c>
      <c r="T96" s="206">
        <f>S96*H96</f>
        <v>0</v>
      </c>
      <c r="U96" s="36"/>
      <c r="V96" s="36"/>
      <c r="W96" s="36"/>
      <c r="X96" s="36"/>
      <c r="Y96" s="36"/>
      <c r="Z96" s="36"/>
      <c r="AA96" s="36"/>
      <c r="AB96" s="36"/>
      <c r="AC96" s="36"/>
      <c r="AD96" s="36"/>
      <c r="AE96" s="36"/>
      <c r="AR96" s="207" t="s">
        <v>194</v>
      </c>
      <c r="AT96" s="207" t="s">
        <v>317</v>
      </c>
      <c r="AU96" s="207" t="s">
        <v>86</v>
      </c>
      <c r="AY96" s="19" t="s">
        <v>315</v>
      </c>
      <c r="BE96" s="208">
        <f>IF(N96="základní",J96,0)</f>
        <v>0</v>
      </c>
      <c r="BF96" s="208">
        <f>IF(N96="snížená",J96,0)</f>
        <v>0</v>
      </c>
      <c r="BG96" s="208">
        <f>IF(N96="zákl. přenesená",J96,0)</f>
        <v>0</v>
      </c>
      <c r="BH96" s="208">
        <f>IF(N96="sníž. přenesená",J96,0)</f>
        <v>0</v>
      </c>
      <c r="BI96" s="208">
        <f>IF(N96="nulová",J96,0)</f>
        <v>0</v>
      </c>
      <c r="BJ96" s="19" t="s">
        <v>84</v>
      </c>
      <c r="BK96" s="208">
        <f>ROUND(I96*H96,2)</f>
        <v>0</v>
      </c>
      <c r="BL96" s="19" t="s">
        <v>194</v>
      </c>
      <c r="BM96" s="207" t="s">
        <v>321</v>
      </c>
    </row>
    <row r="97" spans="1:65" s="2" customFormat="1">
      <c r="A97" s="36"/>
      <c r="B97" s="37"/>
      <c r="C97" s="38"/>
      <c r="D97" s="209" t="s">
        <v>322</v>
      </c>
      <c r="E97" s="38"/>
      <c r="F97" s="210" t="s">
        <v>323</v>
      </c>
      <c r="G97" s="38"/>
      <c r="H97" s="38"/>
      <c r="I97" s="118"/>
      <c r="J97" s="38"/>
      <c r="K97" s="38"/>
      <c r="L97" s="41"/>
      <c r="M97" s="211"/>
      <c r="N97" s="212"/>
      <c r="O97" s="66"/>
      <c r="P97" s="66"/>
      <c r="Q97" s="66"/>
      <c r="R97" s="66"/>
      <c r="S97" s="66"/>
      <c r="T97" s="67"/>
      <c r="U97" s="36"/>
      <c r="V97" s="36"/>
      <c r="W97" s="36"/>
      <c r="X97" s="36"/>
      <c r="Y97" s="36"/>
      <c r="Z97" s="36"/>
      <c r="AA97" s="36"/>
      <c r="AB97" s="36"/>
      <c r="AC97" s="36"/>
      <c r="AD97" s="36"/>
      <c r="AE97" s="36"/>
      <c r="AT97" s="19" t="s">
        <v>322</v>
      </c>
      <c r="AU97" s="19" t="s">
        <v>86</v>
      </c>
    </row>
    <row r="98" spans="1:65" s="13" customFormat="1">
      <c r="B98" s="213"/>
      <c r="C98" s="214"/>
      <c r="D98" s="209" t="s">
        <v>324</v>
      </c>
      <c r="E98" s="215" t="s">
        <v>131</v>
      </c>
      <c r="F98" s="216" t="s">
        <v>325</v>
      </c>
      <c r="G98" s="214"/>
      <c r="H98" s="217">
        <v>21</v>
      </c>
      <c r="I98" s="218"/>
      <c r="J98" s="214"/>
      <c r="K98" s="214"/>
      <c r="L98" s="219"/>
      <c r="M98" s="220"/>
      <c r="N98" s="221"/>
      <c r="O98" s="221"/>
      <c r="P98" s="221"/>
      <c r="Q98" s="221"/>
      <c r="R98" s="221"/>
      <c r="S98" s="221"/>
      <c r="T98" s="222"/>
      <c r="AT98" s="223" t="s">
        <v>324</v>
      </c>
      <c r="AU98" s="223" t="s">
        <v>86</v>
      </c>
      <c r="AV98" s="13" t="s">
        <v>86</v>
      </c>
      <c r="AW98" s="13" t="s">
        <v>37</v>
      </c>
      <c r="AX98" s="13" t="s">
        <v>84</v>
      </c>
      <c r="AY98" s="223" t="s">
        <v>315</v>
      </c>
    </row>
    <row r="99" spans="1:65" s="2" customFormat="1" ht="16.5" customHeight="1">
      <c r="A99" s="36"/>
      <c r="B99" s="37"/>
      <c r="C99" s="196" t="s">
        <v>86</v>
      </c>
      <c r="D99" s="196" t="s">
        <v>317</v>
      </c>
      <c r="E99" s="197" t="s">
        <v>326</v>
      </c>
      <c r="F99" s="198" t="s">
        <v>327</v>
      </c>
      <c r="G99" s="199" t="s">
        <v>133</v>
      </c>
      <c r="H99" s="200">
        <v>13</v>
      </c>
      <c r="I99" s="201"/>
      <c r="J99" s="202">
        <f>ROUND(I99*H99,2)</f>
        <v>0</v>
      </c>
      <c r="K99" s="198" t="s">
        <v>320</v>
      </c>
      <c r="L99" s="41"/>
      <c r="M99" s="203" t="s">
        <v>19</v>
      </c>
      <c r="N99" s="204" t="s">
        <v>47</v>
      </c>
      <c r="O99" s="66"/>
      <c r="P99" s="205">
        <f>O99*H99</f>
        <v>0</v>
      </c>
      <c r="Q99" s="205">
        <v>5.0000000000000002E-5</v>
      </c>
      <c r="R99" s="205">
        <f>Q99*H99</f>
        <v>6.5000000000000008E-4</v>
      </c>
      <c r="S99" s="205">
        <v>0</v>
      </c>
      <c r="T99" s="206">
        <f>S99*H99</f>
        <v>0</v>
      </c>
      <c r="U99" s="36"/>
      <c r="V99" s="36"/>
      <c r="W99" s="36"/>
      <c r="X99" s="36"/>
      <c r="Y99" s="36"/>
      <c r="Z99" s="36"/>
      <c r="AA99" s="36"/>
      <c r="AB99" s="36"/>
      <c r="AC99" s="36"/>
      <c r="AD99" s="36"/>
      <c r="AE99" s="36"/>
      <c r="AR99" s="207" t="s">
        <v>194</v>
      </c>
      <c r="AT99" s="207" t="s">
        <v>317</v>
      </c>
      <c r="AU99" s="207" t="s">
        <v>86</v>
      </c>
      <c r="AY99" s="19" t="s">
        <v>315</v>
      </c>
      <c r="BE99" s="208">
        <f>IF(N99="základní",J99,0)</f>
        <v>0</v>
      </c>
      <c r="BF99" s="208">
        <f>IF(N99="snížená",J99,0)</f>
        <v>0</v>
      </c>
      <c r="BG99" s="208">
        <f>IF(N99="zákl. přenesená",J99,0)</f>
        <v>0</v>
      </c>
      <c r="BH99" s="208">
        <f>IF(N99="sníž. přenesená",J99,0)</f>
        <v>0</v>
      </c>
      <c r="BI99" s="208">
        <f>IF(N99="nulová",J99,0)</f>
        <v>0</v>
      </c>
      <c r="BJ99" s="19" t="s">
        <v>84</v>
      </c>
      <c r="BK99" s="208">
        <f>ROUND(I99*H99,2)</f>
        <v>0</v>
      </c>
      <c r="BL99" s="19" t="s">
        <v>194</v>
      </c>
      <c r="BM99" s="207" t="s">
        <v>328</v>
      </c>
    </row>
    <row r="100" spans="1:65" s="2" customFormat="1">
      <c r="A100" s="36"/>
      <c r="B100" s="37"/>
      <c r="C100" s="38"/>
      <c r="D100" s="209" t="s">
        <v>322</v>
      </c>
      <c r="E100" s="38"/>
      <c r="F100" s="210" t="s">
        <v>329</v>
      </c>
      <c r="G100" s="38"/>
      <c r="H100" s="38"/>
      <c r="I100" s="118"/>
      <c r="J100" s="38"/>
      <c r="K100" s="38"/>
      <c r="L100" s="41"/>
      <c r="M100" s="211"/>
      <c r="N100" s="212"/>
      <c r="O100" s="66"/>
      <c r="P100" s="66"/>
      <c r="Q100" s="66"/>
      <c r="R100" s="66"/>
      <c r="S100" s="66"/>
      <c r="T100" s="67"/>
      <c r="U100" s="36"/>
      <c r="V100" s="36"/>
      <c r="W100" s="36"/>
      <c r="X100" s="36"/>
      <c r="Y100" s="36"/>
      <c r="Z100" s="36"/>
      <c r="AA100" s="36"/>
      <c r="AB100" s="36"/>
      <c r="AC100" s="36"/>
      <c r="AD100" s="36"/>
      <c r="AE100" s="36"/>
      <c r="AT100" s="19" t="s">
        <v>322</v>
      </c>
      <c r="AU100" s="19" t="s">
        <v>86</v>
      </c>
    </row>
    <row r="101" spans="1:65" s="13" customFormat="1">
      <c r="B101" s="213"/>
      <c r="C101" s="214"/>
      <c r="D101" s="209" t="s">
        <v>324</v>
      </c>
      <c r="E101" s="215" t="s">
        <v>134</v>
      </c>
      <c r="F101" s="216" t="s">
        <v>330</v>
      </c>
      <c r="G101" s="214"/>
      <c r="H101" s="217">
        <v>13</v>
      </c>
      <c r="I101" s="218"/>
      <c r="J101" s="214"/>
      <c r="K101" s="214"/>
      <c r="L101" s="219"/>
      <c r="M101" s="220"/>
      <c r="N101" s="221"/>
      <c r="O101" s="221"/>
      <c r="P101" s="221"/>
      <c r="Q101" s="221"/>
      <c r="R101" s="221"/>
      <c r="S101" s="221"/>
      <c r="T101" s="222"/>
      <c r="AT101" s="223" t="s">
        <v>324</v>
      </c>
      <c r="AU101" s="223" t="s">
        <v>86</v>
      </c>
      <c r="AV101" s="13" t="s">
        <v>86</v>
      </c>
      <c r="AW101" s="13" t="s">
        <v>37</v>
      </c>
      <c r="AX101" s="13" t="s">
        <v>84</v>
      </c>
      <c r="AY101" s="223" t="s">
        <v>315</v>
      </c>
    </row>
    <row r="102" spans="1:65" s="2" customFormat="1" ht="16.5" customHeight="1">
      <c r="A102" s="36"/>
      <c r="B102" s="37"/>
      <c r="C102" s="196" t="s">
        <v>142</v>
      </c>
      <c r="D102" s="196" t="s">
        <v>317</v>
      </c>
      <c r="E102" s="197" t="s">
        <v>331</v>
      </c>
      <c r="F102" s="198" t="s">
        <v>332</v>
      </c>
      <c r="G102" s="199" t="s">
        <v>133</v>
      </c>
      <c r="H102" s="200">
        <v>5</v>
      </c>
      <c r="I102" s="201"/>
      <c r="J102" s="202">
        <f>ROUND(I102*H102,2)</f>
        <v>0</v>
      </c>
      <c r="K102" s="198" t="s">
        <v>320</v>
      </c>
      <c r="L102" s="41"/>
      <c r="M102" s="203" t="s">
        <v>19</v>
      </c>
      <c r="N102" s="204" t="s">
        <v>47</v>
      </c>
      <c r="O102" s="66"/>
      <c r="P102" s="205">
        <f>O102*H102</f>
        <v>0</v>
      </c>
      <c r="Q102" s="205">
        <v>9.0000000000000006E-5</v>
      </c>
      <c r="R102" s="205">
        <f>Q102*H102</f>
        <v>4.5000000000000004E-4</v>
      </c>
      <c r="S102" s="205">
        <v>0</v>
      </c>
      <c r="T102" s="206">
        <f>S102*H102</f>
        <v>0</v>
      </c>
      <c r="U102" s="36"/>
      <c r="V102" s="36"/>
      <c r="W102" s="36"/>
      <c r="X102" s="36"/>
      <c r="Y102" s="36"/>
      <c r="Z102" s="36"/>
      <c r="AA102" s="36"/>
      <c r="AB102" s="36"/>
      <c r="AC102" s="36"/>
      <c r="AD102" s="36"/>
      <c r="AE102" s="36"/>
      <c r="AR102" s="207" t="s">
        <v>194</v>
      </c>
      <c r="AT102" s="207" t="s">
        <v>317</v>
      </c>
      <c r="AU102" s="207" t="s">
        <v>86</v>
      </c>
      <c r="AY102" s="19" t="s">
        <v>315</v>
      </c>
      <c r="BE102" s="208">
        <f>IF(N102="základní",J102,0)</f>
        <v>0</v>
      </c>
      <c r="BF102" s="208">
        <f>IF(N102="snížená",J102,0)</f>
        <v>0</v>
      </c>
      <c r="BG102" s="208">
        <f>IF(N102="zákl. přenesená",J102,0)</f>
        <v>0</v>
      </c>
      <c r="BH102" s="208">
        <f>IF(N102="sníž. přenesená",J102,0)</f>
        <v>0</v>
      </c>
      <c r="BI102" s="208">
        <f>IF(N102="nulová",J102,0)</f>
        <v>0</v>
      </c>
      <c r="BJ102" s="19" t="s">
        <v>84</v>
      </c>
      <c r="BK102" s="208">
        <f>ROUND(I102*H102,2)</f>
        <v>0</v>
      </c>
      <c r="BL102" s="19" t="s">
        <v>194</v>
      </c>
      <c r="BM102" s="207" t="s">
        <v>333</v>
      </c>
    </row>
    <row r="103" spans="1:65" s="2" customFormat="1">
      <c r="A103" s="36"/>
      <c r="B103" s="37"/>
      <c r="C103" s="38"/>
      <c r="D103" s="209" t="s">
        <v>322</v>
      </c>
      <c r="E103" s="38"/>
      <c r="F103" s="210" t="s">
        <v>334</v>
      </c>
      <c r="G103" s="38"/>
      <c r="H103" s="38"/>
      <c r="I103" s="118"/>
      <c r="J103" s="38"/>
      <c r="K103" s="38"/>
      <c r="L103" s="41"/>
      <c r="M103" s="211"/>
      <c r="N103" s="212"/>
      <c r="O103" s="66"/>
      <c r="P103" s="66"/>
      <c r="Q103" s="66"/>
      <c r="R103" s="66"/>
      <c r="S103" s="66"/>
      <c r="T103" s="67"/>
      <c r="U103" s="36"/>
      <c r="V103" s="36"/>
      <c r="W103" s="36"/>
      <c r="X103" s="36"/>
      <c r="Y103" s="36"/>
      <c r="Z103" s="36"/>
      <c r="AA103" s="36"/>
      <c r="AB103" s="36"/>
      <c r="AC103" s="36"/>
      <c r="AD103" s="36"/>
      <c r="AE103" s="36"/>
      <c r="AT103" s="19" t="s">
        <v>322</v>
      </c>
      <c r="AU103" s="19" t="s">
        <v>86</v>
      </c>
    </row>
    <row r="104" spans="1:65" s="13" customFormat="1">
      <c r="B104" s="213"/>
      <c r="C104" s="214"/>
      <c r="D104" s="209" t="s">
        <v>324</v>
      </c>
      <c r="E104" s="215" t="s">
        <v>137</v>
      </c>
      <c r="F104" s="216" t="s">
        <v>335</v>
      </c>
      <c r="G104" s="214"/>
      <c r="H104" s="217">
        <v>5</v>
      </c>
      <c r="I104" s="218"/>
      <c r="J104" s="214"/>
      <c r="K104" s="214"/>
      <c r="L104" s="219"/>
      <c r="M104" s="220"/>
      <c r="N104" s="221"/>
      <c r="O104" s="221"/>
      <c r="P104" s="221"/>
      <c r="Q104" s="221"/>
      <c r="R104" s="221"/>
      <c r="S104" s="221"/>
      <c r="T104" s="222"/>
      <c r="AT104" s="223" t="s">
        <v>324</v>
      </c>
      <c r="AU104" s="223" t="s">
        <v>86</v>
      </c>
      <c r="AV104" s="13" t="s">
        <v>86</v>
      </c>
      <c r="AW104" s="13" t="s">
        <v>37</v>
      </c>
      <c r="AX104" s="13" t="s">
        <v>84</v>
      </c>
      <c r="AY104" s="223" t="s">
        <v>315</v>
      </c>
    </row>
    <row r="105" spans="1:65" s="2" customFormat="1" ht="16.5" customHeight="1">
      <c r="A105" s="36"/>
      <c r="B105" s="37"/>
      <c r="C105" s="196" t="s">
        <v>194</v>
      </c>
      <c r="D105" s="196" t="s">
        <v>317</v>
      </c>
      <c r="E105" s="197" t="s">
        <v>336</v>
      </c>
      <c r="F105" s="198" t="s">
        <v>337</v>
      </c>
      <c r="G105" s="199" t="s">
        <v>133</v>
      </c>
      <c r="H105" s="200">
        <v>3</v>
      </c>
      <c r="I105" s="201"/>
      <c r="J105" s="202">
        <f>ROUND(I105*H105,2)</f>
        <v>0</v>
      </c>
      <c r="K105" s="198" t="s">
        <v>320</v>
      </c>
      <c r="L105" s="41"/>
      <c r="M105" s="203" t="s">
        <v>19</v>
      </c>
      <c r="N105" s="204" t="s">
        <v>47</v>
      </c>
      <c r="O105" s="66"/>
      <c r="P105" s="205">
        <f>O105*H105</f>
        <v>0</v>
      </c>
      <c r="Q105" s="205">
        <v>9.0000000000000006E-5</v>
      </c>
      <c r="R105" s="205">
        <f>Q105*H105</f>
        <v>2.7E-4</v>
      </c>
      <c r="S105" s="205">
        <v>0</v>
      </c>
      <c r="T105" s="206">
        <f>S105*H105</f>
        <v>0</v>
      </c>
      <c r="U105" s="36"/>
      <c r="V105" s="36"/>
      <c r="W105" s="36"/>
      <c r="X105" s="36"/>
      <c r="Y105" s="36"/>
      <c r="Z105" s="36"/>
      <c r="AA105" s="36"/>
      <c r="AB105" s="36"/>
      <c r="AC105" s="36"/>
      <c r="AD105" s="36"/>
      <c r="AE105" s="36"/>
      <c r="AR105" s="207" t="s">
        <v>194</v>
      </c>
      <c r="AT105" s="207" t="s">
        <v>317</v>
      </c>
      <c r="AU105" s="207" t="s">
        <v>86</v>
      </c>
      <c r="AY105" s="19" t="s">
        <v>315</v>
      </c>
      <c r="BE105" s="208">
        <f>IF(N105="základní",J105,0)</f>
        <v>0</v>
      </c>
      <c r="BF105" s="208">
        <f>IF(N105="snížená",J105,0)</f>
        <v>0</v>
      </c>
      <c r="BG105" s="208">
        <f>IF(N105="zákl. přenesená",J105,0)</f>
        <v>0</v>
      </c>
      <c r="BH105" s="208">
        <f>IF(N105="sníž. přenesená",J105,0)</f>
        <v>0</v>
      </c>
      <c r="BI105" s="208">
        <f>IF(N105="nulová",J105,0)</f>
        <v>0</v>
      </c>
      <c r="BJ105" s="19" t="s">
        <v>84</v>
      </c>
      <c r="BK105" s="208">
        <f>ROUND(I105*H105,2)</f>
        <v>0</v>
      </c>
      <c r="BL105" s="19" t="s">
        <v>194</v>
      </c>
      <c r="BM105" s="207" t="s">
        <v>338</v>
      </c>
    </row>
    <row r="106" spans="1:65" s="2" customFormat="1">
      <c r="A106" s="36"/>
      <c r="B106" s="37"/>
      <c r="C106" s="38"/>
      <c r="D106" s="209" t="s">
        <v>322</v>
      </c>
      <c r="E106" s="38"/>
      <c r="F106" s="210" t="s">
        <v>339</v>
      </c>
      <c r="G106" s="38"/>
      <c r="H106" s="38"/>
      <c r="I106" s="118"/>
      <c r="J106" s="38"/>
      <c r="K106" s="38"/>
      <c r="L106" s="41"/>
      <c r="M106" s="211"/>
      <c r="N106" s="212"/>
      <c r="O106" s="66"/>
      <c r="P106" s="66"/>
      <c r="Q106" s="66"/>
      <c r="R106" s="66"/>
      <c r="S106" s="66"/>
      <c r="T106" s="67"/>
      <c r="U106" s="36"/>
      <c r="V106" s="36"/>
      <c r="W106" s="36"/>
      <c r="X106" s="36"/>
      <c r="Y106" s="36"/>
      <c r="Z106" s="36"/>
      <c r="AA106" s="36"/>
      <c r="AB106" s="36"/>
      <c r="AC106" s="36"/>
      <c r="AD106" s="36"/>
      <c r="AE106" s="36"/>
      <c r="AT106" s="19" t="s">
        <v>322</v>
      </c>
      <c r="AU106" s="19" t="s">
        <v>86</v>
      </c>
    </row>
    <row r="107" spans="1:65" s="13" customFormat="1">
      <c r="B107" s="213"/>
      <c r="C107" s="214"/>
      <c r="D107" s="209" t="s">
        <v>324</v>
      </c>
      <c r="E107" s="215" t="s">
        <v>140</v>
      </c>
      <c r="F107" s="216" t="s">
        <v>340</v>
      </c>
      <c r="G107" s="214"/>
      <c r="H107" s="217">
        <v>3</v>
      </c>
      <c r="I107" s="218"/>
      <c r="J107" s="214"/>
      <c r="K107" s="214"/>
      <c r="L107" s="219"/>
      <c r="M107" s="220"/>
      <c r="N107" s="221"/>
      <c r="O107" s="221"/>
      <c r="P107" s="221"/>
      <c r="Q107" s="221"/>
      <c r="R107" s="221"/>
      <c r="S107" s="221"/>
      <c r="T107" s="222"/>
      <c r="AT107" s="223" t="s">
        <v>324</v>
      </c>
      <c r="AU107" s="223" t="s">
        <v>86</v>
      </c>
      <c r="AV107" s="13" t="s">
        <v>86</v>
      </c>
      <c r="AW107" s="13" t="s">
        <v>37</v>
      </c>
      <c r="AX107" s="13" t="s">
        <v>84</v>
      </c>
      <c r="AY107" s="223" t="s">
        <v>315</v>
      </c>
    </row>
    <row r="108" spans="1:65" s="2" customFormat="1" ht="16.5" customHeight="1">
      <c r="A108" s="36"/>
      <c r="B108" s="37"/>
      <c r="C108" s="196" t="s">
        <v>139</v>
      </c>
      <c r="D108" s="196" t="s">
        <v>317</v>
      </c>
      <c r="E108" s="197" t="s">
        <v>341</v>
      </c>
      <c r="F108" s="198" t="s">
        <v>342</v>
      </c>
      <c r="G108" s="199" t="s">
        <v>113</v>
      </c>
      <c r="H108" s="200">
        <v>1269.6099999999999</v>
      </c>
      <c r="I108" s="201"/>
      <c r="J108" s="202">
        <f>ROUND(I108*H108,2)</f>
        <v>0</v>
      </c>
      <c r="K108" s="198" t="s">
        <v>19</v>
      </c>
      <c r="L108" s="41"/>
      <c r="M108" s="203" t="s">
        <v>19</v>
      </c>
      <c r="N108" s="204" t="s">
        <v>47</v>
      </c>
      <c r="O108" s="66"/>
      <c r="P108" s="205">
        <f>O108*H108</f>
        <v>0</v>
      </c>
      <c r="Q108" s="205">
        <v>0</v>
      </c>
      <c r="R108" s="205">
        <f>Q108*H108</f>
        <v>0</v>
      </c>
      <c r="S108" s="205">
        <v>1.82</v>
      </c>
      <c r="T108" s="206">
        <f>S108*H108</f>
        <v>2310.6902</v>
      </c>
      <c r="U108" s="36"/>
      <c r="V108" s="36"/>
      <c r="W108" s="36"/>
      <c r="X108" s="36"/>
      <c r="Y108" s="36"/>
      <c r="Z108" s="36"/>
      <c r="AA108" s="36"/>
      <c r="AB108" s="36"/>
      <c r="AC108" s="36"/>
      <c r="AD108" s="36"/>
      <c r="AE108" s="36"/>
      <c r="AR108" s="207" t="s">
        <v>194</v>
      </c>
      <c r="AT108" s="207" t="s">
        <v>317</v>
      </c>
      <c r="AU108" s="207" t="s">
        <v>86</v>
      </c>
      <c r="AY108" s="19" t="s">
        <v>315</v>
      </c>
      <c r="BE108" s="208">
        <f>IF(N108="základní",J108,0)</f>
        <v>0</v>
      </c>
      <c r="BF108" s="208">
        <f>IF(N108="snížená",J108,0)</f>
        <v>0</v>
      </c>
      <c r="BG108" s="208">
        <f>IF(N108="zákl. přenesená",J108,0)</f>
        <v>0</v>
      </c>
      <c r="BH108" s="208">
        <f>IF(N108="sníž. přenesená",J108,0)</f>
        <v>0</v>
      </c>
      <c r="BI108" s="208">
        <f>IF(N108="nulová",J108,0)</f>
        <v>0</v>
      </c>
      <c r="BJ108" s="19" t="s">
        <v>84</v>
      </c>
      <c r="BK108" s="208">
        <f>ROUND(I108*H108,2)</f>
        <v>0</v>
      </c>
      <c r="BL108" s="19" t="s">
        <v>194</v>
      </c>
      <c r="BM108" s="207" t="s">
        <v>343</v>
      </c>
    </row>
    <row r="109" spans="1:65" s="2" customFormat="1" ht="19.5">
      <c r="A109" s="36"/>
      <c r="B109" s="37"/>
      <c r="C109" s="38"/>
      <c r="D109" s="209" t="s">
        <v>322</v>
      </c>
      <c r="E109" s="38"/>
      <c r="F109" s="210" t="s">
        <v>344</v>
      </c>
      <c r="G109" s="38"/>
      <c r="H109" s="38"/>
      <c r="I109" s="118"/>
      <c r="J109" s="38"/>
      <c r="K109" s="38"/>
      <c r="L109" s="41"/>
      <c r="M109" s="211"/>
      <c r="N109" s="212"/>
      <c r="O109" s="66"/>
      <c r="P109" s="66"/>
      <c r="Q109" s="66"/>
      <c r="R109" s="66"/>
      <c r="S109" s="66"/>
      <c r="T109" s="67"/>
      <c r="U109" s="36"/>
      <c r="V109" s="36"/>
      <c r="W109" s="36"/>
      <c r="X109" s="36"/>
      <c r="Y109" s="36"/>
      <c r="Z109" s="36"/>
      <c r="AA109" s="36"/>
      <c r="AB109" s="36"/>
      <c r="AC109" s="36"/>
      <c r="AD109" s="36"/>
      <c r="AE109" s="36"/>
      <c r="AT109" s="19" t="s">
        <v>322</v>
      </c>
      <c r="AU109" s="19" t="s">
        <v>86</v>
      </c>
    </row>
    <row r="110" spans="1:65" s="2" customFormat="1" ht="29.25">
      <c r="A110" s="36"/>
      <c r="B110" s="37"/>
      <c r="C110" s="38"/>
      <c r="D110" s="209" t="s">
        <v>345</v>
      </c>
      <c r="E110" s="38"/>
      <c r="F110" s="224" t="s">
        <v>346</v>
      </c>
      <c r="G110" s="38"/>
      <c r="H110" s="38"/>
      <c r="I110" s="118"/>
      <c r="J110" s="38"/>
      <c r="K110" s="38"/>
      <c r="L110" s="41"/>
      <c r="M110" s="211"/>
      <c r="N110" s="212"/>
      <c r="O110" s="66"/>
      <c r="P110" s="66"/>
      <c r="Q110" s="66"/>
      <c r="R110" s="66"/>
      <c r="S110" s="66"/>
      <c r="T110" s="67"/>
      <c r="U110" s="36"/>
      <c r="V110" s="36"/>
      <c r="W110" s="36"/>
      <c r="X110" s="36"/>
      <c r="Y110" s="36"/>
      <c r="Z110" s="36"/>
      <c r="AA110" s="36"/>
      <c r="AB110" s="36"/>
      <c r="AC110" s="36"/>
      <c r="AD110" s="36"/>
      <c r="AE110" s="36"/>
      <c r="AT110" s="19" t="s">
        <v>345</v>
      </c>
      <c r="AU110" s="19" t="s">
        <v>86</v>
      </c>
    </row>
    <row r="111" spans="1:65" s="14" customFormat="1">
      <c r="B111" s="225"/>
      <c r="C111" s="226"/>
      <c r="D111" s="209" t="s">
        <v>324</v>
      </c>
      <c r="E111" s="227" t="s">
        <v>19</v>
      </c>
      <c r="F111" s="228" t="s">
        <v>347</v>
      </c>
      <c r="G111" s="226"/>
      <c r="H111" s="227" t="s">
        <v>19</v>
      </c>
      <c r="I111" s="229"/>
      <c r="J111" s="226"/>
      <c r="K111" s="226"/>
      <c r="L111" s="230"/>
      <c r="M111" s="231"/>
      <c r="N111" s="232"/>
      <c r="O111" s="232"/>
      <c r="P111" s="232"/>
      <c r="Q111" s="232"/>
      <c r="R111" s="232"/>
      <c r="S111" s="232"/>
      <c r="T111" s="233"/>
      <c r="AT111" s="234" t="s">
        <v>324</v>
      </c>
      <c r="AU111" s="234" t="s">
        <v>86</v>
      </c>
      <c r="AV111" s="14" t="s">
        <v>84</v>
      </c>
      <c r="AW111" s="14" t="s">
        <v>37</v>
      </c>
      <c r="AX111" s="14" t="s">
        <v>76</v>
      </c>
      <c r="AY111" s="234" t="s">
        <v>315</v>
      </c>
    </row>
    <row r="112" spans="1:65" s="14" customFormat="1">
      <c r="B112" s="225"/>
      <c r="C112" s="226"/>
      <c r="D112" s="209" t="s">
        <v>324</v>
      </c>
      <c r="E112" s="227" t="s">
        <v>19</v>
      </c>
      <c r="F112" s="228" t="s">
        <v>348</v>
      </c>
      <c r="G112" s="226"/>
      <c r="H112" s="227" t="s">
        <v>19</v>
      </c>
      <c r="I112" s="229"/>
      <c r="J112" s="226"/>
      <c r="K112" s="226"/>
      <c r="L112" s="230"/>
      <c r="M112" s="231"/>
      <c r="N112" s="232"/>
      <c r="O112" s="232"/>
      <c r="P112" s="232"/>
      <c r="Q112" s="232"/>
      <c r="R112" s="232"/>
      <c r="S112" s="232"/>
      <c r="T112" s="233"/>
      <c r="AT112" s="234" t="s">
        <v>324</v>
      </c>
      <c r="AU112" s="234" t="s">
        <v>86</v>
      </c>
      <c r="AV112" s="14" t="s">
        <v>84</v>
      </c>
      <c r="AW112" s="14" t="s">
        <v>37</v>
      </c>
      <c r="AX112" s="14" t="s">
        <v>76</v>
      </c>
      <c r="AY112" s="234" t="s">
        <v>315</v>
      </c>
    </row>
    <row r="113" spans="2:51" s="13" customFormat="1">
      <c r="B113" s="213"/>
      <c r="C113" s="214"/>
      <c r="D113" s="209" t="s">
        <v>324</v>
      </c>
      <c r="E113" s="215" t="s">
        <v>19</v>
      </c>
      <c r="F113" s="216" t="s">
        <v>349</v>
      </c>
      <c r="G113" s="214"/>
      <c r="H113" s="217">
        <v>51.5</v>
      </c>
      <c r="I113" s="218"/>
      <c r="J113" s="214"/>
      <c r="K113" s="214"/>
      <c r="L113" s="219"/>
      <c r="M113" s="220"/>
      <c r="N113" s="221"/>
      <c r="O113" s="221"/>
      <c r="P113" s="221"/>
      <c r="Q113" s="221"/>
      <c r="R113" s="221"/>
      <c r="S113" s="221"/>
      <c r="T113" s="222"/>
      <c r="AT113" s="223" t="s">
        <v>324</v>
      </c>
      <c r="AU113" s="223" t="s">
        <v>86</v>
      </c>
      <c r="AV113" s="13" t="s">
        <v>86</v>
      </c>
      <c r="AW113" s="13" t="s">
        <v>37</v>
      </c>
      <c r="AX113" s="13" t="s">
        <v>76</v>
      </c>
      <c r="AY113" s="223" t="s">
        <v>315</v>
      </c>
    </row>
    <row r="114" spans="2:51" s="14" customFormat="1">
      <c r="B114" s="225"/>
      <c r="C114" s="226"/>
      <c r="D114" s="209" t="s">
        <v>324</v>
      </c>
      <c r="E114" s="227" t="s">
        <v>19</v>
      </c>
      <c r="F114" s="228" t="s">
        <v>350</v>
      </c>
      <c r="G114" s="226"/>
      <c r="H114" s="227" t="s">
        <v>19</v>
      </c>
      <c r="I114" s="229"/>
      <c r="J114" s="226"/>
      <c r="K114" s="226"/>
      <c r="L114" s="230"/>
      <c r="M114" s="231"/>
      <c r="N114" s="232"/>
      <c r="O114" s="232"/>
      <c r="P114" s="232"/>
      <c r="Q114" s="232"/>
      <c r="R114" s="232"/>
      <c r="S114" s="232"/>
      <c r="T114" s="233"/>
      <c r="AT114" s="234" t="s">
        <v>324</v>
      </c>
      <c r="AU114" s="234" t="s">
        <v>86</v>
      </c>
      <c r="AV114" s="14" t="s">
        <v>84</v>
      </c>
      <c r="AW114" s="14" t="s">
        <v>37</v>
      </c>
      <c r="AX114" s="14" t="s">
        <v>76</v>
      </c>
      <c r="AY114" s="234" t="s">
        <v>315</v>
      </c>
    </row>
    <row r="115" spans="2:51" s="13" customFormat="1">
      <c r="B115" s="213"/>
      <c r="C115" s="214"/>
      <c r="D115" s="209" t="s">
        <v>324</v>
      </c>
      <c r="E115" s="215" t="s">
        <v>19</v>
      </c>
      <c r="F115" s="216" t="s">
        <v>351</v>
      </c>
      <c r="G115" s="214"/>
      <c r="H115" s="217">
        <v>56</v>
      </c>
      <c r="I115" s="218"/>
      <c r="J115" s="214"/>
      <c r="K115" s="214"/>
      <c r="L115" s="219"/>
      <c r="M115" s="220"/>
      <c r="N115" s="221"/>
      <c r="O115" s="221"/>
      <c r="P115" s="221"/>
      <c r="Q115" s="221"/>
      <c r="R115" s="221"/>
      <c r="S115" s="221"/>
      <c r="T115" s="222"/>
      <c r="AT115" s="223" t="s">
        <v>324</v>
      </c>
      <c r="AU115" s="223" t="s">
        <v>86</v>
      </c>
      <c r="AV115" s="13" t="s">
        <v>86</v>
      </c>
      <c r="AW115" s="13" t="s">
        <v>37</v>
      </c>
      <c r="AX115" s="13" t="s">
        <v>76</v>
      </c>
      <c r="AY115" s="223" t="s">
        <v>315</v>
      </c>
    </row>
    <row r="116" spans="2:51" s="14" customFormat="1">
      <c r="B116" s="225"/>
      <c r="C116" s="226"/>
      <c r="D116" s="209" t="s">
        <v>324</v>
      </c>
      <c r="E116" s="227" t="s">
        <v>19</v>
      </c>
      <c r="F116" s="228" t="s">
        <v>352</v>
      </c>
      <c r="G116" s="226"/>
      <c r="H116" s="227" t="s">
        <v>19</v>
      </c>
      <c r="I116" s="229"/>
      <c r="J116" s="226"/>
      <c r="K116" s="226"/>
      <c r="L116" s="230"/>
      <c r="M116" s="231"/>
      <c r="N116" s="232"/>
      <c r="O116" s="232"/>
      <c r="P116" s="232"/>
      <c r="Q116" s="232"/>
      <c r="R116" s="232"/>
      <c r="S116" s="232"/>
      <c r="T116" s="233"/>
      <c r="AT116" s="234" t="s">
        <v>324</v>
      </c>
      <c r="AU116" s="234" t="s">
        <v>86</v>
      </c>
      <c r="AV116" s="14" t="s">
        <v>84</v>
      </c>
      <c r="AW116" s="14" t="s">
        <v>37</v>
      </c>
      <c r="AX116" s="14" t="s">
        <v>76</v>
      </c>
      <c r="AY116" s="234" t="s">
        <v>315</v>
      </c>
    </row>
    <row r="117" spans="2:51" s="13" customFormat="1">
      <c r="B117" s="213"/>
      <c r="C117" s="214"/>
      <c r="D117" s="209" t="s">
        <v>324</v>
      </c>
      <c r="E117" s="215" t="s">
        <v>19</v>
      </c>
      <c r="F117" s="216" t="s">
        <v>353</v>
      </c>
      <c r="G117" s="214"/>
      <c r="H117" s="217">
        <v>166</v>
      </c>
      <c r="I117" s="218"/>
      <c r="J117" s="214"/>
      <c r="K117" s="214"/>
      <c r="L117" s="219"/>
      <c r="M117" s="220"/>
      <c r="N117" s="221"/>
      <c r="O117" s="221"/>
      <c r="P117" s="221"/>
      <c r="Q117" s="221"/>
      <c r="R117" s="221"/>
      <c r="S117" s="221"/>
      <c r="T117" s="222"/>
      <c r="AT117" s="223" t="s">
        <v>324</v>
      </c>
      <c r="AU117" s="223" t="s">
        <v>86</v>
      </c>
      <c r="AV117" s="13" t="s">
        <v>86</v>
      </c>
      <c r="AW117" s="13" t="s">
        <v>37</v>
      </c>
      <c r="AX117" s="13" t="s">
        <v>76</v>
      </c>
      <c r="AY117" s="223" t="s">
        <v>315</v>
      </c>
    </row>
    <row r="118" spans="2:51" s="14" customFormat="1">
      <c r="B118" s="225"/>
      <c r="C118" s="226"/>
      <c r="D118" s="209" t="s">
        <v>324</v>
      </c>
      <c r="E118" s="227" t="s">
        <v>19</v>
      </c>
      <c r="F118" s="228" t="s">
        <v>354</v>
      </c>
      <c r="G118" s="226"/>
      <c r="H118" s="227" t="s">
        <v>19</v>
      </c>
      <c r="I118" s="229"/>
      <c r="J118" s="226"/>
      <c r="K118" s="226"/>
      <c r="L118" s="230"/>
      <c r="M118" s="231"/>
      <c r="N118" s="232"/>
      <c r="O118" s="232"/>
      <c r="P118" s="232"/>
      <c r="Q118" s="232"/>
      <c r="R118" s="232"/>
      <c r="S118" s="232"/>
      <c r="T118" s="233"/>
      <c r="AT118" s="234" t="s">
        <v>324</v>
      </c>
      <c r="AU118" s="234" t="s">
        <v>86</v>
      </c>
      <c r="AV118" s="14" t="s">
        <v>84</v>
      </c>
      <c r="AW118" s="14" t="s">
        <v>37</v>
      </c>
      <c r="AX118" s="14" t="s">
        <v>76</v>
      </c>
      <c r="AY118" s="234" t="s">
        <v>315</v>
      </c>
    </row>
    <row r="119" spans="2:51" s="13" customFormat="1">
      <c r="B119" s="213"/>
      <c r="C119" s="214"/>
      <c r="D119" s="209" t="s">
        <v>324</v>
      </c>
      <c r="E119" s="215" t="s">
        <v>19</v>
      </c>
      <c r="F119" s="216" t="s">
        <v>355</v>
      </c>
      <c r="G119" s="214"/>
      <c r="H119" s="217">
        <v>133.62</v>
      </c>
      <c r="I119" s="218"/>
      <c r="J119" s="214"/>
      <c r="K119" s="214"/>
      <c r="L119" s="219"/>
      <c r="M119" s="220"/>
      <c r="N119" s="221"/>
      <c r="O119" s="221"/>
      <c r="P119" s="221"/>
      <c r="Q119" s="221"/>
      <c r="R119" s="221"/>
      <c r="S119" s="221"/>
      <c r="T119" s="222"/>
      <c r="AT119" s="223" t="s">
        <v>324</v>
      </c>
      <c r="AU119" s="223" t="s">
        <v>86</v>
      </c>
      <c r="AV119" s="13" t="s">
        <v>86</v>
      </c>
      <c r="AW119" s="13" t="s">
        <v>37</v>
      </c>
      <c r="AX119" s="13" t="s">
        <v>76</v>
      </c>
      <c r="AY119" s="223" t="s">
        <v>315</v>
      </c>
    </row>
    <row r="120" spans="2:51" s="14" customFormat="1">
      <c r="B120" s="225"/>
      <c r="C120" s="226"/>
      <c r="D120" s="209" t="s">
        <v>324</v>
      </c>
      <c r="E120" s="227" t="s">
        <v>19</v>
      </c>
      <c r="F120" s="228" t="s">
        <v>356</v>
      </c>
      <c r="G120" s="226"/>
      <c r="H120" s="227" t="s">
        <v>19</v>
      </c>
      <c r="I120" s="229"/>
      <c r="J120" s="226"/>
      <c r="K120" s="226"/>
      <c r="L120" s="230"/>
      <c r="M120" s="231"/>
      <c r="N120" s="232"/>
      <c r="O120" s="232"/>
      <c r="P120" s="232"/>
      <c r="Q120" s="232"/>
      <c r="R120" s="232"/>
      <c r="S120" s="232"/>
      <c r="T120" s="233"/>
      <c r="AT120" s="234" t="s">
        <v>324</v>
      </c>
      <c r="AU120" s="234" t="s">
        <v>86</v>
      </c>
      <c r="AV120" s="14" t="s">
        <v>84</v>
      </c>
      <c r="AW120" s="14" t="s">
        <v>37</v>
      </c>
      <c r="AX120" s="14" t="s">
        <v>76</v>
      </c>
      <c r="AY120" s="234" t="s">
        <v>315</v>
      </c>
    </row>
    <row r="121" spans="2:51" s="13" customFormat="1">
      <c r="B121" s="213"/>
      <c r="C121" s="214"/>
      <c r="D121" s="209" t="s">
        <v>324</v>
      </c>
      <c r="E121" s="215" t="s">
        <v>19</v>
      </c>
      <c r="F121" s="216" t="s">
        <v>357</v>
      </c>
      <c r="G121" s="214"/>
      <c r="H121" s="217">
        <v>277.2</v>
      </c>
      <c r="I121" s="218"/>
      <c r="J121" s="214"/>
      <c r="K121" s="214"/>
      <c r="L121" s="219"/>
      <c r="M121" s="220"/>
      <c r="N121" s="221"/>
      <c r="O121" s="221"/>
      <c r="P121" s="221"/>
      <c r="Q121" s="221"/>
      <c r="R121" s="221"/>
      <c r="S121" s="221"/>
      <c r="T121" s="222"/>
      <c r="AT121" s="223" t="s">
        <v>324</v>
      </c>
      <c r="AU121" s="223" t="s">
        <v>86</v>
      </c>
      <c r="AV121" s="13" t="s">
        <v>86</v>
      </c>
      <c r="AW121" s="13" t="s">
        <v>37</v>
      </c>
      <c r="AX121" s="13" t="s">
        <v>76</v>
      </c>
      <c r="AY121" s="223" t="s">
        <v>315</v>
      </c>
    </row>
    <row r="122" spans="2:51" s="14" customFormat="1">
      <c r="B122" s="225"/>
      <c r="C122" s="226"/>
      <c r="D122" s="209" t="s">
        <v>324</v>
      </c>
      <c r="E122" s="227" t="s">
        <v>19</v>
      </c>
      <c r="F122" s="228" t="s">
        <v>358</v>
      </c>
      <c r="G122" s="226"/>
      <c r="H122" s="227" t="s">
        <v>19</v>
      </c>
      <c r="I122" s="229"/>
      <c r="J122" s="226"/>
      <c r="K122" s="226"/>
      <c r="L122" s="230"/>
      <c r="M122" s="231"/>
      <c r="N122" s="232"/>
      <c r="O122" s="232"/>
      <c r="P122" s="232"/>
      <c r="Q122" s="232"/>
      <c r="R122" s="232"/>
      <c r="S122" s="232"/>
      <c r="T122" s="233"/>
      <c r="AT122" s="234" t="s">
        <v>324</v>
      </c>
      <c r="AU122" s="234" t="s">
        <v>86</v>
      </c>
      <c r="AV122" s="14" t="s">
        <v>84</v>
      </c>
      <c r="AW122" s="14" t="s">
        <v>37</v>
      </c>
      <c r="AX122" s="14" t="s">
        <v>76</v>
      </c>
      <c r="AY122" s="234" t="s">
        <v>315</v>
      </c>
    </row>
    <row r="123" spans="2:51" s="13" customFormat="1">
      <c r="B123" s="213"/>
      <c r="C123" s="214"/>
      <c r="D123" s="209" t="s">
        <v>324</v>
      </c>
      <c r="E123" s="215" t="s">
        <v>19</v>
      </c>
      <c r="F123" s="216" t="s">
        <v>359</v>
      </c>
      <c r="G123" s="214"/>
      <c r="H123" s="217">
        <v>61.37</v>
      </c>
      <c r="I123" s="218"/>
      <c r="J123" s="214"/>
      <c r="K123" s="214"/>
      <c r="L123" s="219"/>
      <c r="M123" s="220"/>
      <c r="N123" s="221"/>
      <c r="O123" s="221"/>
      <c r="P123" s="221"/>
      <c r="Q123" s="221"/>
      <c r="R123" s="221"/>
      <c r="S123" s="221"/>
      <c r="T123" s="222"/>
      <c r="AT123" s="223" t="s">
        <v>324</v>
      </c>
      <c r="AU123" s="223" t="s">
        <v>86</v>
      </c>
      <c r="AV123" s="13" t="s">
        <v>86</v>
      </c>
      <c r="AW123" s="13" t="s">
        <v>37</v>
      </c>
      <c r="AX123" s="13" t="s">
        <v>76</v>
      </c>
      <c r="AY123" s="223" t="s">
        <v>315</v>
      </c>
    </row>
    <row r="124" spans="2:51" s="14" customFormat="1">
      <c r="B124" s="225"/>
      <c r="C124" s="226"/>
      <c r="D124" s="209" t="s">
        <v>324</v>
      </c>
      <c r="E124" s="227" t="s">
        <v>19</v>
      </c>
      <c r="F124" s="228" t="s">
        <v>360</v>
      </c>
      <c r="G124" s="226"/>
      <c r="H124" s="227" t="s">
        <v>19</v>
      </c>
      <c r="I124" s="229"/>
      <c r="J124" s="226"/>
      <c r="K124" s="226"/>
      <c r="L124" s="230"/>
      <c r="M124" s="231"/>
      <c r="N124" s="232"/>
      <c r="O124" s="232"/>
      <c r="P124" s="232"/>
      <c r="Q124" s="232"/>
      <c r="R124" s="232"/>
      <c r="S124" s="232"/>
      <c r="T124" s="233"/>
      <c r="AT124" s="234" t="s">
        <v>324</v>
      </c>
      <c r="AU124" s="234" t="s">
        <v>86</v>
      </c>
      <c r="AV124" s="14" t="s">
        <v>84</v>
      </c>
      <c r="AW124" s="14" t="s">
        <v>37</v>
      </c>
      <c r="AX124" s="14" t="s">
        <v>76</v>
      </c>
      <c r="AY124" s="234" t="s">
        <v>315</v>
      </c>
    </row>
    <row r="125" spans="2:51" s="13" customFormat="1">
      <c r="B125" s="213"/>
      <c r="C125" s="214"/>
      <c r="D125" s="209" t="s">
        <v>324</v>
      </c>
      <c r="E125" s="215" t="s">
        <v>19</v>
      </c>
      <c r="F125" s="216" t="s">
        <v>361</v>
      </c>
      <c r="G125" s="214"/>
      <c r="H125" s="217">
        <v>328.02</v>
      </c>
      <c r="I125" s="218"/>
      <c r="J125" s="214"/>
      <c r="K125" s="214"/>
      <c r="L125" s="219"/>
      <c r="M125" s="220"/>
      <c r="N125" s="221"/>
      <c r="O125" s="221"/>
      <c r="P125" s="221"/>
      <c r="Q125" s="221"/>
      <c r="R125" s="221"/>
      <c r="S125" s="221"/>
      <c r="T125" s="222"/>
      <c r="AT125" s="223" t="s">
        <v>324</v>
      </c>
      <c r="AU125" s="223" t="s">
        <v>86</v>
      </c>
      <c r="AV125" s="13" t="s">
        <v>86</v>
      </c>
      <c r="AW125" s="13" t="s">
        <v>37</v>
      </c>
      <c r="AX125" s="13" t="s">
        <v>76</v>
      </c>
      <c r="AY125" s="223" t="s">
        <v>315</v>
      </c>
    </row>
    <row r="126" spans="2:51" s="14" customFormat="1">
      <c r="B126" s="225"/>
      <c r="C126" s="226"/>
      <c r="D126" s="209" t="s">
        <v>324</v>
      </c>
      <c r="E126" s="227" t="s">
        <v>19</v>
      </c>
      <c r="F126" s="228" t="s">
        <v>362</v>
      </c>
      <c r="G126" s="226"/>
      <c r="H126" s="227" t="s">
        <v>19</v>
      </c>
      <c r="I126" s="229"/>
      <c r="J126" s="226"/>
      <c r="K126" s="226"/>
      <c r="L126" s="230"/>
      <c r="M126" s="231"/>
      <c r="N126" s="232"/>
      <c r="O126" s="232"/>
      <c r="P126" s="232"/>
      <c r="Q126" s="232"/>
      <c r="R126" s="232"/>
      <c r="S126" s="232"/>
      <c r="T126" s="233"/>
      <c r="AT126" s="234" t="s">
        <v>324</v>
      </c>
      <c r="AU126" s="234" t="s">
        <v>86</v>
      </c>
      <c r="AV126" s="14" t="s">
        <v>84</v>
      </c>
      <c r="AW126" s="14" t="s">
        <v>37</v>
      </c>
      <c r="AX126" s="14" t="s">
        <v>76</v>
      </c>
      <c r="AY126" s="234" t="s">
        <v>315</v>
      </c>
    </row>
    <row r="127" spans="2:51" s="13" customFormat="1">
      <c r="B127" s="213"/>
      <c r="C127" s="214"/>
      <c r="D127" s="209" t="s">
        <v>324</v>
      </c>
      <c r="E127" s="215" t="s">
        <v>19</v>
      </c>
      <c r="F127" s="216" t="s">
        <v>363</v>
      </c>
      <c r="G127" s="214"/>
      <c r="H127" s="217">
        <v>90.3</v>
      </c>
      <c r="I127" s="218"/>
      <c r="J127" s="214"/>
      <c r="K127" s="214"/>
      <c r="L127" s="219"/>
      <c r="M127" s="220"/>
      <c r="N127" s="221"/>
      <c r="O127" s="221"/>
      <c r="P127" s="221"/>
      <c r="Q127" s="221"/>
      <c r="R127" s="221"/>
      <c r="S127" s="221"/>
      <c r="T127" s="222"/>
      <c r="AT127" s="223" t="s">
        <v>324</v>
      </c>
      <c r="AU127" s="223" t="s">
        <v>86</v>
      </c>
      <c r="AV127" s="13" t="s">
        <v>86</v>
      </c>
      <c r="AW127" s="13" t="s">
        <v>37</v>
      </c>
      <c r="AX127" s="13" t="s">
        <v>76</v>
      </c>
      <c r="AY127" s="223" t="s">
        <v>315</v>
      </c>
    </row>
    <row r="128" spans="2:51" s="14" customFormat="1">
      <c r="B128" s="225"/>
      <c r="C128" s="226"/>
      <c r="D128" s="209" t="s">
        <v>324</v>
      </c>
      <c r="E128" s="227" t="s">
        <v>19</v>
      </c>
      <c r="F128" s="228" t="s">
        <v>364</v>
      </c>
      <c r="G128" s="226"/>
      <c r="H128" s="227" t="s">
        <v>19</v>
      </c>
      <c r="I128" s="229"/>
      <c r="J128" s="226"/>
      <c r="K128" s="226"/>
      <c r="L128" s="230"/>
      <c r="M128" s="231"/>
      <c r="N128" s="232"/>
      <c r="O128" s="232"/>
      <c r="P128" s="232"/>
      <c r="Q128" s="232"/>
      <c r="R128" s="232"/>
      <c r="S128" s="232"/>
      <c r="T128" s="233"/>
      <c r="AT128" s="234" t="s">
        <v>324</v>
      </c>
      <c r="AU128" s="234" t="s">
        <v>86</v>
      </c>
      <c r="AV128" s="14" t="s">
        <v>84</v>
      </c>
      <c r="AW128" s="14" t="s">
        <v>37</v>
      </c>
      <c r="AX128" s="14" t="s">
        <v>76</v>
      </c>
      <c r="AY128" s="234" t="s">
        <v>315</v>
      </c>
    </row>
    <row r="129" spans="1:65" s="13" customFormat="1">
      <c r="B129" s="213"/>
      <c r="C129" s="214"/>
      <c r="D129" s="209" t="s">
        <v>324</v>
      </c>
      <c r="E129" s="215" t="s">
        <v>19</v>
      </c>
      <c r="F129" s="216" t="s">
        <v>365</v>
      </c>
      <c r="G129" s="214"/>
      <c r="H129" s="217">
        <v>93.6</v>
      </c>
      <c r="I129" s="218"/>
      <c r="J129" s="214"/>
      <c r="K129" s="214"/>
      <c r="L129" s="219"/>
      <c r="M129" s="220"/>
      <c r="N129" s="221"/>
      <c r="O129" s="221"/>
      <c r="P129" s="221"/>
      <c r="Q129" s="221"/>
      <c r="R129" s="221"/>
      <c r="S129" s="221"/>
      <c r="T129" s="222"/>
      <c r="AT129" s="223" t="s">
        <v>324</v>
      </c>
      <c r="AU129" s="223" t="s">
        <v>86</v>
      </c>
      <c r="AV129" s="13" t="s">
        <v>86</v>
      </c>
      <c r="AW129" s="13" t="s">
        <v>37</v>
      </c>
      <c r="AX129" s="13" t="s">
        <v>76</v>
      </c>
      <c r="AY129" s="223" t="s">
        <v>315</v>
      </c>
    </row>
    <row r="130" spans="1:65" s="15" customFormat="1">
      <c r="B130" s="235"/>
      <c r="C130" s="236"/>
      <c r="D130" s="209" t="s">
        <v>324</v>
      </c>
      <c r="E130" s="237" t="s">
        <v>251</v>
      </c>
      <c r="F130" s="238" t="s">
        <v>366</v>
      </c>
      <c r="G130" s="236"/>
      <c r="H130" s="239">
        <v>1257.6099999999999</v>
      </c>
      <c r="I130" s="240"/>
      <c r="J130" s="236"/>
      <c r="K130" s="236"/>
      <c r="L130" s="241"/>
      <c r="M130" s="242"/>
      <c r="N130" s="243"/>
      <c r="O130" s="243"/>
      <c r="P130" s="243"/>
      <c r="Q130" s="243"/>
      <c r="R130" s="243"/>
      <c r="S130" s="243"/>
      <c r="T130" s="244"/>
      <c r="AT130" s="245" t="s">
        <v>324</v>
      </c>
      <c r="AU130" s="245" t="s">
        <v>86</v>
      </c>
      <c r="AV130" s="15" t="s">
        <v>142</v>
      </c>
      <c r="AW130" s="15" t="s">
        <v>37</v>
      </c>
      <c r="AX130" s="15" t="s">
        <v>76</v>
      </c>
      <c r="AY130" s="245" t="s">
        <v>315</v>
      </c>
    </row>
    <row r="131" spans="1:65" s="13" customFormat="1">
      <c r="B131" s="213"/>
      <c r="C131" s="214"/>
      <c r="D131" s="209" t="s">
        <v>324</v>
      </c>
      <c r="E131" s="215" t="s">
        <v>19</v>
      </c>
      <c r="F131" s="216" t="s">
        <v>367</v>
      </c>
      <c r="G131" s="214"/>
      <c r="H131" s="217">
        <v>12</v>
      </c>
      <c r="I131" s="218"/>
      <c r="J131" s="214"/>
      <c r="K131" s="214"/>
      <c r="L131" s="219"/>
      <c r="M131" s="220"/>
      <c r="N131" s="221"/>
      <c r="O131" s="221"/>
      <c r="P131" s="221"/>
      <c r="Q131" s="221"/>
      <c r="R131" s="221"/>
      <c r="S131" s="221"/>
      <c r="T131" s="222"/>
      <c r="AT131" s="223" t="s">
        <v>324</v>
      </c>
      <c r="AU131" s="223" t="s">
        <v>86</v>
      </c>
      <c r="AV131" s="13" t="s">
        <v>86</v>
      </c>
      <c r="AW131" s="13" t="s">
        <v>37</v>
      </c>
      <c r="AX131" s="13" t="s">
        <v>76</v>
      </c>
      <c r="AY131" s="223" t="s">
        <v>315</v>
      </c>
    </row>
    <row r="132" spans="1:65" s="16" customFormat="1">
      <c r="B132" s="246"/>
      <c r="C132" s="247"/>
      <c r="D132" s="209" t="s">
        <v>324</v>
      </c>
      <c r="E132" s="248" t="s">
        <v>19</v>
      </c>
      <c r="F132" s="249" t="s">
        <v>368</v>
      </c>
      <c r="G132" s="247"/>
      <c r="H132" s="250">
        <v>1269.6099999999999</v>
      </c>
      <c r="I132" s="251"/>
      <c r="J132" s="247"/>
      <c r="K132" s="247"/>
      <c r="L132" s="252"/>
      <c r="M132" s="253"/>
      <c r="N132" s="254"/>
      <c r="O132" s="254"/>
      <c r="P132" s="254"/>
      <c r="Q132" s="254"/>
      <c r="R132" s="254"/>
      <c r="S132" s="254"/>
      <c r="T132" s="255"/>
      <c r="AT132" s="256" t="s">
        <v>324</v>
      </c>
      <c r="AU132" s="256" t="s">
        <v>86</v>
      </c>
      <c r="AV132" s="16" t="s">
        <v>194</v>
      </c>
      <c r="AW132" s="16" t="s">
        <v>37</v>
      </c>
      <c r="AX132" s="16" t="s">
        <v>84</v>
      </c>
      <c r="AY132" s="256" t="s">
        <v>315</v>
      </c>
    </row>
    <row r="133" spans="1:65" s="2" customFormat="1" ht="16.5" customHeight="1">
      <c r="A133" s="36"/>
      <c r="B133" s="37"/>
      <c r="C133" s="196" t="s">
        <v>202</v>
      </c>
      <c r="D133" s="196" t="s">
        <v>317</v>
      </c>
      <c r="E133" s="197" t="s">
        <v>369</v>
      </c>
      <c r="F133" s="198" t="s">
        <v>370</v>
      </c>
      <c r="G133" s="199" t="s">
        <v>113</v>
      </c>
      <c r="H133" s="200">
        <v>399.18400000000003</v>
      </c>
      <c r="I133" s="201"/>
      <c r="J133" s="202">
        <f>ROUND(I133*H133,2)</f>
        <v>0</v>
      </c>
      <c r="K133" s="198" t="s">
        <v>19</v>
      </c>
      <c r="L133" s="41"/>
      <c r="M133" s="203" t="s">
        <v>19</v>
      </c>
      <c r="N133" s="204" t="s">
        <v>47</v>
      </c>
      <c r="O133" s="66"/>
      <c r="P133" s="205">
        <f>O133*H133</f>
        <v>0</v>
      </c>
      <c r="Q133" s="205">
        <v>0</v>
      </c>
      <c r="R133" s="205">
        <f>Q133*H133</f>
        <v>0</v>
      </c>
      <c r="S133" s="205">
        <v>0</v>
      </c>
      <c r="T133" s="206">
        <f>S133*H133</f>
        <v>0</v>
      </c>
      <c r="U133" s="36"/>
      <c r="V133" s="36"/>
      <c r="W133" s="36"/>
      <c r="X133" s="36"/>
      <c r="Y133" s="36"/>
      <c r="Z133" s="36"/>
      <c r="AA133" s="36"/>
      <c r="AB133" s="36"/>
      <c r="AC133" s="36"/>
      <c r="AD133" s="36"/>
      <c r="AE133" s="36"/>
      <c r="AR133" s="207" t="s">
        <v>194</v>
      </c>
      <c r="AT133" s="207" t="s">
        <v>317</v>
      </c>
      <c r="AU133" s="207" t="s">
        <v>86</v>
      </c>
      <c r="AY133" s="19" t="s">
        <v>315</v>
      </c>
      <c r="BE133" s="208">
        <f>IF(N133="základní",J133,0)</f>
        <v>0</v>
      </c>
      <c r="BF133" s="208">
        <f>IF(N133="snížená",J133,0)</f>
        <v>0</v>
      </c>
      <c r="BG133" s="208">
        <f>IF(N133="zákl. přenesená",J133,0)</f>
        <v>0</v>
      </c>
      <c r="BH133" s="208">
        <f>IF(N133="sníž. přenesená",J133,0)</f>
        <v>0</v>
      </c>
      <c r="BI133" s="208">
        <f>IF(N133="nulová",J133,0)</f>
        <v>0</v>
      </c>
      <c r="BJ133" s="19" t="s">
        <v>84</v>
      </c>
      <c r="BK133" s="208">
        <f>ROUND(I133*H133,2)</f>
        <v>0</v>
      </c>
      <c r="BL133" s="19" t="s">
        <v>194</v>
      </c>
      <c r="BM133" s="207" t="s">
        <v>371</v>
      </c>
    </row>
    <row r="134" spans="1:65" s="2" customFormat="1">
      <c r="A134" s="36"/>
      <c r="B134" s="37"/>
      <c r="C134" s="38"/>
      <c r="D134" s="209" t="s">
        <v>322</v>
      </c>
      <c r="E134" s="38"/>
      <c r="F134" s="210" t="s">
        <v>370</v>
      </c>
      <c r="G134" s="38"/>
      <c r="H134" s="38"/>
      <c r="I134" s="118"/>
      <c r="J134" s="38"/>
      <c r="K134" s="38"/>
      <c r="L134" s="41"/>
      <c r="M134" s="211"/>
      <c r="N134" s="212"/>
      <c r="O134" s="66"/>
      <c r="P134" s="66"/>
      <c r="Q134" s="66"/>
      <c r="R134" s="66"/>
      <c r="S134" s="66"/>
      <c r="T134" s="67"/>
      <c r="U134" s="36"/>
      <c r="V134" s="36"/>
      <c r="W134" s="36"/>
      <c r="X134" s="36"/>
      <c r="Y134" s="36"/>
      <c r="Z134" s="36"/>
      <c r="AA134" s="36"/>
      <c r="AB134" s="36"/>
      <c r="AC134" s="36"/>
      <c r="AD134" s="36"/>
      <c r="AE134" s="36"/>
      <c r="AT134" s="19" t="s">
        <v>322</v>
      </c>
      <c r="AU134" s="19" t="s">
        <v>86</v>
      </c>
    </row>
    <row r="135" spans="1:65" s="13" customFormat="1">
      <c r="B135" s="213"/>
      <c r="C135" s="214"/>
      <c r="D135" s="209" t="s">
        <v>324</v>
      </c>
      <c r="E135" s="215" t="s">
        <v>19</v>
      </c>
      <c r="F135" s="216" t="s">
        <v>230</v>
      </c>
      <c r="G135" s="214"/>
      <c r="H135" s="217">
        <v>399.18400000000003</v>
      </c>
      <c r="I135" s="218"/>
      <c r="J135" s="214"/>
      <c r="K135" s="214"/>
      <c r="L135" s="219"/>
      <c r="M135" s="220"/>
      <c r="N135" s="221"/>
      <c r="O135" s="221"/>
      <c r="P135" s="221"/>
      <c r="Q135" s="221"/>
      <c r="R135" s="221"/>
      <c r="S135" s="221"/>
      <c r="T135" s="222"/>
      <c r="AT135" s="223" t="s">
        <v>324</v>
      </c>
      <c r="AU135" s="223" t="s">
        <v>86</v>
      </c>
      <c r="AV135" s="13" t="s">
        <v>86</v>
      </c>
      <c r="AW135" s="13" t="s">
        <v>37</v>
      </c>
      <c r="AX135" s="13" t="s">
        <v>84</v>
      </c>
      <c r="AY135" s="223" t="s">
        <v>315</v>
      </c>
    </row>
    <row r="136" spans="1:65" s="2" customFormat="1" ht="16.5" customHeight="1">
      <c r="A136" s="36"/>
      <c r="B136" s="37"/>
      <c r="C136" s="196" t="s">
        <v>372</v>
      </c>
      <c r="D136" s="196" t="s">
        <v>317</v>
      </c>
      <c r="E136" s="197" t="s">
        <v>373</v>
      </c>
      <c r="F136" s="198" t="s">
        <v>374</v>
      </c>
      <c r="G136" s="199" t="s">
        <v>113</v>
      </c>
      <c r="H136" s="200">
        <v>428.56</v>
      </c>
      <c r="I136" s="201"/>
      <c r="J136" s="202">
        <f>ROUND(I136*H136,2)</f>
        <v>0</v>
      </c>
      <c r="K136" s="198" t="s">
        <v>320</v>
      </c>
      <c r="L136" s="41"/>
      <c r="M136" s="203" t="s">
        <v>19</v>
      </c>
      <c r="N136" s="204" t="s">
        <v>47</v>
      </c>
      <c r="O136" s="66"/>
      <c r="P136" s="205">
        <f>O136*H136</f>
        <v>0</v>
      </c>
      <c r="Q136" s="205">
        <v>0.4</v>
      </c>
      <c r="R136" s="205">
        <f>Q136*H136</f>
        <v>171.42400000000001</v>
      </c>
      <c r="S136" s="205">
        <v>0</v>
      </c>
      <c r="T136" s="206">
        <f>S136*H136</f>
        <v>0</v>
      </c>
      <c r="U136" s="36"/>
      <c r="V136" s="36"/>
      <c r="W136" s="36"/>
      <c r="X136" s="36"/>
      <c r="Y136" s="36"/>
      <c r="Z136" s="36"/>
      <c r="AA136" s="36"/>
      <c r="AB136" s="36"/>
      <c r="AC136" s="36"/>
      <c r="AD136" s="36"/>
      <c r="AE136" s="36"/>
      <c r="AR136" s="207" t="s">
        <v>194</v>
      </c>
      <c r="AT136" s="207" t="s">
        <v>317</v>
      </c>
      <c r="AU136" s="207" t="s">
        <v>86</v>
      </c>
      <c r="AY136" s="19" t="s">
        <v>315</v>
      </c>
      <c r="BE136" s="208">
        <f>IF(N136="základní",J136,0)</f>
        <v>0</v>
      </c>
      <c r="BF136" s="208">
        <f>IF(N136="snížená",J136,0)</f>
        <v>0</v>
      </c>
      <c r="BG136" s="208">
        <f>IF(N136="zákl. přenesená",J136,0)</f>
        <v>0</v>
      </c>
      <c r="BH136" s="208">
        <f>IF(N136="sníž. přenesená",J136,0)</f>
        <v>0</v>
      </c>
      <c r="BI136" s="208">
        <f>IF(N136="nulová",J136,0)</f>
        <v>0</v>
      </c>
      <c r="BJ136" s="19" t="s">
        <v>84</v>
      </c>
      <c r="BK136" s="208">
        <f>ROUND(I136*H136,2)</f>
        <v>0</v>
      </c>
      <c r="BL136" s="19" t="s">
        <v>194</v>
      </c>
      <c r="BM136" s="207" t="s">
        <v>375</v>
      </c>
    </row>
    <row r="137" spans="1:65" s="2" customFormat="1" ht="19.5">
      <c r="A137" s="36"/>
      <c r="B137" s="37"/>
      <c r="C137" s="38"/>
      <c r="D137" s="209" t="s">
        <v>322</v>
      </c>
      <c r="E137" s="38"/>
      <c r="F137" s="210" t="s">
        <v>376</v>
      </c>
      <c r="G137" s="38"/>
      <c r="H137" s="38"/>
      <c r="I137" s="118"/>
      <c r="J137" s="38"/>
      <c r="K137" s="38"/>
      <c r="L137" s="41"/>
      <c r="M137" s="211"/>
      <c r="N137" s="212"/>
      <c r="O137" s="66"/>
      <c r="P137" s="66"/>
      <c r="Q137" s="66"/>
      <c r="R137" s="66"/>
      <c r="S137" s="66"/>
      <c r="T137" s="67"/>
      <c r="U137" s="36"/>
      <c r="V137" s="36"/>
      <c r="W137" s="36"/>
      <c r="X137" s="36"/>
      <c r="Y137" s="36"/>
      <c r="Z137" s="36"/>
      <c r="AA137" s="36"/>
      <c r="AB137" s="36"/>
      <c r="AC137" s="36"/>
      <c r="AD137" s="36"/>
      <c r="AE137" s="36"/>
      <c r="AT137" s="19" t="s">
        <v>322</v>
      </c>
      <c r="AU137" s="19" t="s">
        <v>86</v>
      </c>
    </row>
    <row r="138" spans="1:65" s="14" customFormat="1">
      <c r="B138" s="225"/>
      <c r="C138" s="226"/>
      <c r="D138" s="209" t="s">
        <v>324</v>
      </c>
      <c r="E138" s="227" t="s">
        <v>19</v>
      </c>
      <c r="F138" s="228" t="s">
        <v>377</v>
      </c>
      <c r="G138" s="226"/>
      <c r="H138" s="227" t="s">
        <v>19</v>
      </c>
      <c r="I138" s="229"/>
      <c r="J138" s="226"/>
      <c r="K138" s="226"/>
      <c r="L138" s="230"/>
      <c r="M138" s="231"/>
      <c r="N138" s="232"/>
      <c r="O138" s="232"/>
      <c r="P138" s="232"/>
      <c r="Q138" s="232"/>
      <c r="R138" s="232"/>
      <c r="S138" s="232"/>
      <c r="T138" s="233"/>
      <c r="AT138" s="234" t="s">
        <v>324</v>
      </c>
      <c r="AU138" s="234" t="s">
        <v>86</v>
      </c>
      <c r="AV138" s="14" t="s">
        <v>84</v>
      </c>
      <c r="AW138" s="14" t="s">
        <v>37</v>
      </c>
      <c r="AX138" s="14" t="s">
        <v>76</v>
      </c>
      <c r="AY138" s="234" t="s">
        <v>315</v>
      </c>
    </row>
    <row r="139" spans="1:65" s="13" customFormat="1">
      <c r="B139" s="213"/>
      <c r="C139" s="214"/>
      <c r="D139" s="209" t="s">
        <v>324</v>
      </c>
      <c r="E139" s="215" t="s">
        <v>19</v>
      </c>
      <c r="F139" s="216" t="s">
        <v>227</v>
      </c>
      <c r="G139" s="214"/>
      <c r="H139" s="217">
        <v>402.56</v>
      </c>
      <c r="I139" s="218"/>
      <c r="J139" s="214"/>
      <c r="K139" s="214"/>
      <c r="L139" s="219"/>
      <c r="M139" s="220"/>
      <c r="N139" s="221"/>
      <c r="O139" s="221"/>
      <c r="P139" s="221"/>
      <c r="Q139" s="221"/>
      <c r="R139" s="221"/>
      <c r="S139" s="221"/>
      <c r="T139" s="222"/>
      <c r="AT139" s="223" t="s">
        <v>324</v>
      </c>
      <c r="AU139" s="223" t="s">
        <v>86</v>
      </c>
      <c r="AV139" s="13" t="s">
        <v>86</v>
      </c>
      <c r="AW139" s="13" t="s">
        <v>37</v>
      </c>
      <c r="AX139" s="13" t="s">
        <v>76</v>
      </c>
      <c r="AY139" s="223" t="s">
        <v>315</v>
      </c>
    </row>
    <row r="140" spans="1:65" s="13" customFormat="1">
      <c r="B140" s="213"/>
      <c r="C140" s="214"/>
      <c r="D140" s="209" t="s">
        <v>324</v>
      </c>
      <c r="E140" s="215" t="s">
        <v>19</v>
      </c>
      <c r="F140" s="216" t="s">
        <v>378</v>
      </c>
      <c r="G140" s="214"/>
      <c r="H140" s="217">
        <v>26</v>
      </c>
      <c r="I140" s="218"/>
      <c r="J140" s="214"/>
      <c r="K140" s="214"/>
      <c r="L140" s="219"/>
      <c r="M140" s="220"/>
      <c r="N140" s="221"/>
      <c r="O140" s="221"/>
      <c r="P140" s="221"/>
      <c r="Q140" s="221"/>
      <c r="R140" s="221"/>
      <c r="S140" s="221"/>
      <c r="T140" s="222"/>
      <c r="AT140" s="223" t="s">
        <v>324</v>
      </c>
      <c r="AU140" s="223" t="s">
        <v>86</v>
      </c>
      <c r="AV140" s="13" t="s">
        <v>86</v>
      </c>
      <c r="AW140" s="13" t="s">
        <v>37</v>
      </c>
      <c r="AX140" s="13" t="s">
        <v>76</v>
      </c>
      <c r="AY140" s="223" t="s">
        <v>315</v>
      </c>
    </row>
    <row r="141" spans="1:65" s="16" customFormat="1">
      <c r="B141" s="246"/>
      <c r="C141" s="247"/>
      <c r="D141" s="209" t="s">
        <v>324</v>
      </c>
      <c r="E141" s="248" t="s">
        <v>19</v>
      </c>
      <c r="F141" s="249" t="s">
        <v>368</v>
      </c>
      <c r="G141" s="247"/>
      <c r="H141" s="250">
        <v>428.56</v>
      </c>
      <c r="I141" s="251"/>
      <c r="J141" s="247"/>
      <c r="K141" s="247"/>
      <c r="L141" s="252"/>
      <c r="M141" s="253"/>
      <c r="N141" s="254"/>
      <c r="O141" s="254"/>
      <c r="P141" s="254"/>
      <c r="Q141" s="254"/>
      <c r="R141" s="254"/>
      <c r="S141" s="254"/>
      <c r="T141" s="255"/>
      <c r="AT141" s="256" t="s">
        <v>324</v>
      </c>
      <c r="AU141" s="256" t="s">
        <v>86</v>
      </c>
      <c r="AV141" s="16" t="s">
        <v>194</v>
      </c>
      <c r="AW141" s="16" t="s">
        <v>37</v>
      </c>
      <c r="AX141" s="16" t="s">
        <v>84</v>
      </c>
      <c r="AY141" s="256" t="s">
        <v>315</v>
      </c>
    </row>
    <row r="142" spans="1:65" s="2" customFormat="1" ht="16.5" customHeight="1">
      <c r="A142" s="36"/>
      <c r="B142" s="37"/>
      <c r="C142" s="196" t="s">
        <v>379</v>
      </c>
      <c r="D142" s="196" t="s">
        <v>317</v>
      </c>
      <c r="E142" s="197" t="s">
        <v>380</v>
      </c>
      <c r="F142" s="198" t="s">
        <v>381</v>
      </c>
      <c r="G142" s="199" t="s">
        <v>113</v>
      </c>
      <c r="H142" s="200">
        <v>428.56</v>
      </c>
      <c r="I142" s="201"/>
      <c r="J142" s="202">
        <f>ROUND(I142*H142,2)</f>
        <v>0</v>
      </c>
      <c r="K142" s="198" t="s">
        <v>320</v>
      </c>
      <c r="L142" s="41"/>
      <c r="M142" s="203" t="s">
        <v>19</v>
      </c>
      <c r="N142" s="204" t="s">
        <v>47</v>
      </c>
      <c r="O142" s="66"/>
      <c r="P142" s="205">
        <f>O142*H142</f>
        <v>0</v>
      </c>
      <c r="Q142" s="205">
        <v>0</v>
      </c>
      <c r="R142" s="205">
        <f>Q142*H142</f>
        <v>0</v>
      </c>
      <c r="S142" s="205">
        <v>0</v>
      </c>
      <c r="T142" s="206">
        <f>S142*H142</f>
        <v>0</v>
      </c>
      <c r="U142" s="36"/>
      <c r="V142" s="36"/>
      <c r="W142" s="36"/>
      <c r="X142" s="36"/>
      <c r="Y142" s="36"/>
      <c r="Z142" s="36"/>
      <c r="AA142" s="36"/>
      <c r="AB142" s="36"/>
      <c r="AC142" s="36"/>
      <c r="AD142" s="36"/>
      <c r="AE142" s="36"/>
      <c r="AR142" s="207" t="s">
        <v>194</v>
      </c>
      <c r="AT142" s="207" t="s">
        <v>317</v>
      </c>
      <c r="AU142" s="207" t="s">
        <v>86</v>
      </c>
      <c r="AY142" s="19" t="s">
        <v>315</v>
      </c>
      <c r="BE142" s="208">
        <f>IF(N142="základní",J142,0)</f>
        <v>0</v>
      </c>
      <c r="BF142" s="208">
        <f>IF(N142="snížená",J142,0)</f>
        <v>0</v>
      </c>
      <c r="BG142" s="208">
        <f>IF(N142="zákl. přenesená",J142,0)</f>
        <v>0</v>
      </c>
      <c r="BH142" s="208">
        <f>IF(N142="sníž. přenesená",J142,0)</f>
        <v>0</v>
      </c>
      <c r="BI142" s="208">
        <f>IF(N142="nulová",J142,0)</f>
        <v>0</v>
      </c>
      <c r="BJ142" s="19" t="s">
        <v>84</v>
      </c>
      <c r="BK142" s="208">
        <f>ROUND(I142*H142,2)</f>
        <v>0</v>
      </c>
      <c r="BL142" s="19" t="s">
        <v>194</v>
      </c>
      <c r="BM142" s="207" t="s">
        <v>382</v>
      </c>
    </row>
    <row r="143" spans="1:65" s="2" customFormat="1" ht="19.5">
      <c r="A143" s="36"/>
      <c r="B143" s="37"/>
      <c r="C143" s="38"/>
      <c r="D143" s="209" t="s">
        <v>322</v>
      </c>
      <c r="E143" s="38"/>
      <c r="F143" s="210" t="s">
        <v>383</v>
      </c>
      <c r="G143" s="38"/>
      <c r="H143" s="38"/>
      <c r="I143" s="118"/>
      <c r="J143" s="38"/>
      <c r="K143" s="38"/>
      <c r="L143" s="41"/>
      <c r="M143" s="211"/>
      <c r="N143" s="212"/>
      <c r="O143" s="66"/>
      <c r="P143" s="66"/>
      <c r="Q143" s="66"/>
      <c r="R143" s="66"/>
      <c r="S143" s="66"/>
      <c r="T143" s="67"/>
      <c r="U143" s="36"/>
      <c r="V143" s="36"/>
      <c r="W143" s="36"/>
      <c r="X143" s="36"/>
      <c r="Y143" s="36"/>
      <c r="Z143" s="36"/>
      <c r="AA143" s="36"/>
      <c r="AB143" s="36"/>
      <c r="AC143" s="36"/>
      <c r="AD143" s="36"/>
      <c r="AE143" s="36"/>
      <c r="AT143" s="19" t="s">
        <v>322</v>
      </c>
      <c r="AU143" s="19" t="s">
        <v>86</v>
      </c>
    </row>
    <row r="144" spans="1:65" s="2" customFormat="1" ht="19.5">
      <c r="A144" s="36"/>
      <c r="B144" s="37"/>
      <c r="C144" s="38"/>
      <c r="D144" s="209" t="s">
        <v>345</v>
      </c>
      <c r="E144" s="38"/>
      <c r="F144" s="224" t="s">
        <v>384</v>
      </c>
      <c r="G144" s="38"/>
      <c r="H144" s="38"/>
      <c r="I144" s="118"/>
      <c r="J144" s="38"/>
      <c r="K144" s="38"/>
      <c r="L144" s="41"/>
      <c r="M144" s="211"/>
      <c r="N144" s="212"/>
      <c r="O144" s="66"/>
      <c r="P144" s="66"/>
      <c r="Q144" s="66"/>
      <c r="R144" s="66"/>
      <c r="S144" s="66"/>
      <c r="T144" s="67"/>
      <c r="U144" s="36"/>
      <c r="V144" s="36"/>
      <c r="W144" s="36"/>
      <c r="X144" s="36"/>
      <c r="Y144" s="36"/>
      <c r="Z144" s="36"/>
      <c r="AA144" s="36"/>
      <c r="AB144" s="36"/>
      <c r="AC144" s="36"/>
      <c r="AD144" s="36"/>
      <c r="AE144" s="36"/>
      <c r="AT144" s="19" t="s">
        <v>345</v>
      </c>
      <c r="AU144" s="19" t="s">
        <v>86</v>
      </c>
    </row>
    <row r="145" spans="1:65" s="14" customFormat="1">
      <c r="B145" s="225"/>
      <c r="C145" s="226"/>
      <c r="D145" s="209" t="s">
        <v>324</v>
      </c>
      <c r="E145" s="227" t="s">
        <v>19</v>
      </c>
      <c r="F145" s="228" t="s">
        <v>377</v>
      </c>
      <c r="G145" s="226"/>
      <c r="H145" s="227" t="s">
        <v>19</v>
      </c>
      <c r="I145" s="229"/>
      <c r="J145" s="226"/>
      <c r="K145" s="226"/>
      <c r="L145" s="230"/>
      <c r="M145" s="231"/>
      <c r="N145" s="232"/>
      <c r="O145" s="232"/>
      <c r="P145" s="232"/>
      <c r="Q145" s="232"/>
      <c r="R145" s="232"/>
      <c r="S145" s="232"/>
      <c r="T145" s="233"/>
      <c r="AT145" s="234" t="s">
        <v>324</v>
      </c>
      <c r="AU145" s="234" t="s">
        <v>86</v>
      </c>
      <c r="AV145" s="14" t="s">
        <v>84</v>
      </c>
      <c r="AW145" s="14" t="s">
        <v>37</v>
      </c>
      <c r="AX145" s="14" t="s">
        <v>76</v>
      </c>
      <c r="AY145" s="234" t="s">
        <v>315</v>
      </c>
    </row>
    <row r="146" spans="1:65" s="13" customFormat="1">
      <c r="B146" s="213"/>
      <c r="C146" s="214"/>
      <c r="D146" s="209" t="s">
        <v>324</v>
      </c>
      <c r="E146" s="215" t="s">
        <v>19</v>
      </c>
      <c r="F146" s="216" t="s">
        <v>227</v>
      </c>
      <c r="G146" s="214"/>
      <c r="H146" s="217">
        <v>402.56</v>
      </c>
      <c r="I146" s="218"/>
      <c r="J146" s="214"/>
      <c r="K146" s="214"/>
      <c r="L146" s="219"/>
      <c r="M146" s="220"/>
      <c r="N146" s="221"/>
      <c r="O146" s="221"/>
      <c r="P146" s="221"/>
      <c r="Q146" s="221"/>
      <c r="R146" s="221"/>
      <c r="S146" s="221"/>
      <c r="T146" s="222"/>
      <c r="AT146" s="223" t="s">
        <v>324</v>
      </c>
      <c r="AU146" s="223" t="s">
        <v>86</v>
      </c>
      <c r="AV146" s="13" t="s">
        <v>86</v>
      </c>
      <c r="AW146" s="13" t="s">
        <v>37</v>
      </c>
      <c r="AX146" s="13" t="s">
        <v>76</v>
      </c>
      <c r="AY146" s="223" t="s">
        <v>315</v>
      </c>
    </row>
    <row r="147" spans="1:65" s="13" customFormat="1">
      <c r="B147" s="213"/>
      <c r="C147" s="214"/>
      <c r="D147" s="209" t="s">
        <v>324</v>
      </c>
      <c r="E147" s="215" t="s">
        <v>19</v>
      </c>
      <c r="F147" s="216" t="s">
        <v>378</v>
      </c>
      <c r="G147" s="214"/>
      <c r="H147" s="217">
        <v>26</v>
      </c>
      <c r="I147" s="218"/>
      <c r="J147" s="214"/>
      <c r="K147" s="214"/>
      <c r="L147" s="219"/>
      <c r="M147" s="220"/>
      <c r="N147" s="221"/>
      <c r="O147" s="221"/>
      <c r="P147" s="221"/>
      <c r="Q147" s="221"/>
      <c r="R147" s="221"/>
      <c r="S147" s="221"/>
      <c r="T147" s="222"/>
      <c r="AT147" s="223" t="s">
        <v>324</v>
      </c>
      <c r="AU147" s="223" t="s">
        <v>86</v>
      </c>
      <c r="AV147" s="13" t="s">
        <v>86</v>
      </c>
      <c r="AW147" s="13" t="s">
        <v>37</v>
      </c>
      <c r="AX147" s="13" t="s">
        <v>76</v>
      </c>
      <c r="AY147" s="223" t="s">
        <v>315</v>
      </c>
    </row>
    <row r="148" spans="1:65" s="16" customFormat="1">
      <c r="B148" s="246"/>
      <c r="C148" s="247"/>
      <c r="D148" s="209" t="s">
        <v>324</v>
      </c>
      <c r="E148" s="248" t="s">
        <v>19</v>
      </c>
      <c r="F148" s="249" t="s">
        <v>368</v>
      </c>
      <c r="G148" s="247"/>
      <c r="H148" s="250">
        <v>428.56</v>
      </c>
      <c r="I148" s="251"/>
      <c r="J148" s="247"/>
      <c r="K148" s="247"/>
      <c r="L148" s="252"/>
      <c r="M148" s="253"/>
      <c r="N148" s="254"/>
      <c r="O148" s="254"/>
      <c r="P148" s="254"/>
      <c r="Q148" s="254"/>
      <c r="R148" s="254"/>
      <c r="S148" s="254"/>
      <c r="T148" s="255"/>
      <c r="AT148" s="256" t="s">
        <v>324</v>
      </c>
      <c r="AU148" s="256" t="s">
        <v>86</v>
      </c>
      <c r="AV148" s="16" t="s">
        <v>194</v>
      </c>
      <c r="AW148" s="16" t="s">
        <v>37</v>
      </c>
      <c r="AX148" s="16" t="s">
        <v>84</v>
      </c>
      <c r="AY148" s="256" t="s">
        <v>315</v>
      </c>
    </row>
    <row r="149" spans="1:65" s="2" customFormat="1" ht="16.5" customHeight="1">
      <c r="A149" s="36"/>
      <c r="B149" s="37"/>
      <c r="C149" s="196" t="s">
        <v>385</v>
      </c>
      <c r="D149" s="196" t="s">
        <v>317</v>
      </c>
      <c r="E149" s="197" t="s">
        <v>386</v>
      </c>
      <c r="F149" s="198" t="s">
        <v>387</v>
      </c>
      <c r="G149" s="199" t="s">
        <v>113</v>
      </c>
      <c r="H149" s="200">
        <v>428.56</v>
      </c>
      <c r="I149" s="201"/>
      <c r="J149" s="202">
        <f>ROUND(I149*H149,2)</f>
        <v>0</v>
      </c>
      <c r="K149" s="198" t="s">
        <v>320</v>
      </c>
      <c r="L149" s="41"/>
      <c r="M149" s="203" t="s">
        <v>19</v>
      </c>
      <c r="N149" s="204" t="s">
        <v>47</v>
      </c>
      <c r="O149" s="66"/>
      <c r="P149" s="205">
        <f>O149*H149</f>
        <v>0</v>
      </c>
      <c r="Q149" s="205">
        <v>0</v>
      </c>
      <c r="R149" s="205">
        <f>Q149*H149</f>
        <v>0</v>
      </c>
      <c r="S149" s="205">
        <v>0</v>
      </c>
      <c r="T149" s="206">
        <f>S149*H149</f>
        <v>0</v>
      </c>
      <c r="U149" s="36"/>
      <c r="V149" s="36"/>
      <c r="W149" s="36"/>
      <c r="X149" s="36"/>
      <c r="Y149" s="36"/>
      <c r="Z149" s="36"/>
      <c r="AA149" s="36"/>
      <c r="AB149" s="36"/>
      <c r="AC149" s="36"/>
      <c r="AD149" s="36"/>
      <c r="AE149" s="36"/>
      <c r="AR149" s="207" t="s">
        <v>194</v>
      </c>
      <c r="AT149" s="207" t="s">
        <v>317</v>
      </c>
      <c r="AU149" s="207" t="s">
        <v>86</v>
      </c>
      <c r="AY149" s="19" t="s">
        <v>315</v>
      </c>
      <c r="BE149" s="208">
        <f>IF(N149="základní",J149,0)</f>
        <v>0</v>
      </c>
      <c r="BF149" s="208">
        <f>IF(N149="snížená",J149,0)</f>
        <v>0</v>
      </c>
      <c r="BG149" s="208">
        <f>IF(N149="zákl. přenesená",J149,0)</f>
        <v>0</v>
      </c>
      <c r="BH149" s="208">
        <f>IF(N149="sníž. přenesená",J149,0)</f>
        <v>0</v>
      </c>
      <c r="BI149" s="208">
        <f>IF(N149="nulová",J149,0)</f>
        <v>0</v>
      </c>
      <c r="BJ149" s="19" t="s">
        <v>84</v>
      </c>
      <c r="BK149" s="208">
        <f>ROUND(I149*H149,2)</f>
        <v>0</v>
      </c>
      <c r="BL149" s="19" t="s">
        <v>194</v>
      </c>
      <c r="BM149" s="207" t="s">
        <v>388</v>
      </c>
    </row>
    <row r="150" spans="1:65" s="2" customFormat="1">
      <c r="A150" s="36"/>
      <c r="B150" s="37"/>
      <c r="C150" s="38"/>
      <c r="D150" s="209" t="s">
        <v>322</v>
      </c>
      <c r="E150" s="38"/>
      <c r="F150" s="210" t="s">
        <v>389</v>
      </c>
      <c r="G150" s="38"/>
      <c r="H150" s="38"/>
      <c r="I150" s="118"/>
      <c r="J150" s="38"/>
      <c r="K150" s="38"/>
      <c r="L150" s="41"/>
      <c r="M150" s="211"/>
      <c r="N150" s="212"/>
      <c r="O150" s="66"/>
      <c r="P150" s="66"/>
      <c r="Q150" s="66"/>
      <c r="R150" s="66"/>
      <c r="S150" s="66"/>
      <c r="T150" s="67"/>
      <c r="U150" s="36"/>
      <c r="V150" s="36"/>
      <c r="W150" s="36"/>
      <c r="X150" s="36"/>
      <c r="Y150" s="36"/>
      <c r="Z150" s="36"/>
      <c r="AA150" s="36"/>
      <c r="AB150" s="36"/>
      <c r="AC150" s="36"/>
      <c r="AD150" s="36"/>
      <c r="AE150" s="36"/>
      <c r="AT150" s="19" t="s">
        <v>322</v>
      </c>
      <c r="AU150" s="19" t="s">
        <v>86</v>
      </c>
    </row>
    <row r="151" spans="1:65" s="14" customFormat="1">
      <c r="B151" s="225"/>
      <c r="C151" s="226"/>
      <c r="D151" s="209" t="s">
        <v>324</v>
      </c>
      <c r="E151" s="227" t="s">
        <v>19</v>
      </c>
      <c r="F151" s="228" t="s">
        <v>377</v>
      </c>
      <c r="G151" s="226"/>
      <c r="H151" s="227" t="s">
        <v>19</v>
      </c>
      <c r="I151" s="229"/>
      <c r="J151" s="226"/>
      <c r="K151" s="226"/>
      <c r="L151" s="230"/>
      <c r="M151" s="231"/>
      <c r="N151" s="232"/>
      <c r="O151" s="232"/>
      <c r="P151" s="232"/>
      <c r="Q151" s="232"/>
      <c r="R151" s="232"/>
      <c r="S151" s="232"/>
      <c r="T151" s="233"/>
      <c r="AT151" s="234" t="s">
        <v>324</v>
      </c>
      <c r="AU151" s="234" t="s">
        <v>86</v>
      </c>
      <c r="AV151" s="14" t="s">
        <v>84</v>
      </c>
      <c r="AW151" s="14" t="s">
        <v>37</v>
      </c>
      <c r="AX151" s="14" t="s">
        <v>76</v>
      </c>
      <c r="AY151" s="234" t="s">
        <v>315</v>
      </c>
    </row>
    <row r="152" spans="1:65" s="13" customFormat="1">
      <c r="B152" s="213"/>
      <c r="C152" s="214"/>
      <c r="D152" s="209" t="s">
        <v>324</v>
      </c>
      <c r="E152" s="215" t="s">
        <v>19</v>
      </c>
      <c r="F152" s="216" t="s">
        <v>227</v>
      </c>
      <c r="G152" s="214"/>
      <c r="H152" s="217">
        <v>402.56</v>
      </c>
      <c r="I152" s="218"/>
      <c r="J152" s="214"/>
      <c r="K152" s="214"/>
      <c r="L152" s="219"/>
      <c r="M152" s="220"/>
      <c r="N152" s="221"/>
      <c r="O152" s="221"/>
      <c r="P152" s="221"/>
      <c r="Q152" s="221"/>
      <c r="R152" s="221"/>
      <c r="S152" s="221"/>
      <c r="T152" s="222"/>
      <c r="AT152" s="223" t="s">
        <v>324</v>
      </c>
      <c r="AU152" s="223" t="s">
        <v>86</v>
      </c>
      <c r="AV152" s="13" t="s">
        <v>86</v>
      </c>
      <c r="AW152" s="13" t="s">
        <v>37</v>
      </c>
      <c r="AX152" s="13" t="s">
        <v>76</v>
      </c>
      <c r="AY152" s="223" t="s">
        <v>315</v>
      </c>
    </row>
    <row r="153" spans="1:65" s="13" customFormat="1">
      <c r="B153" s="213"/>
      <c r="C153" s="214"/>
      <c r="D153" s="209" t="s">
        <v>324</v>
      </c>
      <c r="E153" s="215" t="s">
        <v>19</v>
      </c>
      <c r="F153" s="216" t="s">
        <v>378</v>
      </c>
      <c r="G153" s="214"/>
      <c r="H153" s="217">
        <v>26</v>
      </c>
      <c r="I153" s="218"/>
      <c r="J153" s="214"/>
      <c r="K153" s="214"/>
      <c r="L153" s="219"/>
      <c r="M153" s="220"/>
      <c r="N153" s="221"/>
      <c r="O153" s="221"/>
      <c r="P153" s="221"/>
      <c r="Q153" s="221"/>
      <c r="R153" s="221"/>
      <c r="S153" s="221"/>
      <c r="T153" s="222"/>
      <c r="AT153" s="223" t="s">
        <v>324</v>
      </c>
      <c r="AU153" s="223" t="s">
        <v>86</v>
      </c>
      <c r="AV153" s="13" t="s">
        <v>86</v>
      </c>
      <c r="AW153" s="13" t="s">
        <v>37</v>
      </c>
      <c r="AX153" s="13" t="s">
        <v>76</v>
      </c>
      <c r="AY153" s="223" t="s">
        <v>315</v>
      </c>
    </row>
    <row r="154" spans="1:65" s="16" customFormat="1">
      <c r="B154" s="246"/>
      <c r="C154" s="247"/>
      <c r="D154" s="209" t="s">
        <v>324</v>
      </c>
      <c r="E154" s="248" t="s">
        <v>19</v>
      </c>
      <c r="F154" s="249" t="s">
        <v>368</v>
      </c>
      <c r="G154" s="247"/>
      <c r="H154" s="250">
        <v>428.56</v>
      </c>
      <c r="I154" s="251"/>
      <c r="J154" s="247"/>
      <c r="K154" s="247"/>
      <c r="L154" s="252"/>
      <c r="M154" s="253"/>
      <c r="N154" s="254"/>
      <c r="O154" s="254"/>
      <c r="P154" s="254"/>
      <c r="Q154" s="254"/>
      <c r="R154" s="254"/>
      <c r="S154" s="254"/>
      <c r="T154" s="255"/>
      <c r="AT154" s="256" t="s">
        <v>324</v>
      </c>
      <c r="AU154" s="256" t="s">
        <v>86</v>
      </c>
      <c r="AV154" s="16" t="s">
        <v>194</v>
      </c>
      <c r="AW154" s="16" t="s">
        <v>37</v>
      </c>
      <c r="AX154" s="16" t="s">
        <v>84</v>
      </c>
      <c r="AY154" s="256" t="s">
        <v>315</v>
      </c>
    </row>
    <row r="155" spans="1:65" s="2" customFormat="1" ht="16.5" customHeight="1">
      <c r="A155" s="36"/>
      <c r="B155" s="37"/>
      <c r="C155" s="196" t="s">
        <v>390</v>
      </c>
      <c r="D155" s="196" t="s">
        <v>317</v>
      </c>
      <c r="E155" s="197" t="s">
        <v>391</v>
      </c>
      <c r="F155" s="198" t="s">
        <v>392</v>
      </c>
      <c r="G155" s="199" t="s">
        <v>393</v>
      </c>
      <c r="H155" s="200">
        <v>8160</v>
      </c>
      <c r="I155" s="201"/>
      <c r="J155" s="202">
        <f>ROUND(I155*H155,2)</f>
        <v>0</v>
      </c>
      <c r="K155" s="198" t="s">
        <v>320</v>
      </c>
      <c r="L155" s="41"/>
      <c r="M155" s="203" t="s">
        <v>19</v>
      </c>
      <c r="N155" s="204" t="s">
        <v>47</v>
      </c>
      <c r="O155" s="66"/>
      <c r="P155" s="205">
        <f>O155*H155</f>
        <v>0</v>
      </c>
      <c r="Q155" s="205">
        <v>0</v>
      </c>
      <c r="R155" s="205">
        <f>Q155*H155</f>
        <v>0</v>
      </c>
      <c r="S155" s="205">
        <v>0</v>
      </c>
      <c r="T155" s="206">
        <f>S155*H155</f>
        <v>0</v>
      </c>
      <c r="U155" s="36"/>
      <c r="V155" s="36"/>
      <c r="W155" s="36"/>
      <c r="X155" s="36"/>
      <c r="Y155" s="36"/>
      <c r="Z155" s="36"/>
      <c r="AA155" s="36"/>
      <c r="AB155" s="36"/>
      <c r="AC155" s="36"/>
      <c r="AD155" s="36"/>
      <c r="AE155" s="36"/>
      <c r="AR155" s="207" t="s">
        <v>194</v>
      </c>
      <c r="AT155" s="207" t="s">
        <v>317</v>
      </c>
      <c r="AU155" s="207" t="s">
        <v>86</v>
      </c>
      <c r="AY155" s="19" t="s">
        <v>315</v>
      </c>
      <c r="BE155" s="208">
        <f>IF(N155="základní",J155,0)</f>
        <v>0</v>
      </c>
      <c r="BF155" s="208">
        <f>IF(N155="snížená",J155,0)</f>
        <v>0</v>
      </c>
      <c r="BG155" s="208">
        <f>IF(N155="zákl. přenesená",J155,0)</f>
        <v>0</v>
      </c>
      <c r="BH155" s="208">
        <f>IF(N155="sníž. přenesená",J155,0)</f>
        <v>0</v>
      </c>
      <c r="BI155" s="208">
        <f>IF(N155="nulová",J155,0)</f>
        <v>0</v>
      </c>
      <c r="BJ155" s="19" t="s">
        <v>84</v>
      </c>
      <c r="BK155" s="208">
        <f>ROUND(I155*H155,2)</f>
        <v>0</v>
      </c>
      <c r="BL155" s="19" t="s">
        <v>194</v>
      </c>
      <c r="BM155" s="207" t="s">
        <v>394</v>
      </c>
    </row>
    <row r="156" spans="1:65" s="2" customFormat="1">
      <c r="A156" s="36"/>
      <c r="B156" s="37"/>
      <c r="C156" s="38"/>
      <c r="D156" s="209" t="s">
        <v>322</v>
      </c>
      <c r="E156" s="38"/>
      <c r="F156" s="210" t="s">
        <v>395</v>
      </c>
      <c r="G156" s="38"/>
      <c r="H156" s="38"/>
      <c r="I156" s="118"/>
      <c r="J156" s="38"/>
      <c r="K156" s="38"/>
      <c r="L156" s="41"/>
      <c r="M156" s="211"/>
      <c r="N156" s="212"/>
      <c r="O156" s="66"/>
      <c r="P156" s="66"/>
      <c r="Q156" s="66"/>
      <c r="R156" s="66"/>
      <c r="S156" s="66"/>
      <c r="T156" s="67"/>
      <c r="U156" s="36"/>
      <c r="V156" s="36"/>
      <c r="W156" s="36"/>
      <c r="X156" s="36"/>
      <c r="Y156" s="36"/>
      <c r="Z156" s="36"/>
      <c r="AA156" s="36"/>
      <c r="AB156" s="36"/>
      <c r="AC156" s="36"/>
      <c r="AD156" s="36"/>
      <c r="AE156" s="36"/>
      <c r="AT156" s="19" t="s">
        <v>322</v>
      </c>
      <c r="AU156" s="19" t="s">
        <v>86</v>
      </c>
    </row>
    <row r="157" spans="1:65" s="13" customFormat="1">
      <c r="B157" s="213"/>
      <c r="C157" s="214"/>
      <c r="D157" s="209" t="s">
        <v>324</v>
      </c>
      <c r="E157" s="215" t="s">
        <v>19</v>
      </c>
      <c r="F157" s="216" t="s">
        <v>396</v>
      </c>
      <c r="G157" s="214"/>
      <c r="H157" s="217">
        <v>8160</v>
      </c>
      <c r="I157" s="218"/>
      <c r="J157" s="214"/>
      <c r="K157" s="214"/>
      <c r="L157" s="219"/>
      <c r="M157" s="220"/>
      <c r="N157" s="221"/>
      <c r="O157" s="221"/>
      <c r="P157" s="221"/>
      <c r="Q157" s="221"/>
      <c r="R157" s="221"/>
      <c r="S157" s="221"/>
      <c r="T157" s="222"/>
      <c r="AT157" s="223" t="s">
        <v>324</v>
      </c>
      <c r="AU157" s="223" t="s">
        <v>86</v>
      </c>
      <c r="AV157" s="13" t="s">
        <v>86</v>
      </c>
      <c r="AW157" s="13" t="s">
        <v>37</v>
      </c>
      <c r="AX157" s="13" t="s">
        <v>84</v>
      </c>
      <c r="AY157" s="223" t="s">
        <v>315</v>
      </c>
    </row>
    <row r="158" spans="1:65" s="2" customFormat="1" ht="16.5" customHeight="1">
      <c r="A158" s="36"/>
      <c r="B158" s="37"/>
      <c r="C158" s="196" t="s">
        <v>397</v>
      </c>
      <c r="D158" s="196" t="s">
        <v>317</v>
      </c>
      <c r="E158" s="197" t="s">
        <v>398</v>
      </c>
      <c r="F158" s="198" t="s">
        <v>399</v>
      </c>
      <c r="G158" s="199" t="s">
        <v>400</v>
      </c>
      <c r="H158" s="200">
        <v>255</v>
      </c>
      <c r="I158" s="201"/>
      <c r="J158" s="202">
        <f>ROUND(I158*H158,2)</f>
        <v>0</v>
      </c>
      <c r="K158" s="198" t="s">
        <v>320</v>
      </c>
      <c r="L158" s="41"/>
      <c r="M158" s="203" t="s">
        <v>19</v>
      </c>
      <c r="N158" s="204" t="s">
        <v>47</v>
      </c>
      <c r="O158" s="66"/>
      <c r="P158" s="205">
        <f>O158*H158</f>
        <v>0</v>
      </c>
      <c r="Q158" s="205">
        <v>0</v>
      </c>
      <c r="R158" s="205">
        <f>Q158*H158</f>
        <v>0</v>
      </c>
      <c r="S158" s="205">
        <v>0</v>
      </c>
      <c r="T158" s="206">
        <f>S158*H158</f>
        <v>0</v>
      </c>
      <c r="U158" s="36"/>
      <c r="V158" s="36"/>
      <c r="W158" s="36"/>
      <c r="X158" s="36"/>
      <c r="Y158" s="36"/>
      <c r="Z158" s="36"/>
      <c r="AA158" s="36"/>
      <c r="AB158" s="36"/>
      <c r="AC158" s="36"/>
      <c r="AD158" s="36"/>
      <c r="AE158" s="36"/>
      <c r="AR158" s="207" t="s">
        <v>194</v>
      </c>
      <c r="AT158" s="207" t="s">
        <v>317</v>
      </c>
      <c r="AU158" s="207" t="s">
        <v>86</v>
      </c>
      <c r="AY158" s="19" t="s">
        <v>315</v>
      </c>
      <c r="BE158" s="208">
        <f>IF(N158="základní",J158,0)</f>
        <v>0</v>
      </c>
      <c r="BF158" s="208">
        <f>IF(N158="snížená",J158,0)</f>
        <v>0</v>
      </c>
      <c r="BG158" s="208">
        <f>IF(N158="zákl. přenesená",J158,0)</f>
        <v>0</v>
      </c>
      <c r="BH158" s="208">
        <f>IF(N158="sníž. přenesená",J158,0)</f>
        <v>0</v>
      </c>
      <c r="BI158" s="208">
        <f>IF(N158="nulová",J158,0)</f>
        <v>0</v>
      </c>
      <c r="BJ158" s="19" t="s">
        <v>84</v>
      </c>
      <c r="BK158" s="208">
        <f>ROUND(I158*H158,2)</f>
        <v>0</v>
      </c>
      <c r="BL158" s="19" t="s">
        <v>194</v>
      </c>
      <c r="BM158" s="207" t="s">
        <v>401</v>
      </c>
    </row>
    <row r="159" spans="1:65" s="2" customFormat="1">
      <c r="A159" s="36"/>
      <c r="B159" s="37"/>
      <c r="C159" s="38"/>
      <c r="D159" s="209" t="s">
        <v>322</v>
      </c>
      <c r="E159" s="38"/>
      <c r="F159" s="210" t="s">
        <v>402</v>
      </c>
      <c r="G159" s="38"/>
      <c r="H159" s="38"/>
      <c r="I159" s="118"/>
      <c r="J159" s="38"/>
      <c r="K159" s="38"/>
      <c r="L159" s="41"/>
      <c r="M159" s="211"/>
      <c r="N159" s="212"/>
      <c r="O159" s="66"/>
      <c r="P159" s="66"/>
      <c r="Q159" s="66"/>
      <c r="R159" s="66"/>
      <c r="S159" s="66"/>
      <c r="T159" s="67"/>
      <c r="U159" s="36"/>
      <c r="V159" s="36"/>
      <c r="W159" s="36"/>
      <c r="X159" s="36"/>
      <c r="Y159" s="36"/>
      <c r="Z159" s="36"/>
      <c r="AA159" s="36"/>
      <c r="AB159" s="36"/>
      <c r="AC159" s="36"/>
      <c r="AD159" s="36"/>
      <c r="AE159" s="36"/>
      <c r="AT159" s="19" t="s">
        <v>322</v>
      </c>
      <c r="AU159" s="19" t="s">
        <v>86</v>
      </c>
    </row>
    <row r="160" spans="1:65" s="13" customFormat="1">
      <c r="B160" s="213"/>
      <c r="C160" s="214"/>
      <c r="D160" s="209" t="s">
        <v>324</v>
      </c>
      <c r="E160" s="215" t="s">
        <v>19</v>
      </c>
      <c r="F160" s="216" t="s">
        <v>403</v>
      </c>
      <c r="G160" s="214"/>
      <c r="H160" s="217">
        <v>255</v>
      </c>
      <c r="I160" s="218"/>
      <c r="J160" s="214"/>
      <c r="K160" s="214"/>
      <c r="L160" s="219"/>
      <c r="M160" s="220"/>
      <c r="N160" s="221"/>
      <c r="O160" s="221"/>
      <c r="P160" s="221"/>
      <c r="Q160" s="221"/>
      <c r="R160" s="221"/>
      <c r="S160" s="221"/>
      <c r="T160" s="222"/>
      <c r="AT160" s="223" t="s">
        <v>324</v>
      </c>
      <c r="AU160" s="223" t="s">
        <v>86</v>
      </c>
      <c r="AV160" s="13" t="s">
        <v>86</v>
      </c>
      <c r="AW160" s="13" t="s">
        <v>37</v>
      </c>
      <c r="AX160" s="13" t="s">
        <v>84</v>
      </c>
      <c r="AY160" s="223" t="s">
        <v>315</v>
      </c>
    </row>
    <row r="161" spans="1:65" s="2" customFormat="1" ht="16.5" customHeight="1">
      <c r="A161" s="36"/>
      <c r="B161" s="37"/>
      <c r="C161" s="196" t="s">
        <v>179</v>
      </c>
      <c r="D161" s="196" t="s">
        <v>317</v>
      </c>
      <c r="E161" s="197" t="s">
        <v>404</v>
      </c>
      <c r="F161" s="198" t="s">
        <v>405</v>
      </c>
      <c r="G161" s="199" t="s">
        <v>113</v>
      </c>
      <c r="H161" s="200">
        <v>180.5</v>
      </c>
      <c r="I161" s="201"/>
      <c r="J161" s="202">
        <f>ROUND(I161*H161,2)</f>
        <v>0</v>
      </c>
      <c r="K161" s="198" t="s">
        <v>320</v>
      </c>
      <c r="L161" s="41"/>
      <c r="M161" s="203" t="s">
        <v>19</v>
      </c>
      <c r="N161" s="204" t="s">
        <v>47</v>
      </c>
      <c r="O161" s="66"/>
      <c r="P161" s="205">
        <f>O161*H161</f>
        <v>0</v>
      </c>
      <c r="Q161" s="205">
        <v>0</v>
      </c>
      <c r="R161" s="205">
        <f>Q161*H161</f>
        <v>0</v>
      </c>
      <c r="S161" s="205">
        <v>0</v>
      </c>
      <c r="T161" s="206">
        <f>S161*H161</f>
        <v>0</v>
      </c>
      <c r="U161" s="36"/>
      <c r="V161" s="36"/>
      <c r="W161" s="36"/>
      <c r="X161" s="36"/>
      <c r="Y161" s="36"/>
      <c r="Z161" s="36"/>
      <c r="AA161" s="36"/>
      <c r="AB161" s="36"/>
      <c r="AC161" s="36"/>
      <c r="AD161" s="36"/>
      <c r="AE161" s="36"/>
      <c r="AR161" s="207" t="s">
        <v>194</v>
      </c>
      <c r="AT161" s="207" t="s">
        <v>317</v>
      </c>
      <c r="AU161" s="207" t="s">
        <v>86</v>
      </c>
      <c r="AY161" s="19" t="s">
        <v>315</v>
      </c>
      <c r="BE161" s="208">
        <f>IF(N161="základní",J161,0)</f>
        <v>0</v>
      </c>
      <c r="BF161" s="208">
        <f>IF(N161="snížená",J161,0)</f>
        <v>0</v>
      </c>
      <c r="BG161" s="208">
        <f>IF(N161="zákl. přenesená",J161,0)</f>
        <v>0</v>
      </c>
      <c r="BH161" s="208">
        <f>IF(N161="sníž. přenesená",J161,0)</f>
        <v>0</v>
      </c>
      <c r="BI161" s="208">
        <f>IF(N161="nulová",J161,0)</f>
        <v>0</v>
      </c>
      <c r="BJ161" s="19" t="s">
        <v>84</v>
      </c>
      <c r="BK161" s="208">
        <f>ROUND(I161*H161,2)</f>
        <v>0</v>
      </c>
      <c r="BL161" s="19" t="s">
        <v>194</v>
      </c>
      <c r="BM161" s="207" t="s">
        <v>406</v>
      </c>
    </row>
    <row r="162" spans="1:65" s="2" customFormat="1" ht="19.5">
      <c r="A162" s="36"/>
      <c r="B162" s="37"/>
      <c r="C162" s="38"/>
      <c r="D162" s="209" t="s">
        <v>322</v>
      </c>
      <c r="E162" s="38"/>
      <c r="F162" s="210" t="s">
        <v>407</v>
      </c>
      <c r="G162" s="38"/>
      <c r="H162" s="38"/>
      <c r="I162" s="118"/>
      <c r="J162" s="38"/>
      <c r="K162" s="38"/>
      <c r="L162" s="41"/>
      <c r="M162" s="211"/>
      <c r="N162" s="212"/>
      <c r="O162" s="66"/>
      <c r="P162" s="66"/>
      <c r="Q162" s="66"/>
      <c r="R162" s="66"/>
      <c r="S162" s="66"/>
      <c r="T162" s="67"/>
      <c r="U162" s="36"/>
      <c r="V162" s="36"/>
      <c r="W162" s="36"/>
      <c r="X162" s="36"/>
      <c r="Y162" s="36"/>
      <c r="Z162" s="36"/>
      <c r="AA162" s="36"/>
      <c r="AB162" s="36"/>
      <c r="AC162" s="36"/>
      <c r="AD162" s="36"/>
      <c r="AE162" s="36"/>
      <c r="AT162" s="19" t="s">
        <v>322</v>
      </c>
      <c r="AU162" s="19" t="s">
        <v>86</v>
      </c>
    </row>
    <row r="163" spans="1:65" s="14" customFormat="1">
      <c r="B163" s="225"/>
      <c r="C163" s="226"/>
      <c r="D163" s="209" t="s">
        <v>324</v>
      </c>
      <c r="E163" s="227" t="s">
        <v>19</v>
      </c>
      <c r="F163" s="228" t="s">
        <v>255</v>
      </c>
      <c r="G163" s="226"/>
      <c r="H163" s="227" t="s">
        <v>19</v>
      </c>
      <c r="I163" s="229"/>
      <c r="J163" s="226"/>
      <c r="K163" s="226"/>
      <c r="L163" s="230"/>
      <c r="M163" s="231"/>
      <c r="N163" s="232"/>
      <c r="O163" s="232"/>
      <c r="P163" s="232"/>
      <c r="Q163" s="232"/>
      <c r="R163" s="232"/>
      <c r="S163" s="232"/>
      <c r="T163" s="233"/>
      <c r="AT163" s="234" t="s">
        <v>324</v>
      </c>
      <c r="AU163" s="234" t="s">
        <v>86</v>
      </c>
      <c r="AV163" s="14" t="s">
        <v>84</v>
      </c>
      <c r="AW163" s="14" t="s">
        <v>37</v>
      </c>
      <c r="AX163" s="14" t="s">
        <v>76</v>
      </c>
      <c r="AY163" s="234" t="s">
        <v>315</v>
      </c>
    </row>
    <row r="164" spans="1:65" s="13" customFormat="1">
      <c r="B164" s="213"/>
      <c r="C164" s="214"/>
      <c r="D164" s="209" t="s">
        <v>324</v>
      </c>
      <c r="E164" s="215" t="s">
        <v>19</v>
      </c>
      <c r="F164" s="216" t="s">
        <v>408</v>
      </c>
      <c r="G164" s="214"/>
      <c r="H164" s="217">
        <v>81.5</v>
      </c>
      <c r="I164" s="218"/>
      <c r="J164" s="214"/>
      <c r="K164" s="214"/>
      <c r="L164" s="219"/>
      <c r="M164" s="220"/>
      <c r="N164" s="221"/>
      <c r="O164" s="221"/>
      <c r="P164" s="221"/>
      <c r="Q164" s="221"/>
      <c r="R164" s="221"/>
      <c r="S164" s="221"/>
      <c r="T164" s="222"/>
      <c r="AT164" s="223" t="s">
        <v>324</v>
      </c>
      <c r="AU164" s="223" t="s">
        <v>86</v>
      </c>
      <c r="AV164" s="13" t="s">
        <v>86</v>
      </c>
      <c r="AW164" s="13" t="s">
        <v>37</v>
      </c>
      <c r="AX164" s="13" t="s">
        <v>76</v>
      </c>
      <c r="AY164" s="223" t="s">
        <v>315</v>
      </c>
    </row>
    <row r="165" spans="1:65" s="13" customFormat="1">
      <c r="B165" s="213"/>
      <c r="C165" s="214"/>
      <c r="D165" s="209" t="s">
        <v>324</v>
      </c>
      <c r="E165" s="215" t="s">
        <v>19</v>
      </c>
      <c r="F165" s="216" t="s">
        <v>409</v>
      </c>
      <c r="G165" s="214"/>
      <c r="H165" s="217">
        <v>99</v>
      </c>
      <c r="I165" s="218"/>
      <c r="J165" s="214"/>
      <c r="K165" s="214"/>
      <c r="L165" s="219"/>
      <c r="M165" s="220"/>
      <c r="N165" s="221"/>
      <c r="O165" s="221"/>
      <c r="P165" s="221"/>
      <c r="Q165" s="221"/>
      <c r="R165" s="221"/>
      <c r="S165" s="221"/>
      <c r="T165" s="222"/>
      <c r="AT165" s="223" t="s">
        <v>324</v>
      </c>
      <c r="AU165" s="223" t="s">
        <v>86</v>
      </c>
      <c r="AV165" s="13" t="s">
        <v>86</v>
      </c>
      <c r="AW165" s="13" t="s">
        <v>37</v>
      </c>
      <c r="AX165" s="13" t="s">
        <v>76</v>
      </c>
      <c r="AY165" s="223" t="s">
        <v>315</v>
      </c>
    </row>
    <row r="166" spans="1:65" s="16" customFormat="1">
      <c r="B166" s="246"/>
      <c r="C166" s="247"/>
      <c r="D166" s="209" t="s">
        <v>324</v>
      </c>
      <c r="E166" s="248" t="s">
        <v>254</v>
      </c>
      <c r="F166" s="249" t="s">
        <v>368</v>
      </c>
      <c r="G166" s="247"/>
      <c r="H166" s="250">
        <v>180.5</v>
      </c>
      <c r="I166" s="251"/>
      <c r="J166" s="247"/>
      <c r="K166" s="247"/>
      <c r="L166" s="252"/>
      <c r="M166" s="253"/>
      <c r="N166" s="254"/>
      <c r="O166" s="254"/>
      <c r="P166" s="254"/>
      <c r="Q166" s="254"/>
      <c r="R166" s="254"/>
      <c r="S166" s="254"/>
      <c r="T166" s="255"/>
      <c r="AT166" s="256" t="s">
        <v>324</v>
      </c>
      <c r="AU166" s="256" t="s">
        <v>86</v>
      </c>
      <c r="AV166" s="16" t="s">
        <v>194</v>
      </c>
      <c r="AW166" s="16" t="s">
        <v>37</v>
      </c>
      <c r="AX166" s="16" t="s">
        <v>84</v>
      </c>
      <c r="AY166" s="256" t="s">
        <v>315</v>
      </c>
    </row>
    <row r="167" spans="1:65" s="2" customFormat="1" ht="16.5" customHeight="1">
      <c r="A167" s="36"/>
      <c r="B167" s="37"/>
      <c r="C167" s="196" t="s">
        <v>136</v>
      </c>
      <c r="D167" s="196" t="s">
        <v>317</v>
      </c>
      <c r="E167" s="197" t="s">
        <v>410</v>
      </c>
      <c r="F167" s="198" t="s">
        <v>411</v>
      </c>
      <c r="G167" s="199" t="s">
        <v>105</v>
      </c>
      <c r="H167" s="200">
        <v>2400</v>
      </c>
      <c r="I167" s="201"/>
      <c r="J167" s="202">
        <f>ROUND(I167*H167,2)</f>
        <v>0</v>
      </c>
      <c r="K167" s="198" t="s">
        <v>320</v>
      </c>
      <c r="L167" s="41"/>
      <c r="M167" s="203" t="s">
        <v>19</v>
      </c>
      <c r="N167" s="204" t="s">
        <v>47</v>
      </c>
      <c r="O167" s="66"/>
      <c r="P167" s="205">
        <f>O167*H167</f>
        <v>0</v>
      </c>
      <c r="Q167" s="205">
        <v>0</v>
      </c>
      <c r="R167" s="205">
        <f>Q167*H167</f>
        <v>0</v>
      </c>
      <c r="S167" s="205">
        <v>0</v>
      </c>
      <c r="T167" s="206">
        <f>S167*H167</f>
        <v>0</v>
      </c>
      <c r="U167" s="36"/>
      <c r="V167" s="36"/>
      <c r="W167" s="36"/>
      <c r="X167" s="36"/>
      <c r="Y167" s="36"/>
      <c r="Z167" s="36"/>
      <c r="AA167" s="36"/>
      <c r="AB167" s="36"/>
      <c r="AC167" s="36"/>
      <c r="AD167" s="36"/>
      <c r="AE167" s="36"/>
      <c r="AR167" s="207" t="s">
        <v>194</v>
      </c>
      <c r="AT167" s="207" t="s">
        <v>317</v>
      </c>
      <c r="AU167" s="207" t="s">
        <v>86</v>
      </c>
      <c r="AY167" s="19" t="s">
        <v>315</v>
      </c>
      <c r="BE167" s="208">
        <f>IF(N167="základní",J167,0)</f>
        <v>0</v>
      </c>
      <c r="BF167" s="208">
        <f>IF(N167="snížená",J167,0)</f>
        <v>0</v>
      </c>
      <c r="BG167" s="208">
        <f>IF(N167="zákl. přenesená",J167,0)</f>
        <v>0</v>
      </c>
      <c r="BH167" s="208">
        <f>IF(N167="sníž. přenesená",J167,0)</f>
        <v>0</v>
      </c>
      <c r="BI167" s="208">
        <f>IF(N167="nulová",J167,0)</f>
        <v>0</v>
      </c>
      <c r="BJ167" s="19" t="s">
        <v>84</v>
      </c>
      <c r="BK167" s="208">
        <f>ROUND(I167*H167,2)</f>
        <v>0</v>
      </c>
      <c r="BL167" s="19" t="s">
        <v>194</v>
      </c>
      <c r="BM167" s="207" t="s">
        <v>412</v>
      </c>
    </row>
    <row r="168" spans="1:65" s="2" customFormat="1">
      <c r="A168" s="36"/>
      <c r="B168" s="37"/>
      <c r="C168" s="38"/>
      <c r="D168" s="209" t="s">
        <v>322</v>
      </c>
      <c r="E168" s="38"/>
      <c r="F168" s="210" t="s">
        <v>413</v>
      </c>
      <c r="G168" s="38"/>
      <c r="H168" s="38"/>
      <c r="I168" s="118"/>
      <c r="J168" s="38"/>
      <c r="K168" s="38"/>
      <c r="L168" s="41"/>
      <c r="M168" s="211"/>
      <c r="N168" s="212"/>
      <c r="O168" s="66"/>
      <c r="P168" s="66"/>
      <c r="Q168" s="66"/>
      <c r="R168" s="66"/>
      <c r="S168" s="66"/>
      <c r="T168" s="67"/>
      <c r="U168" s="36"/>
      <c r="V168" s="36"/>
      <c r="W168" s="36"/>
      <c r="X168" s="36"/>
      <c r="Y168" s="36"/>
      <c r="Z168" s="36"/>
      <c r="AA168" s="36"/>
      <c r="AB168" s="36"/>
      <c r="AC168" s="36"/>
      <c r="AD168" s="36"/>
      <c r="AE168" s="36"/>
      <c r="AT168" s="19" t="s">
        <v>322</v>
      </c>
      <c r="AU168" s="19" t="s">
        <v>86</v>
      </c>
    </row>
    <row r="169" spans="1:65" s="14" customFormat="1">
      <c r="B169" s="225"/>
      <c r="C169" s="226"/>
      <c r="D169" s="209" t="s">
        <v>324</v>
      </c>
      <c r="E169" s="227" t="s">
        <v>19</v>
      </c>
      <c r="F169" s="228" t="s">
        <v>414</v>
      </c>
      <c r="G169" s="226"/>
      <c r="H169" s="227" t="s">
        <v>19</v>
      </c>
      <c r="I169" s="229"/>
      <c r="J169" s="226"/>
      <c r="K169" s="226"/>
      <c r="L169" s="230"/>
      <c r="M169" s="231"/>
      <c r="N169" s="232"/>
      <c r="O169" s="232"/>
      <c r="P169" s="232"/>
      <c r="Q169" s="232"/>
      <c r="R169" s="232"/>
      <c r="S169" s="232"/>
      <c r="T169" s="233"/>
      <c r="AT169" s="234" t="s">
        <v>324</v>
      </c>
      <c r="AU169" s="234" t="s">
        <v>86</v>
      </c>
      <c r="AV169" s="14" t="s">
        <v>84</v>
      </c>
      <c r="AW169" s="14" t="s">
        <v>37</v>
      </c>
      <c r="AX169" s="14" t="s">
        <v>76</v>
      </c>
      <c r="AY169" s="234" t="s">
        <v>315</v>
      </c>
    </row>
    <row r="170" spans="1:65" s="13" customFormat="1">
      <c r="B170" s="213"/>
      <c r="C170" s="214"/>
      <c r="D170" s="209" t="s">
        <v>324</v>
      </c>
      <c r="E170" s="215" t="s">
        <v>185</v>
      </c>
      <c r="F170" s="216" t="s">
        <v>415</v>
      </c>
      <c r="G170" s="214"/>
      <c r="H170" s="217">
        <v>2400</v>
      </c>
      <c r="I170" s="218"/>
      <c r="J170" s="214"/>
      <c r="K170" s="214"/>
      <c r="L170" s="219"/>
      <c r="M170" s="220"/>
      <c r="N170" s="221"/>
      <c r="O170" s="221"/>
      <c r="P170" s="221"/>
      <c r="Q170" s="221"/>
      <c r="R170" s="221"/>
      <c r="S170" s="221"/>
      <c r="T170" s="222"/>
      <c r="AT170" s="223" t="s">
        <v>324</v>
      </c>
      <c r="AU170" s="223" t="s">
        <v>86</v>
      </c>
      <c r="AV170" s="13" t="s">
        <v>86</v>
      </c>
      <c r="AW170" s="13" t="s">
        <v>37</v>
      </c>
      <c r="AX170" s="13" t="s">
        <v>84</v>
      </c>
      <c r="AY170" s="223" t="s">
        <v>315</v>
      </c>
    </row>
    <row r="171" spans="1:65" s="2" customFormat="1" ht="16.5" customHeight="1">
      <c r="A171" s="36"/>
      <c r="B171" s="37"/>
      <c r="C171" s="196" t="s">
        <v>416</v>
      </c>
      <c r="D171" s="196" t="s">
        <v>317</v>
      </c>
      <c r="E171" s="197" t="s">
        <v>417</v>
      </c>
      <c r="F171" s="198" t="s">
        <v>418</v>
      </c>
      <c r="G171" s="199" t="s">
        <v>113</v>
      </c>
      <c r="H171" s="200">
        <v>1296.096</v>
      </c>
      <c r="I171" s="201"/>
      <c r="J171" s="202">
        <f>ROUND(I171*H171,2)</f>
        <v>0</v>
      </c>
      <c r="K171" s="198" t="s">
        <v>320</v>
      </c>
      <c r="L171" s="41"/>
      <c r="M171" s="203" t="s">
        <v>19</v>
      </c>
      <c r="N171" s="204" t="s">
        <v>47</v>
      </c>
      <c r="O171" s="66"/>
      <c r="P171" s="205">
        <f>O171*H171</f>
        <v>0</v>
      </c>
      <c r="Q171" s="205">
        <v>0</v>
      </c>
      <c r="R171" s="205">
        <f>Q171*H171</f>
        <v>0</v>
      </c>
      <c r="S171" s="205">
        <v>0</v>
      </c>
      <c r="T171" s="206">
        <f>S171*H171</f>
        <v>0</v>
      </c>
      <c r="U171" s="36"/>
      <c r="V171" s="36"/>
      <c r="W171" s="36"/>
      <c r="X171" s="36"/>
      <c r="Y171" s="36"/>
      <c r="Z171" s="36"/>
      <c r="AA171" s="36"/>
      <c r="AB171" s="36"/>
      <c r="AC171" s="36"/>
      <c r="AD171" s="36"/>
      <c r="AE171" s="36"/>
      <c r="AR171" s="207" t="s">
        <v>194</v>
      </c>
      <c r="AT171" s="207" t="s">
        <v>317</v>
      </c>
      <c r="AU171" s="207" t="s">
        <v>86</v>
      </c>
      <c r="AY171" s="19" t="s">
        <v>315</v>
      </c>
      <c r="BE171" s="208">
        <f>IF(N171="základní",J171,0)</f>
        <v>0</v>
      </c>
      <c r="BF171" s="208">
        <f>IF(N171="snížená",J171,0)</f>
        <v>0</v>
      </c>
      <c r="BG171" s="208">
        <f>IF(N171="zákl. přenesená",J171,0)</f>
        <v>0</v>
      </c>
      <c r="BH171" s="208">
        <f>IF(N171="sníž. přenesená",J171,0)</f>
        <v>0</v>
      </c>
      <c r="BI171" s="208">
        <f>IF(N171="nulová",J171,0)</f>
        <v>0</v>
      </c>
      <c r="BJ171" s="19" t="s">
        <v>84</v>
      </c>
      <c r="BK171" s="208">
        <f>ROUND(I171*H171,2)</f>
        <v>0</v>
      </c>
      <c r="BL171" s="19" t="s">
        <v>194</v>
      </c>
      <c r="BM171" s="207" t="s">
        <v>419</v>
      </c>
    </row>
    <row r="172" spans="1:65" s="2" customFormat="1" ht="19.5">
      <c r="A172" s="36"/>
      <c r="B172" s="37"/>
      <c r="C172" s="38"/>
      <c r="D172" s="209" t="s">
        <v>322</v>
      </c>
      <c r="E172" s="38"/>
      <c r="F172" s="210" t="s">
        <v>420</v>
      </c>
      <c r="G172" s="38"/>
      <c r="H172" s="38"/>
      <c r="I172" s="118"/>
      <c r="J172" s="38"/>
      <c r="K172" s="38"/>
      <c r="L172" s="41"/>
      <c r="M172" s="211"/>
      <c r="N172" s="212"/>
      <c r="O172" s="66"/>
      <c r="P172" s="66"/>
      <c r="Q172" s="66"/>
      <c r="R172" s="66"/>
      <c r="S172" s="66"/>
      <c r="T172" s="67"/>
      <c r="U172" s="36"/>
      <c r="V172" s="36"/>
      <c r="W172" s="36"/>
      <c r="X172" s="36"/>
      <c r="Y172" s="36"/>
      <c r="Z172" s="36"/>
      <c r="AA172" s="36"/>
      <c r="AB172" s="36"/>
      <c r="AC172" s="36"/>
      <c r="AD172" s="36"/>
      <c r="AE172" s="36"/>
      <c r="AT172" s="19" t="s">
        <v>322</v>
      </c>
      <c r="AU172" s="19" t="s">
        <v>86</v>
      </c>
    </row>
    <row r="173" spans="1:65" s="14" customFormat="1">
      <c r="B173" s="225"/>
      <c r="C173" s="226"/>
      <c r="D173" s="209" t="s">
        <v>324</v>
      </c>
      <c r="E173" s="227" t="s">
        <v>19</v>
      </c>
      <c r="F173" s="228" t="s">
        <v>421</v>
      </c>
      <c r="G173" s="226"/>
      <c r="H173" s="227" t="s">
        <v>19</v>
      </c>
      <c r="I173" s="229"/>
      <c r="J173" s="226"/>
      <c r="K173" s="226"/>
      <c r="L173" s="230"/>
      <c r="M173" s="231"/>
      <c r="N173" s="232"/>
      <c r="O173" s="232"/>
      <c r="P173" s="232"/>
      <c r="Q173" s="232"/>
      <c r="R173" s="232"/>
      <c r="S173" s="232"/>
      <c r="T173" s="233"/>
      <c r="AT173" s="234" t="s">
        <v>324</v>
      </c>
      <c r="AU173" s="234" t="s">
        <v>86</v>
      </c>
      <c r="AV173" s="14" t="s">
        <v>84</v>
      </c>
      <c r="AW173" s="14" t="s">
        <v>37</v>
      </c>
      <c r="AX173" s="14" t="s">
        <v>76</v>
      </c>
      <c r="AY173" s="234" t="s">
        <v>315</v>
      </c>
    </row>
    <row r="174" spans="1:65" s="14" customFormat="1">
      <c r="B174" s="225"/>
      <c r="C174" s="226"/>
      <c r="D174" s="209" t="s">
        <v>324</v>
      </c>
      <c r="E174" s="227" t="s">
        <v>19</v>
      </c>
      <c r="F174" s="228" t="s">
        <v>422</v>
      </c>
      <c r="G174" s="226"/>
      <c r="H174" s="227" t="s">
        <v>19</v>
      </c>
      <c r="I174" s="229"/>
      <c r="J174" s="226"/>
      <c r="K174" s="226"/>
      <c r="L174" s="230"/>
      <c r="M174" s="231"/>
      <c r="N174" s="232"/>
      <c r="O174" s="232"/>
      <c r="P174" s="232"/>
      <c r="Q174" s="232"/>
      <c r="R174" s="232"/>
      <c r="S174" s="232"/>
      <c r="T174" s="233"/>
      <c r="AT174" s="234" t="s">
        <v>324</v>
      </c>
      <c r="AU174" s="234" t="s">
        <v>86</v>
      </c>
      <c r="AV174" s="14" t="s">
        <v>84</v>
      </c>
      <c r="AW174" s="14" t="s">
        <v>37</v>
      </c>
      <c r="AX174" s="14" t="s">
        <v>76</v>
      </c>
      <c r="AY174" s="234" t="s">
        <v>315</v>
      </c>
    </row>
    <row r="175" spans="1:65" s="13" customFormat="1">
      <c r="B175" s="213"/>
      <c r="C175" s="214"/>
      <c r="D175" s="209" t="s">
        <v>324</v>
      </c>
      <c r="E175" s="215" t="s">
        <v>19</v>
      </c>
      <c r="F175" s="216" t="s">
        <v>423</v>
      </c>
      <c r="G175" s="214"/>
      <c r="H175" s="217">
        <v>219.54499999999999</v>
      </c>
      <c r="I175" s="218"/>
      <c r="J175" s="214"/>
      <c r="K175" s="214"/>
      <c r="L175" s="219"/>
      <c r="M175" s="220"/>
      <c r="N175" s="221"/>
      <c r="O175" s="221"/>
      <c r="P175" s="221"/>
      <c r="Q175" s="221"/>
      <c r="R175" s="221"/>
      <c r="S175" s="221"/>
      <c r="T175" s="222"/>
      <c r="AT175" s="223" t="s">
        <v>324</v>
      </c>
      <c r="AU175" s="223" t="s">
        <v>86</v>
      </c>
      <c r="AV175" s="13" t="s">
        <v>86</v>
      </c>
      <c r="AW175" s="13" t="s">
        <v>37</v>
      </c>
      <c r="AX175" s="13" t="s">
        <v>76</v>
      </c>
      <c r="AY175" s="223" t="s">
        <v>315</v>
      </c>
    </row>
    <row r="176" spans="1:65" s="13" customFormat="1">
      <c r="B176" s="213"/>
      <c r="C176" s="214"/>
      <c r="D176" s="209" t="s">
        <v>324</v>
      </c>
      <c r="E176" s="215" t="s">
        <v>19</v>
      </c>
      <c r="F176" s="216" t="s">
        <v>424</v>
      </c>
      <c r="G176" s="214"/>
      <c r="H176" s="217">
        <v>344.54500000000002</v>
      </c>
      <c r="I176" s="218"/>
      <c r="J176" s="214"/>
      <c r="K176" s="214"/>
      <c r="L176" s="219"/>
      <c r="M176" s="220"/>
      <c r="N176" s="221"/>
      <c r="O176" s="221"/>
      <c r="P176" s="221"/>
      <c r="Q176" s="221"/>
      <c r="R176" s="221"/>
      <c r="S176" s="221"/>
      <c r="T176" s="222"/>
      <c r="AT176" s="223" t="s">
        <v>324</v>
      </c>
      <c r="AU176" s="223" t="s">
        <v>86</v>
      </c>
      <c r="AV176" s="13" t="s">
        <v>86</v>
      </c>
      <c r="AW176" s="13" t="s">
        <v>37</v>
      </c>
      <c r="AX176" s="13" t="s">
        <v>76</v>
      </c>
      <c r="AY176" s="223" t="s">
        <v>315</v>
      </c>
    </row>
    <row r="177" spans="1:65" s="15" customFormat="1">
      <c r="B177" s="235"/>
      <c r="C177" s="236"/>
      <c r="D177" s="209" t="s">
        <v>324</v>
      </c>
      <c r="E177" s="237" t="s">
        <v>280</v>
      </c>
      <c r="F177" s="238" t="s">
        <v>366</v>
      </c>
      <c r="G177" s="236"/>
      <c r="H177" s="239">
        <v>564.09</v>
      </c>
      <c r="I177" s="240"/>
      <c r="J177" s="236"/>
      <c r="K177" s="236"/>
      <c r="L177" s="241"/>
      <c r="M177" s="242"/>
      <c r="N177" s="243"/>
      <c r="O177" s="243"/>
      <c r="P177" s="243"/>
      <c r="Q177" s="243"/>
      <c r="R177" s="243"/>
      <c r="S177" s="243"/>
      <c r="T177" s="244"/>
      <c r="AT177" s="245" t="s">
        <v>324</v>
      </c>
      <c r="AU177" s="245" t="s">
        <v>86</v>
      </c>
      <c r="AV177" s="15" t="s">
        <v>142</v>
      </c>
      <c r="AW177" s="15" t="s">
        <v>37</v>
      </c>
      <c r="AX177" s="15" t="s">
        <v>76</v>
      </c>
      <c r="AY177" s="245" t="s">
        <v>315</v>
      </c>
    </row>
    <row r="178" spans="1:65" s="13" customFormat="1">
      <c r="B178" s="213"/>
      <c r="C178" s="214"/>
      <c r="D178" s="209" t="s">
        <v>324</v>
      </c>
      <c r="E178" s="215" t="s">
        <v>19</v>
      </c>
      <c r="F178" s="216" t="s">
        <v>425</v>
      </c>
      <c r="G178" s="214"/>
      <c r="H178" s="217">
        <v>112.818</v>
      </c>
      <c r="I178" s="218"/>
      <c r="J178" s="214"/>
      <c r="K178" s="214"/>
      <c r="L178" s="219"/>
      <c r="M178" s="220"/>
      <c r="N178" s="221"/>
      <c r="O178" s="221"/>
      <c r="P178" s="221"/>
      <c r="Q178" s="221"/>
      <c r="R178" s="221"/>
      <c r="S178" s="221"/>
      <c r="T178" s="222"/>
      <c r="AT178" s="223" t="s">
        <v>324</v>
      </c>
      <c r="AU178" s="223" t="s">
        <v>86</v>
      </c>
      <c r="AV178" s="13" t="s">
        <v>86</v>
      </c>
      <c r="AW178" s="13" t="s">
        <v>37</v>
      </c>
      <c r="AX178" s="13" t="s">
        <v>76</v>
      </c>
      <c r="AY178" s="223" t="s">
        <v>315</v>
      </c>
    </row>
    <row r="179" spans="1:65" s="13" customFormat="1">
      <c r="B179" s="213"/>
      <c r="C179" s="214"/>
      <c r="D179" s="209" t="s">
        <v>324</v>
      </c>
      <c r="E179" s="215" t="s">
        <v>170</v>
      </c>
      <c r="F179" s="216" t="s">
        <v>426</v>
      </c>
      <c r="G179" s="214"/>
      <c r="H179" s="217">
        <v>287</v>
      </c>
      <c r="I179" s="218"/>
      <c r="J179" s="214"/>
      <c r="K179" s="214"/>
      <c r="L179" s="219"/>
      <c r="M179" s="220"/>
      <c r="N179" s="221"/>
      <c r="O179" s="221"/>
      <c r="P179" s="221"/>
      <c r="Q179" s="221"/>
      <c r="R179" s="221"/>
      <c r="S179" s="221"/>
      <c r="T179" s="222"/>
      <c r="AT179" s="223" t="s">
        <v>324</v>
      </c>
      <c r="AU179" s="223" t="s">
        <v>86</v>
      </c>
      <c r="AV179" s="13" t="s">
        <v>86</v>
      </c>
      <c r="AW179" s="13" t="s">
        <v>37</v>
      </c>
      <c r="AX179" s="13" t="s">
        <v>76</v>
      </c>
      <c r="AY179" s="223" t="s">
        <v>315</v>
      </c>
    </row>
    <row r="180" spans="1:65" s="16" customFormat="1">
      <c r="B180" s="246"/>
      <c r="C180" s="247"/>
      <c r="D180" s="209" t="s">
        <v>324</v>
      </c>
      <c r="E180" s="248" t="s">
        <v>272</v>
      </c>
      <c r="F180" s="249" t="s">
        <v>368</v>
      </c>
      <c r="G180" s="247"/>
      <c r="H180" s="250">
        <v>963.90800000000002</v>
      </c>
      <c r="I180" s="251"/>
      <c r="J180" s="247"/>
      <c r="K180" s="247"/>
      <c r="L180" s="252"/>
      <c r="M180" s="253"/>
      <c r="N180" s="254"/>
      <c r="O180" s="254"/>
      <c r="P180" s="254"/>
      <c r="Q180" s="254"/>
      <c r="R180" s="254"/>
      <c r="S180" s="254"/>
      <c r="T180" s="255"/>
      <c r="AT180" s="256" t="s">
        <v>324</v>
      </c>
      <c r="AU180" s="256" t="s">
        <v>86</v>
      </c>
      <c r="AV180" s="16" t="s">
        <v>194</v>
      </c>
      <c r="AW180" s="16" t="s">
        <v>37</v>
      </c>
      <c r="AX180" s="16" t="s">
        <v>76</v>
      </c>
      <c r="AY180" s="256" t="s">
        <v>315</v>
      </c>
    </row>
    <row r="181" spans="1:65" s="14" customFormat="1">
      <c r="B181" s="225"/>
      <c r="C181" s="226"/>
      <c r="D181" s="209" t="s">
        <v>324</v>
      </c>
      <c r="E181" s="227" t="s">
        <v>19</v>
      </c>
      <c r="F181" s="228" t="s">
        <v>427</v>
      </c>
      <c r="G181" s="226"/>
      <c r="H181" s="227" t="s">
        <v>19</v>
      </c>
      <c r="I181" s="229"/>
      <c r="J181" s="226"/>
      <c r="K181" s="226"/>
      <c r="L181" s="230"/>
      <c r="M181" s="231"/>
      <c r="N181" s="232"/>
      <c r="O181" s="232"/>
      <c r="P181" s="232"/>
      <c r="Q181" s="232"/>
      <c r="R181" s="232"/>
      <c r="S181" s="232"/>
      <c r="T181" s="233"/>
      <c r="AT181" s="234" t="s">
        <v>324</v>
      </c>
      <c r="AU181" s="234" t="s">
        <v>86</v>
      </c>
      <c r="AV181" s="14" t="s">
        <v>84</v>
      </c>
      <c r="AW181" s="14" t="s">
        <v>37</v>
      </c>
      <c r="AX181" s="14" t="s">
        <v>76</v>
      </c>
      <c r="AY181" s="234" t="s">
        <v>315</v>
      </c>
    </row>
    <row r="182" spans="1:65" s="13" customFormat="1">
      <c r="B182" s="213"/>
      <c r="C182" s="214"/>
      <c r="D182" s="209" t="s">
        <v>324</v>
      </c>
      <c r="E182" s="215" t="s">
        <v>19</v>
      </c>
      <c r="F182" s="216" t="s">
        <v>428</v>
      </c>
      <c r="G182" s="214"/>
      <c r="H182" s="217">
        <v>469.54</v>
      </c>
      <c r="I182" s="218"/>
      <c r="J182" s="214"/>
      <c r="K182" s="214"/>
      <c r="L182" s="219"/>
      <c r="M182" s="220"/>
      <c r="N182" s="221"/>
      <c r="O182" s="221"/>
      <c r="P182" s="221"/>
      <c r="Q182" s="221"/>
      <c r="R182" s="221"/>
      <c r="S182" s="221"/>
      <c r="T182" s="222"/>
      <c r="AT182" s="223" t="s">
        <v>324</v>
      </c>
      <c r="AU182" s="223" t="s">
        <v>86</v>
      </c>
      <c r="AV182" s="13" t="s">
        <v>86</v>
      </c>
      <c r="AW182" s="13" t="s">
        <v>37</v>
      </c>
      <c r="AX182" s="13" t="s">
        <v>76</v>
      </c>
      <c r="AY182" s="223" t="s">
        <v>315</v>
      </c>
    </row>
    <row r="183" spans="1:65" s="13" customFormat="1">
      <c r="B183" s="213"/>
      <c r="C183" s="214"/>
      <c r="D183" s="209" t="s">
        <v>324</v>
      </c>
      <c r="E183" s="215" t="s">
        <v>19</v>
      </c>
      <c r="F183" s="216" t="s">
        <v>429</v>
      </c>
      <c r="G183" s="214"/>
      <c r="H183" s="217">
        <v>768.54</v>
      </c>
      <c r="I183" s="218"/>
      <c r="J183" s="214"/>
      <c r="K183" s="214"/>
      <c r="L183" s="219"/>
      <c r="M183" s="220"/>
      <c r="N183" s="221"/>
      <c r="O183" s="221"/>
      <c r="P183" s="221"/>
      <c r="Q183" s="221"/>
      <c r="R183" s="221"/>
      <c r="S183" s="221"/>
      <c r="T183" s="222"/>
      <c r="AT183" s="223" t="s">
        <v>324</v>
      </c>
      <c r="AU183" s="223" t="s">
        <v>86</v>
      </c>
      <c r="AV183" s="13" t="s">
        <v>86</v>
      </c>
      <c r="AW183" s="13" t="s">
        <v>37</v>
      </c>
      <c r="AX183" s="13" t="s">
        <v>76</v>
      </c>
      <c r="AY183" s="223" t="s">
        <v>315</v>
      </c>
    </row>
    <row r="184" spans="1:65" s="16" customFormat="1">
      <c r="B184" s="246"/>
      <c r="C184" s="247"/>
      <c r="D184" s="209" t="s">
        <v>324</v>
      </c>
      <c r="E184" s="248" t="s">
        <v>167</v>
      </c>
      <c r="F184" s="249" t="s">
        <v>368</v>
      </c>
      <c r="G184" s="247"/>
      <c r="H184" s="250">
        <v>1238.08</v>
      </c>
      <c r="I184" s="251"/>
      <c r="J184" s="247"/>
      <c r="K184" s="247"/>
      <c r="L184" s="252"/>
      <c r="M184" s="253"/>
      <c r="N184" s="254"/>
      <c r="O184" s="254"/>
      <c r="P184" s="254"/>
      <c r="Q184" s="254"/>
      <c r="R184" s="254"/>
      <c r="S184" s="254"/>
      <c r="T184" s="255"/>
      <c r="AT184" s="256" t="s">
        <v>324</v>
      </c>
      <c r="AU184" s="256" t="s">
        <v>86</v>
      </c>
      <c r="AV184" s="16" t="s">
        <v>194</v>
      </c>
      <c r="AW184" s="16" t="s">
        <v>37</v>
      </c>
      <c r="AX184" s="16" t="s">
        <v>76</v>
      </c>
      <c r="AY184" s="256" t="s">
        <v>315</v>
      </c>
    </row>
    <row r="185" spans="1:65" s="13" customFormat="1">
      <c r="B185" s="213"/>
      <c r="C185" s="214"/>
      <c r="D185" s="209" t="s">
        <v>324</v>
      </c>
      <c r="E185" s="215" t="s">
        <v>19</v>
      </c>
      <c r="F185" s="216" t="s">
        <v>430</v>
      </c>
      <c r="G185" s="214"/>
      <c r="H185" s="217">
        <v>491.59300000000002</v>
      </c>
      <c r="I185" s="218"/>
      <c r="J185" s="214"/>
      <c r="K185" s="214"/>
      <c r="L185" s="219"/>
      <c r="M185" s="220"/>
      <c r="N185" s="221"/>
      <c r="O185" s="221"/>
      <c r="P185" s="221"/>
      <c r="Q185" s="221"/>
      <c r="R185" s="221"/>
      <c r="S185" s="221"/>
      <c r="T185" s="222"/>
      <c r="AT185" s="223" t="s">
        <v>324</v>
      </c>
      <c r="AU185" s="223" t="s">
        <v>86</v>
      </c>
      <c r="AV185" s="13" t="s">
        <v>86</v>
      </c>
      <c r="AW185" s="13" t="s">
        <v>37</v>
      </c>
      <c r="AX185" s="13" t="s">
        <v>76</v>
      </c>
      <c r="AY185" s="223" t="s">
        <v>315</v>
      </c>
    </row>
    <row r="186" spans="1:65" s="13" customFormat="1">
      <c r="B186" s="213"/>
      <c r="C186" s="214"/>
      <c r="D186" s="209" t="s">
        <v>324</v>
      </c>
      <c r="E186" s="215" t="s">
        <v>19</v>
      </c>
      <c r="F186" s="216" t="s">
        <v>431</v>
      </c>
      <c r="G186" s="214"/>
      <c r="H186" s="217">
        <v>365.17500000000001</v>
      </c>
      <c r="I186" s="218"/>
      <c r="J186" s="214"/>
      <c r="K186" s="214"/>
      <c r="L186" s="219"/>
      <c r="M186" s="220"/>
      <c r="N186" s="221"/>
      <c r="O186" s="221"/>
      <c r="P186" s="221"/>
      <c r="Q186" s="221"/>
      <c r="R186" s="221"/>
      <c r="S186" s="221"/>
      <c r="T186" s="222"/>
      <c r="AT186" s="223" t="s">
        <v>324</v>
      </c>
      <c r="AU186" s="223" t="s">
        <v>86</v>
      </c>
      <c r="AV186" s="13" t="s">
        <v>86</v>
      </c>
      <c r="AW186" s="13" t="s">
        <v>37</v>
      </c>
      <c r="AX186" s="13" t="s">
        <v>76</v>
      </c>
      <c r="AY186" s="223" t="s">
        <v>315</v>
      </c>
    </row>
    <row r="187" spans="1:65" s="13" customFormat="1">
      <c r="B187" s="213"/>
      <c r="C187" s="214"/>
      <c r="D187" s="209" t="s">
        <v>324</v>
      </c>
      <c r="E187" s="215" t="s">
        <v>19</v>
      </c>
      <c r="F187" s="216" t="s">
        <v>432</v>
      </c>
      <c r="G187" s="214"/>
      <c r="H187" s="217">
        <v>433.32799999999997</v>
      </c>
      <c r="I187" s="218"/>
      <c r="J187" s="214"/>
      <c r="K187" s="214"/>
      <c r="L187" s="219"/>
      <c r="M187" s="220"/>
      <c r="N187" s="221"/>
      <c r="O187" s="221"/>
      <c r="P187" s="221"/>
      <c r="Q187" s="221"/>
      <c r="R187" s="221"/>
      <c r="S187" s="221"/>
      <c r="T187" s="222"/>
      <c r="AT187" s="223" t="s">
        <v>324</v>
      </c>
      <c r="AU187" s="223" t="s">
        <v>86</v>
      </c>
      <c r="AV187" s="13" t="s">
        <v>86</v>
      </c>
      <c r="AW187" s="13" t="s">
        <v>37</v>
      </c>
      <c r="AX187" s="13" t="s">
        <v>76</v>
      </c>
      <c r="AY187" s="223" t="s">
        <v>315</v>
      </c>
    </row>
    <row r="188" spans="1:65" s="13" customFormat="1">
      <c r="B188" s="213"/>
      <c r="C188" s="214"/>
      <c r="D188" s="209" t="s">
        <v>324</v>
      </c>
      <c r="E188" s="215" t="s">
        <v>19</v>
      </c>
      <c r="F188" s="216" t="s">
        <v>433</v>
      </c>
      <c r="G188" s="214"/>
      <c r="H188" s="217">
        <v>6</v>
      </c>
      <c r="I188" s="218"/>
      <c r="J188" s="214"/>
      <c r="K188" s="214"/>
      <c r="L188" s="219"/>
      <c r="M188" s="220"/>
      <c r="N188" s="221"/>
      <c r="O188" s="221"/>
      <c r="P188" s="221"/>
      <c r="Q188" s="221"/>
      <c r="R188" s="221"/>
      <c r="S188" s="221"/>
      <c r="T188" s="222"/>
      <c r="AT188" s="223" t="s">
        <v>324</v>
      </c>
      <c r="AU188" s="223" t="s">
        <v>86</v>
      </c>
      <c r="AV188" s="13" t="s">
        <v>86</v>
      </c>
      <c r="AW188" s="13" t="s">
        <v>37</v>
      </c>
      <c r="AX188" s="13" t="s">
        <v>76</v>
      </c>
      <c r="AY188" s="223" t="s">
        <v>315</v>
      </c>
    </row>
    <row r="189" spans="1:65" s="16" customFormat="1">
      <c r="B189" s="246"/>
      <c r="C189" s="247"/>
      <c r="D189" s="209" t="s">
        <v>324</v>
      </c>
      <c r="E189" s="248" t="s">
        <v>19</v>
      </c>
      <c r="F189" s="249" t="s">
        <v>368</v>
      </c>
      <c r="G189" s="247"/>
      <c r="H189" s="250">
        <v>1296.096</v>
      </c>
      <c r="I189" s="251"/>
      <c r="J189" s="247"/>
      <c r="K189" s="247"/>
      <c r="L189" s="252"/>
      <c r="M189" s="253"/>
      <c r="N189" s="254"/>
      <c r="O189" s="254"/>
      <c r="P189" s="254"/>
      <c r="Q189" s="254"/>
      <c r="R189" s="254"/>
      <c r="S189" s="254"/>
      <c r="T189" s="255"/>
      <c r="AT189" s="256" t="s">
        <v>324</v>
      </c>
      <c r="AU189" s="256" t="s">
        <v>86</v>
      </c>
      <c r="AV189" s="16" t="s">
        <v>194</v>
      </c>
      <c r="AW189" s="16" t="s">
        <v>37</v>
      </c>
      <c r="AX189" s="16" t="s">
        <v>84</v>
      </c>
      <c r="AY189" s="256" t="s">
        <v>315</v>
      </c>
    </row>
    <row r="190" spans="1:65" s="2" customFormat="1" ht="16.5" customHeight="1">
      <c r="A190" s="36"/>
      <c r="B190" s="37"/>
      <c r="C190" s="196" t="s">
        <v>8</v>
      </c>
      <c r="D190" s="196" t="s">
        <v>317</v>
      </c>
      <c r="E190" s="197" t="s">
        <v>434</v>
      </c>
      <c r="F190" s="198" t="s">
        <v>435</v>
      </c>
      <c r="G190" s="199" t="s">
        <v>113</v>
      </c>
      <c r="H190" s="200">
        <v>138.738</v>
      </c>
      <c r="I190" s="201"/>
      <c r="J190" s="202">
        <f>ROUND(I190*H190,2)</f>
        <v>0</v>
      </c>
      <c r="K190" s="198" t="s">
        <v>320</v>
      </c>
      <c r="L190" s="41"/>
      <c r="M190" s="203" t="s">
        <v>19</v>
      </c>
      <c r="N190" s="204" t="s">
        <v>47</v>
      </c>
      <c r="O190" s="66"/>
      <c r="P190" s="205">
        <f>O190*H190</f>
        <v>0</v>
      </c>
      <c r="Q190" s="205">
        <v>0</v>
      </c>
      <c r="R190" s="205">
        <f>Q190*H190</f>
        <v>0</v>
      </c>
      <c r="S190" s="205">
        <v>0</v>
      </c>
      <c r="T190" s="206">
        <f>S190*H190</f>
        <v>0</v>
      </c>
      <c r="U190" s="36"/>
      <c r="V190" s="36"/>
      <c r="W190" s="36"/>
      <c r="X190" s="36"/>
      <c r="Y190" s="36"/>
      <c r="Z190" s="36"/>
      <c r="AA190" s="36"/>
      <c r="AB190" s="36"/>
      <c r="AC190" s="36"/>
      <c r="AD190" s="36"/>
      <c r="AE190" s="36"/>
      <c r="AR190" s="207" t="s">
        <v>194</v>
      </c>
      <c r="AT190" s="207" t="s">
        <v>317</v>
      </c>
      <c r="AU190" s="207" t="s">
        <v>86</v>
      </c>
      <c r="AY190" s="19" t="s">
        <v>315</v>
      </c>
      <c r="BE190" s="208">
        <f>IF(N190="základní",J190,0)</f>
        <v>0</v>
      </c>
      <c r="BF190" s="208">
        <f>IF(N190="snížená",J190,0)</f>
        <v>0</v>
      </c>
      <c r="BG190" s="208">
        <f>IF(N190="zákl. přenesená",J190,0)</f>
        <v>0</v>
      </c>
      <c r="BH190" s="208">
        <f>IF(N190="sníž. přenesená",J190,0)</f>
        <v>0</v>
      </c>
      <c r="BI190" s="208">
        <f>IF(N190="nulová",J190,0)</f>
        <v>0</v>
      </c>
      <c r="BJ190" s="19" t="s">
        <v>84</v>
      </c>
      <c r="BK190" s="208">
        <f>ROUND(I190*H190,2)</f>
        <v>0</v>
      </c>
      <c r="BL190" s="19" t="s">
        <v>194</v>
      </c>
      <c r="BM190" s="207" t="s">
        <v>436</v>
      </c>
    </row>
    <row r="191" spans="1:65" s="2" customFormat="1" ht="19.5">
      <c r="A191" s="36"/>
      <c r="B191" s="37"/>
      <c r="C191" s="38"/>
      <c r="D191" s="209" t="s">
        <v>322</v>
      </c>
      <c r="E191" s="38"/>
      <c r="F191" s="210" t="s">
        <v>437</v>
      </c>
      <c r="G191" s="38"/>
      <c r="H191" s="38"/>
      <c r="I191" s="118"/>
      <c r="J191" s="38"/>
      <c r="K191" s="38"/>
      <c r="L191" s="41"/>
      <c r="M191" s="211"/>
      <c r="N191" s="212"/>
      <c r="O191" s="66"/>
      <c r="P191" s="66"/>
      <c r="Q191" s="66"/>
      <c r="R191" s="66"/>
      <c r="S191" s="66"/>
      <c r="T191" s="67"/>
      <c r="U191" s="36"/>
      <c r="V191" s="36"/>
      <c r="W191" s="36"/>
      <c r="X191" s="36"/>
      <c r="Y191" s="36"/>
      <c r="Z191" s="36"/>
      <c r="AA191" s="36"/>
      <c r="AB191" s="36"/>
      <c r="AC191" s="36"/>
      <c r="AD191" s="36"/>
      <c r="AE191" s="36"/>
      <c r="AT191" s="19" t="s">
        <v>322</v>
      </c>
      <c r="AU191" s="19" t="s">
        <v>86</v>
      </c>
    </row>
    <row r="192" spans="1:65" s="13" customFormat="1">
      <c r="B192" s="213"/>
      <c r="C192" s="214"/>
      <c r="D192" s="209" t="s">
        <v>324</v>
      </c>
      <c r="E192" s="215" t="s">
        <v>19</v>
      </c>
      <c r="F192" s="216" t="s">
        <v>438</v>
      </c>
      <c r="G192" s="214"/>
      <c r="H192" s="217">
        <v>73.739000000000004</v>
      </c>
      <c r="I192" s="218"/>
      <c r="J192" s="214"/>
      <c r="K192" s="214"/>
      <c r="L192" s="219"/>
      <c r="M192" s="220"/>
      <c r="N192" s="221"/>
      <c r="O192" s="221"/>
      <c r="P192" s="221"/>
      <c r="Q192" s="221"/>
      <c r="R192" s="221"/>
      <c r="S192" s="221"/>
      <c r="T192" s="222"/>
      <c r="AT192" s="223" t="s">
        <v>324</v>
      </c>
      <c r="AU192" s="223" t="s">
        <v>86</v>
      </c>
      <c r="AV192" s="13" t="s">
        <v>86</v>
      </c>
      <c r="AW192" s="13" t="s">
        <v>37</v>
      </c>
      <c r="AX192" s="13" t="s">
        <v>76</v>
      </c>
      <c r="AY192" s="223" t="s">
        <v>315</v>
      </c>
    </row>
    <row r="193" spans="1:65" s="13" customFormat="1">
      <c r="B193" s="213"/>
      <c r="C193" s="214"/>
      <c r="D193" s="209" t="s">
        <v>324</v>
      </c>
      <c r="E193" s="215" t="s">
        <v>19</v>
      </c>
      <c r="F193" s="216" t="s">
        <v>439</v>
      </c>
      <c r="G193" s="214"/>
      <c r="H193" s="217">
        <v>64.998999999999995</v>
      </c>
      <c r="I193" s="218"/>
      <c r="J193" s="214"/>
      <c r="K193" s="214"/>
      <c r="L193" s="219"/>
      <c r="M193" s="220"/>
      <c r="N193" s="221"/>
      <c r="O193" s="221"/>
      <c r="P193" s="221"/>
      <c r="Q193" s="221"/>
      <c r="R193" s="221"/>
      <c r="S193" s="221"/>
      <c r="T193" s="222"/>
      <c r="AT193" s="223" t="s">
        <v>324</v>
      </c>
      <c r="AU193" s="223" t="s">
        <v>86</v>
      </c>
      <c r="AV193" s="13" t="s">
        <v>86</v>
      </c>
      <c r="AW193" s="13" t="s">
        <v>37</v>
      </c>
      <c r="AX193" s="13" t="s">
        <v>76</v>
      </c>
      <c r="AY193" s="223" t="s">
        <v>315</v>
      </c>
    </row>
    <row r="194" spans="1:65" s="16" customFormat="1">
      <c r="B194" s="246"/>
      <c r="C194" s="247"/>
      <c r="D194" s="209" t="s">
        <v>324</v>
      </c>
      <c r="E194" s="248" t="s">
        <v>19</v>
      </c>
      <c r="F194" s="249" t="s">
        <v>368</v>
      </c>
      <c r="G194" s="247"/>
      <c r="H194" s="250">
        <v>138.738</v>
      </c>
      <c r="I194" s="251"/>
      <c r="J194" s="247"/>
      <c r="K194" s="247"/>
      <c r="L194" s="252"/>
      <c r="M194" s="253"/>
      <c r="N194" s="254"/>
      <c r="O194" s="254"/>
      <c r="P194" s="254"/>
      <c r="Q194" s="254"/>
      <c r="R194" s="254"/>
      <c r="S194" s="254"/>
      <c r="T194" s="255"/>
      <c r="AT194" s="256" t="s">
        <v>324</v>
      </c>
      <c r="AU194" s="256" t="s">
        <v>86</v>
      </c>
      <c r="AV194" s="16" t="s">
        <v>194</v>
      </c>
      <c r="AW194" s="16" t="s">
        <v>37</v>
      </c>
      <c r="AX194" s="16" t="s">
        <v>84</v>
      </c>
      <c r="AY194" s="256" t="s">
        <v>315</v>
      </c>
    </row>
    <row r="195" spans="1:65" s="2" customFormat="1" ht="16.5" customHeight="1">
      <c r="A195" s="36"/>
      <c r="B195" s="37"/>
      <c r="C195" s="196" t="s">
        <v>440</v>
      </c>
      <c r="D195" s="196" t="s">
        <v>317</v>
      </c>
      <c r="E195" s="197" t="s">
        <v>441</v>
      </c>
      <c r="F195" s="198" t="s">
        <v>442</v>
      </c>
      <c r="G195" s="199" t="s">
        <v>113</v>
      </c>
      <c r="H195" s="200">
        <v>587.726</v>
      </c>
      <c r="I195" s="201"/>
      <c r="J195" s="202">
        <f>ROUND(I195*H195,2)</f>
        <v>0</v>
      </c>
      <c r="K195" s="198" t="s">
        <v>320</v>
      </c>
      <c r="L195" s="41"/>
      <c r="M195" s="203" t="s">
        <v>19</v>
      </c>
      <c r="N195" s="204" t="s">
        <v>47</v>
      </c>
      <c r="O195" s="66"/>
      <c r="P195" s="205">
        <f>O195*H195</f>
        <v>0</v>
      </c>
      <c r="Q195" s="205">
        <v>0</v>
      </c>
      <c r="R195" s="205">
        <f>Q195*H195</f>
        <v>0</v>
      </c>
      <c r="S195" s="205">
        <v>0</v>
      </c>
      <c r="T195" s="206">
        <f>S195*H195</f>
        <v>0</v>
      </c>
      <c r="U195" s="36"/>
      <c r="V195" s="36"/>
      <c r="W195" s="36"/>
      <c r="X195" s="36"/>
      <c r="Y195" s="36"/>
      <c r="Z195" s="36"/>
      <c r="AA195" s="36"/>
      <c r="AB195" s="36"/>
      <c r="AC195" s="36"/>
      <c r="AD195" s="36"/>
      <c r="AE195" s="36"/>
      <c r="AR195" s="207" t="s">
        <v>194</v>
      </c>
      <c r="AT195" s="207" t="s">
        <v>317</v>
      </c>
      <c r="AU195" s="207" t="s">
        <v>86</v>
      </c>
      <c r="AY195" s="19" t="s">
        <v>315</v>
      </c>
      <c r="BE195" s="208">
        <f>IF(N195="základní",J195,0)</f>
        <v>0</v>
      </c>
      <c r="BF195" s="208">
        <f>IF(N195="snížená",J195,0)</f>
        <v>0</v>
      </c>
      <c r="BG195" s="208">
        <f>IF(N195="zákl. přenesená",J195,0)</f>
        <v>0</v>
      </c>
      <c r="BH195" s="208">
        <f>IF(N195="sníž. přenesená",J195,0)</f>
        <v>0</v>
      </c>
      <c r="BI195" s="208">
        <f>IF(N195="nulová",J195,0)</f>
        <v>0</v>
      </c>
      <c r="BJ195" s="19" t="s">
        <v>84</v>
      </c>
      <c r="BK195" s="208">
        <f>ROUND(I195*H195,2)</f>
        <v>0</v>
      </c>
      <c r="BL195" s="19" t="s">
        <v>194</v>
      </c>
      <c r="BM195" s="207" t="s">
        <v>443</v>
      </c>
    </row>
    <row r="196" spans="1:65" s="2" customFormat="1" ht="19.5">
      <c r="A196" s="36"/>
      <c r="B196" s="37"/>
      <c r="C196" s="38"/>
      <c r="D196" s="209" t="s">
        <v>322</v>
      </c>
      <c r="E196" s="38"/>
      <c r="F196" s="210" t="s">
        <v>444</v>
      </c>
      <c r="G196" s="38"/>
      <c r="H196" s="38"/>
      <c r="I196" s="118"/>
      <c r="J196" s="38"/>
      <c r="K196" s="38"/>
      <c r="L196" s="41"/>
      <c r="M196" s="211"/>
      <c r="N196" s="212"/>
      <c r="O196" s="66"/>
      <c r="P196" s="66"/>
      <c r="Q196" s="66"/>
      <c r="R196" s="66"/>
      <c r="S196" s="66"/>
      <c r="T196" s="67"/>
      <c r="U196" s="36"/>
      <c r="V196" s="36"/>
      <c r="W196" s="36"/>
      <c r="X196" s="36"/>
      <c r="Y196" s="36"/>
      <c r="Z196" s="36"/>
      <c r="AA196" s="36"/>
      <c r="AB196" s="36"/>
      <c r="AC196" s="36"/>
      <c r="AD196" s="36"/>
      <c r="AE196" s="36"/>
      <c r="AT196" s="19" t="s">
        <v>322</v>
      </c>
      <c r="AU196" s="19" t="s">
        <v>86</v>
      </c>
    </row>
    <row r="197" spans="1:65" s="13" customFormat="1">
      <c r="B197" s="213"/>
      <c r="C197" s="214"/>
      <c r="D197" s="209" t="s">
        <v>324</v>
      </c>
      <c r="E197" s="215" t="s">
        <v>19</v>
      </c>
      <c r="F197" s="216" t="s">
        <v>445</v>
      </c>
      <c r="G197" s="214"/>
      <c r="H197" s="217">
        <v>327.72899999999998</v>
      </c>
      <c r="I197" s="218"/>
      <c r="J197" s="214"/>
      <c r="K197" s="214"/>
      <c r="L197" s="219"/>
      <c r="M197" s="220"/>
      <c r="N197" s="221"/>
      <c r="O197" s="221"/>
      <c r="P197" s="221"/>
      <c r="Q197" s="221"/>
      <c r="R197" s="221"/>
      <c r="S197" s="221"/>
      <c r="T197" s="222"/>
      <c r="AT197" s="223" t="s">
        <v>324</v>
      </c>
      <c r="AU197" s="223" t="s">
        <v>86</v>
      </c>
      <c r="AV197" s="13" t="s">
        <v>86</v>
      </c>
      <c r="AW197" s="13" t="s">
        <v>37</v>
      </c>
      <c r="AX197" s="13" t="s">
        <v>76</v>
      </c>
      <c r="AY197" s="223" t="s">
        <v>315</v>
      </c>
    </row>
    <row r="198" spans="1:65" s="13" customFormat="1">
      <c r="B198" s="213"/>
      <c r="C198" s="214"/>
      <c r="D198" s="209" t="s">
        <v>324</v>
      </c>
      <c r="E198" s="215" t="s">
        <v>19</v>
      </c>
      <c r="F198" s="216" t="s">
        <v>446</v>
      </c>
      <c r="G198" s="214"/>
      <c r="H198" s="217">
        <v>259.99700000000001</v>
      </c>
      <c r="I198" s="218"/>
      <c r="J198" s="214"/>
      <c r="K198" s="214"/>
      <c r="L198" s="219"/>
      <c r="M198" s="220"/>
      <c r="N198" s="221"/>
      <c r="O198" s="221"/>
      <c r="P198" s="221"/>
      <c r="Q198" s="221"/>
      <c r="R198" s="221"/>
      <c r="S198" s="221"/>
      <c r="T198" s="222"/>
      <c r="AT198" s="223" t="s">
        <v>324</v>
      </c>
      <c r="AU198" s="223" t="s">
        <v>86</v>
      </c>
      <c r="AV198" s="13" t="s">
        <v>86</v>
      </c>
      <c r="AW198" s="13" t="s">
        <v>37</v>
      </c>
      <c r="AX198" s="13" t="s">
        <v>76</v>
      </c>
      <c r="AY198" s="223" t="s">
        <v>315</v>
      </c>
    </row>
    <row r="199" spans="1:65" s="16" customFormat="1">
      <c r="B199" s="246"/>
      <c r="C199" s="247"/>
      <c r="D199" s="209" t="s">
        <v>324</v>
      </c>
      <c r="E199" s="248" t="s">
        <v>19</v>
      </c>
      <c r="F199" s="249" t="s">
        <v>368</v>
      </c>
      <c r="G199" s="247"/>
      <c r="H199" s="250">
        <v>587.726</v>
      </c>
      <c r="I199" s="251"/>
      <c r="J199" s="247"/>
      <c r="K199" s="247"/>
      <c r="L199" s="252"/>
      <c r="M199" s="253"/>
      <c r="N199" s="254"/>
      <c r="O199" s="254"/>
      <c r="P199" s="254"/>
      <c r="Q199" s="254"/>
      <c r="R199" s="254"/>
      <c r="S199" s="254"/>
      <c r="T199" s="255"/>
      <c r="AT199" s="256" t="s">
        <v>324</v>
      </c>
      <c r="AU199" s="256" t="s">
        <v>86</v>
      </c>
      <c r="AV199" s="16" t="s">
        <v>194</v>
      </c>
      <c r="AW199" s="16" t="s">
        <v>37</v>
      </c>
      <c r="AX199" s="16" t="s">
        <v>84</v>
      </c>
      <c r="AY199" s="256" t="s">
        <v>315</v>
      </c>
    </row>
    <row r="200" spans="1:65" s="2" customFormat="1" ht="16.5" customHeight="1">
      <c r="A200" s="36"/>
      <c r="B200" s="37"/>
      <c r="C200" s="196" t="s">
        <v>447</v>
      </c>
      <c r="D200" s="196" t="s">
        <v>317</v>
      </c>
      <c r="E200" s="197" t="s">
        <v>448</v>
      </c>
      <c r="F200" s="198" t="s">
        <v>449</v>
      </c>
      <c r="G200" s="199" t="s">
        <v>113</v>
      </c>
      <c r="H200" s="200">
        <v>88.159000000000006</v>
      </c>
      <c r="I200" s="201"/>
      <c r="J200" s="202">
        <f>ROUND(I200*H200,2)</f>
        <v>0</v>
      </c>
      <c r="K200" s="198" t="s">
        <v>320</v>
      </c>
      <c r="L200" s="41"/>
      <c r="M200" s="203" t="s">
        <v>19</v>
      </c>
      <c r="N200" s="204" t="s">
        <v>47</v>
      </c>
      <c r="O200" s="66"/>
      <c r="P200" s="205">
        <f>O200*H200</f>
        <v>0</v>
      </c>
      <c r="Q200" s="205">
        <v>0</v>
      </c>
      <c r="R200" s="205">
        <f>Q200*H200</f>
        <v>0</v>
      </c>
      <c r="S200" s="205">
        <v>0</v>
      </c>
      <c r="T200" s="206">
        <f>S200*H200</f>
        <v>0</v>
      </c>
      <c r="U200" s="36"/>
      <c r="V200" s="36"/>
      <c r="W200" s="36"/>
      <c r="X200" s="36"/>
      <c r="Y200" s="36"/>
      <c r="Z200" s="36"/>
      <c r="AA200" s="36"/>
      <c r="AB200" s="36"/>
      <c r="AC200" s="36"/>
      <c r="AD200" s="36"/>
      <c r="AE200" s="36"/>
      <c r="AR200" s="207" t="s">
        <v>194</v>
      </c>
      <c r="AT200" s="207" t="s">
        <v>317</v>
      </c>
      <c r="AU200" s="207" t="s">
        <v>86</v>
      </c>
      <c r="AY200" s="19" t="s">
        <v>315</v>
      </c>
      <c r="BE200" s="208">
        <f>IF(N200="základní",J200,0)</f>
        <v>0</v>
      </c>
      <c r="BF200" s="208">
        <f>IF(N200="snížená",J200,0)</f>
        <v>0</v>
      </c>
      <c r="BG200" s="208">
        <f>IF(N200="zákl. přenesená",J200,0)</f>
        <v>0</v>
      </c>
      <c r="BH200" s="208">
        <f>IF(N200="sníž. přenesená",J200,0)</f>
        <v>0</v>
      </c>
      <c r="BI200" s="208">
        <f>IF(N200="nulová",J200,0)</f>
        <v>0</v>
      </c>
      <c r="BJ200" s="19" t="s">
        <v>84</v>
      </c>
      <c r="BK200" s="208">
        <f>ROUND(I200*H200,2)</f>
        <v>0</v>
      </c>
      <c r="BL200" s="19" t="s">
        <v>194</v>
      </c>
      <c r="BM200" s="207" t="s">
        <v>450</v>
      </c>
    </row>
    <row r="201" spans="1:65" s="2" customFormat="1" ht="19.5">
      <c r="A201" s="36"/>
      <c r="B201" s="37"/>
      <c r="C201" s="38"/>
      <c r="D201" s="209" t="s">
        <v>322</v>
      </c>
      <c r="E201" s="38"/>
      <c r="F201" s="210" t="s">
        <v>451</v>
      </c>
      <c r="G201" s="38"/>
      <c r="H201" s="38"/>
      <c r="I201" s="118"/>
      <c r="J201" s="38"/>
      <c r="K201" s="38"/>
      <c r="L201" s="41"/>
      <c r="M201" s="211"/>
      <c r="N201" s="212"/>
      <c r="O201" s="66"/>
      <c r="P201" s="66"/>
      <c r="Q201" s="66"/>
      <c r="R201" s="66"/>
      <c r="S201" s="66"/>
      <c r="T201" s="67"/>
      <c r="U201" s="36"/>
      <c r="V201" s="36"/>
      <c r="W201" s="36"/>
      <c r="X201" s="36"/>
      <c r="Y201" s="36"/>
      <c r="Z201" s="36"/>
      <c r="AA201" s="36"/>
      <c r="AB201" s="36"/>
      <c r="AC201" s="36"/>
      <c r="AD201" s="36"/>
      <c r="AE201" s="36"/>
      <c r="AT201" s="19" t="s">
        <v>322</v>
      </c>
      <c r="AU201" s="19" t="s">
        <v>86</v>
      </c>
    </row>
    <row r="202" spans="1:65" s="13" customFormat="1">
      <c r="B202" s="213"/>
      <c r="C202" s="214"/>
      <c r="D202" s="209" t="s">
        <v>324</v>
      </c>
      <c r="E202" s="215" t="s">
        <v>19</v>
      </c>
      <c r="F202" s="216" t="s">
        <v>452</v>
      </c>
      <c r="G202" s="214"/>
      <c r="H202" s="217">
        <v>49.158999999999999</v>
      </c>
      <c r="I202" s="218"/>
      <c r="J202" s="214"/>
      <c r="K202" s="214"/>
      <c r="L202" s="219"/>
      <c r="M202" s="220"/>
      <c r="N202" s="221"/>
      <c r="O202" s="221"/>
      <c r="P202" s="221"/>
      <c r="Q202" s="221"/>
      <c r="R202" s="221"/>
      <c r="S202" s="221"/>
      <c r="T202" s="222"/>
      <c r="AT202" s="223" t="s">
        <v>324</v>
      </c>
      <c r="AU202" s="223" t="s">
        <v>86</v>
      </c>
      <c r="AV202" s="13" t="s">
        <v>86</v>
      </c>
      <c r="AW202" s="13" t="s">
        <v>37</v>
      </c>
      <c r="AX202" s="13" t="s">
        <v>76</v>
      </c>
      <c r="AY202" s="223" t="s">
        <v>315</v>
      </c>
    </row>
    <row r="203" spans="1:65" s="13" customFormat="1">
      <c r="B203" s="213"/>
      <c r="C203" s="214"/>
      <c r="D203" s="209" t="s">
        <v>324</v>
      </c>
      <c r="E203" s="215" t="s">
        <v>19</v>
      </c>
      <c r="F203" s="216" t="s">
        <v>453</v>
      </c>
      <c r="G203" s="214"/>
      <c r="H203" s="217">
        <v>39</v>
      </c>
      <c r="I203" s="218"/>
      <c r="J203" s="214"/>
      <c r="K203" s="214"/>
      <c r="L203" s="219"/>
      <c r="M203" s="220"/>
      <c r="N203" s="221"/>
      <c r="O203" s="221"/>
      <c r="P203" s="221"/>
      <c r="Q203" s="221"/>
      <c r="R203" s="221"/>
      <c r="S203" s="221"/>
      <c r="T203" s="222"/>
      <c r="AT203" s="223" t="s">
        <v>324</v>
      </c>
      <c r="AU203" s="223" t="s">
        <v>86</v>
      </c>
      <c r="AV203" s="13" t="s">
        <v>86</v>
      </c>
      <c r="AW203" s="13" t="s">
        <v>37</v>
      </c>
      <c r="AX203" s="13" t="s">
        <v>76</v>
      </c>
      <c r="AY203" s="223" t="s">
        <v>315</v>
      </c>
    </row>
    <row r="204" spans="1:65" s="16" customFormat="1">
      <c r="B204" s="246"/>
      <c r="C204" s="247"/>
      <c r="D204" s="209" t="s">
        <v>324</v>
      </c>
      <c r="E204" s="248" t="s">
        <v>19</v>
      </c>
      <c r="F204" s="249" t="s">
        <v>368</v>
      </c>
      <c r="G204" s="247"/>
      <c r="H204" s="250">
        <v>88.159000000000006</v>
      </c>
      <c r="I204" s="251"/>
      <c r="J204" s="247"/>
      <c r="K204" s="247"/>
      <c r="L204" s="252"/>
      <c r="M204" s="253"/>
      <c r="N204" s="254"/>
      <c r="O204" s="254"/>
      <c r="P204" s="254"/>
      <c r="Q204" s="254"/>
      <c r="R204" s="254"/>
      <c r="S204" s="254"/>
      <c r="T204" s="255"/>
      <c r="AT204" s="256" t="s">
        <v>324</v>
      </c>
      <c r="AU204" s="256" t="s">
        <v>86</v>
      </c>
      <c r="AV204" s="16" t="s">
        <v>194</v>
      </c>
      <c r="AW204" s="16" t="s">
        <v>37</v>
      </c>
      <c r="AX204" s="16" t="s">
        <v>84</v>
      </c>
      <c r="AY204" s="256" t="s">
        <v>315</v>
      </c>
    </row>
    <row r="205" spans="1:65" s="2" customFormat="1" ht="16.5" customHeight="1">
      <c r="A205" s="36"/>
      <c r="B205" s="37"/>
      <c r="C205" s="196" t="s">
        <v>454</v>
      </c>
      <c r="D205" s="196" t="s">
        <v>317</v>
      </c>
      <c r="E205" s="197" t="s">
        <v>455</v>
      </c>
      <c r="F205" s="198" t="s">
        <v>456</v>
      </c>
      <c r="G205" s="199" t="s">
        <v>113</v>
      </c>
      <c r="H205" s="200">
        <v>173.33099999999999</v>
      </c>
      <c r="I205" s="201"/>
      <c r="J205" s="202">
        <f>ROUND(I205*H205,2)</f>
        <v>0</v>
      </c>
      <c r="K205" s="198" t="s">
        <v>320</v>
      </c>
      <c r="L205" s="41"/>
      <c r="M205" s="203" t="s">
        <v>19</v>
      </c>
      <c r="N205" s="204" t="s">
        <v>47</v>
      </c>
      <c r="O205" s="66"/>
      <c r="P205" s="205">
        <f>O205*H205</f>
        <v>0</v>
      </c>
      <c r="Q205" s="205">
        <v>4.2000000000000002E-4</v>
      </c>
      <c r="R205" s="205">
        <f>Q205*H205</f>
        <v>7.2799019999999992E-2</v>
      </c>
      <c r="S205" s="205">
        <v>0</v>
      </c>
      <c r="T205" s="206">
        <f>S205*H205</f>
        <v>0</v>
      </c>
      <c r="U205" s="36"/>
      <c r="V205" s="36"/>
      <c r="W205" s="36"/>
      <c r="X205" s="36"/>
      <c r="Y205" s="36"/>
      <c r="Z205" s="36"/>
      <c r="AA205" s="36"/>
      <c r="AB205" s="36"/>
      <c r="AC205" s="36"/>
      <c r="AD205" s="36"/>
      <c r="AE205" s="36"/>
      <c r="AR205" s="207" t="s">
        <v>194</v>
      </c>
      <c r="AT205" s="207" t="s">
        <v>317</v>
      </c>
      <c r="AU205" s="207" t="s">
        <v>86</v>
      </c>
      <c r="AY205" s="19" t="s">
        <v>315</v>
      </c>
      <c r="BE205" s="208">
        <f>IF(N205="základní",J205,0)</f>
        <v>0</v>
      </c>
      <c r="BF205" s="208">
        <f>IF(N205="snížená",J205,0)</f>
        <v>0</v>
      </c>
      <c r="BG205" s="208">
        <f>IF(N205="zákl. přenesená",J205,0)</f>
        <v>0</v>
      </c>
      <c r="BH205" s="208">
        <f>IF(N205="sníž. přenesená",J205,0)</f>
        <v>0</v>
      </c>
      <c r="BI205" s="208">
        <f>IF(N205="nulová",J205,0)</f>
        <v>0</v>
      </c>
      <c r="BJ205" s="19" t="s">
        <v>84</v>
      </c>
      <c r="BK205" s="208">
        <f>ROUND(I205*H205,2)</f>
        <v>0</v>
      </c>
      <c r="BL205" s="19" t="s">
        <v>194</v>
      </c>
      <c r="BM205" s="207" t="s">
        <v>457</v>
      </c>
    </row>
    <row r="206" spans="1:65" s="2" customFormat="1" ht="19.5">
      <c r="A206" s="36"/>
      <c r="B206" s="37"/>
      <c r="C206" s="38"/>
      <c r="D206" s="209" t="s">
        <v>322</v>
      </c>
      <c r="E206" s="38"/>
      <c r="F206" s="210" t="s">
        <v>458</v>
      </c>
      <c r="G206" s="38"/>
      <c r="H206" s="38"/>
      <c r="I206" s="118"/>
      <c r="J206" s="38"/>
      <c r="K206" s="38"/>
      <c r="L206" s="41"/>
      <c r="M206" s="211"/>
      <c r="N206" s="212"/>
      <c r="O206" s="66"/>
      <c r="P206" s="66"/>
      <c r="Q206" s="66"/>
      <c r="R206" s="66"/>
      <c r="S206" s="66"/>
      <c r="T206" s="67"/>
      <c r="U206" s="36"/>
      <c r="V206" s="36"/>
      <c r="W206" s="36"/>
      <c r="X206" s="36"/>
      <c r="Y206" s="36"/>
      <c r="Z206" s="36"/>
      <c r="AA206" s="36"/>
      <c r="AB206" s="36"/>
      <c r="AC206" s="36"/>
      <c r="AD206" s="36"/>
      <c r="AE206" s="36"/>
      <c r="AT206" s="19" t="s">
        <v>322</v>
      </c>
      <c r="AU206" s="19" t="s">
        <v>86</v>
      </c>
    </row>
    <row r="207" spans="1:65" s="13" customFormat="1">
      <c r="B207" s="213"/>
      <c r="C207" s="214"/>
      <c r="D207" s="209" t="s">
        <v>324</v>
      </c>
      <c r="E207" s="215" t="s">
        <v>19</v>
      </c>
      <c r="F207" s="216" t="s">
        <v>459</v>
      </c>
      <c r="G207" s="214"/>
      <c r="H207" s="217">
        <v>173.33099999999999</v>
      </c>
      <c r="I207" s="218"/>
      <c r="J207" s="214"/>
      <c r="K207" s="214"/>
      <c r="L207" s="219"/>
      <c r="M207" s="220"/>
      <c r="N207" s="221"/>
      <c r="O207" s="221"/>
      <c r="P207" s="221"/>
      <c r="Q207" s="221"/>
      <c r="R207" s="221"/>
      <c r="S207" s="221"/>
      <c r="T207" s="222"/>
      <c r="AT207" s="223" t="s">
        <v>324</v>
      </c>
      <c r="AU207" s="223" t="s">
        <v>86</v>
      </c>
      <c r="AV207" s="13" t="s">
        <v>86</v>
      </c>
      <c r="AW207" s="13" t="s">
        <v>37</v>
      </c>
      <c r="AX207" s="13" t="s">
        <v>84</v>
      </c>
      <c r="AY207" s="223" t="s">
        <v>315</v>
      </c>
    </row>
    <row r="208" spans="1:65" s="2" customFormat="1" ht="16.5" customHeight="1">
      <c r="A208" s="36"/>
      <c r="B208" s="37"/>
      <c r="C208" s="196" t="s">
        <v>460</v>
      </c>
      <c r="D208" s="196" t="s">
        <v>317</v>
      </c>
      <c r="E208" s="197" t="s">
        <v>461</v>
      </c>
      <c r="F208" s="198" t="s">
        <v>462</v>
      </c>
      <c r="G208" s="199" t="s">
        <v>113</v>
      </c>
      <c r="H208" s="200">
        <v>74.284999999999997</v>
      </c>
      <c r="I208" s="201"/>
      <c r="J208" s="202">
        <f>ROUND(I208*H208,2)</f>
        <v>0</v>
      </c>
      <c r="K208" s="198" t="s">
        <v>320</v>
      </c>
      <c r="L208" s="41"/>
      <c r="M208" s="203" t="s">
        <v>19</v>
      </c>
      <c r="N208" s="204" t="s">
        <v>47</v>
      </c>
      <c r="O208" s="66"/>
      <c r="P208" s="205">
        <f>O208*H208</f>
        <v>0</v>
      </c>
      <c r="Q208" s="205">
        <v>0</v>
      </c>
      <c r="R208" s="205">
        <f>Q208*H208</f>
        <v>0</v>
      </c>
      <c r="S208" s="205">
        <v>0</v>
      </c>
      <c r="T208" s="206">
        <f>S208*H208</f>
        <v>0</v>
      </c>
      <c r="U208" s="36"/>
      <c r="V208" s="36"/>
      <c r="W208" s="36"/>
      <c r="X208" s="36"/>
      <c r="Y208" s="36"/>
      <c r="Z208" s="36"/>
      <c r="AA208" s="36"/>
      <c r="AB208" s="36"/>
      <c r="AC208" s="36"/>
      <c r="AD208" s="36"/>
      <c r="AE208" s="36"/>
      <c r="AR208" s="207" t="s">
        <v>194</v>
      </c>
      <c r="AT208" s="207" t="s">
        <v>317</v>
      </c>
      <c r="AU208" s="207" t="s">
        <v>86</v>
      </c>
      <c r="AY208" s="19" t="s">
        <v>315</v>
      </c>
      <c r="BE208" s="208">
        <f>IF(N208="základní",J208,0)</f>
        <v>0</v>
      </c>
      <c r="BF208" s="208">
        <f>IF(N208="snížená",J208,0)</f>
        <v>0</v>
      </c>
      <c r="BG208" s="208">
        <f>IF(N208="zákl. přenesená",J208,0)</f>
        <v>0</v>
      </c>
      <c r="BH208" s="208">
        <f>IF(N208="sníž. přenesená",J208,0)</f>
        <v>0</v>
      </c>
      <c r="BI208" s="208">
        <f>IF(N208="nulová",J208,0)</f>
        <v>0</v>
      </c>
      <c r="BJ208" s="19" t="s">
        <v>84</v>
      </c>
      <c r="BK208" s="208">
        <f>ROUND(I208*H208,2)</f>
        <v>0</v>
      </c>
      <c r="BL208" s="19" t="s">
        <v>194</v>
      </c>
      <c r="BM208" s="207" t="s">
        <v>463</v>
      </c>
    </row>
    <row r="209" spans="1:65" s="2" customFormat="1" ht="19.5">
      <c r="A209" s="36"/>
      <c r="B209" s="37"/>
      <c r="C209" s="38"/>
      <c r="D209" s="209" t="s">
        <v>322</v>
      </c>
      <c r="E209" s="38"/>
      <c r="F209" s="210" t="s">
        <v>464</v>
      </c>
      <c r="G209" s="38"/>
      <c r="H209" s="38"/>
      <c r="I209" s="118"/>
      <c r="J209" s="38"/>
      <c r="K209" s="38"/>
      <c r="L209" s="41"/>
      <c r="M209" s="211"/>
      <c r="N209" s="212"/>
      <c r="O209" s="66"/>
      <c r="P209" s="66"/>
      <c r="Q209" s="66"/>
      <c r="R209" s="66"/>
      <c r="S209" s="66"/>
      <c r="T209" s="67"/>
      <c r="U209" s="36"/>
      <c r="V209" s="36"/>
      <c r="W209" s="36"/>
      <c r="X209" s="36"/>
      <c r="Y209" s="36"/>
      <c r="Z209" s="36"/>
      <c r="AA209" s="36"/>
      <c r="AB209" s="36"/>
      <c r="AC209" s="36"/>
      <c r="AD209" s="36"/>
      <c r="AE209" s="36"/>
      <c r="AT209" s="19" t="s">
        <v>322</v>
      </c>
      <c r="AU209" s="19" t="s">
        <v>86</v>
      </c>
    </row>
    <row r="210" spans="1:65" s="13" customFormat="1">
      <c r="B210" s="213"/>
      <c r="C210" s="214"/>
      <c r="D210" s="209" t="s">
        <v>324</v>
      </c>
      <c r="E210" s="215" t="s">
        <v>19</v>
      </c>
      <c r="F210" s="216" t="s">
        <v>465</v>
      </c>
      <c r="G210" s="214"/>
      <c r="H210" s="217">
        <v>74.284999999999997</v>
      </c>
      <c r="I210" s="218"/>
      <c r="J210" s="214"/>
      <c r="K210" s="214"/>
      <c r="L210" s="219"/>
      <c r="M210" s="220"/>
      <c r="N210" s="221"/>
      <c r="O210" s="221"/>
      <c r="P210" s="221"/>
      <c r="Q210" s="221"/>
      <c r="R210" s="221"/>
      <c r="S210" s="221"/>
      <c r="T210" s="222"/>
      <c r="AT210" s="223" t="s">
        <v>324</v>
      </c>
      <c r="AU210" s="223" t="s">
        <v>86</v>
      </c>
      <c r="AV210" s="13" t="s">
        <v>86</v>
      </c>
      <c r="AW210" s="13" t="s">
        <v>37</v>
      </c>
      <c r="AX210" s="13" t="s">
        <v>84</v>
      </c>
      <c r="AY210" s="223" t="s">
        <v>315</v>
      </c>
    </row>
    <row r="211" spans="1:65" s="2" customFormat="1" ht="16.5" customHeight="1">
      <c r="A211" s="36"/>
      <c r="B211" s="37"/>
      <c r="C211" s="196" t="s">
        <v>466</v>
      </c>
      <c r="D211" s="196" t="s">
        <v>317</v>
      </c>
      <c r="E211" s="197" t="s">
        <v>467</v>
      </c>
      <c r="F211" s="198" t="s">
        <v>468</v>
      </c>
      <c r="G211" s="199" t="s">
        <v>113</v>
      </c>
      <c r="H211" s="200">
        <v>812.9</v>
      </c>
      <c r="I211" s="201"/>
      <c r="J211" s="202">
        <f>ROUND(I211*H211,2)</f>
        <v>0</v>
      </c>
      <c r="K211" s="198" t="s">
        <v>320</v>
      </c>
      <c r="L211" s="41"/>
      <c r="M211" s="203" t="s">
        <v>19</v>
      </c>
      <c r="N211" s="204" t="s">
        <v>47</v>
      </c>
      <c r="O211" s="66"/>
      <c r="P211" s="205">
        <f>O211*H211</f>
        <v>0</v>
      </c>
      <c r="Q211" s="205">
        <v>0</v>
      </c>
      <c r="R211" s="205">
        <f>Q211*H211</f>
        <v>0</v>
      </c>
      <c r="S211" s="205">
        <v>0</v>
      </c>
      <c r="T211" s="206">
        <f>S211*H211</f>
        <v>0</v>
      </c>
      <c r="U211" s="36"/>
      <c r="V211" s="36"/>
      <c r="W211" s="36"/>
      <c r="X211" s="36"/>
      <c r="Y211" s="36"/>
      <c r="Z211" s="36"/>
      <c r="AA211" s="36"/>
      <c r="AB211" s="36"/>
      <c r="AC211" s="36"/>
      <c r="AD211" s="36"/>
      <c r="AE211" s="36"/>
      <c r="AR211" s="207" t="s">
        <v>194</v>
      </c>
      <c r="AT211" s="207" t="s">
        <v>317</v>
      </c>
      <c r="AU211" s="207" t="s">
        <v>86</v>
      </c>
      <c r="AY211" s="19" t="s">
        <v>315</v>
      </c>
      <c r="BE211" s="208">
        <f>IF(N211="základní",J211,0)</f>
        <v>0</v>
      </c>
      <c r="BF211" s="208">
        <f>IF(N211="snížená",J211,0)</f>
        <v>0</v>
      </c>
      <c r="BG211" s="208">
        <f>IF(N211="zákl. přenesená",J211,0)</f>
        <v>0</v>
      </c>
      <c r="BH211" s="208">
        <f>IF(N211="sníž. přenesená",J211,0)</f>
        <v>0</v>
      </c>
      <c r="BI211" s="208">
        <f>IF(N211="nulová",J211,0)</f>
        <v>0</v>
      </c>
      <c r="BJ211" s="19" t="s">
        <v>84</v>
      </c>
      <c r="BK211" s="208">
        <f>ROUND(I211*H211,2)</f>
        <v>0</v>
      </c>
      <c r="BL211" s="19" t="s">
        <v>194</v>
      </c>
      <c r="BM211" s="207" t="s">
        <v>469</v>
      </c>
    </row>
    <row r="212" spans="1:65" s="2" customFormat="1" ht="19.5">
      <c r="A212" s="36"/>
      <c r="B212" s="37"/>
      <c r="C212" s="38"/>
      <c r="D212" s="209" t="s">
        <v>322</v>
      </c>
      <c r="E212" s="38"/>
      <c r="F212" s="210" t="s">
        <v>470</v>
      </c>
      <c r="G212" s="38"/>
      <c r="H212" s="38"/>
      <c r="I212" s="118"/>
      <c r="J212" s="38"/>
      <c r="K212" s="38"/>
      <c r="L212" s="41"/>
      <c r="M212" s="211"/>
      <c r="N212" s="212"/>
      <c r="O212" s="66"/>
      <c r="P212" s="66"/>
      <c r="Q212" s="66"/>
      <c r="R212" s="66"/>
      <c r="S212" s="66"/>
      <c r="T212" s="67"/>
      <c r="U212" s="36"/>
      <c r="V212" s="36"/>
      <c r="W212" s="36"/>
      <c r="X212" s="36"/>
      <c r="Y212" s="36"/>
      <c r="Z212" s="36"/>
      <c r="AA212" s="36"/>
      <c r="AB212" s="36"/>
      <c r="AC212" s="36"/>
      <c r="AD212" s="36"/>
      <c r="AE212" s="36"/>
      <c r="AT212" s="19" t="s">
        <v>322</v>
      </c>
      <c r="AU212" s="19" t="s">
        <v>86</v>
      </c>
    </row>
    <row r="213" spans="1:65" s="13" customFormat="1">
      <c r="B213" s="213"/>
      <c r="C213" s="214"/>
      <c r="D213" s="209" t="s">
        <v>324</v>
      </c>
      <c r="E213" s="215" t="s">
        <v>19</v>
      </c>
      <c r="F213" s="216" t="s">
        <v>471</v>
      </c>
      <c r="G213" s="214"/>
      <c r="H213" s="217">
        <v>144.58600000000001</v>
      </c>
      <c r="I213" s="218"/>
      <c r="J213" s="214"/>
      <c r="K213" s="214"/>
      <c r="L213" s="219"/>
      <c r="M213" s="220"/>
      <c r="N213" s="221"/>
      <c r="O213" s="221"/>
      <c r="P213" s="221"/>
      <c r="Q213" s="221"/>
      <c r="R213" s="221"/>
      <c r="S213" s="221"/>
      <c r="T213" s="222"/>
      <c r="AT213" s="223" t="s">
        <v>324</v>
      </c>
      <c r="AU213" s="223" t="s">
        <v>86</v>
      </c>
      <c r="AV213" s="13" t="s">
        <v>86</v>
      </c>
      <c r="AW213" s="13" t="s">
        <v>37</v>
      </c>
      <c r="AX213" s="13" t="s">
        <v>76</v>
      </c>
      <c r="AY213" s="223" t="s">
        <v>315</v>
      </c>
    </row>
    <row r="214" spans="1:65" s="13" customFormat="1">
      <c r="B214" s="213"/>
      <c r="C214" s="214"/>
      <c r="D214" s="209" t="s">
        <v>324</v>
      </c>
      <c r="E214" s="215" t="s">
        <v>19</v>
      </c>
      <c r="F214" s="216" t="s">
        <v>472</v>
      </c>
      <c r="G214" s="214"/>
      <c r="H214" s="217">
        <v>365.17500000000001</v>
      </c>
      <c r="I214" s="218"/>
      <c r="J214" s="214"/>
      <c r="K214" s="214"/>
      <c r="L214" s="219"/>
      <c r="M214" s="220"/>
      <c r="N214" s="221"/>
      <c r="O214" s="221"/>
      <c r="P214" s="221"/>
      <c r="Q214" s="221"/>
      <c r="R214" s="221"/>
      <c r="S214" s="221"/>
      <c r="T214" s="222"/>
      <c r="AT214" s="223" t="s">
        <v>324</v>
      </c>
      <c r="AU214" s="223" t="s">
        <v>86</v>
      </c>
      <c r="AV214" s="13" t="s">
        <v>86</v>
      </c>
      <c r="AW214" s="13" t="s">
        <v>37</v>
      </c>
      <c r="AX214" s="13" t="s">
        <v>76</v>
      </c>
      <c r="AY214" s="223" t="s">
        <v>315</v>
      </c>
    </row>
    <row r="215" spans="1:65" s="13" customFormat="1">
      <c r="B215" s="213"/>
      <c r="C215" s="214"/>
      <c r="D215" s="209" t="s">
        <v>324</v>
      </c>
      <c r="E215" s="215" t="s">
        <v>19</v>
      </c>
      <c r="F215" s="216" t="s">
        <v>473</v>
      </c>
      <c r="G215" s="214"/>
      <c r="H215" s="217">
        <v>297.13900000000001</v>
      </c>
      <c r="I215" s="218"/>
      <c r="J215" s="214"/>
      <c r="K215" s="214"/>
      <c r="L215" s="219"/>
      <c r="M215" s="220"/>
      <c r="N215" s="221"/>
      <c r="O215" s="221"/>
      <c r="P215" s="221"/>
      <c r="Q215" s="221"/>
      <c r="R215" s="221"/>
      <c r="S215" s="221"/>
      <c r="T215" s="222"/>
      <c r="AT215" s="223" t="s">
        <v>324</v>
      </c>
      <c r="AU215" s="223" t="s">
        <v>86</v>
      </c>
      <c r="AV215" s="13" t="s">
        <v>86</v>
      </c>
      <c r="AW215" s="13" t="s">
        <v>37</v>
      </c>
      <c r="AX215" s="13" t="s">
        <v>76</v>
      </c>
      <c r="AY215" s="223" t="s">
        <v>315</v>
      </c>
    </row>
    <row r="216" spans="1:65" s="13" customFormat="1">
      <c r="B216" s="213"/>
      <c r="C216" s="214"/>
      <c r="D216" s="209" t="s">
        <v>324</v>
      </c>
      <c r="E216" s="215" t="s">
        <v>19</v>
      </c>
      <c r="F216" s="216" t="s">
        <v>474</v>
      </c>
      <c r="G216" s="214"/>
      <c r="H216" s="217">
        <v>6</v>
      </c>
      <c r="I216" s="218"/>
      <c r="J216" s="214"/>
      <c r="K216" s="214"/>
      <c r="L216" s="219"/>
      <c r="M216" s="220"/>
      <c r="N216" s="221"/>
      <c r="O216" s="221"/>
      <c r="P216" s="221"/>
      <c r="Q216" s="221"/>
      <c r="R216" s="221"/>
      <c r="S216" s="221"/>
      <c r="T216" s="222"/>
      <c r="AT216" s="223" t="s">
        <v>324</v>
      </c>
      <c r="AU216" s="223" t="s">
        <v>86</v>
      </c>
      <c r="AV216" s="13" t="s">
        <v>86</v>
      </c>
      <c r="AW216" s="13" t="s">
        <v>37</v>
      </c>
      <c r="AX216" s="13" t="s">
        <v>76</v>
      </c>
      <c r="AY216" s="223" t="s">
        <v>315</v>
      </c>
    </row>
    <row r="217" spans="1:65" s="16" customFormat="1">
      <c r="B217" s="246"/>
      <c r="C217" s="247"/>
      <c r="D217" s="209" t="s">
        <v>324</v>
      </c>
      <c r="E217" s="248" t="s">
        <v>19</v>
      </c>
      <c r="F217" s="249" t="s">
        <v>368</v>
      </c>
      <c r="G217" s="247"/>
      <c r="H217" s="250">
        <v>812.9</v>
      </c>
      <c r="I217" s="251"/>
      <c r="J217" s="247"/>
      <c r="K217" s="247"/>
      <c r="L217" s="252"/>
      <c r="M217" s="253"/>
      <c r="N217" s="254"/>
      <c r="O217" s="254"/>
      <c r="P217" s="254"/>
      <c r="Q217" s="254"/>
      <c r="R217" s="254"/>
      <c r="S217" s="254"/>
      <c r="T217" s="255"/>
      <c r="AT217" s="256" t="s">
        <v>324</v>
      </c>
      <c r="AU217" s="256" t="s">
        <v>86</v>
      </c>
      <c r="AV217" s="16" t="s">
        <v>194</v>
      </c>
      <c r="AW217" s="16" t="s">
        <v>37</v>
      </c>
      <c r="AX217" s="16" t="s">
        <v>84</v>
      </c>
      <c r="AY217" s="256" t="s">
        <v>315</v>
      </c>
    </row>
    <row r="218" spans="1:65" s="2" customFormat="1" ht="16.5" customHeight="1">
      <c r="A218" s="36"/>
      <c r="B218" s="37"/>
      <c r="C218" s="196" t="s">
        <v>7</v>
      </c>
      <c r="D218" s="196" t="s">
        <v>317</v>
      </c>
      <c r="E218" s="197" t="s">
        <v>475</v>
      </c>
      <c r="F218" s="198" t="s">
        <v>476</v>
      </c>
      <c r="G218" s="199" t="s">
        <v>113</v>
      </c>
      <c r="H218" s="200">
        <v>828.39499999999998</v>
      </c>
      <c r="I218" s="201"/>
      <c r="J218" s="202">
        <f>ROUND(I218*H218,2)</f>
        <v>0</v>
      </c>
      <c r="K218" s="198" t="s">
        <v>320</v>
      </c>
      <c r="L218" s="41"/>
      <c r="M218" s="203" t="s">
        <v>19</v>
      </c>
      <c r="N218" s="204" t="s">
        <v>47</v>
      </c>
      <c r="O218" s="66"/>
      <c r="P218" s="205">
        <f>O218*H218</f>
        <v>0</v>
      </c>
      <c r="Q218" s="205">
        <v>0</v>
      </c>
      <c r="R218" s="205">
        <f>Q218*H218</f>
        <v>0</v>
      </c>
      <c r="S218" s="205">
        <v>0</v>
      </c>
      <c r="T218" s="206">
        <f>S218*H218</f>
        <v>0</v>
      </c>
      <c r="U218" s="36"/>
      <c r="V218" s="36"/>
      <c r="W218" s="36"/>
      <c r="X218" s="36"/>
      <c r="Y218" s="36"/>
      <c r="Z218" s="36"/>
      <c r="AA218" s="36"/>
      <c r="AB218" s="36"/>
      <c r="AC218" s="36"/>
      <c r="AD218" s="36"/>
      <c r="AE218" s="36"/>
      <c r="AR218" s="207" t="s">
        <v>194</v>
      </c>
      <c r="AT218" s="207" t="s">
        <v>317</v>
      </c>
      <c r="AU218" s="207" t="s">
        <v>86</v>
      </c>
      <c r="AY218" s="19" t="s">
        <v>315</v>
      </c>
      <c r="BE218" s="208">
        <f>IF(N218="základní",J218,0)</f>
        <v>0</v>
      </c>
      <c r="BF218" s="208">
        <f>IF(N218="snížená",J218,0)</f>
        <v>0</v>
      </c>
      <c r="BG218" s="208">
        <f>IF(N218="zákl. přenesená",J218,0)</f>
        <v>0</v>
      </c>
      <c r="BH218" s="208">
        <f>IF(N218="sníž. přenesená",J218,0)</f>
        <v>0</v>
      </c>
      <c r="BI218" s="208">
        <f>IF(N218="nulová",J218,0)</f>
        <v>0</v>
      </c>
      <c r="BJ218" s="19" t="s">
        <v>84</v>
      </c>
      <c r="BK218" s="208">
        <f>ROUND(I218*H218,2)</f>
        <v>0</v>
      </c>
      <c r="BL218" s="19" t="s">
        <v>194</v>
      </c>
      <c r="BM218" s="207" t="s">
        <v>477</v>
      </c>
    </row>
    <row r="219" spans="1:65" s="2" customFormat="1">
      <c r="A219" s="36"/>
      <c r="B219" s="37"/>
      <c r="C219" s="38"/>
      <c r="D219" s="209" t="s">
        <v>322</v>
      </c>
      <c r="E219" s="38"/>
      <c r="F219" s="210" t="s">
        <v>478</v>
      </c>
      <c r="G219" s="38"/>
      <c r="H219" s="38"/>
      <c r="I219" s="118"/>
      <c r="J219" s="38"/>
      <c r="K219" s="38"/>
      <c r="L219" s="41"/>
      <c r="M219" s="211"/>
      <c r="N219" s="212"/>
      <c r="O219" s="66"/>
      <c r="P219" s="66"/>
      <c r="Q219" s="66"/>
      <c r="R219" s="66"/>
      <c r="S219" s="66"/>
      <c r="T219" s="67"/>
      <c r="U219" s="36"/>
      <c r="V219" s="36"/>
      <c r="W219" s="36"/>
      <c r="X219" s="36"/>
      <c r="Y219" s="36"/>
      <c r="Z219" s="36"/>
      <c r="AA219" s="36"/>
      <c r="AB219" s="36"/>
      <c r="AC219" s="36"/>
      <c r="AD219" s="36"/>
      <c r="AE219" s="36"/>
      <c r="AT219" s="19" t="s">
        <v>322</v>
      </c>
      <c r="AU219" s="19" t="s">
        <v>86</v>
      </c>
    </row>
    <row r="220" spans="1:65" s="14" customFormat="1">
      <c r="B220" s="225"/>
      <c r="C220" s="226"/>
      <c r="D220" s="209" t="s">
        <v>324</v>
      </c>
      <c r="E220" s="227" t="s">
        <v>19</v>
      </c>
      <c r="F220" s="228" t="s">
        <v>347</v>
      </c>
      <c r="G220" s="226"/>
      <c r="H220" s="227" t="s">
        <v>19</v>
      </c>
      <c r="I220" s="229"/>
      <c r="J220" s="226"/>
      <c r="K220" s="226"/>
      <c r="L220" s="230"/>
      <c r="M220" s="231"/>
      <c r="N220" s="232"/>
      <c r="O220" s="232"/>
      <c r="P220" s="232"/>
      <c r="Q220" s="232"/>
      <c r="R220" s="232"/>
      <c r="S220" s="232"/>
      <c r="T220" s="233"/>
      <c r="AT220" s="234" t="s">
        <v>324</v>
      </c>
      <c r="AU220" s="234" t="s">
        <v>86</v>
      </c>
      <c r="AV220" s="14" t="s">
        <v>84</v>
      </c>
      <c r="AW220" s="14" t="s">
        <v>37</v>
      </c>
      <c r="AX220" s="14" t="s">
        <v>76</v>
      </c>
      <c r="AY220" s="234" t="s">
        <v>315</v>
      </c>
    </row>
    <row r="221" spans="1:65" s="13" customFormat="1">
      <c r="B221" s="213"/>
      <c r="C221" s="214"/>
      <c r="D221" s="209" t="s">
        <v>324</v>
      </c>
      <c r="E221" s="215" t="s">
        <v>19</v>
      </c>
      <c r="F221" s="216" t="s">
        <v>479</v>
      </c>
      <c r="G221" s="214"/>
      <c r="H221" s="217">
        <v>59.25</v>
      </c>
      <c r="I221" s="218"/>
      <c r="J221" s="214"/>
      <c r="K221" s="214"/>
      <c r="L221" s="219"/>
      <c r="M221" s="220"/>
      <c r="N221" s="221"/>
      <c r="O221" s="221"/>
      <c r="P221" s="221"/>
      <c r="Q221" s="221"/>
      <c r="R221" s="221"/>
      <c r="S221" s="221"/>
      <c r="T221" s="222"/>
      <c r="AT221" s="223" t="s">
        <v>324</v>
      </c>
      <c r="AU221" s="223" t="s">
        <v>86</v>
      </c>
      <c r="AV221" s="13" t="s">
        <v>86</v>
      </c>
      <c r="AW221" s="13" t="s">
        <v>37</v>
      </c>
      <c r="AX221" s="13" t="s">
        <v>76</v>
      </c>
      <c r="AY221" s="223" t="s">
        <v>315</v>
      </c>
    </row>
    <row r="222" spans="1:65" s="13" customFormat="1">
      <c r="B222" s="213"/>
      <c r="C222" s="214"/>
      <c r="D222" s="209" t="s">
        <v>324</v>
      </c>
      <c r="E222" s="215" t="s">
        <v>19</v>
      </c>
      <c r="F222" s="216" t="s">
        <v>480</v>
      </c>
      <c r="G222" s="214"/>
      <c r="H222" s="217">
        <v>85.5</v>
      </c>
      <c r="I222" s="218"/>
      <c r="J222" s="214"/>
      <c r="K222" s="214"/>
      <c r="L222" s="219"/>
      <c r="M222" s="220"/>
      <c r="N222" s="221"/>
      <c r="O222" s="221"/>
      <c r="P222" s="221"/>
      <c r="Q222" s="221"/>
      <c r="R222" s="221"/>
      <c r="S222" s="221"/>
      <c r="T222" s="222"/>
      <c r="AT222" s="223" t="s">
        <v>324</v>
      </c>
      <c r="AU222" s="223" t="s">
        <v>86</v>
      </c>
      <c r="AV222" s="13" t="s">
        <v>86</v>
      </c>
      <c r="AW222" s="13" t="s">
        <v>37</v>
      </c>
      <c r="AX222" s="13" t="s">
        <v>76</v>
      </c>
      <c r="AY222" s="223" t="s">
        <v>315</v>
      </c>
    </row>
    <row r="223" spans="1:65" s="13" customFormat="1">
      <c r="B223" s="213"/>
      <c r="C223" s="214"/>
      <c r="D223" s="209" t="s">
        <v>324</v>
      </c>
      <c r="E223" s="215" t="s">
        <v>19</v>
      </c>
      <c r="F223" s="216" t="s">
        <v>481</v>
      </c>
      <c r="G223" s="214"/>
      <c r="H223" s="217">
        <v>72.144999999999996</v>
      </c>
      <c r="I223" s="218"/>
      <c r="J223" s="214"/>
      <c r="K223" s="214"/>
      <c r="L223" s="219"/>
      <c r="M223" s="220"/>
      <c r="N223" s="221"/>
      <c r="O223" s="221"/>
      <c r="P223" s="221"/>
      <c r="Q223" s="221"/>
      <c r="R223" s="221"/>
      <c r="S223" s="221"/>
      <c r="T223" s="222"/>
      <c r="AT223" s="223" t="s">
        <v>324</v>
      </c>
      <c r="AU223" s="223" t="s">
        <v>86</v>
      </c>
      <c r="AV223" s="13" t="s">
        <v>86</v>
      </c>
      <c r="AW223" s="13" t="s">
        <v>37</v>
      </c>
      <c r="AX223" s="13" t="s">
        <v>76</v>
      </c>
      <c r="AY223" s="223" t="s">
        <v>315</v>
      </c>
    </row>
    <row r="224" spans="1:65" s="13" customFormat="1">
      <c r="B224" s="213"/>
      <c r="C224" s="214"/>
      <c r="D224" s="209" t="s">
        <v>324</v>
      </c>
      <c r="E224" s="215" t="s">
        <v>19</v>
      </c>
      <c r="F224" s="216" t="s">
        <v>482</v>
      </c>
      <c r="G224" s="214"/>
      <c r="H224" s="217">
        <v>161.203</v>
      </c>
      <c r="I224" s="218"/>
      <c r="J224" s="214"/>
      <c r="K224" s="214"/>
      <c r="L224" s="219"/>
      <c r="M224" s="220"/>
      <c r="N224" s="221"/>
      <c r="O224" s="221"/>
      <c r="P224" s="221"/>
      <c r="Q224" s="221"/>
      <c r="R224" s="221"/>
      <c r="S224" s="221"/>
      <c r="T224" s="222"/>
      <c r="AT224" s="223" t="s">
        <v>324</v>
      </c>
      <c r="AU224" s="223" t="s">
        <v>86</v>
      </c>
      <c r="AV224" s="13" t="s">
        <v>86</v>
      </c>
      <c r="AW224" s="13" t="s">
        <v>37</v>
      </c>
      <c r="AX224" s="13" t="s">
        <v>76</v>
      </c>
      <c r="AY224" s="223" t="s">
        <v>315</v>
      </c>
    </row>
    <row r="225" spans="1:65" s="13" customFormat="1">
      <c r="B225" s="213"/>
      <c r="C225" s="214"/>
      <c r="D225" s="209" t="s">
        <v>324</v>
      </c>
      <c r="E225" s="215" t="s">
        <v>19</v>
      </c>
      <c r="F225" s="216" t="s">
        <v>483</v>
      </c>
      <c r="G225" s="214"/>
      <c r="H225" s="217">
        <v>153.9</v>
      </c>
      <c r="I225" s="218"/>
      <c r="J225" s="214"/>
      <c r="K225" s="214"/>
      <c r="L225" s="219"/>
      <c r="M225" s="220"/>
      <c r="N225" s="221"/>
      <c r="O225" s="221"/>
      <c r="P225" s="221"/>
      <c r="Q225" s="221"/>
      <c r="R225" s="221"/>
      <c r="S225" s="221"/>
      <c r="T225" s="222"/>
      <c r="AT225" s="223" t="s">
        <v>324</v>
      </c>
      <c r="AU225" s="223" t="s">
        <v>86</v>
      </c>
      <c r="AV225" s="13" t="s">
        <v>86</v>
      </c>
      <c r="AW225" s="13" t="s">
        <v>37</v>
      </c>
      <c r="AX225" s="13" t="s">
        <v>76</v>
      </c>
      <c r="AY225" s="223" t="s">
        <v>315</v>
      </c>
    </row>
    <row r="226" spans="1:65" s="13" customFormat="1">
      <c r="B226" s="213"/>
      <c r="C226" s="214"/>
      <c r="D226" s="209" t="s">
        <v>324</v>
      </c>
      <c r="E226" s="215" t="s">
        <v>19</v>
      </c>
      <c r="F226" s="216" t="s">
        <v>484</v>
      </c>
      <c r="G226" s="214"/>
      <c r="H226" s="217">
        <v>187.6</v>
      </c>
      <c r="I226" s="218"/>
      <c r="J226" s="214"/>
      <c r="K226" s="214"/>
      <c r="L226" s="219"/>
      <c r="M226" s="220"/>
      <c r="N226" s="221"/>
      <c r="O226" s="221"/>
      <c r="P226" s="221"/>
      <c r="Q226" s="221"/>
      <c r="R226" s="221"/>
      <c r="S226" s="221"/>
      <c r="T226" s="222"/>
      <c r="AT226" s="223" t="s">
        <v>324</v>
      </c>
      <c r="AU226" s="223" t="s">
        <v>86</v>
      </c>
      <c r="AV226" s="13" t="s">
        <v>86</v>
      </c>
      <c r="AW226" s="13" t="s">
        <v>37</v>
      </c>
      <c r="AX226" s="13" t="s">
        <v>76</v>
      </c>
      <c r="AY226" s="223" t="s">
        <v>315</v>
      </c>
    </row>
    <row r="227" spans="1:65" s="13" customFormat="1">
      <c r="B227" s="213"/>
      <c r="C227" s="214"/>
      <c r="D227" s="209" t="s">
        <v>324</v>
      </c>
      <c r="E227" s="215" t="s">
        <v>19</v>
      </c>
      <c r="F227" s="216" t="s">
        <v>485</v>
      </c>
      <c r="G227" s="214"/>
      <c r="H227" s="217">
        <v>10</v>
      </c>
      <c r="I227" s="218"/>
      <c r="J227" s="214"/>
      <c r="K227" s="214"/>
      <c r="L227" s="219"/>
      <c r="M227" s="220"/>
      <c r="N227" s="221"/>
      <c r="O227" s="221"/>
      <c r="P227" s="221"/>
      <c r="Q227" s="221"/>
      <c r="R227" s="221"/>
      <c r="S227" s="221"/>
      <c r="T227" s="222"/>
      <c r="AT227" s="223" t="s">
        <v>324</v>
      </c>
      <c r="AU227" s="223" t="s">
        <v>86</v>
      </c>
      <c r="AV227" s="13" t="s">
        <v>86</v>
      </c>
      <c r="AW227" s="13" t="s">
        <v>37</v>
      </c>
      <c r="AX227" s="13" t="s">
        <v>76</v>
      </c>
      <c r="AY227" s="223" t="s">
        <v>315</v>
      </c>
    </row>
    <row r="228" spans="1:65" s="13" customFormat="1">
      <c r="B228" s="213"/>
      <c r="C228" s="214"/>
      <c r="D228" s="209" t="s">
        <v>324</v>
      </c>
      <c r="E228" s="215" t="s">
        <v>19</v>
      </c>
      <c r="F228" s="216" t="s">
        <v>486</v>
      </c>
      <c r="G228" s="214"/>
      <c r="H228" s="217">
        <v>272.85000000000002</v>
      </c>
      <c r="I228" s="218"/>
      <c r="J228" s="214"/>
      <c r="K228" s="214"/>
      <c r="L228" s="219"/>
      <c r="M228" s="220"/>
      <c r="N228" s="221"/>
      <c r="O228" s="221"/>
      <c r="P228" s="221"/>
      <c r="Q228" s="221"/>
      <c r="R228" s="221"/>
      <c r="S228" s="221"/>
      <c r="T228" s="222"/>
      <c r="AT228" s="223" t="s">
        <v>324</v>
      </c>
      <c r="AU228" s="223" t="s">
        <v>86</v>
      </c>
      <c r="AV228" s="13" t="s">
        <v>86</v>
      </c>
      <c r="AW228" s="13" t="s">
        <v>37</v>
      </c>
      <c r="AX228" s="13" t="s">
        <v>76</v>
      </c>
      <c r="AY228" s="223" t="s">
        <v>315</v>
      </c>
    </row>
    <row r="229" spans="1:65" s="13" customFormat="1">
      <c r="B229" s="213"/>
      <c r="C229" s="214"/>
      <c r="D229" s="209" t="s">
        <v>324</v>
      </c>
      <c r="E229" s="215" t="s">
        <v>19</v>
      </c>
      <c r="F229" s="216" t="s">
        <v>487</v>
      </c>
      <c r="G229" s="214"/>
      <c r="H229" s="217">
        <v>57</v>
      </c>
      <c r="I229" s="218"/>
      <c r="J229" s="214"/>
      <c r="K229" s="214"/>
      <c r="L229" s="219"/>
      <c r="M229" s="220"/>
      <c r="N229" s="221"/>
      <c r="O229" s="221"/>
      <c r="P229" s="221"/>
      <c r="Q229" s="221"/>
      <c r="R229" s="221"/>
      <c r="S229" s="221"/>
      <c r="T229" s="222"/>
      <c r="AT229" s="223" t="s">
        <v>324</v>
      </c>
      <c r="AU229" s="223" t="s">
        <v>86</v>
      </c>
      <c r="AV229" s="13" t="s">
        <v>86</v>
      </c>
      <c r="AW229" s="13" t="s">
        <v>37</v>
      </c>
      <c r="AX229" s="13" t="s">
        <v>76</v>
      </c>
      <c r="AY229" s="223" t="s">
        <v>315</v>
      </c>
    </row>
    <row r="230" spans="1:65" s="13" customFormat="1">
      <c r="B230" s="213"/>
      <c r="C230" s="214"/>
      <c r="D230" s="209" t="s">
        <v>324</v>
      </c>
      <c r="E230" s="215" t="s">
        <v>19</v>
      </c>
      <c r="F230" s="216" t="s">
        <v>488</v>
      </c>
      <c r="G230" s="214"/>
      <c r="H230" s="217">
        <v>45.5</v>
      </c>
      <c r="I230" s="218"/>
      <c r="J230" s="214"/>
      <c r="K230" s="214"/>
      <c r="L230" s="219"/>
      <c r="M230" s="220"/>
      <c r="N230" s="221"/>
      <c r="O230" s="221"/>
      <c r="P230" s="221"/>
      <c r="Q230" s="221"/>
      <c r="R230" s="221"/>
      <c r="S230" s="221"/>
      <c r="T230" s="222"/>
      <c r="AT230" s="223" t="s">
        <v>324</v>
      </c>
      <c r="AU230" s="223" t="s">
        <v>86</v>
      </c>
      <c r="AV230" s="13" t="s">
        <v>86</v>
      </c>
      <c r="AW230" s="13" t="s">
        <v>37</v>
      </c>
      <c r="AX230" s="13" t="s">
        <v>76</v>
      </c>
      <c r="AY230" s="223" t="s">
        <v>315</v>
      </c>
    </row>
    <row r="231" spans="1:65" s="13" customFormat="1">
      <c r="B231" s="213"/>
      <c r="C231" s="214"/>
      <c r="D231" s="209" t="s">
        <v>324</v>
      </c>
      <c r="E231" s="215" t="s">
        <v>19</v>
      </c>
      <c r="F231" s="216" t="s">
        <v>489</v>
      </c>
      <c r="G231" s="214"/>
      <c r="H231" s="217">
        <v>4</v>
      </c>
      <c r="I231" s="218"/>
      <c r="J231" s="214"/>
      <c r="K231" s="214"/>
      <c r="L231" s="219"/>
      <c r="M231" s="220"/>
      <c r="N231" s="221"/>
      <c r="O231" s="221"/>
      <c r="P231" s="221"/>
      <c r="Q231" s="221"/>
      <c r="R231" s="221"/>
      <c r="S231" s="221"/>
      <c r="T231" s="222"/>
      <c r="AT231" s="223" t="s">
        <v>324</v>
      </c>
      <c r="AU231" s="223" t="s">
        <v>86</v>
      </c>
      <c r="AV231" s="13" t="s">
        <v>86</v>
      </c>
      <c r="AW231" s="13" t="s">
        <v>37</v>
      </c>
      <c r="AX231" s="13" t="s">
        <v>76</v>
      </c>
      <c r="AY231" s="223" t="s">
        <v>315</v>
      </c>
    </row>
    <row r="232" spans="1:65" s="13" customFormat="1">
      <c r="B232" s="213"/>
      <c r="C232" s="214"/>
      <c r="D232" s="209" t="s">
        <v>324</v>
      </c>
      <c r="E232" s="215" t="s">
        <v>19</v>
      </c>
      <c r="F232" s="216" t="s">
        <v>490</v>
      </c>
      <c r="G232" s="214"/>
      <c r="H232" s="217">
        <v>17.600000000000001</v>
      </c>
      <c r="I232" s="218"/>
      <c r="J232" s="214"/>
      <c r="K232" s="214"/>
      <c r="L232" s="219"/>
      <c r="M232" s="220"/>
      <c r="N232" s="221"/>
      <c r="O232" s="221"/>
      <c r="P232" s="221"/>
      <c r="Q232" s="221"/>
      <c r="R232" s="221"/>
      <c r="S232" s="221"/>
      <c r="T232" s="222"/>
      <c r="AT232" s="223" t="s">
        <v>324</v>
      </c>
      <c r="AU232" s="223" t="s">
        <v>86</v>
      </c>
      <c r="AV232" s="13" t="s">
        <v>86</v>
      </c>
      <c r="AW232" s="13" t="s">
        <v>37</v>
      </c>
      <c r="AX232" s="13" t="s">
        <v>76</v>
      </c>
      <c r="AY232" s="223" t="s">
        <v>315</v>
      </c>
    </row>
    <row r="233" spans="1:65" s="13" customFormat="1">
      <c r="B233" s="213"/>
      <c r="C233" s="214"/>
      <c r="D233" s="209" t="s">
        <v>324</v>
      </c>
      <c r="E233" s="215" t="s">
        <v>19</v>
      </c>
      <c r="F233" s="216" t="s">
        <v>491</v>
      </c>
      <c r="G233" s="214"/>
      <c r="H233" s="217">
        <v>24</v>
      </c>
      <c r="I233" s="218"/>
      <c r="J233" s="214"/>
      <c r="K233" s="214"/>
      <c r="L233" s="219"/>
      <c r="M233" s="220"/>
      <c r="N233" s="221"/>
      <c r="O233" s="221"/>
      <c r="P233" s="221"/>
      <c r="Q233" s="221"/>
      <c r="R233" s="221"/>
      <c r="S233" s="221"/>
      <c r="T233" s="222"/>
      <c r="AT233" s="223" t="s">
        <v>324</v>
      </c>
      <c r="AU233" s="223" t="s">
        <v>86</v>
      </c>
      <c r="AV233" s="13" t="s">
        <v>86</v>
      </c>
      <c r="AW233" s="13" t="s">
        <v>37</v>
      </c>
      <c r="AX233" s="13" t="s">
        <v>76</v>
      </c>
      <c r="AY233" s="223" t="s">
        <v>315</v>
      </c>
    </row>
    <row r="234" spans="1:65" s="15" customFormat="1">
      <c r="B234" s="235"/>
      <c r="C234" s="236"/>
      <c r="D234" s="209" t="s">
        <v>324</v>
      </c>
      <c r="E234" s="237" t="s">
        <v>277</v>
      </c>
      <c r="F234" s="238" t="s">
        <v>366</v>
      </c>
      <c r="G234" s="236"/>
      <c r="H234" s="239">
        <v>1150.548</v>
      </c>
      <c r="I234" s="240"/>
      <c r="J234" s="236"/>
      <c r="K234" s="236"/>
      <c r="L234" s="241"/>
      <c r="M234" s="242"/>
      <c r="N234" s="243"/>
      <c r="O234" s="243"/>
      <c r="P234" s="243"/>
      <c r="Q234" s="243"/>
      <c r="R234" s="243"/>
      <c r="S234" s="243"/>
      <c r="T234" s="244"/>
      <c r="AT234" s="245" t="s">
        <v>324</v>
      </c>
      <c r="AU234" s="245" t="s">
        <v>86</v>
      </c>
      <c r="AV234" s="15" t="s">
        <v>142</v>
      </c>
      <c r="AW234" s="15" t="s">
        <v>37</v>
      </c>
      <c r="AX234" s="15" t="s">
        <v>76</v>
      </c>
      <c r="AY234" s="245" t="s">
        <v>315</v>
      </c>
    </row>
    <row r="235" spans="1:65" s="13" customFormat="1">
      <c r="B235" s="213"/>
      <c r="C235" s="214"/>
      <c r="D235" s="209" t="s">
        <v>324</v>
      </c>
      <c r="E235" s="215" t="s">
        <v>19</v>
      </c>
      <c r="F235" s="216" t="s">
        <v>492</v>
      </c>
      <c r="G235" s="214"/>
      <c r="H235" s="217">
        <v>230.11</v>
      </c>
      <c r="I235" s="218"/>
      <c r="J235" s="214"/>
      <c r="K235" s="214"/>
      <c r="L235" s="219"/>
      <c r="M235" s="220"/>
      <c r="N235" s="221"/>
      <c r="O235" s="221"/>
      <c r="P235" s="221"/>
      <c r="Q235" s="221"/>
      <c r="R235" s="221"/>
      <c r="S235" s="221"/>
      <c r="T235" s="222"/>
      <c r="AT235" s="223" t="s">
        <v>324</v>
      </c>
      <c r="AU235" s="223" t="s">
        <v>86</v>
      </c>
      <c r="AV235" s="13" t="s">
        <v>86</v>
      </c>
      <c r="AW235" s="13" t="s">
        <v>37</v>
      </c>
      <c r="AX235" s="13" t="s">
        <v>76</v>
      </c>
      <c r="AY235" s="223" t="s">
        <v>315</v>
      </c>
    </row>
    <row r="236" spans="1:65" s="16" customFormat="1">
      <c r="B236" s="246"/>
      <c r="C236" s="247"/>
      <c r="D236" s="209" t="s">
        <v>324</v>
      </c>
      <c r="E236" s="248" t="s">
        <v>257</v>
      </c>
      <c r="F236" s="249" t="s">
        <v>368</v>
      </c>
      <c r="G236" s="247"/>
      <c r="H236" s="250">
        <v>1380.6579999999999</v>
      </c>
      <c r="I236" s="251"/>
      <c r="J236" s="247"/>
      <c r="K236" s="247"/>
      <c r="L236" s="252"/>
      <c r="M236" s="253"/>
      <c r="N236" s="254"/>
      <c r="O236" s="254"/>
      <c r="P236" s="254"/>
      <c r="Q236" s="254"/>
      <c r="R236" s="254"/>
      <c r="S236" s="254"/>
      <c r="T236" s="255"/>
      <c r="AT236" s="256" t="s">
        <v>324</v>
      </c>
      <c r="AU236" s="256" t="s">
        <v>86</v>
      </c>
      <c r="AV236" s="16" t="s">
        <v>194</v>
      </c>
      <c r="AW236" s="16" t="s">
        <v>37</v>
      </c>
      <c r="AX236" s="16" t="s">
        <v>76</v>
      </c>
      <c r="AY236" s="256" t="s">
        <v>315</v>
      </c>
    </row>
    <row r="237" spans="1:65" s="13" customFormat="1">
      <c r="B237" s="213"/>
      <c r="C237" s="214"/>
      <c r="D237" s="209" t="s">
        <v>324</v>
      </c>
      <c r="E237" s="215" t="s">
        <v>19</v>
      </c>
      <c r="F237" s="216" t="s">
        <v>493</v>
      </c>
      <c r="G237" s="214"/>
      <c r="H237" s="217">
        <v>828.39499999999998</v>
      </c>
      <c r="I237" s="218"/>
      <c r="J237" s="214"/>
      <c r="K237" s="214"/>
      <c r="L237" s="219"/>
      <c r="M237" s="220"/>
      <c r="N237" s="221"/>
      <c r="O237" s="221"/>
      <c r="P237" s="221"/>
      <c r="Q237" s="221"/>
      <c r="R237" s="221"/>
      <c r="S237" s="221"/>
      <c r="T237" s="222"/>
      <c r="AT237" s="223" t="s">
        <v>324</v>
      </c>
      <c r="AU237" s="223" t="s">
        <v>86</v>
      </c>
      <c r="AV237" s="13" t="s">
        <v>86</v>
      </c>
      <c r="AW237" s="13" t="s">
        <v>37</v>
      </c>
      <c r="AX237" s="13" t="s">
        <v>84</v>
      </c>
      <c r="AY237" s="223" t="s">
        <v>315</v>
      </c>
    </row>
    <row r="238" spans="1:65" s="2" customFormat="1" ht="16.5" customHeight="1">
      <c r="A238" s="36"/>
      <c r="B238" s="37"/>
      <c r="C238" s="196" t="s">
        <v>494</v>
      </c>
      <c r="D238" s="196" t="s">
        <v>317</v>
      </c>
      <c r="E238" s="197" t="s">
        <v>495</v>
      </c>
      <c r="F238" s="198" t="s">
        <v>496</v>
      </c>
      <c r="G238" s="199" t="s">
        <v>113</v>
      </c>
      <c r="H238" s="200">
        <v>124.259</v>
      </c>
      <c r="I238" s="201"/>
      <c r="J238" s="202">
        <f>ROUND(I238*H238,2)</f>
        <v>0</v>
      </c>
      <c r="K238" s="198" t="s">
        <v>320</v>
      </c>
      <c r="L238" s="41"/>
      <c r="M238" s="203" t="s">
        <v>19</v>
      </c>
      <c r="N238" s="204" t="s">
        <v>47</v>
      </c>
      <c r="O238" s="66"/>
      <c r="P238" s="205">
        <f>O238*H238</f>
        <v>0</v>
      </c>
      <c r="Q238" s="205">
        <v>0</v>
      </c>
      <c r="R238" s="205">
        <f>Q238*H238</f>
        <v>0</v>
      </c>
      <c r="S238" s="205">
        <v>0</v>
      </c>
      <c r="T238" s="206">
        <f>S238*H238</f>
        <v>0</v>
      </c>
      <c r="U238" s="36"/>
      <c r="V238" s="36"/>
      <c r="W238" s="36"/>
      <c r="X238" s="36"/>
      <c r="Y238" s="36"/>
      <c r="Z238" s="36"/>
      <c r="AA238" s="36"/>
      <c r="AB238" s="36"/>
      <c r="AC238" s="36"/>
      <c r="AD238" s="36"/>
      <c r="AE238" s="36"/>
      <c r="AR238" s="207" t="s">
        <v>194</v>
      </c>
      <c r="AT238" s="207" t="s">
        <v>317</v>
      </c>
      <c r="AU238" s="207" t="s">
        <v>86</v>
      </c>
      <c r="AY238" s="19" t="s">
        <v>315</v>
      </c>
      <c r="BE238" s="208">
        <f>IF(N238="základní",J238,0)</f>
        <v>0</v>
      </c>
      <c r="BF238" s="208">
        <f>IF(N238="snížená",J238,0)</f>
        <v>0</v>
      </c>
      <c r="BG238" s="208">
        <f>IF(N238="zákl. přenesená",J238,0)</f>
        <v>0</v>
      </c>
      <c r="BH238" s="208">
        <f>IF(N238="sníž. přenesená",J238,0)</f>
        <v>0</v>
      </c>
      <c r="BI238" s="208">
        <f>IF(N238="nulová",J238,0)</f>
        <v>0</v>
      </c>
      <c r="BJ238" s="19" t="s">
        <v>84</v>
      </c>
      <c r="BK238" s="208">
        <f>ROUND(I238*H238,2)</f>
        <v>0</v>
      </c>
      <c r="BL238" s="19" t="s">
        <v>194</v>
      </c>
      <c r="BM238" s="207" t="s">
        <v>497</v>
      </c>
    </row>
    <row r="239" spans="1:65" s="2" customFormat="1">
      <c r="A239" s="36"/>
      <c r="B239" s="37"/>
      <c r="C239" s="38"/>
      <c r="D239" s="209" t="s">
        <v>322</v>
      </c>
      <c r="E239" s="38"/>
      <c r="F239" s="210" t="s">
        <v>498</v>
      </c>
      <c r="G239" s="38"/>
      <c r="H239" s="38"/>
      <c r="I239" s="118"/>
      <c r="J239" s="38"/>
      <c r="K239" s="38"/>
      <c r="L239" s="41"/>
      <c r="M239" s="211"/>
      <c r="N239" s="212"/>
      <c r="O239" s="66"/>
      <c r="P239" s="66"/>
      <c r="Q239" s="66"/>
      <c r="R239" s="66"/>
      <c r="S239" s="66"/>
      <c r="T239" s="67"/>
      <c r="U239" s="36"/>
      <c r="V239" s="36"/>
      <c r="W239" s="36"/>
      <c r="X239" s="36"/>
      <c r="Y239" s="36"/>
      <c r="Z239" s="36"/>
      <c r="AA239" s="36"/>
      <c r="AB239" s="36"/>
      <c r="AC239" s="36"/>
      <c r="AD239" s="36"/>
      <c r="AE239" s="36"/>
      <c r="AT239" s="19" t="s">
        <v>322</v>
      </c>
      <c r="AU239" s="19" t="s">
        <v>86</v>
      </c>
    </row>
    <row r="240" spans="1:65" s="13" customFormat="1">
      <c r="B240" s="213"/>
      <c r="C240" s="214"/>
      <c r="D240" s="209" t="s">
        <v>324</v>
      </c>
      <c r="E240" s="215" t="s">
        <v>19</v>
      </c>
      <c r="F240" s="216" t="s">
        <v>499</v>
      </c>
      <c r="G240" s="214"/>
      <c r="H240" s="217">
        <v>124.259</v>
      </c>
      <c r="I240" s="218"/>
      <c r="J240" s="214"/>
      <c r="K240" s="214"/>
      <c r="L240" s="219"/>
      <c r="M240" s="220"/>
      <c r="N240" s="221"/>
      <c r="O240" s="221"/>
      <c r="P240" s="221"/>
      <c r="Q240" s="221"/>
      <c r="R240" s="221"/>
      <c r="S240" s="221"/>
      <c r="T240" s="222"/>
      <c r="AT240" s="223" t="s">
        <v>324</v>
      </c>
      <c r="AU240" s="223" t="s">
        <v>86</v>
      </c>
      <c r="AV240" s="13" t="s">
        <v>86</v>
      </c>
      <c r="AW240" s="13" t="s">
        <v>37</v>
      </c>
      <c r="AX240" s="13" t="s">
        <v>84</v>
      </c>
      <c r="AY240" s="223" t="s">
        <v>315</v>
      </c>
    </row>
    <row r="241" spans="1:65" s="2" customFormat="1" ht="16.5" customHeight="1">
      <c r="A241" s="36"/>
      <c r="B241" s="37"/>
      <c r="C241" s="196" t="s">
        <v>500</v>
      </c>
      <c r="D241" s="196" t="s">
        <v>317</v>
      </c>
      <c r="E241" s="197" t="s">
        <v>501</v>
      </c>
      <c r="F241" s="198" t="s">
        <v>502</v>
      </c>
      <c r="G241" s="199" t="s">
        <v>113</v>
      </c>
      <c r="H241" s="200">
        <v>0.57599999999999996</v>
      </c>
      <c r="I241" s="201"/>
      <c r="J241" s="202">
        <f>ROUND(I241*H241,2)</f>
        <v>0</v>
      </c>
      <c r="K241" s="198" t="s">
        <v>320</v>
      </c>
      <c r="L241" s="41"/>
      <c r="M241" s="203" t="s">
        <v>19</v>
      </c>
      <c r="N241" s="204" t="s">
        <v>47</v>
      </c>
      <c r="O241" s="66"/>
      <c r="P241" s="205">
        <f>O241*H241</f>
        <v>0</v>
      </c>
      <c r="Q241" s="205">
        <v>0</v>
      </c>
      <c r="R241" s="205">
        <f>Q241*H241</f>
        <v>0</v>
      </c>
      <c r="S241" s="205">
        <v>0</v>
      </c>
      <c r="T241" s="206">
        <f>S241*H241</f>
        <v>0</v>
      </c>
      <c r="U241" s="36"/>
      <c r="V241" s="36"/>
      <c r="W241" s="36"/>
      <c r="X241" s="36"/>
      <c r="Y241" s="36"/>
      <c r="Z241" s="36"/>
      <c r="AA241" s="36"/>
      <c r="AB241" s="36"/>
      <c r="AC241" s="36"/>
      <c r="AD241" s="36"/>
      <c r="AE241" s="36"/>
      <c r="AR241" s="207" t="s">
        <v>194</v>
      </c>
      <c r="AT241" s="207" t="s">
        <v>317</v>
      </c>
      <c r="AU241" s="207" t="s">
        <v>86</v>
      </c>
      <c r="AY241" s="19" t="s">
        <v>315</v>
      </c>
      <c r="BE241" s="208">
        <f>IF(N241="základní",J241,0)</f>
        <v>0</v>
      </c>
      <c r="BF241" s="208">
        <f>IF(N241="snížená",J241,0)</f>
        <v>0</v>
      </c>
      <c r="BG241" s="208">
        <f>IF(N241="zákl. přenesená",J241,0)</f>
        <v>0</v>
      </c>
      <c r="BH241" s="208">
        <f>IF(N241="sníž. přenesená",J241,0)</f>
        <v>0</v>
      </c>
      <c r="BI241" s="208">
        <f>IF(N241="nulová",J241,0)</f>
        <v>0</v>
      </c>
      <c r="BJ241" s="19" t="s">
        <v>84</v>
      </c>
      <c r="BK241" s="208">
        <f>ROUND(I241*H241,2)</f>
        <v>0</v>
      </c>
      <c r="BL241" s="19" t="s">
        <v>194</v>
      </c>
      <c r="BM241" s="207" t="s">
        <v>503</v>
      </c>
    </row>
    <row r="242" spans="1:65" s="2" customFormat="1" ht="19.5">
      <c r="A242" s="36"/>
      <c r="B242" s="37"/>
      <c r="C242" s="38"/>
      <c r="D242" s="209" t="s">
        <v>322</v>
      </c>
      <c r="E242" s="38"/>
      <c r="F242" s="210" t="s">
        <v>504</v>
      </c>
      <c r="G242" s="38"/>
      <c r="H242" s="38"/>
      <c r="I242" s="118"/>
      <c r="J242" s="38"/>
      <c r="K242" s="38"/>
      <c r="L242" s="41"/>
      <c r="M242" s="211"/>
      <c r="N242" s="212"/>
      <c r="O242" s="66"/>
      <c r="P242" s="66"/>
      <c r="Q242" s="66"/>
      <c r="R242" s="66"/>
      <c r="S242" s="66"/>
      <c r="T242" s="67"/>
      <c r="U242" s="36"/>
      <c r="V242" s="36"/>
      <c r="W242" s="36"/>
      <c r="X242" s="36"/>
      <c r="Y242" s="36"/>
      <c r="Z242" s="36"/>
      <c r="AA242" s="36"/>
      <c r="AB242" s="36"/>
      <c r="AC242" s="36"/>
      <c r="AD242" s="36"/>
      <c r="AE242" s="36"/>
      <c r="AT242" s="19" t="s">
        <v>322</v>
      </c>
      <c r="AU242" s="19" t="s">
        <v>86</v>
      </c>
    </row>
    <row r="243" spans="1:65" s="13" customFormat="1">
      <c r="B243" s="213"/>
      <c r="C243" s="214"/>
      <c r="D243" s="209" t="s">
        <v>324</v>
      </c>
      <c r="E243" s="215" t="s">
        <v>19</v>
      </c>
      <c r="F243" s="216" t="s">
        <v>505</v>
      </c>
      <c r="G243" s="214"/>
      <c r="H243" s="217">
        <v>0.28799999999999998</v>
      </c>
      <c r="I243" s="218"/>
      <c r="J243" s="214"/>
      <c r="K243" s="214"/>
      <c r="L243" s="219"/>
      <c r="M243" s="220"/>
      <c r="N243" s="221"/>
      <c r="O243" s="221"/>
      <c r="P243" s="221"/>
      <c r="Q243" s="221"/>
      <c r="R243" s="221"/>
      <c r="S243" s="221"/>
      <c r="T243" s="222"/>
      <c r="AT243" s="223" t="s">
        <v>324</v>
      </c>
      <c r="AU243" s="223" t="s">
        <v>86</v>
      </c>
      <c r="AV243" s="13" t="s">
        <v>86</v>
      </c>
      <c r="AW243" s="13" t="s">
        <v>37</v>
      </c>
      <c r="AX243" s="13" t="s">
        <v>76</v>
      </c>
      <c r="AY243" s="223" t="s">
        <v>315</v>
      </c>
    </row>
    <row r="244" spans="1:65" s="13" customFormat="1">
      <c r="B244" s="213"/>
      <c r="C244" s="214"/>
      <c r="D244" s="209" t="s">
        <v>324</v>
      </c>
      <c r="E244" s="215" t="s">
        <v>19</v>
      </c>
      <c r="F244" s="216" t="s">
        <v>506</v>
      </c>
      <c r="G244" s="214"/>
      <c r="H244" s="217">
        <v>0.28799999999999998</v>
      </c>
      <c r="I244" s="218"/>
      <c r="J244" s="214"/>
      <c r="K244" s="214"/>
      <c r="L244" s="219"/>
      <c r="M244" s="220"/>
      <c r="N244" s="221"/>
      <c r="O244" s="221"/>
      <c r="P244" s="221"/>
      <c r="Q244" s="221"/>
      <c r="R244" s="221"/>
      <c r="S244" s="221"/>
      <c r="T244" s="222"/>
      <c r="AT244" s="223" t="s">
        <v>324</v>
      </c>
      <c r="AU244" s="223" t="s">
        <v>86</v>
      </c>
      <c r="AV244" s="13" t="s">
        <v>86</v>
      </c>
      <c r="AW244" s="13" t="s">
        <v>37</v>
      </c>
      <c r="AX244" s="13" t="s">
        <v>76</v>
      </c>
      <c r="AY244" s="223" t="s">
        <v>315</v>
      </c>
    </row>
    <row r="245" spans="1:65" s="16" customFormat="1">
      <c r="B245" s="246"/>
      <c r="C245" s="247"/>
      <c r="D245" s="209" t="s">
        <v>324</v>
      </c>
      <c r="E245" s="248" t="s">
        <v>197</v>
      </c>
      <c r="F245" s="249" t="s">
        <v>368</v>
      </c>
      <c r="G245" s="247"/>
      <c r="H245" s="250">
        <v>0.57599999999999996</v>
      </c>
      <c r="I245" s="251"/>
      <c r="J245" s="247"/>
      <c r="K245" s="247"/>
      <c r="L245" s="252"/>
      <c r="M245" s="253"/>
      <c r="N245" s="254"/>
      <c r="O245" s="254"/>
      <c r="P245" s="254"/>
      <c r="Q245" s="254"/>
      <c r="R245" s="254"/>
      <c r="S245" s="254"/>
      <c r="T245" s="255"/>
      <c r="AT245" s="256" t="s">
        <v>324</v>
      </c>
      <c r="AU245" s="256" t="s">
        <v>86</v>
      </c>
      <c r="AV245" s="16" t="s">
        <v>194</v>
      </c>
      <c r="AW245" s="16" t="s">
        <v>37</v>
      </c>
      <c r="AX245" s="16" t="s">
        <v>84</v>
      </c>
      <c r="AY245" s="256" t="s">
        <v>315</v>
      </c>
    </row>
    <row r="246" spans="1:65" s="2" customFormat="1" ht="16.5" customHeight="1">
      <c r="A246" s="36"/>
      <c r="B246" s="37"/>
      <c r="C246" s="196" t="s">
        <v>507</v>
      </c>
      <c r="D246" s="196" t="s">
        <v>317</v>
      </c>
      <c r="E246" s="197" t="s">
        <v>508</v>
      </c>
      <c r="F246" s="198" t="s">
        <v>509</v>
      </c>
      <c r="G246" s="199" t="s">
        <v>113</v>
      </c>
      <c r="H246" s="200">
        <v>552.26300000000003</v>
      </c>
      <c r="I246" s="201"/>
      <c r="J246" s="202">
        <f>ROUND(I246*H246,2)</f>
        <v>0</v>
      </c>
      <c r="K246" s="198" t="s">
        <v>320</v>
      </c>
      <c r="L246" s="41"/>
      <c r="M246" s="203" t="s">
        <v>19</v>
      </c>
      <c r="N246" s="204" t="s">
        <v>47</v>
      </c>
      <c r="O246" s="66"/>
      <c r="P246" s="205">
        <f>O246*H246</f>
        <v>0</v>
      </c>
      <c r="Q246" s="205">
        <v>0</v>
      </c>
      <c r="R246" s="205">
        <f>Q246*H246</f>
        <v>0</v>
      </c>
      <c r="S246" s="205">
        <v>0</v>
      </c>
      <c r="T246" s="206">
        <f>S246*H246</f>
        <v>0</v>
      </c>
      <c r="U246" s="36"/>
      <c r="V246" s="36"/>
      <c r="W246" s="36"/>
      <c r="X246" s="36"/>
      <c r="Y246" s="36"/>
      <c r="Z246" s="36"/>
      <c r="AA246" s="36"/>
      <c r="AB246" s="36"/>
      <c r="AC246" s="36"/>
      <c r="AD246" s="36"/>
      <c r="AE246" s="36"/>
      <c r="AR246" s="207" t="s">
        <v>194</v>
      </c>
      <c r="AT246" s="207" t="s">
        <v>317</v>
      </c>
      <c r="AU246" s="207" t="s">
        <v>86</v>
      </c>
      <c r="AY246" s="19" t="s">
        <v>315</v>
      </c>
      <c r="BE246" s="208">
        <f>IF(N246="základní",J246,0)</f>
        <v>0</v>
      </c>
      <c r="BF246" s="208">
        <f>IF(N246="snížená",J246,0)</f>
        <v>0</v>
      </c>
      <c r="BG246" s="208">
        <f>IF(N246="zákl. přenesená",J246,0)</f>
        <v>0</v>
      </c>
      <c r="BH246" s="208">
        <f>IF(N246="sníž. přenesená",J246,0)</f>
        <v>0</v>
      </c>
      <c r="BI246" s="208">
        <f>IF(N246="nulová",J246,0)</f>
        <v>0</v>
      </c>
      <c r="BJ246" s="19" t="s">
        <v>84</v>
      </c>
      <c r="BK246" s="208">
        <f>ROUND(I246*H246,2)</f>
        <v>0</v>
      </c>
      <c r="BL246" s="19" t="s">
        <v>194</v>
      </c>
      <c r="BM246" s="207" t="s">
        <v>510</v>
      </c>
    </row>
    <row r="247" spans="1:65" s="2" customFormat="1">
      <c r="A247" s="36"/>
      <c r="B247" s="37"/>
      <c r="C247" s="38"/>
      <c r="D247" s="209" t="s">
        <v>322</v>
      </c>
      <c r="E247" s="38"/>
      <c r="F247" s="210" t="s">
        <v>511</v>
      </c>
      <c r="G247" s="38"/>
      <c r="H247" s="38"/>
      <c r="I247" s="118"/>
      <c r="J247" s="38"/>
      <c r="K247" s="38"/>
      <c r="L247" s="41"/>
      <c r="M247" s="211"/>
      <c r="N247" s="212"/>
      <c r="O247" s="66"/>
      <c r="P247" s="66"/>
      <c r="Q247" s="66"/>
      <c r="R247" s="66"/>
      <c r="S247" s="66"/>
      <c r="T247" s="67"/>
      <c r="U247" s="36"/>
      <c r="V247" s="36"/>
      <c r="W247" s="36"/>
      <c r="X247" s="36"/>
      <c r="Y247" s="36"/>
      <c r="Z247" s="36"/>
      <c r="AA247" s="36"/>
      <c r="AB247" s="36"/>
      <c r="AC247" s="36"/>
      <c r="AD247" s="36"/>
      <c r="AE247" s="36"/>
      <c r="AT247" s="19" t="s">
        <v>322</v>
      </c>
      <c r="AU247" s="19" t="s">
        <v>86</v>
      </c>
    </row>
    <row r="248" spans="1:65" s="13" customFormat="1">
      <c r="B248" s="213"/>
      <c r="C248" s="214"/>
      <c r="D248" s="209" t="s">
        <v>324</v>
      </c>
      <c r="E248" s="215" t="s">
        <v>19</v>
      </c>
      <c r="F248" s="216" t="s">
        <v>512</v>
      </c>
      <c r="G248" s="214"/>
      <c r="H248" s="217">
        <v>552.26300000000003</v>
      </c>
      <c r="I248" s="218"/>
      <c r="J248" s="214"/>
      <c r="K248" s="214"/>
      <c r="L248" s="219"/>
      <c r="M248" s="220"/>
      <c r="N248" s="221"/>
      <c r="O248" s="221"/>
      <c r="P248" s="221"/>
      <c r="Q248" s="221"/>
      <c r="R248" s="221"/>
      <c r="S248" s="221"/>
      <c r="T248" s="222"/>
      <c r="AT248" s="223" t="s">
        <v>324</v>
      </c>
      <c r="AU248" s="223" t="s">
        <v>86</v>
      </c>
      <c r="AV248" s="13" t="s">
        <v>86</v>
      </c>
      <c r="AW248" s="13" t="s">
        <v>37</v>
      </c>
      <c r="AX248" s="13" t="s">
        <v>84</v>
      </c>
      <c r="AY248" s="223" t="s">
        <v>315</v>
      </c>
    </row>
    <row r="249" spans="1:65" s="2" customFormat="1" ht="16.5" customHeight="1">
      <c r="A249" s="36"/>
      <c r="B249" s="37"/>
      <c r="C249" s="196" t="s">
        <v>513</v>
      </c>
      <c r="D249" s="196" t="s">
        <v>317</v>
      </c>
      <c r="E249" s="197" t="s">
        <v>514</v>
      </c>
      <c r="F249" s="198" t="s">
        <v>515</v>
      </c>
      <c r="G249" s="199" t="s">
        <v>113</v>
      </c>
      <c r="H249" s="200">
        <v>82.838999999999999</v>
      </c>
      <c r="I249" s="201"/>
      <c r="J249" s="202">
        <f>ROUND(I249*H249,2)</f>
        <v>0</v>
      </c>
      <c r="K249" s="198" t="s">
        <v>320</v>
      </c>
      <c r="L249" s="41"/>
      <c r="M249" s="203" t="s">
        <v>19</v>
      </c>
      <c r="N249" s="204" t="s">
        <v>47</v>
      </c>
      <c r="O249" s="66"/>
      <c r="P249" s="205">
        <f>O249*H249</f>
        <v>0</v>
      </c>
      <c r="Q249" s="205">
        <v>0</v>
      </c>
      <c r="R249" s="205">
        <f>Q249*H249</f>
        <v>0</v>
      </c>
      <c r="S249" s="205">
        <v>0</v>
      </c>
      <c r="T249" s="206">
        <f>S249*H249</f>
        <v>0</v>
      </c>
      <c r="U249" s="36"/>
      <c r="V249" s="36"/>
      <c r="W249" s="36"/>
      <c r="X249" s="36"/>
      <c r="Y249" s="36"/>
      <c r="Z249" s="36"/>
      <c r="AA249" s="36"/>
      <c r="AB249" s="36"/>
      <c r="AC249" s="36"/>
      <c r="AD249" s="36"/>
      <c r="AE249" s="36"/>
      <c r="AR249" s="207" t="s">
        <v>194</v>
      </c>
      <c r="AT249" s="207" t="s">
        <v>317</v>
      </c>
      <c r="AU249" s="207" t="s">
        <v>86</v>
      </c>
      <c r="AY249" s="19" t="s">
        <v>315</v>
      </c>
      <c r="BE249" s="208">
        <f>IF(N249="základní",J249,0)</f>
        <v>0</v>
      </c>
      <c r="BF249" s="208">
        <f>IF(N249="snížená",J249,0)</f>
        <v>0</v>
      </c>
      <c r="BG249" s="208">
        <f>IF(N249="zákl. přenesená",J249,0)</f>
        <v>0</v>
      </c>
      <c r="BH249" s="208">
        <f>IF(N249="sníž. přenesená",J249,0)</f>
        <v>0</v>
      </c>
      <c r="BI249" s="208">
        <f>IF(N249="nulová",J249,0)</f>
        <v>0</v>
      </c>
      <c r="BJ249" s="19" t="s">
        <v>84</v>
      </c>
      <c r="BK249" s="208">
        <f>ROUND(I249*H249,2)</f>
        <v>0</v>
      </c>
      <c r="BL249" s="19" t="s">
        <v>194</v>
      </c>
      <c r="BM249" s="207" t="s">
        <v>516</v>
      </c>
    </row>
    <row r="250" spans="1:65" s="2" customFormat="1">
      <c r="A250" s="36"/>
      <c r="B250" s="37"/>
      <c r="C250" s="38"/>
      <c r="D250" s="209" t="s">
        <v>322</v>
      </c>
      <c r="E250" s="38"/>
      <c r="F250" s="210" t="s">
        <v>517</v>
      </c>
      <c r="G250" s="38"/>
      <c r="H250" s="38"/>
      <c r="I250" s="118"/>
      <c r="J250" s="38"/>
      <c r="K250" s="38"/>
      <c r="L250" s="41"/>
      <c r="M250" s="211"/>
      <c r="N250" s="212"/>
      <c r="O250" s="66"/>
      <c r="P250" s="66"/>
      <c r="Q250" s="66"/>
      <c r="R250" s="66"/>
      <c r="S250" s="66"/>
      <c r="T250" s="67"/>
      <c r="U250" s="36"/>
      <c r="V250" s="36"/>
      <c r="W250" s="36"/>
      <c r="X250" s="36"/>
      <c r="Y250" s="36"/>
      <c r="Z250" s="36"/>
      <c r="AA250" s="36"/>
      <c r="AB250" s="36"/>
      <c r="AC250" s="36"/>
      <c r="AD250" s="36"/>
      <c r="AE250" s="36"/>
      <c r="AT250" s="19" t="s">
        <v>322</v>
      </c>
      <c r="AU250" s="19" t="s">
        <v>86</v>
      </c>
    </row>
    <row r="251" spans="1:65" s="13" customFormat="1">
      <c r="B251" s="213"/>
      <c r="C251" s="214"/>
      <c r="D251" s="209" t="s">
        <v>324</v>
      </c>
      <c r="E251" s="215" t="s">
        <v>19</v>
      </c>
      <c r="F251" s="216" t="s">
        <v>518</v>
      </c>
      <c r="G251" s="214"/>
      <c r="H251" s="217">
        <v>82.838999999999999</v>
      </c>
      <c r="I251" s="218"/>
      <c r="J251" s="214"/>
      <c r="K251" s="214"/>
      <c r="L251" s="219"/>
      <c r="M251" s="220"/>
      <c r="N251" s="221"/>
      <c r="O251" s="221"/>
      <c r="P251" s="221"/>
      <c r="Q251" s="221"/>
      <c r="R251" s="221"/>
      <c r="S251" s="221"/>
      <c r="T251" s="222"/>
      <c r="AT251" s="223" t="s">
        <v>324</v>
      </c>
      <c r="AU251" s="223" t="s">
        <v>86</v>
      </c>
      <c r="AV251" s="13" t="s">
        <v>86</v>
      </c>
      <c r="AW251" s="13" t="s">
        <v>37</v>
      </c>
      <c r="AX251" s="13" t="s">
        <v>84</v>
      </c>
      <c r="AY251" s="223" t="s">
        <v>315</v>
      </c>
    </row>
    <row r="252" spans="1:65" s="2" customFormat="1" ht="16.5" customHeight="1">
      <c r="A252" s="36"/>
      <c r="B252" s="37"/>
      <c r="C252" s="196" t="s">
        <v>519</v>
      </c>
      <c r="D252" s="196" t="s">
        <v>317</v>
      </c>
      <c r="E252" s="197" t="s">
        <v>520</v>
      </c>
      <c r="F252" s="198" t="s">
        <v>521</v>
      </c>
      <c r="G252" s="199" t="s">
        <v>113</v>
      </c>
      <c r="H252" s="200">
        <v>851.36800000000005</v>
      </c>
      <c r="I252" s="201"/>
      <c r="J252" s="202">
        <f>ROUND(I252*H252,2)</f>
        <v>0</v>
      </c>
      <c r="K252" s="198" t="s">
        <v>320</v>
      </c>
      <c r="L252" s="41"/>
      <c r="M252" s="203" t="s">
        <v>19</v>
      </c>
      <c r="N252" s="204" t="s">
        <v>47</v>
      </c>
      <c r="O252" s="66"/>
      <c r="P252" s="205">
        <f>O252*H252</f>
        <v>0</v>
      </c>
      <c r="Q252" s="205">
        <v>8.2199999999999999E-3</v>
      </c>
      <c r="R252" s="205">
        <f>Q252*H252</f>
        <v>6.9982449600000001</v>
      </c>
      <c r="S252" s="205">
        <v>0</v>
      </c>
      <c r="T252" s="206">
        <f>S252*H252</f>
        <v>0</v>
      </c>
      <c r="U252" s="36"/>
      <c r="V252" s="36"/>
      <c r="W252" s="36"/>
      <c r="X252" s="36"/>
      <c r="Y252" s="36"/>
      <c r="Z252" s="36"/>
      <c r="AA252" s="36"/>
      <c r="AB252" s="36"/>
      <c r="AC252" s="36"/>
      <c r="AD252" s="36"/>
      <c r="AE252" s="36"/>
      <c r="AR252" s="207" t="s">
        <v>194</v>
      </c>
      <c r="AT252" s="207" t="s">
        <v>317</v>
      </c>
      <c r="AU252" s="207" t="s">
        <v>86</v>
      </c>
      <c r="AY252" s="19" t="s">
        <v>315</v>
      </c>
      <c r="BE252" s="208">
        <f>IF(N252="základní",J252,0)</f>
        <v>0</v>
      </c>
      <c r="BF252" s="208">
        <f>IF(N252="snížená",J252,0)</f>
        <v>0</v>
      </c>
      <c r="BG252" s="208">
        <f>IF(N252="zákl. přenesená",J252,0)</f>
        <v>0</v>
      </c>
      <c r="BH252" s="208">
        <f>IF(N252="sníž. přenesená",J252,0)</f>
        <v>0</v>
      </c>
      <c r="BI252" s="208">
        <f>IF(N252="nulová",J252,0)</f>
        <v>0</v>
      </c>
      <c r="BJ252" s="19" t="s">
        <v>84</v>
      </c>
      <c r="BK252" s="208">
        <f>ROUND(I252*H252,2)</f>
        <v>0</v>
      </c>
      <c r="BL252" s="19" t="s">
        <v>194</v>
      </c>
      <c r="BM252" s="207" t="s">
        <v>522</v>
      </c>
    </row>
    <row r="253" spans="1:65" s="2" customFormat="1">
      <c r="A253" s="36"/>
      <c r="B253" s="37"/>
      <c r="C253" s="38"/>
      <c r="D253" s="209" t="s">
        <v>322</v>
      </c>
      <c r="E253" s="38"/>
      <c r="F253" s="210" t="s">
        <v>523</v>
      </c>
      <c r="G253" s="38"/>
      <c r="H253" s="38"/>
      <c r="I253" s="118"/>
      <c r="J253" s="38"/>
      <c r="K253" s="38"/>
      <c r="L253" s="41"/>
      <c r="M253" s="211"/>
      <c r="N253" s="212"/>
      <c r="O253" s="66"/>
      <c r="P253" s="66"/>
      <c r="Q253" s="66"/>
      <c r="R253" s="66"/>
      <c r="S253" s="66"/>
      <c r="T253" s="67"/>
      <c r="U253" s="36"/>
      <c r="V253" s="36"/>
      <c r="W253" s="36"/>
      <c r="X253" s="36"/>
      <c r="Y253" s="36"/>
      <c r="Z253" s="36"/>
      <c r="AA253" s="36"/>
      <c r="AB253" s="36"/>
      <c r="AC253" s="36"/>
      <c r="AD253" s="36"/>
      <c r="AE253" s="36"/>
      <c r="AT253" s="19" t="s">
        <v>322</v>
      </c>
      <c r="AU253" s="19" t="s">
        <v>86</v>
      </c>
    </row>
    <row r="254" spans="1:65" s="14" customFormat="1">
      <c r="B254" s="225"/>
      <c r="C254" s="226"/>
      <c r="D254" s="209" t="s">
        <v>324</v>
      </c>
      <c r="E254" s="227" t="s">
        <v>19</v>
      </c>
      <c r="F254" s="228" t="s">
        <v>347</v>
      </c>
      <c r="G254" s="226"/>
      <c r="H254" s="227" t="s">
        <v>19</v>
      </c>
      <c r="I254" s="229"/>
      <c r="J254" s="226"/>
      <c r="K254" s="226"/>
      <c r="L254" s="230"/>
      <c r="M254" s="231"/>
      <c r="N254" s="232"/>
      <c r="O254" s="232"/>
      <c r="P254" s="232"/>
      <c r="Q254" s="232"/>
      <c r="R254" s="232"/>
      <c r="S254" s="232"/>
      <c r="T254" s="233"/>
      <c r="AT254" s="234" t="s">
        <v>324</v>
      </c>
      <c r="AU254" s="234" t="s">
        <v>86</v>
      </c>
      <c r="AV254" s="14" t="s">
        <v>84</v>
      </c>
      <c r="AW254" s="14" t="s">
        <v>37</v>
      </c>
      <c r="AX254" s="14" t="s">
        <v>76</v>
      </c>
      <c r="AY254" s="234" t="s">
        <v>315</v>
      </c>
    </row>
    <row r="255" spans="1:65" s="13" customFormat="1">
      <c r="B255" s="213"/>
      <c r="C255" s="214"/>
      <c r="D255" s="209" t="s">
        <v>324</v>
      </c>
      <c r="E255" s="215" t="s">
        <v>19</v>
      </c>
      <c r="F255" s="216" t="s">
        <v>524</v>
      </c>
      <c r="G255" s="214"/>
      <c r="H255" s="217">
        <v>9</v>
      </c>
      <c r="I255" s="218"/>
      <c r="J255" s="214"/>
      <c r="K255" s="214"/>
      <c r="L255" s="219"/>
      <c r="M255" s="220"/>
      <c r="N255" s="221"/>
      <c r="O255" s="221"/>
      <c r="P255" s="221"/>
      <c r="Q255" s="221"/>
      <c r="R255" s="221"/>
      <c r="S255" s="221"/>
      <c r="T255" s="222"/>
      <c r="AT255" s="223" t="s">
        <v>324</v>
      </c>
      <c r="AU255" s="223" t="s">
        <v>86</v>
      </c>
      <c r="AV255" s="13" t="s">
        <v>86</v>
      </c>
      <c r="AW255" s="13" t="s">
        <v>37</v>
      </c>
      <c r="AX255" s="13" t="s">
        <v>76</v>
      </c>
      <c r="AY255" s="223" t="s">
        <v>315</v>
      </c>
    </row>
    <row r="256" spans="1:65" s="13" customFormat="1">
      <c r="B256" s="213"/>
      <c r="C256" s="214"/>
      <c r="D256" s="209" t="s">
        <v>324</v>
      </c>
      <c r="E256" s="215" t="s">
        <v>19</v>
      </c>
      <c r="F256" s="216" t="s">
        <v>525</v>
      </c>
      <c r="G256" s="214"/>
      <c r="H256" s="217">
        <v>22.9</v>
      </c>
      <c r="I256" s="218"/>
      <c r="J256" s="214"/>
      <c r="K256" s="214"/>
      <c r="L256" s="219"/>
      <c r="M256" s="220"/>
      <c r="N256" s="221"/>
      <c r="O256" s="221"/>
      <c r="P256" s="221"/>
      <c r="Q256" s="221"/>
      <c r="R256" s="221"/>
      <c r="S256" s="221"/>
      <c r="T256" s="222"/>
      <c r="AT256" s="223" t="s">
        <v>324</v>
      </c>
      <c r="AU256" s="223" t="s">
        <v>86</v>
      </c>
      <c r="AV256" s="13" t="s">
        <v>86</v>
      </c>
      <c r="AW256" s="13" t="s">
        <v>37</v>
      </c>
      <c r="AX256" s="13" t="s">
        <v>76</v>
      </c>
      <c r="AY256" s="223" t="s">
        <v>315</v>
      </c>
    </row>
    <row r="257" spans="2:51" s="13" customFormat="1">
      <c r="B257" s="213"/>
      <c r="C257" s="214"/>
      <c r="D257" s="209" t="s">
        <v>324</v>
      </c>
      <c r="E257" s="215" t="s">
        <v>19</v>
      </c>
      <c r="F257" s="216" t="s">
        <v>526</v>
      </c>
      <c r="G257" s="214"/>
      <c r="H257" s="217">
        <v>94.05</v>
      </c>
      <c r="I257" s="218"/>
      <c r="J257" s="214"/>
      <c r="K257" s="214"/>
      <c r="L257" s="219"/>
      <c r="M257" s="220"/>
      <c r="N257" s="221"/>
      <c r="O257" s="221"/>
      <c r="P257" s="221"/>
      <c r="Q257" s="221"/>
      <c r="R257" s="221"/>
      <c r="S257" s="221"/>
      <c r="T257" s="222"/>
      <c r="AT257" s="223" t="s">
        <v>324</v>
      </c>
      <c r="AU257" s="223" t="s">
        <v>86</v>
      </c>
      <c r="AV257" s="13" t="s">
        <v>86</v>
      </c>
      <c r="AW257" s="13" t="s">
        <v>37</v>
      </c>
      <c r="AX257" s="13" t="s">
        <v>76</v>
      </c>
      <c r="AY257" s="223" t="s">
        <v>315</v>
      </c>
    </row>
    <row r="258" spans="2:51" s="13" customFormat="1">
      <c r="B258" s="213"/>
      <c r="C258" s="214"/>
      <c r="D258" s="209" t="s">
        <v>324</v>
      </c>
      <c r="E258" s="215" t="s">
        <v>19</v>
      </c>
      <c r="F258" s="216" t="s">
        <v>527</v>
      </c>
      <c r="G258" s="214"/>
      <c r="H258" s="217">
        <v>26.68</v>
      </c>
      <c r="I258" s="218"/>
      <c r="J258" s="214"/>
      <c r="K258" s="214"/>
      <c r="L258" s="219"/>
      <c r="M258" s="220"/>
      <c r="N258" s="221"/>
      <c r="O258" s="221"/>
      <c r="P258" s="221"/>
      <c r="Q258" s="221"/>
      <c r="R258" s="221"/>
      <c r="S258" s="221"/>
      <c r="T258" s="222"/>
      <c r="AT258" s="223" t="s">
        <v>324</v>
      </c>
      <c r="AU258" s="223" t="s">
        <v>86</v>
      </c>
      <c r="AV258" s="13" t="s">
        <v>86</v>
      </c>
      <c r="AW258" s="13" t="s">
        <v>37</v>
      </c>
      <c r="AX258" s="13" t="s">
        <v>76</v>
      </c>
      <c r="AY258" s="223" t="s">
        <v>315</v>
      </c>
    </row>
    <row r="259" spans="2:51" s="13" customFormat="1">
      <c r="B259" s="213"/>
      <c r="C259" s="214"/>
      <c r="D259" s="209" t="s">
        <v>324</v>
      </c>
      <c r="E259" s="215" t="s">
        <v>19</v>
      </c>
      <c r="F259" s="216" t="s">
        <v>528</v>
      </c>
      <c r="G259" s="214"/>
      <c r="H259" s="217">
        <v>35.28</v>
      </c>
      <c r="I259" s="218"/>
      <c r="J259" s="214"/>
      <c r="K259" s="214"/>
      <c r="L259" s="219"/>
      <c r="M259" s="220"/>
      <c r="N259" s="221"/>
      <c r="O259" s="221"/>
      <c r="P259" s="221"/>
      <c r="Q259" s="221"/>
      <c r="R259" s="221"/>
      <c r="S259" s="221"/>
      <c r="T259" s="222"/>
      <c r="AT259" s="223" t="s">
        <v>324</v>
      </c>
      <c r="AU259" s="223" t="s">
        <v>86</v>
      </c>
      <c r="AV259" s="13" t="s">
        <v>86</v>
      </c>
      <c r="AW259" s="13" t="s">
        <v>37</v>
      </c>
      <c r="AX259" s="13" t="s">
        <v>76</v>
      </c>
      <c r="AY259" s="223" t="s">
        <v>315</v>
      </c>
    </row>
    <row r="260" spans="2:51" s="14" customFormat="1">
      <c r="B260" s="225"/>
      <c r="C260" s="226"/>
      <c r="D260" s="209" t="s">
        <v>324</v>
      </c>
      <c r="E260" s="227" t="s">
        <v>19</v>
      </c>
      <c r="F260" s="228" t="s">
        <v>529</v>
      </c>
      <c r="G260" s="226"/>
      <c r="H260" s="227" t="s">
        <v>19</v>
      </c>
      <c r="I260" s="229"/>
      <c r="J260" s="226"/>
      <c r="K260" s="226"/>
      <c r="L260" s="230"/>
      <c r="M260" s="231"/>
      <c r="N260" s="232"/>
      <c r="O260" s="232"/>
      <c r="P260" s="232"/>
      <c r="Q260" s="232"/>
      <c r="R260" s="232"/>
      <c r="S260" s="232"/>
      <c r="T260" s="233"/>
      <c r="AT260" s="234" t="s">
        <v>324</v>
      </c>
      <c r="AU260" s="234" t="s">
        <v>86</v>
      </c>
      <c r="AV260" s="14" t="s">
        <v>84</v>
      </c>
      <c r="AW260" s="14" t="s">
        <v>37</v>
      </c>
      <c r="AX260" s="14" t="s">
        <v>76</v>
      </c>
      <c r="AY260" s="234" t="s">
        <v>315</v>
      </c>
    </row>
    <row r="261" spans="2:51" s="13" customFormat="1">
      <c r="B261" s="213"/>
      <c r="C261" s="214"/>
      <c r="D261" s="209" t="s">
        <v>324</v>
      </c>
      <c r="E261" s="215" t="s">
        <v>19</v>
      </c>
      <c r="F261" s="216" t="s">
        <v>530</v>
      </c>
      <c r="G261" s="214"/>
      <c r="H261" s="217">
        <v>250.62799999999999</v>
      </c>
      <c r="I261" s="218"/>
      <c r="J261" s="214"/>
      <c r="K261" s="214"/>
      <c r="L261" s="219"/>
      <c r="M261" s="220"/>
      <c r="N261" s="221"/>
      <c r="O261" s="221"/>
      <c r="P261" s="221"/>
      <c r="Q261" s="221"/>
      <c r="R261" s="221"/>
      <c r="S261" s="221"/>
      <c r="T261" s="222"/>
      <c r="AT261" s="223" t="s">
        <v>324</v>
      </c>
      <c r="AU261" s="223" t="s">
        <v>86</v>
      </c>
      <c r="AV261" s="13" t="s">
        <v>86</v>
      </c>
      <c r="AW261" s="13" t="s">
        <v>37</v>
      </c>
      <c r="AX261" s="13" t="s">
        <v>76</v>
      </c>
      <c r="AY261" s="223" t="s">
        <v>315</v>
      </c>
    </row>
    <row r="262" spans="2:51" s="14" customFormat="1">
      <c r="B262" s="225"/>
      <c r="C262" s="226"/>
      <c r="D262" s="209" t="s">
        <v>324</v>
      </c>
      <c r="E262" s="227" t="s">
        <v>19</v>
      </c>
      <c r="F262" s="228" t="s">
        <v>531</v>
      </c>
      <c r="G262" s="226"/>
      <c r="H262" s="227" t="s">
        <v>19</v>
      </c>
      <c r="I262" s="229"/>
      <c r="J262" s="226"/>
      <c r="K262" s="226"/>
      <c r="L262" s="230"/>
      <c r="M262" s="231"/>
      <c r="N262" s="232"/>
      <c r="O262" s="232"/>
      <c r="P262" s="232"/>
      <c r="Q262" s="232"/>
      <c r="R262" s="232"/>
      <c r="S262" s="232"/>
      <c r="T262" s="233"/>
      <c r="AT262" s="234" t="s">
        <v>324</v>
      </c>
      <c r="AU262" s="234" t="s">
        <v>86</v>
      </c>
      <c r="AV262" s="14" t="s">
        <v>84</v>
      </c>
      <c r="AW262" s="14" t="s">
        <v>37</v>
      </c>
      <c r="AX262" s="14" t="s">
        <v>76</v>
      </c>
      <c r="AY262" s="234" t="s">
        <v>315</v>
      </c>
    </row>
    <row r="263" spans="2:51" s="13" customFormat="1">
      <c r="B263" s="213"/>
      <c r="C263" s="214"/>
      <c r="D263" s="209" t="s">
        <v>324</v>
      </c>
      <c r="E263" s="215" t="s">
        <v>19</v>
      </c>
      <c r="F263" s="216" t="s">
        <v>532</v>
      </c>
      <c r="G263" s="214"/>
      <c r="H263" s="217">
        <v>301.76</v>
      </c>
      <c r="I263" s="218"/>
      <c r="J263" s="214"/>
      <c r="K263" s="214"/>
      <c r="L263" s="219"/>
      <c r="M263" s="220"/>
      <c r="N263" s="221"/>
      <c r="O263" s="221"/>
      <c r="P263" s="221"/>
      <c r="Q263" s="221"/>
      <c r="R263" s="221"/>
      <c r="S263" s="221"/>
      <c r="T263" s="222"/>
      <c r="AT263" s="223" t="s">
        <v>324</v>
      </c>
      <c r="AU263" s="223" t="s">
        <v>86</v>
      </c>
      <c r="AV263" s="13" t="s">
        <v>86</v>
      </c>
      <c r="AW263" s="13" t="s">
        <v>37</v>
      </c>
      <c r="AX263" s="13" t="s">
        <v>76</v>
      </c>
      <c r="AY263" s="223" t="s">
        <v>315</v>
      </c>
    </row>
    <row r="264" spans="2:51" s="13" customFormat="1">
      <c r="B264" s="213"/>
      <c r="C264" s="214"/>
      <c r="D264" s="209" t="s">
        <v>324</v>
      </c>
      <c r="E264" s="215" t="s">
        <v>19</v>
      </c>
      <c r="F264" s="216" t="s">
        <v>533</v>
      </c>
      <c r="G264" s="214"/>
      <c r="H264" s="217">
        <v>38.799999999999997</v>
      </c>
      <c r="I264" s="218"/>
      <c r="J264" s="214"/>
      <c r="K264" s="214"/>
      <c r="L264" s="219"/>
      <c r="M264" s="220"/>
      <c r="N264" s="221"/>
      <c r="O264" s="221"/>
      <c r="P264" s="221"/>
      <c r="Q264" s="221"/>
      <c r="R264" s="221"/>
      <c r="S264" s="221"/>
      <c r="T264" s="222"/>
      <c r="AT264" s="223" t="s">
        <v>324</v>
      </c>
      <c r="AU264" s="223" t="s">
        <v>86</v>
      </c>
      <c r="AV264" s="13" t="s">
        <v>86</v>
      </c>
      <c r="AW264" s="13" t="s">
        <v>37</v>
      </c>
      <c r="AX264" s="13" t="s">
        <v>76</v>
      </c>
      <c r="AY264" s="223" t="s">
        <v>315</v>
      </c>
    </row>
    <row r="265" spans="2:51" s="13" customFormat="1">
      <c r="B265" s="213"/>
      <c r="C265" s="214"/>
      <c r="D265" s="209" t="s">
        <v>324</v>
      </c>
      <c r="E265" s="215" t="s">
        <v>19</v>
      </c>
      <c r="F265" s="216" t="s">
        <v>534</v>
      </c>
      <c r="G265" s="214"/>
      <c r="H265" s="217">
        <v>10.324999999999999</v>
      </c>
      <c r="I265" s="218"/>
      <c r="J265" s="214"/>
      <c r="K265" s="214"/>
      <c r="L265" s="219"/>
      <c r="M265" s="220"/>
      <c r="N265" s="221"/>
      <c r="O265" s="221"/>
      <c r="P265" s="221"/>
      <c r="Q265" s="221"/>
      <c r="R265" s="221"/>
      <c r="S265" s="221"/>
      <c r="T265" s="222"/>
      <c r="AT265" s="223" t="s">
        <v>324</v>
      </c>
      <c r="AU265" s="223" t="s">
        <v>86</v>
      </c>
      <c r="AV265" s="13" t="s">
        <v>86</v>
      </c>
      <c r="AW265" s="13" t="s">
        <v>37</v>
      </c>
      <c r="AX265" s="13" t="s">
        <v>76</v>
      </c>
      <c r="AY265" s="223" t="s">
        <v>315</v>
      </c>
    </row>
    <row r="266" spans="2:51" s="13" customFormat="1">
      <c r="B266" s="213"/>
      <c r="C266" s="214"/>
      <c r="D266" s="209" t="s">
        <v>324</v>
      </c>
      <c r="E266" s="215" t="s">
        <v>19</v>
      </c>
      <c r="F266" s="216" t="s">
        <v>535</v>
      </c>
      <c r="G266" s="214"/>
      <c r="H266" s="217">
        <v>89.46</v>
      </c>
      <c r="I266" s="218"/>
      <c r="J266" s="214"/>
      <c r="K266" s="214"/>
      <c r="L266" s="219"/>
      <c r="M266" s="220"/>
      <c r="N266" s="221"/>
      <c r="O266" s="221"/>
      <c r="P266" s="221"/>
      <c r="Q266" s="221"/>
      <c r="R266" s="221"/>
      <c r="S266" s="221"/>
      <c r="T266" s="222"/>
      <c r="AT266" s="223" t="s">
        <v>324</v>
      </c>
      <c r="AU266" s="223" t="s">
        <v>86</v>
      </c>
      <c r="AV266" s="13" t="s">
        <v>86</v>
      </c>
      <c r="AW266" s="13" t="s">
        <v>37</v>
      </c>
      <c r="AX266" s="13" t="s">
        <v>76</v>
      </c>
      <c r="AY266" s="223" t="s">
        <v>315</v>
      </c>
    </row>
    <row r="267" spans="2:51" s="14" customFormat="1">
      <c r="B267" s="225"/>
      <c r="C267" s="226"/>
      <c r="D267" s="209" t="s">
        <v>324</v>
      </c>
      <c r="E267" s="227" t="s">
        <v>19</v>
      </c>
      <c r="F267" s="228" t="s">
        <v>536</v>
      </c>
      <c r="G267" s="226"/>
      <c r="H267" s="227" t="s">
        <v>19</v>
      </c>
      <c r="I267" s="229"/>
      <c r="J267" s="226"/>
      <c r="K267" s="226"/>
      <c r="L267" s="230"/>
      <c r="M267" s="231"/>
      <c r="N267" s="232"/>
      <c r="O267" s="232"/>
      <c r="P267" s="232"/>
      <c r="Q267" s="232"/>
      <c r="R267" s="232"/>
      <c r="S267" s="232"/>
      <c r="T267" s="233"/>
      <c r="AT267" s="234" t="s">
        <v>324</v>
      </c>
      <c r="AU267" s="234" t="s">
        <v>86</v>
      </c>
      <c r="AV267" s="14" t="s">
        <v>84</v>
      </c>
      <c r="AW267" s="14" t="s">
        <v>37</v>
      </c>
      <c r="AX267" s="14" t="s">
        <v>76</v>
      </c>
      <c r="AY267" s="234" t="s">
        <v>315</v>
      </c>
    </row>
    <row r="268" spans="2:51" s="13" customFormat="1">
      <c r="B268" s="213"/>
      <c r="C268" s="214"/>
      <c r="D268" s="209" t="s">
        <v>324</v>
      </c>
      <c r="E268" s="215" t="s">
        <v>19</v>
      </c>
      <c r="F268" s="216" t="s">
        <v>537</v>
      </c>
      <c r="G268" s="214"/>
      <c r="H268" s="217">
        <v>58.564999999999998</v>
      </c>
      <c r="I268" s="218"/>
      <c r="J268" s="214"/>
      <c r="K268" s="214"/>
      <c r="L268" s="219"/>
      <c r="M268" s="220"/>
      <c r="N268" s="221"/>
      <c r="O268" s="221"/>
      <c r="P268" s="221"/>
      <c r="Q268" s="221"/>
      <c r="R268" s="221"/>
      <c r="S268" s="221"/>
      <c r="T268" s="222"/>
      <c r="AT268" s="223" t="s">
        <v>324</v>
      </c>
      <c r="AU268" s="223" t="s">
        <v>86</v>
      </c>
      <c r="AV268" s="13" t="s">
        <v>86</v>
      </c>
      <c r="AW268" s="13" t="s">
        <v>37</v>
      </c>
      <c r="AX268" s="13" t="s">
        <v>76</v>
      </c>
      <c r="AY268" s="223" t="s">
        <v>315</v>
      </c>
    </row>
    <row r="269" spans="2:51" s="13" customFormat="1">
      <c r="B269" s="213"/>
      <c r="C269" s="214"/>
      <c r="D269" s="209" t="s">
        <v>324</v>
      </c>
      <c r="E269" s="215" t="s">
        <v>19</v>
      </c>
      <c r="F269" s="216" t="s">
        <v>538</v>
      </c>
      <c r="G269" s="214"/>
      <c r="H269" s="217">
        <v>13.34</v>
      </c>
      <c r="I269" s="218"/>
      <c r="J269" s="214"/>
      <c r="K269" s="214"/>
      <c r="L269" s="219"/>
      <c r="M269" s="220"/>
      <c r="N269" s="221"/>
      <c r="O269" s="221"/>
      <c r="P269" s="221"/>
      <c r="Q269" s="221"/>
      <c r="R269" s="221"/>
      <c r="S269" s="221"/>
      <c r="T269" s="222"/>
      <c r="AT269" s="223" t="s">
        <v>324</v>
      </c>
      <c r="AU269" s="223" t="s">
        <v>86</v>
      </c>
      <c r="AV269" s="13" t="s">
        <v>86</v>
      </c>
      <c r="AW269" s="13" t="s">
        <v>37</v>
      </c>
      <c r="AX269" s="13" t="s">
        <v>76</v>
      </c>
      <c r="AY269" s="223" t="s">
        <v>315</v>
      </c>
    </row>
    <row r="270" spans="2:51" s="13" customFormat="1">
      <c r="B270" s="213"/>
      <c r="C270" s="214"/>
      <c r="D270" s="209" t="s">
        <v>324</v>
      </c>
      <c r="E270" s="215" t="s">
        <v>19</v>
      </c>
      <c r="F270" s="216" t="s">
        <v>539</v>
      </c>
      <c r="G270" s="214"/>
      <c r="H270" s="217">
        <v>3.78</v>
      </c>
      <c r="I270" s="218"/>
      <c r="J270" s="214"/>
      <c r="K270" s="214"/>
      <c r="L270" s="219"/>
      <c r="M270" s="220"/>
      <c r="N270" s="221"/>
      <c r="O270" s="221"/>
      <c r="P270" s="221"/>
      <c r="Q270" s="221"/>
      <c r="R270" s="221"/>
      <c r="S270" s="221"/>
      <c r="T270" s="222"/>
      <c r="AT270" s="223" t="s">
        <v>324</v>
      </c>
      <c r="AU270" s="223" t="s">
        <v>86</v>
      </c>
      <c r="AV270" s="13" t="s">
        <v>86</v>
      </c>
      <c r="AW270" s="13" t="s">
        <v>37</v>
      </c>
      <c r="AX270" s="13" t="s">
        <v>76</v>
      </c>
      <c r="AY270" s="223" t="s">
        <v>315</v>
      </c>
    </row>
    <row r="271" spans="2:51" s="13" customFormat="1">
      <c r="B271" s="213"/>
      <c r="C271" s="214"/>
      <c r="D271" s="209" t="s">
        <v>324</v>
      </c>
      <c r="E271" s="215" t="s">
        <v>19</v>
      </c>
      <c r="F271" s="216" t="s">
        <v>540</v>
      </c>
      <c r="G271" s="214"/>
      <c r="H271" s="217">
        <v>7.49</v>
      </c>
      <c r="I271" s="218"/>
      <c r="J271" s="214"/>
      <c r="K271" s="214"/>
      <c r="L271" s="219"/>
      <c r="M271" s="220"/>
      <c r="N271" s="221"/>
      <c r="O271" s="221"/>
      <c r="P271" s="221"/>
      <c r="Q271" s="221"/>
      <c r="R271" s="221"/>
      <c r="S271" s="221"/>
      <c r="T271" s="222"/>
      <c r="AT271" s="223" t="s">
        <v>324</v>
      </c>
      <c r="AU271" s="223" t="s">
        <v>86</v>
      </c>
      <c r="AV271" s="13" t="s">
        <v>86</v>
      </c>
      <c r="AW271" s="13" t="s">
        <v>37</v>
      </c>
      <c r="AX271" s="13" t="s">
        <v>76</v>
      </c>
      <c r="AY271" s="223" t="s">
        <v>315</v>
      </c>
    </row>
    <row r="272" spans="2:51" s="13" customFormat="1">
      <c r="B272" s="213"/>
      <c r="C272" s="214"/>
      <c r="D272" s="209" t="s">
        <v>324</v>
      </c>
      <c r="E272" s="215" t="s">
        <v>19</v>
      </c>
      <c r="F272" s="216" t="s">
        <v>541</v>
      </c>
      <c r="G272" s="214"/>
      <c r="H272" s="217">
        <v>4</v>
      </c>
      <c r="I272" s="218"/>
      <c r="J272" s="214"/>
      <c r="K272" s="214"/>
      <c r="L272" s="219"/>
      <c r="M272" s="220"/>
      <c r="N272" s="221"/>
      <c r="O272" s="221"/>
      <c r="P272" s="221"/>
      <c r="Q272" s="221"/>
      <c r="R272" s="221"/>
      <c r="S272" s="221"/>
      <c r="T272" s="222"/>
      <c r="AT272" s="223" t="s">
        <v>324</v>
      </c>
      <c r="AU272" s="223" t="s">
        <v>86</v>
      </c>
      <c r="AV272" s="13" t="s">
        <v>86</v>
      </c>
      <c r="AW272" s="13" t="s">
        <v>37</v>
      </c>
      <c r="AX272" s="13" t="s">
        <v>76</v>
      </c>
      <c r="AY272" s="223" t="s">
        <v>315</v>
      </c>
    </row>
    <row r="273" spans="1:65" s="15" customFormat="1">
      <c r="B273" s="235"/>
      <c r="C273" s="236"/>
      <c r="D273" s="209" t="s">
        <v>324</v>
      </c>
      <c r="E273" s="237" t="s">
        <v>284</v>
      </c>
      <c r="F273" s="238" t="s">
        <v>366</v>
      </c>
      <c r="G273" s="236"/>
      <c r="H273" s="239">
        <v>966.05799999999999</v>
      </c>
      <c r="I273" s="240"/>
      <c r="J273" s="236"/>
      <c r="K273" s="236"/>
      <c r="L273" s="241"/>
      <c r="M273" s="242"/>
      <c r="N273" s="243"/>
      <c r="O273" s="243"/>
      <c r="P273" s="243"/>
      <c r="Q273" s="243"/>
      <c r="R273" s="243"/>
      <c r="S273" s="243"/>
      <c r="T273" s="244"/>
      <c r="AT273" s="245" t="s">
        <v>324</v>
      </c>
      <c r="AU273" s="245" t="s">
        <v>86</v>
      </c>
      <c r="AV273" s="15" t="s">
        <v>142</v>
      </c>
      <c r="AW273" s="15" t="s">
        <v>37</v>
      </c>
      <c r="AX273" s="15" t="s">
        <v>76</v>
      </c>
      <c r="AY273" s="245" t="s">
        <v>315</v>
      </c>
    </row>
    <row r="274" spans="1:65" s="13" customFormat="1">
      <c r="B274" s="213"/>
      <c r="C274" s="214"/>
      <c r="D274" s="209" t="s">
        <v>324</v>
      </c>
      <c r="E274" s="215" t="s">
        <v>19</v>
      </c>
      <c r="F274" s="216" t="s">
        <v>542</v>
      </c>
      <c r="G274" s="214"/>
      <c r="H274" s="217">
        <v>77.284999999999997</v>
      </c>
      <c r="I274" s="218"/>
      <c r="J274" s="214"/>
      <c r="K274" s="214"/>
      <c r="L274" s="219"/>
      <c r="M274" s="220"/>
      <c r="N274" s="221"/>
      <c r="O274" s="221"/>
      <c r="P274" s="221"/>
      <c r="Q274" s="221"/>
      <c r="R274" s="221"/>
      <c r="S274" s="221"/>
      <c r="T274" s="222"/>
      <c r="AT274" s="223" t="s">
        <v>324</v>
      </c>
      <c r="AU274" s="223" t="s">
        <v>86</v>
      </c>
      <c r="AV274" s="13" t="s">
        <v>86</v>
      </c>
      <c r="AW274" s="13" t="s">
        <v>37</v>
      </c>
      <c r="AX274" s="13" t="s">
        <v>76</v>
      </c>
      <c r="AY274" s="223" t="s">
        <v>315</v>
      </c>
    </row>
    <row r="275" spans="1:65" s="16" customFormat="1">
      <c r="B275" s="246"/>
      <c r="C275" s="247"/>
      <c r="D275" s="209" t="s">
        <v>324</v>
      </c>
      <c r="E275" s="248" t="s">
        <v>146</v>
      </c>
      <c r="F275" s="249" t="s">
        <v>368</v>
      </c>
      <c r="G275" s="247"/>
      <c r="H275" s="250">
        <v>1043.3430000000001</v>
      </c>
      <c r="I275" s="251"/>
      <c r="J275" s="247"/>
      <c r="K275" s="247"/>
      <c r="L275" s="252"/>
      <c r="M275" s="253"/>
      <c r="N275" s="254"/>
      <c r="O275" s="254"/>
      <c r="P275" s="254"/>
      <c r="Q275" s="254"/>
      <c r="R275" s="254"/>
      <c r="S275" s="254"/>
      <c r="T275" s="255"/>
      <c r="AT275" s="256" t="s">
        <v>324</v>
      </c>
      <c r="AU275" s="256" t="s">
        <v>86</v>
      </c>
      <c r="AV275" s="16" t="s">
        <v>194</v>
      </c>
      <c r="AW275" s="16" t="s">
        <v>37</v>
      </c>
      <c r="AX275" s="16" t="s">
        <v>76</v>
      </c>
      <c r="AY275" s="256" t="s">
        <v>315</v>
      </c>
    </row>
    <row r="276" spans="1:65" s="13" customFormat="1">
      <c r="B276" s="213"/>
      <c r="C276" s="214"/>
      <c r="D276" s="209" t="s">
        <v>324</v>
      </c>
      <c r="E276" s="215" t="s">
        <v>19</v>
      </c>
      <c r="F276" s="216" t="s">
        <v>146</v>
      </c>
      <c r="G276" s="214"/>
      <c r="H276" s="217">
        <v>1043.3430000000001</v>
      </c>
      <c r="I276" s="218"/>
      <c r="J276" s="214"/>
      <c r="K276" s="214"/>
      <c r="L276" s="219"/>
      <c r="M276" s="220"/>
      <c r="N276" s="221"/>
      <c r="O276" s="221"/>
      <c r="P276" s="221"/>
      <c r="Q276" s="221"/>
      <c r="R276" s="221"/>
      <c r="S276" s="221"/>
      <c r="T276" s="222"/>
      <c r="AT276" s="223" t="s">
        <v>324</v>
      </c>
      <c r="AU276" s="223" t="s">
        <v>86</v>
      </c>
      <c r="AV276" s="13" t="s">
        <v>86</v>
      </c>
      <c r="AW276" s="13" t="s">
        <v>37</v>
      </c>
      <c r="AX276" s="13" t="s">
        <v>76</v>
      </c>
      <c r="AY276" s="223" t="s">
        <v>315</v>
      </c>
    </row>
    <row r="277" spans="1:65" s="13" customFormat="1">
      <c r="B277" s="213"/>
      <c r="C277" s="214"/>
      <c r="D277" s="209" t="s">
        <v>324</v>
      </c>
      <c r="E277" s="215" t="s">
        <v>19</v>
      </c>
      <c r="F277" s="216" t="s">
        <v>543</v>
      </c>
      <c r="G277" s="214"/>
      <c r="H277" s="217">
        <v>20.867000000000001</v>
      </c>
      <c r="I277" s="218"/>
      <c r="J277" s="214"/>
      <c r="K277" s="214"/>
      <c r="L277" s="219"/>
      <c r="M277" s="220"/>
      <c r="N277" s="221"/>
      <c r="O277" s="221"/>
      <c r="P277" s="221"/>
      <c r="Q277" s="221"/>
      <c r="R277" s="221"/>
      <c r="S277" s="221"/>
      <c r="T277" s="222"/>
      <c r="AT277" s="223" t="s">
        <v>324</v>
      </c>
      <c r="AU277" s="223" t="s">
        <v>86</v>
      </c>
      <c r="AV277" s="13" t="s">
        <v>86</v>
      </c>
      <c r="AW277" s="13" t="s">
        <v>37</v>
      </c>
      <c r="AX277" s="13" t="s">
        <v>76</v>
      </c>
      <c r="AY277" s="223" t="s">
        <v>315</v>
      </c>
    </row>
    <row r="278" spans="1:65" s="16" customFormat="1">
      <c r="B278" s="246"/>
      <c r="C278" s="247"/>
      <c r="D278" s="209" t="s">
        <v>324</v>
      </c>
      <c r="E278" s="248" t="s">
        <v>260</v>
      </c>
      <c r="F278" s="249" t="s">
        <v>368</v>
      </c>
      <c r="G278" s="247"/>
      <c r="H278" s="250">
        <v>1064.21</v>
      </c>
      <c r="I278" s="251"/>
      <c r="J278" s="247"/>
      <c r="K278" s="247"/>
      <c r="L278" s="252"/>
      <c r="M278" s="253"/>
      <c r="N278" s="254"/>
      <c r="O278" s="254"/>
      <c r="P278" s="254"/>
      <c r="Q278" s="254"/>
      <c r="R278" s="254"/>
      <c r="S278" s="254"/>
      <c r="T278" s="255"/>
      <c r="AT278" s="256" t="s">
        <v>324</v>
      </c>
      <c r="AU278" s="256" t="s">
        <v>86</v>
      </c>
      <c r="AV278" s="16" t="s">
        <v>194</v>
      </c>
      <c r="AW278" s="16" t="s">
        <v>37</v>
      </c>
      <c r="AX278" s="16" t="s">
        <v>76</v>
      </c>
      <c r="AY278" s="256" t="s">
        <v>315</v>
      </c>
    </row>
    <row r="279" spans="1:65" s="13" customFormat="1">
      <c r="B279" s="213"/>
      <c r="C279" s="214"/>
      <c r="D279" s="209" t="s">
        <v>324</v>
      </c>
      <c r="E279" s="215" t="s">
        <v>19</v>
      </c>
      <c r="F279" s="216" t="s">
        <v>544</v>
      </c>
      <c r="G279" s="214"/>
      <c r="H279" s="217">
        <v>851.36800000000005</v>
      </c>
      <c r="I279" s="218"/>
      <c r="J279" s="214"/>
      <c r="K279" s="214"/>
      <c r="L279" s="219"/>
      <c r="M279" s="220"/>
      <c r="N279" s="221"/>
      <c r="O279" s="221"/>
      <c r="P279" s="221"/>
      <c r="Q279" s="221"/>
      <c r="R279" s="221"/>
      <c r="S279" s="221"/>
      <c r="T279" s="222"/>
      <c r="AT279" s="223" t="s">
        <v>324</v>
      </c>
      <c r="AU279" s="223" t="s">
        <v>86</v>
      </c>
      <c r="AV279" s="13" t="s">
        <v>86</v>
      </c>
      <c r="AW279" s="13" t="s">
        <v>37</v>
      </c>
      <c r="AX279" s="13" t="s">
        <v>84</v>
      </c>
      <c r="AY279" s="223" t="s">
        <v>315</v>
      </c>
    </row>
    <row r="280" spans="1:65" s="2" customFormat="1" ht="16.5" customHeight="1">
      <c r="A280" s="36"/>
      <c r="B280" s="37"/>
      <c r="C280" s="196" t="s">
        <v>545</v>
      </c>
      <c r="D280" s="196" t="s">
        <v>317</v>
      </c>
      <c r="E280" s="197" t="s">
        <v>546</v>
      </c>
      <c r="F280" s="198" t="s">
        <v>547</v>
      </c>
      <c r="G280" s="199" t="s">
        <v>113</v>
      </c>
      <c r="H280" s="200">
        <v>170</v>
      </c>
      <c r="I280" s="201"/>
      <c r="J280" s="202">
        <f>ROUND(I280*H280,2)</f>
        <v>0</v>
      </c>
      <c r="K280" s="198" t="s">
        <v>320</v>
      </c>
      <c r="L280" s="41"/>
      <c r="M280" s="203" t="s">
        <v>19</v>
      </c>
      <c r="N280" s="204" t="s">
        <v>47</v>
      </c>
      <c r="O280" s="66"/>
      <c r="P280" s="205">
        <f>O280*H280</f>
        <v>0</v>
      </c>
      <c r="Q280" s="205">
        <v>1.5429999999999999E-2</v>
      </c>
      <c r="R280" s="205">
        <f>Q280*H280</f>
        <v>2.6231</v>
      </c>
      <c r="S280" s="205">
        <v>0</v>
      </c>
      <c r="T280" s="206">
        <f>S280*H280</f>
        <v>0</v>
      </c>
      <c r="U280" s="36"/>
      <c r="V280" s="36"/>
      <c r="W280" s="36"/>
      <c r="X280" s="36"/>
      <c r="Y280" s="36"/>
      <c r="Z280" s="36"/>
      <c r="AA280" s="36"/>
      <c r="AB280" s="36"/>
      <c r="AC280" s="36"/>
      <c r="AD280" s="36"/>
      <c r="AE280" s="36"/>
      <c r="AR280" s="207" t="s">
        <v>194</v>
      </c>
      <c r="AT280" s="207" t="s">
        <v>317</v>
      </c>
      <c r="AU280" s="207" t="s">
        <v>86</v>
      </c>
      <c r="AY280" s="19" t="s">
        <v>315</v>
      </c>
      <c r="BE280" s="208">
        <f>IF(N280="základní",J280,0)</f>
        <v>0</v>
      </c>
      <c r="BF280" s="208">
        <f>IF(N280="snížená",J280,0)</f>
        <v>0</v>
      </c>
      <c r="BG280" s="208">
        <f>IF(N280="zákl. přenesená",J280,0)</f>
        <v>0</v>
      </c>
      <c r="BH280" s="208">
        <f>IF(N280="sníž. přenesená",J280,0)</f>
        <v>0</v>
      </c>
      <c r="BI280" s="208">
        <f>IF(N280="nulová",J280,0)</f>
        <v>0</v>
      </c>
      <c r="BJ280" s="19" t="s">
        <v>84</v>
      </c>
      <c r="BK280" s="208">
        <f>ROUND(I280*H280,2)</f>
        <v>0</v>
      </c>
      <c r="BL280" s="19" t="s">
        <v>194</v>
      </c>
      <c r="BM280" s="207" t="s">
        <v>548</v>
      </c>
    </row>
    <row r="281" spans="1:65" s="2" customFormat="1">
      <c r="A281" s="36"/>
      <c r="B281" s="37"/>
      <c r="C281" s="38"/>
      <c r="D281" s="209" t="s">
        <v>322</v>
      </c>
      <c r="E281" s="38"/>
      <c r="F281" s="210" t="s">
        <v>549</v>
      </c>
      <c r="G281" s="38"/>
      <c r="H281" s="38"/>
      <c r="I281" s="118"/>
      <c r="J281" s="38"/>
      <c r="K281" s="38"/>
      <c r="L281" s="41"/>
      <c r="M281" s="211"/>
      <c r="N281" s="212"/>
      <c r="O281" s="66"/>
      <c r="P281" s="66"/>
      <c r="Q281" s="66"/>
      <c r="R281" s="66"/>
      <c r="S281" s="66"/>
      <c r="T281" s="67"/>
      <c r="U281" s="36"/>
      <c r="V281" s="36"/>
      <c r="W281" s="36"/>
      <c r="X281" s="36"/>
      <c r="Y281" s="36"/>
      <c r="Z281" s="36"/>
      <c r="AA281" s="36"/>
      <c r="AB281" s="36"/>
      <c r="AC281" s="36"/>
      <c r="AD281" s="36"/>
      <c r="AE281" s="36"/>
      <c r="AT281" s="19" t="s">
        <v>322</v>
      </c>
      <c r="AU281" s="19" t="s">
        <v>86</v>
      </c>
    </row>
    <row r="282" spans="1:65" s="2" customFormat="1" ht="19.5">
      <c r="A282" s="36"/>
      <c r="B282" s="37"/>
      <c r="C282" s="38"/>
      <c r="D282" s="209" t="s">
        <v>345</v>
      </c>
      <c r="E282" s="38"/>
      <c r="F282" s="224" t="s">
        <v>550</v>
      </c>
      <c r="G282" s="38"/>
      <c r="H282" s="38"/>
      <c r="I282" s="118"/>
      <c r="J282" s="38"/>
      <c r="K282" s="38"/>
      <c r="L282" s="41"/>
      <c r="M282" s="211"/>
      <c r="N282" s="212"/>
      <c r="O282" s="66"/>
      <c r="P282" s="66"/>
      <c r="Q282" s="66"/>
      <c r="R282" s="66"/>
      <c r="S282" s="66"/>
      <c r="T282" s="67"/>
      <c r="U282" s="36"/>
      <c r="V282" s="36"/>
      <c r="W282" s="36"/>
      <c r="X282" s="36"/>
      <c r="Y282" s="36"/>
      <c r="Z282" s="36"/>
      <c r="AA282" s="36"/>
      <c r="AB282" s="36"/>
      <c r="AC282" s="36"/>
      <c r="AD282" s="36"/>
      <c r="AE282" s="36"/>
      <c r="AT282" s="19" t="s">
        <v>345</v>
      </c>
      <c r="AU282" s="19" t="s">
        <v>86</v>
      </c>
    </row>
    <row r="283" spans="1:65" s="14" customFormat="1">
      <c r="B283" s="225"/>
      <c r="C283" s="226"/>
      <c r="D283" s="209" t="s">
        <v>324</v>
      </c>
      <c r="E283" s="227" t="s">
        <v>19</v>
      </c>
      <c r="F283" s="228" t="s">
        <v>551</v>
      </c>
      <c r="G283" s="226"/>
      <c r="H283" s="227" t="s">
        <v>19</v>
      </c>
      <c r="I283" s="229"/>
      <c r="J283" s="226"/>
      <c r="K283" s="226"/>
      <c r="L283" s="230"/>
      <c r="M283" s="231"/>
      <c r="N283" s="232"/>
      <c r="O283" s="232"/>
      <c r="P283" s="232"/>
      <c r="Q283" s="232"/>
      <c r="R283" s="232"/>
      <c r="S283" s="232"/>
      <c r="T283" s="233"/>
      <c r="AT283" s="234" t="s">
        <v>324</v>
      </c>
      <c r="AU283" s="234" t="s">
        <v>86</v>
      </c>
      <c r="AV283" s="14" t="s">
        <v>84</v>
      </c>
      <c r="AW283" s="14" t="s">
        <v>37</v>
      </c>
      <c r="AX283" s="14" t="s">
        <v>76</v>
      </c>
      <c r="AY283" s="234" t="s">
        <v>315</v>
      </c>
    </row>
    <row r="284" spans="1:65" s="14" customFormat="1">
      <c r="B284" s="225"/>
      <c r="C284" s="226"/>
      <c r="D284" s="209" t="s">
        <v>324</v>
      </c>
      <c r="E284" s="227" t="s">
        <v>19</v>
      </c>
      <c r="F284" s="228" t="s">
        <v>552</v>
      </c>
      <c r="G284" s="226"/>
      <c r="H284" s="227" t="s">
        <v>19</v>
      </c>
      <c r="I284" s="229"/>
      <c r="J284" s="226"/>
      <c r="K284" s="226"/>
      <c r="L284" s="230"/>
      <c r="M284" s="231"/>
      <c r="N284" s="232"/>
      <c r="O284" s="232"/>
      <c r="P284" s="232"/>
      <c r="Q284" s="232"/>
      <c r="R284" s="232"/>
      <c r="S284" s="232"/>
      <c r="T284" s="233"/>
      <c r="AT284" s="234" t="s">
        <v>324</v>
      </c>
      <c r="AU284" s="234" t="s">
        <v>86</v>
      </c>
      <c r="AV284" s="14" t="s">
        <v>84</v>
      </c>
      <c r="AW284" s="14" t="s">
        <v>37</v>
      </c>
      <c r="AX284" s="14" t="s">
        <v>76</v>
      </c>
      <c r="AY284" s="234" t="s">
        <v>315</v>
      </c>
    </row>
    <row r="285" spans="1:65" s="13" customFormat="1">
      <c r="B285" s="213"/>
      <c r="C285" s="214"/>
      <c r="D285" s="209" t="s">
        <v>324</v>
      </c>
      <c r="E285" s="215" t="s">
        <v>19</v>
      </c>
      <c r="F285" s="216" t="s">
        <v>154</v>
      </c>
      <c r="G285" s="214"/>
      <c r="H285" s="217">
        <v>170</v>
      </c>
      <c r="I285" s="218"/>
      <c r="J285" s="214"/>
      <c r="K285" s="214"/>
      <c r="L285" s="219"/>
      <c r="M285" s="220"/>
      <c r="N285" s="221"/>
      <c r="O285" s="221"/>
      <c r="P285" s="221"/>
      <c r="Q285" s="221"/>
      <c r="R285" s="221"/>
      <c r="S285" s="221"/>
      <c r="T285" s="222"/>
      <c r="AT285" s="223" t="s">
        <v>324</v>
      </c>
      <c r="AU285" s="223" t="s">
        <v>86</v>
      </c>
      <c r="AV285" s="13" t="s">
        <v>86</v>
      </c>
      <c r="AW285" s="13" t="s">
        <v>37</v>
      </c>
      <c r="AX285" s="13" t="s">
        <v>76</v>
      </c>
      <c r="AY285" s="223" t="s">
        <v>315</v>
      </c>
    </row>
    <row r="286" spans="1:65" s="16" customFormat="1">
      <c r="B286" s="246"/>
      <c r="C286" s="247"/>
      <c r="D286" s="209" t="s">
        <v>324</v>
      </c>
      <c r="E286" s="248" t="s">
        <v>152</v>
      </c>
      <c r="F286" s="249" t="s">
        <v>368</v>
      </c>
      <c r="G286" s="247"/>
      <c r="H286" s="250">
        <v>170</v>
      </c>
      <c r="I286" s="251"/>
      <c r="J286" s="247"/>
      <c r="K286" s="247"/>
      <c r="L286" s="252"/>
      <c r="M286" s="253"/>
      <c r="N286" s="254"/>
      <c r="O286" s="254"/>
      <c r="P286" s="254"/>
      <c r="Q286" s="254"/>
      <c r="R286" s="254"/>
      <c r="S286" s="254"/>
      <c r="T286" s="255"/>
      <c r="AT286" s="256" t="s">
        <v>324</v>
      </c>
      <c r="AU286" s="256" t="s">
        <v>86</v>
      </c>
      <c r="AV286" s="16" t="s">
        <v>194</v>
      </c>
      <c r="AW286" s="16" t="s">
        <v>37</v>
      </c>
      <c r="AX286" s="16" t="s">
        <v>84</v>
      </c>
      <c r="AY286" s="256" t="s">
        <v>315</v>
      </c>
    </row>
    <row r="287" spans="1:65" s="2" customFormat="1" ht="16.5" customHeight="1">
      <c r="A287" s="36"/>
      <c r="B287" s="37"/>
      <c r="C287" s="196" t="s">
        <v>553</v>
      </c>
      <c r="D287" s="196" t="s">
        <v>317</v>
      </c>
      <c r="E287" s="197" t="s">
        <v>554</v>
      </c>
      <c r="F287" s="198" t="s">
        <v>555</v>
      </c>
      <c r="G287" s="199" t="s">
        <v>113</v>
      </c>
      <c r="H287" s="200">
        <v>32.799999999999997</v>
      </c>
      <c r="I287" s="201"/>
      <c r="J287" s="202">
        <f>ROUND(I287*H287,2)</f>
        <v>0</v>
      </c>
      <c r="K287" s="198" t="s">
        <v>320</v>
      </c>
      <c r="L287" s="41"/>
      <c r="M287" s="203" t="s">
        <v>19</v>
      </c>
      <c r="N287" s="204" t="s">
        <v>47</v>
      </c>
      <c r="O287" s="66"/>
      <c r="P287" s="205">
        <f>O287*H287</f>
        <v>0</v>
      </c>
      <c r="Q287" s="205">
        <v>0</v>
      </c>
      <c r="R287" s="205">
        <f>Q287*H287</f>
        <v>0</v>
      </c>
      <c r="S287" s="205">
        <v>0</v>
      </c>
      <c r="T287" s="206">
        <f>S287*H287</f>
        <v>0</v>
      </c>
      <c r="U287" s="36"/>
      <c r="V287" s="36"/>
      <c r="W287" s="36"/>
      <c r="X287" s="36"/>
      <c r="Y287" s="36"/>
      <c r="Z287" s="36"/>
      <c r="AA287" s="36"/>
      <c r="AB287" s="36"/>
      <c r="AC287" s="36"/>
      <c r="AD287" s="36"/>
      <c r="AE287" s="36"/>
      <c r="AR287" s="207" t="s">
        <v>194</v>
      </c>
      <c r="AT287" s="207" t="s">
        <v>317</v>
      </c>
      <c r="AU287" s="207" t="s">
        <v>86</v>
      </c>
      <c r="AY287" s="19" t="s">
        <v>315</v>
      </c>
      <c r="BE287" s="208">
        <f>IF(N287="základní",J287,0)</f>
        <v>0</v>
      </c>
      <c r="BF287" s="208">
        <f>IF(N287="snížená",J287,0)</f>
        <v>0</v>
      </c>
      <c r="BG287" s="208">
        <f>IF(N287="zákl. přenesená",J287,0)</f>
        <v>0</v>
      </c>
      <c r="BH287" s="208">
        <f>IF(N287="sníž. přenesená",J287,0)</f>
        <v>0</v>
      </c>
      <c r="BI287" s="208">
        <f>IF(N287="nulová",J287,0)</f>
        <v>0</v>
      </c>
      <c r="BJ287" s="19" t="s">
        <v>84</v>
      </c>
      <c r="BK287" s="208">
        <f>ROUND(I287*H287,2)</f>
        <v>0</v>
      </c>
      <c r="BL287" s="19" t="s">
        <v>194</v>
      </c>
      <c r="BM287" s="207" t="s">
        <v>556</v>
      </c>
    </row>
    <row r="288" spans="1:65" s="2" customFormat="1">
      <c r="A288" s="36"/>
      <c r="B288" s="37"/>
      <c r="C288" s="38"/>
      <c r="D288" s="209" t="s">
        <v>322</v>
      </c>
      <c r="E288" s="38"/>
      <c r="F288" s="210" t="s">
        <v>557</v>
      </c>
      <c r="G288" s="38"/>
      <c r="H288" s="38"/>
      <c r="I288" s="118"/>
      <c r="J288" s="38"/>
      <c r="K288" s="38"/>
      <c r="L288" s="41"/>
      <c r="M288" s="211"/>
      <c r="N288" s="212"/>
      <c r="O288" s="66"/>
      <c r="P288" s="66"/>
      <c r="Q288" s="66"/>
      <c r="R288" s="66"/>
      <c r="S288" s="66"/>
      <c r="T288" s="67"/>
      <c r="U288" s="36"/>
      <c r="V288" s="36"/>
      <c r="W288" s="36"/>
      <c r="X288" s="36"/>
      <c r="Y288" s="36"/>
      <c r="Z288" s="36"/>
      <c r="AA288" s="36"/>
      <c r="AB288" s="36"/>
      <c r="AC288" s="36"/>
      <c r="AD288" s="36"/>
      <c r="AE288" s="36"/>
      <c r="AT288" s="19" t="s">
        <v>322</v>
      </c>
      <c r="AU288" s="19" t="s">
        <v>86</v>
      </c>
    </row>
    <row r="289" spans="1:65" s="14" customFormat="1">
      <c r="B289" s="225"/>
      <c r="C289" s="226"/>
      <c r="D289" s="209" t="s">
        <v>324</v>
      </c>
      <c r="E289" s="227" t="s">
        <v>19</v>
      </c>
      <c r="F289" s="228" t="s">
        <v>558</v>
      </c>
      <c r="G289" s="226"/>
      <c r="H289" s="227" t="s">
        <v>19</v>
      </c>
      <c r="I289" s="229"/>
      <c r="J289" s="226"/>
      <c r="K289" s="226"/>
      <c r="L289" s="230"/>
      <c r="M289" s="231"/>
      <c r="N289" s="232"/>
      <c r="O289" s="232"/>
      <c r="P289" s="232"/>
      <c r="Q289" s="232"/>
      <c r="R289" s="232"/>
      <c r="S289" s="232"/>
      <c r="T289" s="233"/>
      <c r="AT289" s="234" t="s">
        <v>324</v>
      </c>
      <c r="AU289" s="234" t="s">
        <v>86</v>
      </c>
      <c r="AV289" s="14" t="s">
        <v>84</v>
      </c>
      <c r="AW289" s="14" t="s">
        <v>37</v>
      </c>
      <c r="AX289" s="14" t="s">
        <v>76</v>
      </c>
      <c r="AY289" s="234" t="s">
        <v>315</v>
      </c>
    </row>
    <row r="290" spans="1:65" s="13" customFormat="1">
      <c r="B290" s="213"/>
      <c r="C290" s="214"/>
      <c r="D290" s="209" t="s">
        <v>324</v>
      </c>
      <c r="E290" s="215" t="s">
        <v>19</v>
      </c>
      <c r="F290" s="216" t="s">
        <v>559</v>
      </c>
      <c r="G290" s="214"/>
      <c r="H290" s="217">
        <v>16.8</v>
      </c>
      <c r="I290" s="218"/>
      <c r="J290" s="214"/>
      <c r="K290" s="214"/>
      <c r="L290" s="219"/>
      <c r="M290" s="220"/>
      <c r="N290" s="221"/>
      <c r="O290" s="221"/>
      <c r="P290" s="221"/>
      <c r="Q290" s="221"/>
      <c r="R290" s="221"/>
      <c r="S290" s="221"/>
      <c r="T290" s="222"/>
      <c r="AT290" s="223" t="s">
        <v>324</v>
      </c>
      <c r="AU290" s="223" t="s">
        <v>86</v>
      </c>
      <c r="AV290" s="13" t="s">
        <v>86</v>
      </c>
      <c r="AW290" s="13" t="s">
        <v>37</v>
      </c>
      <c r="AX290" s="13" t="s">
        <v>76</v>
      </c>
      <c r="AY290" s="223" t="s">
        <v>315</v>
      </c>
    </row>
    <row r="291" spans="1:65" s="13" customFormat="1">
      <c r="B291" s="213"/>
      <c r="C291" s="214"/>
      <c r="D291" s="209" t="s">
        <v>324</v>
      </c>
      <c r="E291" s="215" t="s">
        <v>19</v>
      </c>
      <c r="F291" s="216" t="s">
        <v>560</v>
      </c>
      <c r="G291" s="214"/>
      <c r="H291" s="217">
        <v>16</v>
      </c>
      <c r="I291" s="218"/>
      <c r="J291" s="214"/>
      <c r="K291" s="214"/>
      <c r="L291" s="219"/>
      <c r="M291" s="220"/>
      <c r="N291" s="221"/>
      <c r="O291" s="221"/>
      <c r="P291" s="221"/>
      <c r="Q291" s="221"/>
      <c r="R291" s="221"/>
      <c r="S291" s="221"/>
      <c r="T291" s="222"/>
      <c r="AT291" s="223" t="s">
        <v>324</v>
      </c>
      <c r="AU291" s="223" t="s">
        <v>86</v>
      </c>
      <c r="AV291" s="13" t="s">
        <v>86</v>
      </c>
      <c r="AW291" s="13" t="s">
        <v>37</v>
      </c>
      <c r="AX291" s="13" t="s">
        <v>76</v>
      </c>
      <c r="AY291" s="223" t="s">
        <v>315</v>
      </c>
    </row>
    <row r="292" spans="1:65" s="16" customFormat="1">
      <c r="B292" s="246"/>
      <c r="C292" s="247"/>
      <c r="D292" s="209" t="s">
        <v>324</v>
      </c>
      <c r="E292" s="248" t="s">
        <v>164</v>
      </c>
      <c r="F292" s="249" t="s">
        <v>368</v>
      </c>
      <c r="G292" s="247"/>
      <c r="H292" s="250">
        <v>32.799999999999997</v>
      </c>
      <c r="I292" s="251"/>
      <c r="J292" s="247"/>
      <c r="K292" s="247"/>
      <c r="L292" s="252"/>
      <c r="M292" s="253"/>
      <c r="N292" s="254"/>
      <c r="O292" s="254"/>
      <c r="P292" s="254"/>
      <c r="Q292" s="254"/>
      <c r="R292" s="254"/>
      <c r="S292" s="254"/>
      <c r="T292" s="255"/>
      <c r="AT292" s="256" t="s">
        <v>324</v>
      </c>
      <c r="AU292" s="256" t="s">
        <v>86</v>
      </c>
      <c r="AV292" s="16" t="s">
        <v>194</v>
      </c>
      <c r="AW292" s="16" t="s">
        <v>37</v>
      </c>
      <c r="AX292" s="16" t="s">
        <v>84</v>
      </c>
      <c r="AY292" s="256" t="s">
        <v>315</v>
      </c>
    </row>
    <row r="293" spans="1:65" s="13" customFormat="1">
      <c r="B293" s="213"/>
      <c r="C293" s="214"/>
      <c r="D293" s="209" t="s">
        <v>324</v>
      </c>
      <c r="E293" s="215" t="s">
        <v>19</v>
      </c>
      <c r="F293" s="216" t="s">
        <v>561</v>
      </c>
      <c r="G293" s="214"/>
      <c r="H293" s="217">
        <v>65.599999999999994</v>
      </c>
      <c r="I293" s="218"/>
      <c r="J293" s="214"/>
      <c r="K293" s="214"/>
      <c r="L293" s="219"/>
      <c r="M293" s="220"/>
      <c r="N293" s="221"/>
      <c r="O293" s="221"/>
      <c r="P293" s="221"/>
      <c r="Q293" s="221"/>
      <c r="R293" s="221"/>
      <c r="S293" s="221"/>
      <c r="T293" s="222"/>
      <c r="AT293" s="223" t="s">
        <v>324</v>
      </c>
      <c r="AU293" s="223" t="s">
        <v>86</v>
      </c>
      <c r="AV293" s="13" t="s">
        <v>86</v>
      </c>
      <c r="AW293" s="13" t="s">
        <v>37</v>
      </c>
      <c r="AX293" s="13" t="s">
        <v>76</v>
      </c>
      <c r="AY293" s="223" t="s">
        <v>315</v>
      </c>
    </row>
    <row r="294" spans="1:65" s="2" customFormat="1" ht="16.5" customHeight="1">
      <c r="A294" s="36"/>
      <c r="B294" s="37"/>
      <c r="C294" s="196" t="s">
        <v>562</v>
      </c>
      <c r="D294" s="196" t="s">
        <v>317</v>
      </c>
      <c r="E294" s="197" t="s">
        <v>563</v>
      </c>
      <c r="F294" s="198" t="s">
        <v>564</v>
      </c>
      <c r="G294" s="199" t="s">
        <v>113</v>
      </c>
      <c r="H294" s="200">
        <v>212.84200000000001</v>
      </c>
      <c r="I294" s="201"/>
      <c r="J294" s="202">
        <f>ROUND(I294*H294,2)</f>
        <v>0</v>
      </c>
      <c r="K294" s="198" t="s">
        <v>320</v>
      </c>
      <c r="L294" s="41"/>
      <c r="M294" s="203" t="s">
        <v>19</v>
      </c>
      <c r="N294" s="204" t="s">
        <v>47</v>
      </c>
      <c r="O294" s="66"/>
      <c r="P294" s="205">
        <f>O294*H294</f>
        <v>0</v>
      </c>
      <c r="Q294" s="205">
        <v>0</v>
      </c>
      <c r="R294" s="205">
        <f>Q294*H294</f>
        <v>0</v>
      </c>
      <c r="S294" s="205">
        <v>0</v>
      </c>
      <c r="T294" s="206">
        <f>S294*H294</f>
        <v>0</v>
      </c>
      <c r="U294" s="36"/>
      <c r="V294" s="36"/>
      <c r="W294" s="36"/>
      <c r="X294" s="36"/>
      <c r="Y294" s="36"/>
      <c r="Z294" s="36"/>
      <c r="AA294" s="36"/>
      <c r="AB294" s="36"/>
      <c r="AC294" s="36"/>
      <c r="AD294" s="36"/>
      <c r="AE294" s="36"/>
      <c r="AR294" s="207" t="s">
        <v>194</v>
      </c>
      <c r="AT294" s="207" t="s">
        <v>317</v>
      </c>
      <c r="AU294" s="207" t="s">
        <v>86</v>
      </c>
      <c r="AY294" s="19" t="s">
        <v>315</v>
      </c>
      <c r="BE294" s="208">
        <f>IF(N294="základní",J294,0)</f>
        <v>0</v>
      </c>
      <c r="BF294" s="208">
        <f>IF(N294="snížená",J294,0)</f>
        <v>0</v>
      </c>
      <c r="BG294" s="208">
        <f>IF(N294="zákl. přenesená",J294,0)</f>
        <v>0</v>
      </c>
      <c r="BH294" s="208">
        <f>IF(N294="sníž. přenesená",J294,0)</f>
        <v>0</v>
      </c>
      <c r="BI294" s="208">
        <f>IF(N294="nulová",J294,0)</f>
        <v>0</v>
      </c>
      <c r="BJ294" s="19" t="s">
        <v>84</v>
      </c>
      <c r="BK294" s="208">
        <f>ROUND(I294*H294,2)</f>
        <v>0</v>
      </c>
      <c r="BL294" s="19" t="s">
        <v>194</v>
      </c>
      <c r="BM294" s="207" t="s">
        <v>565</v>
      </c>
    </row>
    <row r="295" spans="1:65" s="2" customFormat="1" ht="19.5">
      <c r="A295" s="36"/>
      <c r="B295" s="37"/>
      <c r="C295" s="38"/>
      <c r="D295" s="209" t="s">
        <v>322</v>
      </c>
      <c r="E295" s="38"/>
      <c r="F295" s="210" t="s">
        <v>566</v>
      </c>
      <c r="G295" s="38"/>
      <c r="H295" s="38"/>
      <c r="I295" s="118"/>
      <c r="J295" s="38"/>
      <c r="K295" s="38"/>
      <c r="L295" s="41"/>
      <c r="M295" s="211"/>
      <c r="N295" s="212"/>
      <c r="O295" s="66"/>
      <c r="P295" s="66"/>
      <c r="Q295" s="66"/>
      <c r="R295" s="66"/>
      <c r="S295" s="66"/>
      <c r="T295" s="67"/>
      <c r="U295" s="36"/>
      <c r="V295" s="36"/>
      <c r="W295" s="36"/>
      <c r="X295" s="36"/>
      <c r="Y295" s="36"/>
      <c r="Z295" s="36"/>
      <c r="AA295" s="36"/>
      <c r="AB295" s="36"/>
      <c r="AC295" s="36"/>
      <c r="AD295" s="36"/>
      <c r="AE295" s="36"/>
      <c r="AT295" s="19" t="s">
        <v>322</v>
      </c>
      <c r="AU295" s="19" t="s">
        <v>86</v>
      </c>
    </row>
    <row r="296" spans="1:65" s="13" customFormat="1">
      <c r="B296" s="213"/>
      <c r="C296" s="214"/>
      <c r="D296" s="209" t="s">
        <v>324</v>
      </c>
      <c r="E296" s="215" t="s">
        <v>19</v>
      </c>
      <c r="F296" s="216" t="s">
        <v>567</v>
      </c>
      <c r="G296" s="214"/>
      <c r="H296" s="217">
        <v>212.84200000000001</v>
      </c>
      <c r="I296" s="218"/>
      <c r="J296" s="214"/>
      <c r="K296" s="214"/>
      <c r="L296" s="219"/>
      <c r="M296" s="220"/>
      <c r="N296" s="221"/>
      <c r="O296" s="221"/>
      <c r="P296" s="221"/>
      <c r="Q296" s="221"/>
      <c r="R296" s="221"/>
      <c r="S296" s="221"/>
      <c r="T296" s="222"/>
      <c r="AT296" s="223" t="s">
        <v>324</v>
      </c>
      <c r="AU296" s="223" t="s">
        <v>86</v>
      </c>
      <c r="AV296" s="13" t="s">
        <v>86</v>
      </c>
      <c r="AW296" s="13" t="s">
        <v>37</v>
      </c>
      <c r="AX296" s="13" t="s">
        <v>84</v>
      </c>
      <c r="AY296" s="223" t="s">
        <v>315</v>
      </c>
    </row>
    <row r="297" spans="1:65" s="2" customFormat="1" ht="16.5" customHeight="1">
      <c r="A297" s="36"/>
      <c r="B297" s="37"/>
      <c r="C297" s="196" t="s">
        <v>568</v>
      </c>
      <c r="D297" s="196" t="s">
        <v>317</v>
      </c>
      <c r="E297" s="197" t="s">
        <v>569</v>
      </c>
      <c r="F297" s="198" t="s">
        <v>570</v>
      </c>
      <c r="G297" s="199" t="s">
        <v>121</v>
      </c>
      <c r="H297" s="200">
        <v>77</v>
      </c>
      <c r="I297" s="201"/>
      <c r="J297" s="202">
        <f>ROUND(I297*H297,2)</f>
        <v>0</v>
      </c>
      <c r="K297" s="198" t="s">
        <v>320</v>
      </c>
      <c r="L297" s="41"/>
      <c r="M297" s="203" t="s">
        <v>19</v>
      </c>
      <c r="N297" s="204" t="s">
        <v>47</v>
      </c>
      <c r="O297" s="66"/>
      <c r="P297" s="205">
        <f>O297*H297</f>
        <v>0</v>
      </c>
      <c r="Q297" s="205">
        <v>1.33E-3</v>
      </c>
      <c r="R297" s="205">
        <f>Q297*H297</f>
        <v>0.10241</v>
      </c>
      <c r="S297" s="205">
        <v>0</v>
      </c>
      <c r="T297" s="206">
        <f>S297*H297</f>
        <v>0</v>
      </c>
      <c r="U297" s="36"/>
      <c r="V297" s="36"/>
      <c r="W297" s="36"/>
      <c r="X297" s="36"/>
      <c r="Y297" s="36"/>
      <c r="Z297" s="36"/>
      <c r="AA297" s="36"/>
      <c r="AB297" s="36"/>
      <c r="AC297" s="36"/>
      <c r="AD297" s="36"/>
      <c r="AE297" s="36"/>
      <c r="AR297" s="207" t="s">
        <v>194</v>
      </c>
      <c r="AT297" s="207" t="s">
        <v>317</v>
      </c>
      <c r="AU297" s="207" t="s">
        <v>86</v>
      </c>
      <c r="AY297" s="19" t="s">
        <v>315</v>
      </c>
      <c r="BE297" s="208">
        <f>IF(N297="základní",J297,0)</f>
        <v>0</v>
      </c>
      <c r="BF297" s="208">
        <f>IF(N297="snížená",J297,0)</f>
        <v>0</v>
      </c>
      <c r="BG297" s="208">
        <f>IF(N297="zákl. přenesená",J297,0)</f>
        <v>0</v>
      </c>
      <c r="BH297" s="208">
        <f>IF(N297="sníž. přenesená",J297,0)</f>
        <v>0</v>
      </c>
      <c r="BI297" s="208">
        <f>IF(N297="nulová",J297,0)</f>
        <v>0</v>
      </c>
      <c r="BJ297" s="19" t="s">
        <v>84</v>
      </c>
      <c r="BK297" s="208">
        <f>ROUND(I297*H297,2)</f>
        <v>0</v>
      </c>
      <c r="BL297" s="19" t="s">
        <v>194</v>
      </c>
      <c r="BM297" s="207" t="s">
        <v>571</v>
      </c>
    </row>
    <row r="298" spans="1:65" s="2" customFormat="1" ht="19.5">
      <c r="A298" s="36"/>
      <c r="B298" s="37"/>
      <c r="C298" s="38"/>
      <c r="D298" s="209" t="s">
        <v>322</v>
      </c>
      <c r="E298" s="38"/>
      <c r="F298" s="210" t="s">
        <v>572</v>
      </c>
      <c r="G298" s="38"/>
      <c r="H298" s="38"/>
      <c r="I298" s="118"/>
      <c r="J298" s="38"/>
      <c r="K298" s="38"/>
      <c r="L298" s="41"/>
      <c r="M298" s="211"/>
      <c r="N298" s="212"/>
      <c r="O298" s="66"/>
      <c r="P298" s="66"/>
      <c r="Q298" s="66"/>
      <c r="R298" s="66"/>
      <c r="S298" s="66"/>
      <c r="T298" s="67"/>
      <c r="U298" s="36"/>
      <c r="V298" s="36"/>
      <c r="W298" s="36"/>
      <c r="X298" s="36"/>
      <c r="Y298" s="36"/>
      <c r="Z298" s="36"/>
      <c r="AA298" s="36"/>
      <c r="AB298" s="36"/>
      <c r="AC298" s="36"/>
      <c r="AD298" s="36"/>
      <c r="AE298" s="36"/>
      <c r="AT298" s="19" t="s">
        <v>322</v>
      </c>
      <c r="AU298" s="19" t="s">
        <v>86</v>
      </c>
    </row>
    <row r="299" spans="1:65" s="14" customFormat="1">
      <c r="B299" s="225"/>
      <c r="C299" s="226"/>
      <c r="D299" s="209" t="s">
        <v>324</v>
      </c>
      <c r="E299" s="227" t="s">
        <v>19</v>
      </c>
      <c r="F299" s="228" t="s">
        <v>573</v>
      </c>
      <c r="G299" s="226"/>
      <c r="H299" s="227" t="s">
        <v>19</v>
      </c>
      <c r="I299" s="229"/>
      <c r="J299" s="226"/>
      <c r="K299" s="226"/>
      <c r="L299" s="230"/>
      <c r="M299" s="231"/>
      <c r="N299" s="232"/>
      <c r="O299" s="232"/>
      <c r="P299" s="232"/>
      <c r="Q299" s="232"/>
      <c r="R299" s="232"/>
      <c r="S299" s="232"/>
      <c r="T299" s="233"/>
      <c r="AT299" s="234" t="s">
        <v>324</v>
      </c>
      <c r="AU299" s="234" t="s">
        <v>86</v>
      </c>
      <c r="AV299" s="14" t="s">
        <v>84</v>
      </c>
      <c r="AW299" s="14" t="s">
        <v>37</v>
      </c>
      <c r="AX299" s="14" t="s">
        <v>76</v>
      </c>
      <c r="AY299" s="234" t="s">
        <v>315</v>
      </c>
    </row>
    <row r="300" spans="1:65" s="13" customFormat="1">
      <c r="B300" s="213"/>
      <c r="C300" s="214"/>
      <c r="D300" s="209" t="s">
        <v>324</v>
      </c>
      <c r="E300" s="215" t="s">
        <v>19</v>
      </c>
      <c r="F300" s="216" t="s">
        <v>574</v>
      </c>
      <c r="G300" s="214"/>
      <c r="H300" s="217">
        <v>77</v>
      </c>
      <c r="I300" s="218"/>
      <c r="J300" s="214"/>
      <c r="K300" s="214"/>
      <c r="L300" s="219"/>
      <c r="M300" s="220"/>
      <c r="N300" s="221"/>
      <c r="O300" s="221"/>
      <c r="P300" s="221"/>
      <c r="Q300" s="221"/>
      <c r="R300" s="221"/>
      <c r="S300" s="221"/>
      <c r="T300" s="222"/>
      <c r="AT300" s="223" t="s">
        <v>324</v>
      </c>
      <c r="AU300" s="223" t="s">
        <v>86</v>
      </c>
      <c r="AV300" s="13" t="s">
        <v>86</v>
      </c>
      <c r="AW300" s="13" t="s">
        <v>37</v>
      </c>
      <c r="AX300" s="13" t="s">
        <v>76</v>
      </c>
      <c r="AY300" s="223" t="s">
        <v>315</v>
      </c>
    </row>
    <row r="301" spans="1:65" s="16" customFormat="1">
      <c r="B301" s="246"/>
      <c r="C301" s="247"/>
      <c r="D301" s="209" t="s">
        <v>324</v>
      </c>
      <c r="E301" s="248" t="s">
        <v>266</v>
      </c>
      <c r="F301" s="249" t="s">
        <v>368</v>
      </c>
      <c r="G301" s="247"/>
      <c r="H301" s="250">
        <v>77</v>
      </c>
      <c r="I301" s="251"/>
      <c r="J301" s="247"/>
      <c r="K301" s="247"/>
      <c r="L301" s="252"/>
      <c r="M301" s="253"/>
      <c r="N301" s="254"/>
      <c r="O301" s="254"/>
      <c r="P301" s="254"/>
      <c r="Q301" s="254"/>
      <c r="R301" s="254"/>
      <c r="S301" s="254"/>
      <c r="T301" s="255"/>
      <c r="AT301" s="256" t="s">
        <v>324</v>
      </c>
      <c r="AU301" s="256" t="s">
        <v>86</v>
      </c>
      <c r="AV301" s="16" t="s">
        <v>194</v>
      </c>
      <c r="AW301" s="16" t="s">
        <v>37</v>
      </c>
      <c r="AX301" s="16" t="s">
        <v>84</v>
      </c>
      <c r="AY301" s="256" t="s">
        <v>315</v>
      </c>
    </row>
    <row r="302" spans="1:65" s="2" customFormat="1" ht="16.5" customHeight="1">
      <c r="A302" s="36"/>
      <c r="B302" s="37"/>
      <c r="C302" s="257" t="s">
        <v>575</v>
      </c>
      <c r="D302" s="257" t="s">
        <v>576</v>
      </c>
      <c r="E302" s="258" t="s">
        <v>577</v>
      </c>
      <c r="F302" s="259" t="s">
        <v>578</v>
      </c>
      <c r="G302" s="260" t="s">
        <v>117</v>
      </c>
      <c r="H302" s="261">
        <v>2.657</v>
      </c>
      <c r="I302" s="262"/>
      <c r="J302" s="263">
        <f>ROUND(I302*H302,2)</f>
        <v>0</v>
      </c>
      <c r="K302" s="259" t="s">
        <v>320</v>
      </c>
      <c r="L302" s="264"/>
      <c r="M302" s="265" t="s">
        <v>19</v>
      </c>
      <c r="N302" s="266" t="s">
        <v>47</v>
      </c>
      <c r="O302" s="66"/>
      <c r="P302" s="205">
        <f>O302*H302</f>
        <v>0</v>
      </c>
      <c r="Q302" s="205">
        <v>1</v>
      </c>
      <c r="R302" s="205">
        <f>Q302*H302</f>
        <v>2.657</v>
      </c>
      <c r="S302" s="205">
        <v>0</v>
      </c>
      <c r="T302" s="206">
        <f>S302*H302</f>
        <v>0</v>
      </c>
      <c r="U302" s="36"/>
      <c r="V302" s="36"/>
      <c r="W302" s="36"/>
      <c r="X302" s="36"/>
      <c r="Y302" s="36"/>
      <c r="Z302" s="36"/>
      <c r="AA302" s="36"/>
      <c r="AB302" s="36"/>
      <c r="AC302" s="36"/>
      <c r="AD302" s="36"/>
      <c r="AE302" s="36"/>
      <c r="AR302" s="207" t="s">
        <v>379</v>
      </c>
      <c r="AT302" s="207" t="s">
        <v>576</v>
      </c>
      <c r="AU302" s="207" t="s">
        <v>86</v>
      </c>
      <c r="AY302" s="19" t="s">
        <v>315</v>
      </c>
      <c r="BE302" s="208">
        <f>IF(N302="základní",J302,0)</f>
        <v>0</v>
      </c>
      <c r="BF302" s="208">
        <f>IF(N302="snížená",J302,0)</f>
        <v>0</v>
      </c>
      <c r="BG302" s="208">
        <f>IF(N302="zákl. přenesená",J302,0)</f>
        <v>0</v>
      </c>
      <c r="BH302" s="208">
        <f>IF(N302="sníž. přenesená",J302,0)</f>
        <v>0</v>
      </c>
      <c r="BI302" s="208">
        <f>IF(N302="nulová",J302,0)</f>
        <v>0</v>
      </c>
      <c r="BJ302" s="19" t="s">
        <v>84</v>
      </c>
      <c r="BK302" s="208">
        <f>ROUND(I302*H302,2)</f>
        <v>0</v>
      </c>
      <c r="BL302" s="19" t="s">
        <v>194</v>
      </c>
      <c r="BM302" s="207" t="s">
        <v>579</v>
      </c>
    </row>
    <row r="303" spans="1:65" s="2" customFormat="1">
      <c r="A303" s="36"/>
      <c r="B303" s="37"/>
      <c r="C303" s="38"/>
      <c r="D303" s="209" t="s">
        <v>322</v>
      </c>
      <c r="E303" s="38"/>
      <c r="F303" s="210" t="s">
        <v>578</v>
      </c>
      <c r="G303" s="38"/>
      <c r="H303" s="38"/>
      <c r="I303" s="118"/>
      <c r="J303" s="38"/>
      <c r="K303" s="38"/>
      <c r="L303" s="41"/>
      <c r="M303" s="211"/>
      <c r="N303" s="212"/>
      <c r="O303" s="66"/>
      <c r="P303" s="66"/>
      <c r="Q303" s="66"/>
      <c r="R303" s="66"/>
      <c r="S303" s="66"/>
      <c r="T303" s="67"/>
      <c r="U303" s="36"/>
      <c r="V303" s="36"/>
      <c r="W303" s="36"/>
      <c r="X303" s="36"/>
      <c r="Y303" s="36"/>
      <c r="Z303" s="36"/>
      <c r="AA303" s="36"/>
      <c r="AB303" s="36"/>
      <c r="AC303" s="36"/>
      <c r="AD303" s="36"/>
      <c r="AE303" s="36"/>
      <c r="AT303" s="19" t="s">
        <v>322</v>
      </c>
      <c r="AU303" s="19" t="s">
        <v>86</v>
      </c>
    </row>
    <row r="304" spans="1:65" s="2" customFormat="1" ht="19.5">
      <c r="A304" s="36"/>
      <c r="B304" s="37"/>
      <c r="C304" s="38"/>
      <c r="D304" s="209" t="s">
        <v>345</v>
      </c>
      <c r="E304" s="38"/>
      <c r="F304" s="224" t="s">
        <v>580</v>
      </c>
      <c r="G304" s="38"/>
      <c r="H304" s="38"/>
      <c r="I304" s="118"/>
      <c r="J304" s="38"/>
      <c r="K304" s="38"/>
      <c r="L304" s="41"/>
      <c r="M304" s="211"/>
      <c r="N304" s="212"/>
      <c r="O304" s="66"/>
      <c r="P304" s="66"/>
      <c r="Q304" s="66"/>
      <c r="R304" s="66"/>
      <c r="S304" s="66"/>
      <c r="T304" s="67"/>
      <c r="U304" s="36"/>
      <c r="V304" s="36"/>
      <c r="W304" s="36"/>
      <c r="X304" s="36"/>
      <c r="Y304" s="36"/>
      <c r="Z304" s="36"/>
      <c r="AA304" s="36"/>
      <c r="AB304" s="36"/>
      <c r="AC304" s="36"/>
      <c r="AD304" s="36"/>
      <c r="AE304" s="36"/>
      <c r="AT304" s="19" t="s">
        <v>345</v>
      </c>
      <c r="AU304" s="19" t="s">
        <v>86</v>
      </c>
    </row>
    <row r="305" spans="1:65" s="13" customFormat="1">
      <c r="B305" s="213"/>
      <c r="C305" s="214"/>
      <c r="D305" s="209" t="s">
        <v>324</v>
      </c>
      <c r="E305" s="215" t="s">
        <v>19</v>
      </c>
      <c r="F305" s="216" t="s">
        <v>581</v>
      </c>
      <c r="G305" s="214"/>
      <c r="H305" s="217">
        <v>2.657</v>
      </c>
      <c r="I305" s="218"/>
      <c r="J305" s="214"/>
      <c r="K305" s="214"/>
      <c r="L305" s="219"/>
      <c r="M305" s="220"/>
      <c r="N305" s="221"/>
      <c r="O305" s="221"/>
      <c r="P305" s="221"/>
      <c r="Q305" s="221"/>
      <c r="R305" s="221"/>
      <c r="S305" s="221"/>
      <c r="T305" s="222"/>
      <c r="AT305" s="223" t="s">
        <v>324</v>
      </c>
      <c r="AU305" s="223" t="s">
        <v>86</v>
      </c>
      <c r="AV305" s="13" t="s">
        <v>86</v>
      </c>
      <c r="AW305" s="13" t="s">
        <v>37</v>
      </c>
      <c r="AX305" s="13" t="s">
        <v>84</v>
      </c>
      <c r="AY305" s="223" t="s">
        <v>315</v>
      </c>
    </row>
    <row r="306" spans="1:65" s="2" customFormat="1" ht="16.5" customHeight="1">
      <c r="A306" s="36"/>
      <c r="B306" s="37"/>
      <c r="C306" s="257" t="s">
        <v>582</v>
      </c>
      <c r="D306" s="257" t="s">
        <v>576</v>
      </c>
      <c r="E306" s="258" t="s">
        <v>583</v>
      </c>
      <c r="F306" s="259" t="s">
        <v>584</v>
      </c>
      <c r="G306" s="260" t="s">
        <v>113</v>
      </c>
      <c r="H306" s="261">
        <v>2.6309999999999998</v>
      </c>
      <c r="I306" s="262"/>
      <c r="J306" s="263">
        <f>ROUND(I306*H306,2)</f>
        <v>0</v>
      </c>
      <c r="K306" s="259" t="s">
        <v>320</v>
      </c>
      <c r="L306" s="264"/>
      <c r="M306" s="265" t="s">
        <v>19</v>
      </c>
      <c r="N306" s="266" t="s">
        <v>47</v>
      </c>
      <c r="O306" s="66"/>
      <c r="P306" s="205">
        <f>O306*H306</f>
        <v>0</v>
      </c>
      <c r="Q306" s="205">
        <v>2.4289999999999998</v>
      </c>
      <c r="R306" s="205">
        <f>Q306*H306</f>
        <v>6.3906989999999988</v>
      </c>
      <c r="S306" s="205">
        <v>0</v>
      </c>
      <c r="T306" s="206">
        <f>S306*H306</f>
        <v>0</v>
      </c>
      <c r="U306" s="36"/>
      <c r="V306" s="36"/>
      <c r="W306" s="36"/>
      <c r="X306" s="36"/>
      <c r="Y306" s="36"/>
      <c r="Z306" s="36"/>
      <c r="AA306" s="36"/>
      <c r="AB306" s="36"/>
      <c r="AC306" s="36"/>
      <c r="AD306" s="36"/>
      <c r="AE306" s="36"/>
      <c r="AR306" s="207" t="s">
        <v>379</v>
      </c>
      <c r="AT306" s="207" t="s">
        <v>576</v>
      </c>
      <c r="AU306" s="207" t="s">
        <v>86</v>
      </c>
      <c r="AY306" s="19" t="s">
        <v>315</v>
      </c>
      <c r="BE306" s="208">
        <f>IF(N306="základní",J306,0)</f>
        <v>0</v>
      </c>
      <c r="BF306" s="208">
        <f>IF(N306="snížená",J306,0)</f>
        <v>0</v>
      </c>
      <c r="BG306" s="208">
        <f>IF(N306="zákl. přenesená",J306,0)</f>
        <v>0</v>
      </c>
      <c r="BH306" s="208">
        <f>IF(N306="sníž. přenesená",J306,0)</f>
        <v>0</v>
      </c>
      <c r="BI306" s="208">
        <f>IF(N306="nulová",J306,0)</f>
        <v>0</v>
      </c>
      <c r="BJ306" s="19" t="s">
        <v>84</v>
      </c>
      <c r="BK306" s="208">
        <f>ROUND(I306*H306,2)</f>
        <v>0</v>
      </c>
      <c r="BL306" s="19" t="s">
        <v>194</v>
      </c>
      <c r="BM306" s="207" t="s">
        <v>585</v>
      </c>
    </row>
    <row r="307" spans="1:65" s="2" customFormat="1">
      <c r="A307" s="36"/>
      <c r="B307" s="37"/>
      <c r="C307" s="38"/>
      <c r="D307" s="209" t="s">
        <v>322</v>
      </c>
      <c r="E307" s="38"/>
      <c r="F307" s="210" t="s">
        <v>584</v>
      </c>
      <c r="G307" s="38"/>
      <c r="H307" s="38"/>
      <c r="I307" s="118"/>
      <c r="J307" s="38"/>
      <c r="K307" s="38"/>
      <c r="L307" s="41"/>
      <c r="M307" s="211"/>
      <c r="N307" s="212"/>
      <c r="O307" s="66"/>
      <c r="P307" s="66"/>
      <c r="Q307" s="66"/>
      <c r="R307" s="66"/>
      <c r="S307" s="66"/>
      <c r="T307" s="67"/>
      <c r="U307" s="36"/>
      <c r="V307" s="36"/>
      <c r="W307" s="36"/>
      <c r="X307" s="36"/>
      <c r="Y307" s="36"/>
      <c r="Z307" s="36"/>
      <c r="AA307" s="36"/>
      <c r="AB307" s="36"/>
      <c r="AC307" s="36"/>
      <c r="AD307" s="36"/>
      <c r="AE307" s="36"/>
      <c r="AT307" s="19" t="s">
        <v>322</v>
      </c>
      <c r="AU307" s="19" t="s">
        <v>86</v>
      </c>
    </row>
    <row r="308" spans="1:65" s="13" customFormat="1">
      <c r="B308" s="213"/>
      <c r="C308" s="214"/>
      <c r="D308" s="209" t="s">
        <v>324</v>
      </c>
      <c r="E308" s="215" t="s">
        <v>19</v>
      </c>
      <c r="F308" s="216" t="s">
        <v>586</v>
      </c>
      <c r="G308" s="214"/>
      <c r="H308" s="217">
        <v>2.6309999999999998</v>
      </c>
      <c r="I308" s="218"/>
      <c r="J308" s="214"/>
      <c r="K308" s="214"/>
      <c r="L308" s="219"/>
      <c r="M308" s="220"/>
      <c r="N308" s="221"/>
      <c r="O308" s="221"/>
      <c r="P308" s="221"/>
      <c r="Q308" s="221"/>
      <c r="R308" s="221"/>
      <c r="S308" s="221"/>
      <c r="T308" s="222"/>
      <c r="AT308" s="223" t="s">
        <v>324</v>
      </c>
      <c r="AU308" s="223" t="s">
        <v>86</v>
      </c>
      <c r="AV308" s="13" t="s">
        <v>86</v>
      </c>
      <c r="AW308" s="13" t="s">
        <v>37</v>
      </c>
      <c r="AX308" s="13" t="s">
        <v>84</v>
      </c>
      <c r="AY308" s="223" t="s">
        <v>315</v>
      </c>
    </row>
    <row r="309" spans="1:65" s="2" customFormat="1" ht="16.5" customHeight="1">
      <c r="A309" s="36"/>
      <c r="B309" s="37"/>
      <c r="C309" s="196" t="s">
        <v>587</v>
      </c>
      <c r="D309" s="196" t="s">
        <v>317</v>
      </c>
      <c r="E309" s="197" t="s">
        <v>588</v>
      </c>
      <c r="F309" s="198" t="s">
        <v>589</v>
      </c>
      <c r="G309" s="199" t="s">
        <v>121</v>
      </c>
      <c r="H309" s="200">
        <v>12</v>
      </c>
      <c r="I309" s="201"/>
      <c r="J309" s="202">
        <f>ROUND(I309*H309,2)</f>
        <v>0</v>
      </c>
      <c r="K309" s="198" t="s">
        <v>19</v>
      </c>
      <c r="L309" s="41"/>
      <c r="M309" s="203" t="s">
        <v>19</v>
      </c>
      <c r="N309" s="204" t="s">
        <v>47</v>
      </c>
      <c r="O309" s="66"/>
      <c r="P309" s="205">
        <f>O309*H309</f>
        <v>0</v>
      </c>
      <c r="Q309" s="205">
        <v>0.15478</v>
      </c>
      <c r="R309" s="205">
        <f>Q309*H309</f>
        <v>1.8573599999999999</v>
      </c>
      <c r="S309" s="205">
        <v>0</v>
      </c>
      <c r="T309" s="206">
        <f>S309*H309</f>
        <v>0</v>
      </c>
      <c r="U309" s="36"/>
      <c r="V309" s="36"/>
      <c r="W309" s="36"/>
      <c r="X309" s="36"/>
      <c r="Y309" s="36"/>
      <c r="Z309" s="36"/>
      <c r="AA309" s="36"/>
      <c r="AB309" s="36"/>
      <c r="AC309" s="36"/>
      <c r="AD309" s="36"/>
      <c r="AE309" s="36"/>
      <c r="AR309" s="207" t="s">
        <v>194</v>
      </c>
      <c r="AT309" s="207" t="s">
        <v>317</v>
      </c>
      <c r="AU309" s="207" t="s">
        <v>86</v>
      </c>
      <c r="AY309" s="19" t="s">
        <v>315</v>
      </c>
      <c r="BE309" s="208">
        <f>IF(N309="základní",J309,0)</f>
        <v>0</v>
      </c>
      <c r="BF309" s="208">
        <f>IF(N309="snížená",J309,0)</f>
        <v>0</v>
      </c>
      <c r="BG309" s="208">
        <f>IF(N309="zákl. přenesená",J309,0)</f>
        <v>0</v>
      </c>
      <c r="BH309" s="208">
        <f>IF(N309="sníž. přenesená",J309,0)</f>
        <v>0</v>
      </c>
      <c r="BI309" s="208">
        <f>IF(N309="nulová",J309,0)</f>
        <v>0</v>
      </c>
      <c r="BJ309" s="19" t="s">
        <v>84</v>
      </c>
      <c r="BK309" s="208">
        <f>ROUND(I309*H309,2)</f>
        <v>0</v>
      </c>
      <c r="BL309" s="19" t="s">
        <v>194</v>
      </c>
      <c r="BM309" s="207" t="s">
        <v>590</v>
      </c>
    </row>
    <row r="310" spans="1:65" s="2" customFormat="1">
      <c r="A310" s="36"/>
      <c r="B310" s="37"/>
      <c r="C310" s="38"/>
      <c r="D310" s="209" t="s">
        <v>322</v>
      </c>
      <c r="E310" s="38"/>
      <c r="F310" s="210" t="s">
        <v>591</v>
      </c>
      <c r="G310" s="38"/>
      <c r="H310" s="38"/>
      <c r="I310" s="118"/>
      <c r="J310" s="38"/>
      <c r="K310" s="38"/>
      <c r="L310" s="41"/>
      <c r="M310" s="211"/>
      <c r="N310" s="212"/>
      <c r="O310" s="66"/>
      <c r="P310" s="66"/>
      <c r="Q310" s="66"/>
      <c r="R310" s="66"/>
      <c r="S310" s="66"/>
      <c r="T310" s="67"/>
      <c r="U310" s="36"/>
      <c r="V310" s="36"/>
      <c r="W310" s="36"/>
      <c r="X310" s="36"/>
      <c r="Y310" s="36"/>
      <c r="Z310" s="36"/>
      <c r="AA310" s="36"/>
      <c r="AB310" s="36"/>
      <c r="AC310" s="36"/>
      <c r="AD310" s="36"/>
      <c r="AE310" s="36"/>
      <c r="AT310" s="19" t="s">
        <v>322</v>
      </c>
      <c r="AU310" s="19" t="s">
        <v>86</v>
      </c>
    </row>
    <row r="311" spans="1:65" s="13" customFormat="1">
      <c r="B311" s="213"/>
      <c r="C311" s="214"/>
      <c r="D311" s="209" t="s">
        <v>324</v>
      </c>
      <c r="E311" s="215" t="s">
        <v>19</v>
      </c>
      <c r="F311" s="216" t="s">
        <v>592</v>
      </c>
      <c r="G311" s="214"/>
      <c r="H311" s="217">
        <v>12</v>
      </c>
      <c r="I311" s="218"/>
      <c r="J311" s="214"/>
      <c r="K311" s="214"/>
      <c r="L311" s="219"/>
      <c r="M311" s="220"/>
      <c r="N311" s="221"/>
      <c r="O311" s="221"/>
      <c r="P311" s="221"/>
      <c r="Q311" s="221"/>
      <c r="R311" s="221"/>
      <c r="S311" s="221"/>
      <c r="T311" s="222"/>
      <c r="AT311" s="223" t="s">
        <v>324</v>
      </c>
      <c r="AU311" s="223" t="s">
        <v>86</v>
      </c>
      <c r="AV311" s="13" t="s">
        <v>86</v>
      </c>
      <c r="AW311" s="13" t="s">
        <v>37</v>
      </c>
      <c r="AX311" s="13" t="s">
        <v>84</v>
      </c>
      <c r="AY311" s="223" t="s">
        <v>315</v>
      </c>
    </row>
    <row r="312" spans="1:65" s="2" customFormat="1" ht="16.5" customHeight="1">
      <c r="A312" s="36"/>
      <c r="B312" s="37"/>
      <c r="C312" s="196" t="s">
        <v>593</v>
      </c>
      <c r="D312" s="196" t="s">
        <v>317</v>
      </c>
      <c r="E312" s="197" t="s">
        <v>594</v>
      </c>
      <c r="F312" s="198" t="s">
        <v>595</v>
      </c>
      <c r="G312" s="199" t="s">
        <v>105</v>
      </c>
      <c r="H312" s="200">
        <v>37.5</v>
      </c>
      <c r="I312" s="201"/>
      <c r="J312" s="202">
        <f>ROUND(I312*H312,2)</f>
        <v>0</v>
      </c>
      <c r="K312" s="198" t="s">
        <v>19</v>
      </c>
      <c r="L312" s="41"/>
      <c r="M312" s="203" t="s">
        <v>19</v>
      </c>
      <c r="N312" s="204" t="s">
        <v>47</v>
      </c>
      <c r="O312" s="66"/>
      <c r="P312" s="205">
        <f>O312*H312</f>
        <v>0</v>
      </c>
      <c r="Q312" s="205">
        <v>2.64E-2</v>
      </c>
      <c r="R312" s="205">
        <f>Q312*H312</f>
        <v>0.99</v>
      </c>
      <c r="S312" s="205">
        <v>0</v>
      </c>
      <c r="T312" s="206">
        <f>S312*H312</f>
        <v>0</v>
      </c>
      <c r="U312" s="36"/>
      <c r="V312" s="36"/>
      <c r="W312" s="36"/>
      <c r="X312" s="36"/>
      <c r="Y312" s="36"/>
      <c r="Z312" s="36"/>
      <c r="AA312" s="36"/>
      <c r="AB312" s="36"/>
      <c r="AC312" s="36"/>
      <c r="AD312" s="36"/>
      <c r="AE312" s="36"/>
      <c r="AR312" s="207" t="s">
        <v>194</v>
      </c>
      <c r="AT312" s="207" t="s">
        <v>317</v>
      </c>
      <c r="AU312" s="207" t="s">
        <v>86</v>
      </c>
      <c r="AY312" s="19" t="s">
        <v>315</v>
      </c>
      <c r="BE312" s="208">
        <f>IF(N312="základní",J312,0)</f>
        <v>0</v>
      </c>
      <c r="BF312" s="208">
        <f>IF(N312="snížená",J312,0)</f>
        <v>0</v>
      </c>
      <c r="BG312" s="208">
        <f>IF(N312="zákl. přenesená",J312,0)</f>
        <v>0</v>
      </c>
      <c r="BH312" s="208">
        <f>IF(N312="sníž. přenesená",J312,0)</f>
        <v>0</v>
      </c>
      <c r="BI312" s="208">
        <f>IF(N312="nulová",J312,0)</f>
        <v>0</v>
      </c>
      <c r="BJ312" s="19" t="s">
        <v>84</v>
      </c>
      <c r="BK312" s="208">
        <f>ROUND(I312*H312,2)</f>
        <v>0</v>
      </c>
      <c r="BL312" s="19" t="s">
        <v>194</v>
      </c>
      <c r="BM312" s="207" t="s">
        <v>596</v>
      </c>
    </row>
    <row r="313" spans="1:65" s="2" customFormat="1">
      <c r="A313" s="36"/>
      <c r="B313" s="37"/>
      <c r="C313" s="38"/>
      <c r="D313" s="209" t="s">
        <v>322</v>
      </c>
      <c r="E313" s="38"/>
      <c r="F313" s="210" t="s">
        <v>597</v>
      </c>
      <c r="G313" s="38"/>
      <c r="H313" s="38"/>
      <c r="I313" s="118"/>
      <c r="J313" s="38"/>
      <c r="K313" s="38"/>
      <c r="L313" s="41"/>
      <c r="M313" s="211"/>
      <c r="N313" s="212"/>
      <c r="O313" s="66"/>
      <c r="P313" s="66"/>
      <c r="Q313" s="66"/>
      <c r="R313" s="66"/>
      <c r="S313" s="66"/>
      <c r="T313" s="67"/>
      <c r="U313" s="36"/>
      <c r="V313" s="36"/>
      <c r="W313" s="36"/>
      <c r="X313" s="36"/>
      <c r="Y313" s="36"/>
      <c r="Z313" s="36"/>
      <c r="AA313" s="36"/>
      <c r="AB313" s="36"/>
      <c r="AC313" s="36"/>
      <c r="AD313" s="36"/>
      <c r="AE313" s="36"/>
      <c r="AT313" s="19" t="s">
        <v>322</v>
      </c>
      <c r="AU313" s="19" t="s">
        <v>86</v>
      </c>
    </row>
    <row r="314" spans="1:65" s="2" customFormat="1" ht="19.5">
      <c r="A314" s="36"/>
      <c r="B314" s="37"/>
      <c r="C314" s="38"/>
      <c r="D314" s="209" t="s">
        <v>345</v>
      </c>
      <c r="E314" s="38"/>
      <c r="F314" s="224" t="s">
        <v>598</v>
      </c>
      <c r="G314" s="38"/>
      <c r="H314" s="38"/>
      <c r="I314" s="118"/>
      <c r="J314" s="38"/>
      <c r="K314" s="38"/>
      <c r="L314" s="41"/>
      <c r="M314" s="211"/>
      <c r="N314" s="212"/>
      <c r="O314" s="66"/>
      <c r="P314" s="66"/>
      <c r="Q314" s="66"/>
      <c r="R314" s="66"/>
      <c r="S314" s="66"/>
      <c r="T314" s="67"/>
      <c r="U314" s="36"/>
      <c r="V314" s="36"/>
      <c r="W314" s="36"/>
      <c r="X314" s="36"/>
      <c r="Y314" s="36"/>
      <c r="Z314" s="36"/>
      <c r="AA314" s="36"/>
      <c r="AB314" s="36"/>
      <c r="AC314" s="36"/>
      <c r="AD314" s="36"/>
      <c r="AE314" s="36"/>
      <c r="AT314" s="19" t="s">
        <v>345</v>
      </c>
      <c r="AU314" s="19" t="s">
        <v>86</v>
      </c>
    </row>
    <row r="315" spans="1:65" s="13" customFormat="1">
      <c r="B315" s="213"/>
      <c r="C315" s="214"/>
      <c r="D315" s="209" t="s">
        <v>324</v>
      </c>
      <c r="E315" s="215" t="s">
        <v>19</v>
      </c>
      <c r="F315" s="216" t="s">
        <v>599</v>
      </c>
      <c r="G315" s="214"/>
      <c r="H315" s="217">
        <v>37.5</v>
      </c>
      <c r="I315" s="218"/>
      <c r="J315" s="214"/>
      <c r="K315" s="214"/>
      <c r="L315" s="219"/>
      <c r="M315" s="220"/>
      <c r="N315" s="221"/>
      <c r="O315" s="221"/>
      <c r="P315" s="221"/>
      <c r="Q315" s="221"/>
      <c r="R315" s="221"/>
      <c r="S315" s="221"/>
      <c r="T315" s="222"/>
      <c r="AT315" s="223" t="s">
        <v>324</v>
      </c>
      <c r="AU315" s="223" t="s">
        <v>86</v>
      </c>
      <c r="AV315" s="13" t="s">
        <v>86</v>
      </c>
      <c r="AW315" s="13" t="s">
        <v>37</v>
      </c>
      <c r="AX315" s="13" t="s">
        <v>84</v>
      </c>
      <c r="AY315" s="223" t="s">
        <v>315</v>
      </c>
    </row>
    <row r="316" spans="1:65" s="2" customFormat="1" ht="16.5" customHeight="1">
      <c r="A316" s="36"/>
      <c r="B316" s="37"/>
      <c r="C316" s="196" t="s">
        <v>600</v>
      </c>
      <c r="D316" s="196" t="s">
        <v>317</v>
      </c>
      <c r="E316" s="197" t="s">
        <v>601</v>
      </c>
      <c r="F316" s="198" t="s">
        <v>602</v>
      </c>
      <c r="G316" s="199" t="s">
        <v>121</v>
      </c>
      <c r="H316" s="200">
        <v>48</v>
      </c>
      <c r="I316" s="201"/>
      <c r="J316" s="202">
        <f>ROUND(I316*H316,2)</f>
        <v>0</v>
      </c>
      <c r="K316" s="198" t="s">
        <v>320</v>
      </c>
      <c r="L316" s="41"/>
      <c r="M316" s="203" t="s">
        <v>19</v>
      </c>
      <c r="N316" s="204" t="s">
        <v>47</v>
      </c>
      <c r="O316" s="66"/>
      <c r="P316" s="205">
        <f>O316*H316</f>
        <v>0</v>
      </c>
      <c r="Q316" s="205">
        <v>1.6800000000000001E-3</v>
      </c>
      <c r="R316" s="205">
        <f>Q316*H316</f>
        <v>8.0640000000000003E-2</v>
      </c>
      <c r="S316" s="205">
        <v>0</v>
      </c>
      <c r="T316" s="206">
        <f>S316*H316</f>
        <v>0</v>
      </c>
      <c r="U316" s="36"/>
      <c r="V316" s="36"/>
      <c r="W316" s="36"/>
      <c r="X316" s="36"/>
      <c r="Y316" s="36"/>
      <c r="Z316" s="36"/>
      <c r="AA316" s="36"/>
      <c r="AB316" s="36"/>
      <c r="AC316" s="36"/>
      <c r="AD316" s="36"/>
      <c r="AE316" s="36"/>
      <c r="AR316" s="207" t="s">
        <v>194</v>
      </c>
      <c r="AT316" s="207" t="s">
        <v>317</v>
      </c>
      <c r="AU316" s="207" t="s">
        <v>86</v>
      </c>
      <c r="AY316" s="19" t="s">
        <v>315</v>
      </c>
      <c r="BE316" s="208">
        <f>IF(N316="základní",J316,0)</f>
        <v>0</v>
      </c>
      <c r="BF316" s="208">
        <f>IF(N316="snížená",J316,0)</f>
        <v>0</v>
      </c>
      <c r="BG316" s="208">
        <f>IF(N316="zákl. přenesená",J316,0)</f>
        <v>0</v>
      </c>
      <c r="BH316" s="208">
        <f>IF(N316="sníž. přenesená",J316,0)</f>
        <v>0</v>
      </c>
      <c r="BI316" s="208">
        <f>IF(N316="nulová",J316,0)</f>
        <v>0</v>
      </c>
      <c r="BJ316" s="19" t="s">
        <v>84</v>
      </c>
      <c r="BK316" s="208">
        <f>ROUND(I316*H316,2)</f>
        <v>0</v>
      </c>
      <c r="BL316" s="19" t="s">
        <v>194</v>
      </c>
      <c r="BM316" s="207" t="s">
        <v>603</v>
      </c>
    </row>
    <row r="317" spans="1:65" s="2" customFormat="1">
      <c r="A317" s="36"/>
      <c r="B317" s="37"/>
      <c r="C317" s="38"/>
      <c r="D317" s="209" t="s">
        <v>322</v>
      </c>
      <c r="E317" s="38"/>
      <c r="F317" s="210" t="s">
        <v>604</v>
      </c>
      <c r="G317" s="38"/>
      <c r="H317" s="38"/>
      <c r="I317" s="118"/>
      <c r="J317" s="38"/>
      <c r="K317" s="38"/>
      <c r="L317" s="41"/>
      <c r="M317" s="211"/>
      <c r="N317" s="212"/>
      <c r="O317" s="66"/>
      <c r="P317" s="66"/>
      <c r="Q317" s="66"/>
      <c r="R317" s="66"/>
      <c r="S317" s="66"/>
      <c r="T317" s="67"/>
      <c r="U317" s="36"/>
      <c r="V317" s="36"/>
      <c r="W317" s="36"/>
      <c r="X317" s="36"/>
      <c r="Y317" s="36"/>
      <c r="Z317" s="36"/>
      <c r="AA317" s="36"/>
      <c r="AB317" s="36"/>
      <c r="AC317" s="36"/>
      <c r="AD317" s="36"/>
      <c r="AE317" s="36"/>
      <c r="AT317" s="19" t="s">
        <v>322</v>
      </c>
      <c r="AU317" s="19" t="s">
        <v>86</v>
      </c>
    </row>
    <row r="318" spans="1:65" s="13" customFormat="1">
      <c r="B318" s="213"/>
      <c r="C318" s="214"/>
      <c r="D318" s="209" t="s">
        <v>324</v>
      </c>
      <c r="E318" s="215" t="s">
        <v>119</v>
      </c>
      <c r="F318" s="216" t="s">
        <v>605</v>
      </c>
      <c r="G318" s="214"/>
      <c r="H318" s="217">
        <v>48</v>
      </c>
      <c r="I318" s="218"/>
      <c r="J318" s="214"/>
      <c r="K318" s="214"/>
      <c r="L318" s="219"/>
      <c r="M318" s="220"/>
      <c r="N318" s="221"/>
      <c r="O318" s="221"/>
      <c r="P318" s="221"/>
      <c r="Q318" s="221"/>
      <c r="R318" s="221"/>
      <c r="S318" s="221"/>
      <c r="T318" s="222"/>
      <c r="AT318" s="223" t="s">
        <v>324</v>
      </c>
      <c r="AU318" s="223" t="s">
        <v>86</v>
      </c>
      <c r="AV318" s="13" t="s">
        <v>86</v>
      </c>
      <c r="AW318" s="13" t="s">
        <v>37</v>
      </c>
      <c r="AX318" s="13" t="s">
        <v>84</v>
      </c>
      <c r="AY318" s="223" t="s">
        <v>315</v>
      </c>
    </row>
    <row r="319" spans="1:65" s="2" customFormat="1" ht="16.5" customHeight="1">
      <c r="A319" s="36"/>
      <c r="B319" s="37"/>
      <c r="C319" s="257" t="s">
        <v>606</v>
      </c>
      <c r="D319" s="257" t="s">
        <v>576</v>
      </c>
      <c r="E319" s="258" t="s">
        <v>607</v>
      </c>
      <c r="F319" s="259" t="s">
        <v>608</v>
      </c>
      <c r="G319" s="260" t="s">
        <v>121</v>
      </c>
      <c r="H319" s="261">
        <v>48</v>
      </c>
      <c r="I319" s="262"/>
      <c r="J319" s="263">
        <f>ROUND(I319*H319,2)</f>
        <v>0</v>
      </c>
      <c r="K319" s="259" t="s">
        <v>19</v>
      </c>
      <c r="L319" s="264"/>
      <c r="M319" s="265" t="s">
        <v>19</v>
      </c>
      <c r="N319" s="266" t="s">
        <v>47</v>
      </c>
      <c r="O319" s="66"/>
      <c r="P319" s="205">
        <f>O319*H319</f>
        <v>0</v>
      </c>
      <c r="Q319" s="205">
        <v>0</v>
      </c>
      <c r="R319" s="205">
        <f>Q319*H319</f>
        <v>0</v>
      </c>
      <c r="S319" s="205">
        <v>0</v>
      </c>
      <c r="T319" s="206">
        <f>S319*H319</f>
        <v>0</v>
      </c>
      <c r="U319" s="36"/>
      <c r="V319" s="36"/>
      <c r="W319" s="36"/>
      <c r="X319" s="36"/>
      <c r="Y319" s="36"/>
      <c r="Z319" s="36"/>
      <c r="AA319" s="36"/>
      <c r="AB319" s="36"/>
      <c r="AC319" s="36"/>
      <c r="AD319" s="36"/>
      <c r="AE319" s="36"/>
      <c r="AR319" s="207" t="s">
        <v>379</v>
      </c>
      <c r="AT319" s="207" t="s">
        <v>576</v>
      </c>
      <c r="AU319" s="207" t="s">
        <v>86</v>
      </c>
      <c r="AY319" s="19" t="s">
        <v>315</v>
      </c>
      <c r="BE319" s="208">
        <f>IF(N319="základní",J319,0)</f>
        <v>0</v>
      </c>
      <c r="BF319" s="208">
        <f>IF(N319="snížená",J319,0)</f>
        <v>0</v>
      </c>
      <c r="BG319" s="208">
        <f>IF(N319="zákl. přenesená",J319,0)</f>
        <v>0</v>
      </c>
      <c r="BH319" s="208">
        <f>IF(N319="sníž. přenesená",J319,0)</f>
        <v>0</v>
      </c>
      <c r="BI319" s="208">
        <f>IF(N319="nulová",J319,0)</f>
        <v>0</v>
      </c>
      <c r="BJ319" s="19" t="s">
        <v>84</v>
      </c>
      <c r="BK319" s="208">
        <f>ROUND(I319*H319,2)</f>
        <v>0</v>
      </c>
      <c r="BL319" s="19" t="s">
        <v>194</v>
      </c>
      <c r="BM319" s="207" t="s">
        <v>609</v>
      </c>
    </row>
    <row r="320" spans="1:65" s="2" customFormat="1">
      <c r="A320" s="36"/>
      <c r="B320" s="37"/>
      <c r="C320" s="38"/>
      <c r="D320" s="209" t="s">
        <v>322</v>
      </c>
      <c r="E320" s="38"/>
      <c r="F320" s="210" t="s">
        <v>608</v>
      </c>
      <c r="G320" s="38"/>
      <c r="H320" s="38"/>
      <c r="I320" s="118"/>
      <c r="J320" s="38"/>
      <c r="K320" s="38"/>
      <c r="L320" s="41"/>
      <c r="M320" s="211"/>
      <c r="N320" s="212"/>
      <c r="O320" s="66"/>
      <c r="P320" s="66"/>
      <c r="Q320" s="66"/>
      <c r="R320" s="66"/>
      <c r="S320" s="66"/>
      <c r="T320" s="67"/>
      <c r="U320" s="36"/>
      <c r="V320" s="36"/>
      <c r="W320" s="36"/>
      <c r="X320" s="36"/>
      <c r="Y320" s="36"/>
      <c r="Z320" s="36"/>
      <c r="AA320" s="36"/>
      <c r="AB320" s="36"/>
      <c r="AC320" s="36"/>
      <c r="AD320" s="36"/>
      <c r="AE320" s="36"/>
      <c r="AT320" s="19" t="s">
        <v>322</v>
      </c>
      <c r="AU320" s="19" t="s">
        <v>86</v>
      </c>
    </row>
    <row r="321" spans="1:65" s="13" customFormat="1">
      <c r="B321" s="213"/>
      <c r="C321" s="214"/>
      <c r="D321" s="209" t="s">
        <v>324</v>
      </c>
      <c r="E321" s="215" t="s">
        <v>19</v>
      </c>
      <c r="F321" s="216" t="s">
        <v>119</v>
      </c>
      <c r="G321" s="214"/>
      <c r="H321" s="217">
        <v>48</v>
      </c>
      <c r="I321" s="218"/>
      <c r="J321" s="214"/>
      <c r="K321" s="214"/>
      <c r="L321" s="219"/>
      <c r="M321" s="220"/>
      <c r="N321" s="221"/>
      <c r="O321" s="221"/>
      <c r="P321" s="221"/>
      <c r="Q321" s="221"/>
      <c r="R321" s="221"/>
      <c r="S321" s="221"/>
      <c r="T321" s="222"/>
      <c r="AT321" s="223" t="s">
        <v>324</v>
      </c>
      <c r="AU321" s="223" t="s">
        <v>86</v>
      </c>
      <c r="AV321" s="13" t="s">
        <v>86</v>
      </c>
      <c r="AW321" s="13" t="s">
        <v>37</v>
      </c>
      <c r="AX321" s="13" t="s">
        <v>84</v>
      </c>
      <c r="AY321" s="223" t="s">
        <v>315</v>
      </c>
    </row>
    <row r="322" spans="1:65" s="2" customFormat="1" ht="16.5" customHeight="1">
      <c r="A322" s="36"/>
      <c r="B322" s="37"/>
      <c r="C322" s="196" t="s">
        <v>610</v>
      </c>
      <c r="D322" s="196" t="s">
        <v>317</v>
      </c>
      <c r="E322" s="197" t="s">
        <v>611</v>
      </c>
      <c r="F322" s="198" t="s">
        <v>612</v>
      </c>
      <c r="G322" s="199" t="s">
        <v>133</v>
      </c>
      <c r="H322" s="200">
        <v>6</v>
      </c>
      <c r="I322" s="201"/>
      <c r="J322" s="202">
        <f>ROUND(I322*H322,2)</f>
        <v>0</v>
      </c>
      <c r="K322" s="198" t="s">
        <v>320</v>
      </c>
      <c r="L322" s="41"/>
      <c r="M322" s="203" t="s">
        <v>19</v>
      </c>
      <c r="N322" s="204" t="s">
        <v>47</v>
      </c>
      <c r="O322" s="66"/>
      <c r="P322" s="205">
        <f>O322*H322</f>
        <v>0</v>
      </c>
      <c r="Q322" s="205">
        <v>1.92E-3</v>
      </c>
      <c r="R322" s="205">
        <f>Q322*H322</f>
        <v>1.1520000000000001E-2</v>
      </c>
      <c r="S322" s="205">
        <v>0</v>
      </c>
      <c r="T322" s="206">
        <f>S322*H322</f>
        <v>0</v>
      </c>
      <c r="U322" s="36"/>
      <c r="V322" s="36"/>
      <c r="W322" s="36"/>
      <c r="X322" s="36"/>
      <c r="Y322" s="36"/>
      <c r="Z322" s="36"/>
      <c r="AA322" s="36"/>
      <c r="AB322" s="36"/>
      <c r="AC322" s="36"/>
      <c r="AD322" s="36"/>
      <c r="AE322" s="36"/>
      <c r="AR322" s="207" t="s">
        <v>194</v>
      </c>
      <c r="AT322" s="207" t="s">
        <v>317</v>
      </c>
      <c r="AU322" s="207" t="s">
        <v>86</v>
      </c>
      <c r="AY322" s="19" t="s">
        <v>315</v>
      </c>
      <c r="BE322" s="208">
        <f>IF(N322="základní",J322,0)</f>
        <v>0</v>
      </c>
      <c r="BF322" s="208">
        <f>IF(N322="snížená",J322,0)</f>
        <v>0</v>
      </c>
      <c r="BG322" s="208">
        <f>IF(N322="zákl. přenesená",J322,0)</f>
        <v>0</v>
      </c>
      <c r="BH322" s="208">
        <f>IF(N322="sníž. přenesená",J322,0)</f>
        <v>0</v>
      </c>
      <c r="BI322" s="208">
        <f>IF(N322="nulová",J322,0)</f>
        <v>0</v>
      </c>
      <c r="BJ322" s="19" t="s">
        <v>84</v>
      </c>
      <c r="BK322" s="208">
        <f>ROUND(I322*H322,2)</f>
        <v>0</v>
      </c>
      <c r="BL322" s="19" t="s">
        <v>194</v>
      </c>
      <c r="BM322" s="207" t="s">
        <v>613</v>
      </c>
    </row>
    <row r="323" spans="1:65" s="2" customFormat="1">
      <c r="A323" s="36"/>
      <c r="B323" s="37"/>
      <c r="C323" s="38"/>
      <c r="D323" s="209" t="s">
        <v>322</v>
      </c>
      <c r="E323" s="38"/>
      <c r="F323" s="210" t="s">
        <v>614</v>
      </c>
      <c r="G323" s="38"/>
      <c r="H323" s="38"/>
      <c r="I323" s="118"/>
      <c r="J323" s="38"/>
      <c r="K323" s="38"/>
      <c r="L323" s="41"/>
      <c r="M323" s="211"/>
      <c r="N323" s="212"/>
      <c r="O323" s="66"/>
      <c r="P323" s="66"/>
      <c r="Q323" s="66"/>
      <c r="R323" s="66"/>
      <c r="S323" s="66"/>
      <c r="T323" s="67"/>
      <c r="U323" s="36"/>
      <c r="V323" s="36"/>
      <c r="W323" s="36"/>
      <c r="X323" s="36"/>
      <c r="Y323" s="36"/>
      <c r="Z323" s="36"/>
      <c r="AA323" s="36"/>
      <c r="AB323" s="36"/>
      <c r="AC323" s="36"/>
      <c r="AD323" s="36"/>
      <c r="AE323" s="36"/>
      <c r="AT323" s="19" t="s">
        <v>322</v>
      </c>
      <c r="AU323" s="19" t="s">
        <v>86</v>
      </c>
    </row>
    <row r="324" spans="1:65" s="14" customFormat="1">
      <c r="B324" s="225"/>
      <c r="C324" s="226"/>
      <c r="D324" s="209" t="s">
        <v>324</v>
      </c>
      <c r="E324" s="227" t="s">
        <v>19</v>
      </c>
      <c r="F324" s="228" t="s">
        <v>573</v>
      </c>
      <c r="G324" s="226"/>
      <c r="H324" s="227" t="s">
        <v>19</v>
      </c>
      <c r="I324" s="229"/>
      <c r="J324" s="226"/>
      <c r="K324" s="226"/>
      <c r="L324" s="230"/>
      <c r="M324" s="231"/>
      <c r="N324" s="232"/>
      <c r="O324" s="232"/>
      <c r="P324" s="232"/>
      <c r="Q324" s="232"/>
      <c r="R324" s="232"/>
      <c r="S324" s="232"/>
      <c r="T324" s="233"/>
      <c r="AT324" s="234" t="s">
        <v>324</v>
      </c>
      <c r="AU324" s="234" t="s">
        <v>86</v>
      </c>
      <c r="AV324" s="14" t="s">
        <v>84</v>
      </c>
      <c r="AW324" s="14" t="s">
        <v>37</v>
      </c>
      <c r="AX324" s="14" t="s">
        <v>76</v>
      </c>
      <c r="AY324" s="234" t="s">
        <v>315</v>
      </c>
    </row>
    <row r="325" spans="1:65" s="13" customFormat="1">
      <c r="B325" s="213"/>
      <c r="C325" s="214"/>
      <c r="D325" s="209" t="s">
        <v>324</v>
      </c>
      <c r="E325" s="215" t="s">
        <v>249</v>
      </c>
      <c r="F325" s="216" t="s">
        <v>615</v>
      </c>
      <c r="G325" s="214"/>
      <c r="H325" s="217">
        <v>6</v>
      </c>
      <c r="I325" s="218"/>
      <c r="J325" s="214"/>
      <c r="K325" s="214"/>
      <c r="L325" s="219"/>
      <c r="M325" s="220"/>
      <c r="N325" s="221"/>
      <c r="O325" s="221"/>
      <c r="P325" s="221"/>
      <c r="Q325" s="221"/>
      <c r="R325" s="221"/>
      <c r="S325" s="221"/>
      <c r="T325" s="222"/>
      <c r="AT325" s="223" t="s">
        <v>324</v>
      </c>
      <c r="AU325" s="223" t="s">
        <v>86</v>
      </c>
      <c r="AV325" s="13" t="s">
        <v>86</v>
      </c>
      <c r="AW325" s="13" t="s">
        <v>37</v>
      </c>
      <c r="AX325" s="13" t="s">
        <v>84</v>
      </c>
      <c r="AY325" s="223" t="s">
        <v>315</v>
      </c>
    </row>
    <row r="326" spans="1:65" s="2" customFormat="1" ht="16.5" customHeight="1">
      <c r="A326" s="36"/>
      <c r="B326" s="37"/>
      <c r="C326" s="196" t="s">
        <v>616</v>
      </c>
      <c r="D326" s="196" t="s">
        <v>317</v>
      </c>
      <c r="E326" s="197" t="s">
        <v>617</v>
      </c>
      <c r="F326" s="198" t="s">
        <v>618</v>
      </c>
      <c r="G326" s="199" t="s">
        <v>113</v>
      </c>
      <c r="H326" s="200">
        <v>165.679</v>
      </c>
      <c r="I326" s="201"/>
      <c r="J326" s="202">
        <f>ROUND(I326*H326,2)</f>
        <v>0</v>
      </c>
      <c r="K326" s="198" t="s">
        <v>320</v>
      </c>
      <c r="L326" s="41"/>
      <c r="M326" s="203" t="s">
        <v>19</v>
      </c>
      <c r="N326" s="204" t="s">
        <v>47</v>
      </c>
      <c r="O326" s="66"/>
      <c r="P326" s="205">
        <f>O326*H326</f>
        <v>0</v>
      </c>
      <c r="Q326" s="205">
        <v>0</v>
      </c>
      <c r="R326" s="205">
        <f>Q326*H326</f>
        <v>0</v>
      </c>
      <c r="S326" s="205">
        <v>0</v>
      </c>
      <c r="T326" s="206">
        <f>S326*H326</f>
        <v>0</v>
      </c>
      <c r="U326" s="36"/>
      <c r="V326" s="36"/>
      <c r="W326" s="36"/>
      <c r="X326" s="36"/>
      <c r="Y326" s="36"/>
      <c r="Z326" s="36"/>
      <c r="AA326" s="36"/>
      <c r="AB326" s="36"/>
      <c r="AC326" s="36"/>
      <c r="AD326" s="36"/>
      <c r="AE326" s="36"/>
      <c r="AR326" s="207" t="s">
        <v>194</v>
      </c>
      <c r="AT326" s="207" t="s">
        <v>317</v>
      </c>
      <c r="AU326" s="207" t="s">
        <v>86</v>
      </c>
      <c r="AY326" s="19" t="s">
        <v>315</v>
      </c>
      <c r="BE326" s="208">
        <f>IF(N326="základní",J326,0)</f>
        <v>0</v>
      </c>
      <c r="BF326" s="208">
        <f>IF(N326="snížená",J326,0)</f>
        <v>0</v>
      </c>
      <c r="BG326" s="208">
        <f>IF(N326="zákl. přenesená",J326,0)</f>
        <v>0</v>
      </c>
      <c r="BH326" s="208">
        <f>IF(N326="sníž. přenesená",J326,0)</f>
        <v>0</v>
      </c>
      <c r="BI326" s="208">
        <f>IF(N326="nulová",J326,0)</f>
        <v>0</v>
      </c>
      <c r="BJ326" s="19" t="s">
        <v>84</v>
      </c>
      <c r="BK326" s="208">
        <f>ROUND(I326*H326,2)</f>
        <v>0</v>
      </c>
      <c r="BL326" s="19" t="s">
        <v>194</v>
      </c>
      <c r="BM326" s="207" t="s">
        <v>619</v>
      </c>
    </row>
    <row r="327" spans="1:65" s="2" customFormat="1" ht="19.5">
      <c r="A327" s="36"/>
      <c r="B327" s="37"/>
      <c r="C327" s="38"/>
      <c r="D327" s="209" t="s">
        <v>322</v>
      </c>
      <c r="E327" s="38"/>
      <c r="F327" s="210" t="s">
        <v>620</v>
      </c>
      <c r="G327" s="38"/>
      <c r="H327" s="38"/>
      <c r="I327" s="118"/>
      <c r="J327" s="38"/>
      <c r="K327" s="38"/>
      <c r="L327" s="41"/>
      <c r="M327" s="211"/>
      <c r="N327" s="212"/>
      <c r="O327" s="66"/>
      <c r="P327" s="66"/>
      <c r="Q327" s="66"/>
      <c r="R327" s="66"/>
      <c r="S327" s="66"/>
      <c r="T327" s="67"/>
      <c r="U327" s="36"/>
      <c r="V327" s="36"/>
      <c r="W327" s="36"/>
      <c r="X327" s="36"/>
      <c r="Y327" s="36"/>
      <c r="Z327" s="36"/>
      <c r="AA327" s="36"/>
      <c r="AB327" s="36"/>
      <c r="AC327" s="36"/>
      <c r="AD327" s="36"/>
      <c r="AE327" s="36"/>
      <c r="AT327" s="19" t="s">
        <v>322</v>
      </c>
      <c r="AU327" s="19" t="s">
        <v>86</v>
      </c>
    </row>
    <row r="328" spans="1:65" s="13" customFormat="1">
      <c r="B328" s="213"/>
      <c r="C328" s="214"/>
      <c r="D328" s="209" t="s">
        <v>324</v>
      </c>
      <c r="E328" s="215" t="s">
        <v>19</v>
      </c>
      <c r="F328" s="216" t="s">
        <v>621</v>
      </c>
      <c r="G328" s="214"/>
      <c r="H328" s="217">
        <v>165.679</v>
      </c>
      <c r="I328" s="218"/>
      <c r="J328" s="214"/>
      <c r="K328" s="214"/>
      <c r="L328" s="219"/>
      <c r="M328" s="220"/>
      <c r="N328" s="221"/>
      <c r="O328" s="221"/>
      <c r="P328" s="221"/>
      <c r="Q328" s="221"/>
      <c r="R328" s="221"/>
      <c r="S328" s="221"/>
      <c r="T328" s="222"/>
      <c r="AT328" s="223" t="s">
        <v>324</v>
      </c>
      <c r="AU328" s="223" t="s">
        <v>86</v>
      </c>
      <c r="AV328" s="13" t="s">
        <v>86</v>
      </c>
      <c r="AW328" s="13" t="s">
        <v>37</v>
      </c>
      <c r="AX328" s="13" t="s">
        <v>84</v>
      </c>
      <c r="AY328" s="223" t="s">
        <v>315</v>
      </c>
    </row>
    <row r="329" spans="1:65" s="2" customFormat="1" ht="16.5" customHeight="1">
      <c r="A329" s="36"/>
      <c r="B329" s="37"/>
      <c r="C329" s="196" t="s">
        <v>622</v>
      </c>
      <c r="D329" s="196" t="s">
        <v>317</v>
      </c>
      <c r="E329" s="197" t="s">
        <v>623</v>
      </c>
      <c r="F329" s="198" t="s">
        <v>624</v>
      </c>
      <c r="G329" s="199" t="s">
        <v>113</v>
      </c>
      <c r="H329" s="200">
        <v>127.705</v>
      </c>
      <c r="I329" s="201"/>
      <c r="J329" s="202">
        <f>ROUND(I329*H329,2)</f>
        <v>0</v>
      </c>
      <c r="K329" s="198" t="s">
        <v>320</v>
      </c>
      <c r="L329" s="41"/>
      <c r="M329" s="203" t="s">
        <v>19</v>
      </c>
      <c r="N329" s="204" t="s">
        <v>47</v>
      </c>
      <c r="O329" s="66"/>
      <c r="P329" s="205">
        <f>O329*H329</f>
        <v>0</v>
      </c>
      <c r="Q329" s="205">
        <v>0</v>
      </c>
      <c r="R329" s="205">
        <f>Q329*H329</f>
        <v>0</v>
      </c>
      <c r="S329" s="205">
        <v>0</v>
      </c>
      <c r="T329" s="206">
        <f>S329*H329</f>
        <v>0</v>
      </c>
      <c r="U329" s="36"/>
      <c r="V329" s="36"/>
      <c r="W329" s="36"/>
      <c r="X329" s="36"/>
      <c r="Y329" s="36"/>
      <c r="Z329" s="36"/>
      <c r="AA329" s="36"/>
      <c r="AB329" s="36"/>
      <c r="AC329" s="36"/>
      <c r="AD329" s="36"/>
      <c r="AE329" s="36"/>
      <c r="AR329" s="207" t="s">
        <v>194</v>
      </c>
      <c r="AT329" s="207" t="s">
        <v>317</v>
      </c>
      <c r="AU329" s="207" t="s">
        <v>86</v>
      </c>
      <c r="AY329" s="19" t="s">
        <v>315</v>
      </c>
      <c r="BE329" s="208">
        <f>IF(N329="základní",J329,0)</f>
        <v>0</v>
      </c>
      <c r="BF329" s="208">
        <f>IF(N329="snížená",J329,0)</f>
        <v>0</v>
      </c>
      <c r="BG329" s="208">
        <f>IF(N329="zákl. přenesená",J329,0)</f>
        <v>0</v>
      </c>
      <c r="BH329" s="208">
        <f>IF(N329="sníž. přenesená",J329,0)</f>
        <v>0</v>
      </c>
      <c r="BI329" s="208">
        <f>IF(N329="nulová",J329,0)</f>
        <v>0</v>
      </c>
      <c r="BJ329" s="19" t="s">
        <v>84</v>
      </c>
      <c r="BK329" s="208">
        <f>ROUND(I329*H329,2)</f>
        <v>0</v>
      </c>
      <c r="BL329" s="19" t="s">
        <v>194</v>
      </c>
      <c r="BM329" s="207" t="s">
        <v>625</v>
      </c>
    </row>
    <row r="330" spans="1:65" s="2" customFormat="1" ht="19.5">
      <c r="A330" s="36"/>
      <c r="B330" s="37"/>
      <c r="C330" s="38"/>
      <c r="D330" s="209" t="s">
        <v>322</v>
      </c>
      <c r="E330" s="38"/>
      <c r="F330" s="210" t="s">
        <v>626</v>
      </c>
      <c r="G330" s="38"/>
      <c r="H330" s="38"/>
      <c r="I330" s="118"/>
      <c r="J330" s="38"/>
      <c r="K330" s="38"/>
      <c r="L330" s="41"/>
      <c r="M330" s="211"/>
      <c r="N330" s="212"/>
      <c r="O330" s="66"/>
      <c r="P330" s="66"/>
      <c r="Q330" s="66"/>
      <c r="R330" s="66"/>
      <c r="S330" s="66"/>
      <c r="T330" s="67"/>
      <c r="U330" s="36"/>
      <c r="V330" s="36"/>
      <c r="W330" s="36"/>
      <c r="X330" s="36"/>
      <c r="Y330" s="36"/>
      <c r="Z330" s="36"/>
      <c r="AA330" s="36"/>
      <c r="AB330" s="36"/>
      <c r="AC330" s="36"/>
      <c r="AD330" s="36"/>
      <c r="AE330" s="36"/>
      <c r="AT330" s="19" t="s">
        <v>322</v>
      </c>
      <c r="AU330" s="19" t="s">
        <v>86</v>
      </c>
    </row>
    <row r="331" spans="1:65" s="13" customFormat="1">
      <c r="B331" s="213"/>
      <c r="C331" s="214"/>
      <c r="D331" s="209" t="s">
        <v>324</v>
      </c>
      <c r="E331" s="215" t="s">
        <v>19</v>
      </c>
      <c r="F331" s="216" t="s">
        <v>627</v>
      </c>
      <c r="G331" s="214"/>
      <c r="H331" s="217">
        <v>127.705</v>
      </c>
      <c r="I331" s="218"/>
      <c r="J331" s="214"/>
      <c r="K331" s="214"/>
      <c r="L331" s="219"/>
      <c r="M331" s="220"/>
      <c r="N331" s="221"/>
      <c r="O331" s="221"/>
      <c r="P331" s="221"/>
      <c r="Q331" s="221"/>
      <c r="R331" s="221"/>
      <c r="S331" s="221"/>
      <c r="T331" s="222"/>
      <c r="AT331" s="223" t="s">
        <v>324</v>
      </c>
      <c r="AU331" s="223" t="s">
        <v>86</v>
      </c>
      <c r="AV331" s="13" t="s">
        <v>86</v>
      </c>
      <c r="AW331" s="13" t="s">
        <v>37</v>
      </c>
      <c r="AX331" s="13" t="s">
        <v>84</v>
      </c>
      <c r="AY331" s="223" t="s">
        <v>315</v>
      </c>
    </row>
    <row r="332" spans="1:65" s="2" customFormat="1" ht="16.5" customHeight="1">
      <c r="A332" s="36"/>
      <c r="B332" s="37"/>
      <c r="C332" s="196" t="s">
        <v>628</v>
      </c>
      <c r="D332" s="196" t="s">
        <v>317</v>
      </c>
      <c r="E332" s="197" t="s">
        <v>629</v>
      </c>
      <c r="F332" s="198" t="s">
        <v>630</v>
      </c>
      <c r="G332" s="199" t="s">
        <v>113</v>
      </c>
      <c r="H332" s="200">
        <v>8176.3779999999997</v>
      </c>
      <c r="I332" s="201"/>
      <c r="J332" s="202">
        <f>ROUND(I332*H332,2)</f>
        <v>0</v>
      </c>
      <c r="K332" s="198" t="s">
        <v>320</v>
      </c>
      <c r="L332" s="41"/>
      <c r="M332" s="203" t="s">
        <v>19</v>
      </c>
      <c r="N332" s="204" t="s">
        <v>47</v>
      </c>
      <c r="O332" s="66"/>
      <c r="P332" s="205">
        <f>O332*H332</f>
        <v>0</v>
      </c>
      <c r="Q332" s="205">
        <v>0</v>
      </c>
      <c r="R332" s="205">
        <f>Q332*H332</f>
        <v>0</v>
      </c>
      <c r="S332" s="205">
        <v>0</v>
      </c>
      <c r="T332" s="206">
        <f>S332*H332</f>
        <v>0</v>
      </c>
      <c r="U332" s="36"/>
      <c r="V332" s="36"/>
      <c r="W332" s="36"/>
      <c r="X332" s="36"/>
      <c r="Y332" s="36"/>
      <c r="Z332" s="36"/>
      <c r="AA332" s="36"/>
      <c r="AB332" s="36"/>
      <c r="AC332" s="36"/>
      <c r="AD332" s="36"/>
      <c r="AE332" s="36"/>
      <c r="AR332" s="207" t="s">
        <v>194</v>
      </c>
      <c r="AT332" s="207" t="s">
        <v>317</v>
      </c>
      <c r="AU332" s="207" t="s">
        <v>86</v>
      </c>
      <c r="AY332" s="19" t="s">
        <v>315</v>
      </c>
      <c r="BE332" s="208">
        <f>IF(N332="základní",J332,0)</f>
        <v>0</v>
      </c>
      <c r="BF332" s="208">
        <f>IF(N332="snížená",J332,0)</f>
        <v>0</v>
      </c>
      <c r="BG332" s="208">
        <f>IF(N332="zákl. přenesená",J332,0)</f>
        <v>0</v>
      </c>
      <c r="BH332" s="208">
        <f>IF(N332="sníž. přenesená",J332,0)</f>
        <v>0</v>
      </c>
      <c r="BI332" s="208">
        <f>IF(N332="nulová",J332,0)</f>
        <v>0</v>
      </c>
      <c r="BJ332" s="19" t="s">
        <v>84</v>
      </c>
      <c r="BK332" s="208">
        <f>ROUND(I332*H332,2)</f>
        <v>0</v>
      </c>
      <c r="BL332" s="19" t="s">
        <v>194</v>
      </c>
      <c r="BM332" s="207" t="s">
        <v>631</v>
      </c>
    </row>
    <row r="333" spans="1:65" s="2" customFormat="1" ht="19.5">
      <c r="A333" s="36"/>
      <c r="B333" s="37"/>
      <c r="C333" s="38"/>
      <c r="D333" s="209" t="s">
        <v>322</v>
      </c>
      <c r="E333" s="38"/>
      <c r="F333" s="210" t="s">
        <v>632</v>
      </c>
      <c r="G333" s="38"/>
      <c r="H333" s="38"/>
      <c r="I333" s="118"/>
      <c r="J333" s="38"/>
      <c r="K333" s="38"/>
      <c r="L333" s="41"/>
      <c r="M333" s="211"/>
      <c r="N333" s="212"/>
      <c r="O333" s="66"/>
      <c r="P333" s="66"/>
      <c r="Q333" s="66"/>
      <c r="R333" s="66"/>
      <c r="S333" s="66"/>
      <c r="T333" s="67"/>
      <c r="U333" s="36"/>
      <c r="V333" s="36"/>
      <c r="W333" s="36"/>
      <c r="X333" s="36"/>
      <c r="Y333" s="36"/>
      <c r="Z333" s="36"/>
      <c r="AA333" s="36"/>
      <c r="AB333" s="36"/>
      <c r="AC333" s="36"/>
      <c r="AD333" s="36"/>
      <c r="AE333" s="36"/>
      <c r="AT333" s="19" t="s">
        <v>322</v>
      </c>
      <c r="AU333" s="19" t="s">
        <v>86</v>
      </c>
    </row>
    <row r="334" spans="1:65" s="13" customFormat="1">
      <c r="B334" s="213"/>
      <c r="C334" s="214"/>
      <c r="D334" s="209" t="s">
        <v>324</v>
      </c>
      <c r="E334" s="215" t="s">
        <v>19</v>
      </c>
      <c r="F334" s="216" t="s">
        <v>633</v>
      </c>
      <c r="G334" s="214"/>
      <c r="H334" s="217">
        <v>180.5</v>
      </c>
      <c r="I334" s="218"/>
      <c r="J334" s="214"/>
      <c r="K334" s="214"/>
      <c r="L334" s="219"/>
      <c r="M334" s="220"/>
      <c r="N334" s="221"/>
      <c r="O334" s="221"/>
      <c r="P334" s="221"/>
      <c r="Q334" s="221"/>
      <c r="R334" s="221"/>
      <c r="S334" s="221"/>
      <c r="T334" s="222"/>
      <c r="AT334" s="223" t="s">
        <v>324</v>
      </c>
      <c r="AU334" s="223" t="s">
        <v>86</v>
      </c>
      <c r="AV334" s="13" t="s">
        <v>86</v>
      </c>
      <c r="AW334" s="13" t="s">
        <v>37</v>
      </c>
      <c r="AX334" s="13" t="s">
        <v>76</v>
      </c>
      <c r="AY334" s="223" t="s">
        <v>315</v>
      </c>
    </row>
    <row r="335" spans="1:65" s="13" customFormat="1">
      <c r="B335" s="213"/>
      <c r="C335" s="214"/>
      <c r="D335" s="209" t="s">
        <v>324</v>
      </c>
      <c r="E335" s="215" t="s">
        <v>19</v>
      </c>
      <c r="F335" s="216" t="s">
        <v>634</v>
      </c>
      <c r="G335" s="214"/>
      <c r="H335" s="217">
        <v>1460.7</v>
      </c>
      <c r="I335" s="218"/>
      <c r="J335" s="214"/>
      <c r="K335" s="214"/>
      <c r="L335" s="219"/>
      <c r="M335" s="220"/>
      <c r="N335" s="221"/>
      <c r="O335" s="221"/>
      <c r="P335" s="221"/>
      <c r="Q335" s="221"/>
      <c r="R335" s="221"/>
      <c r="S335" s="221"/>
      <c r="T335" s="222"/>
      <c r="AT335" s="223" t="s">
        <v>324</v>
      </c>
      <c r="AU335" s="223" t="s">
        <v>86</v>
      </c>
      <c r="AV335" s="13" t="s">
        <v>86</v>
      </c>
      <c r="AW335" s="13" t="s">
        <v>37</v>
      </c>
      <c r="AX335" s="13" t="s">
        <v>76</v>
      </c>
      <c r="AY335" s="223" t="s">
        <v>315</v>
      </c>
    </row>
    <row r="336" spans="1:65" s="13" customFormat="1">
      <c r="B336" s="213"/>
      <c r="C336" s="214"/>
      <c r="D336" s="209" t="s">
        <v>324</v>
      </c>
      <c r="E336" s="215" t="s">
        <v>19</v>
      </c>
      <c r="F336" s="216" t="s">
        <v>635</v>
      </c>
      <c r="G336" s="214"/>
      <c r="H336" s="217">
        <v>131.19999999999999</v>
      </c>
      <c r="I336" s="218"/>
      <c r="J336" s="214"/>
      <c r="K336" s="214"/>
      <c r="L336" s="219"/>
      <c r="M336" s="220"/>
      <c r="N336" s="221"/>
      <c r="O336" s="221"/>
      <c r="P336" s="221"/>
      <c r="Q336" s="221"/>
      <c r="R336" s="221"/>
      <c r="S336" s="221"/>
      <c r="T336" s="222"/>
      <c r="AT336" s="223" t="s">
        <v>324</v>
      </c>
      <c r="AU336" s="223" t="s">
        <v>86</v>
      </c>
      <c r="AV336" s="13" t="s">
        <v>86</v>
      </c>
      <c r="AW336" s="13" t="s">
        <v>37</v>
      </c>
      <c r="AX336" s="13" t="s">
        <v>76</v>
      </c>
      <c r="AY336" s="223" t="s">
        <v>315</v>
      </c>
    </row>
    <row r="337" spans="1:65" s="13" customFormat="1">
      <c r="B337" s="213"/>
      <c r="C337" s="214"/>
      <c r="D337" s="209" t="s">
        <v>324</v>
      </c>
      <c r="E337" s="215" t="s">
        <v>19</v>
      </c>
      <c r="F337" s="216" t="s">
        <v>636</v>
      </c>
      <c r="G337" s="214"/>
      <c r="H337" s="217">
        <v>990.46400000000006</v>
      </c>
      <c r="I337" s="218"/>
      <c r="J337" s="214"/>
      <c r="K337" s="214"/>
      <c r="L337" s="219"/>
      <c r="M337" s="220"/>
      <c r="N337" s="221"/>
      <c r="O337" s="221"/>
      <c r="P337" s="221"/>
      <c r="Q337" s="221"/>
      <c r="R337" s="221"/>
      <c r="S337" s="221"/>
      <c r="T337" s="222"/>
      <c r="AT337" s="223" t="s">
        <v>324</v>
      </c>
      <c r="AU337" s="223" t="s">
        <v>86</v>
      </c>
      <c r="AV337" s="13" t="s">
        <v>86</v>
      </c>
      <c r="AW337" s="13" t="s">
        <v>37</v>
      </c>
      <c r="AX337" s="13" t="s">
        <v>76</v>
      </c>
      <c r="AY337" s="223" t="s">
        <v>315</v>
      </c>
    </row>
    <row r="338" spans="1:65" s="13" customFormat="1">
      <c r="B338" s="213"/>
      <c r="C338" s="214"/>
      <c r="D338" s="209" t="s">
        <v>324</v>
      </c>
      <c r="E338" s="215" t="s">
        <v>19</v>
      </c>
      <c r="F338" s="216" t="s">
        <v>637</v>
      </c>
      <c r="G338" s="214"/>
      <c r="H338" s="217">
        <v>371.42399999999998</v>
      </c>
      <c r="I338" s="218"/>
      <c r="J338" s="214"/>
      <c r="K338" s="214"/>
      <c r="L338" s="219"/>
      <c r="M338" s="220"/>
      <c r="N338" s="221"/>
      <c r="O338" s="221"/>
      <c r="P338" s="221"/>
      <c r="Q338" s="221"/>
      <c r="R338" s="221"/>
      <c r="S338" s="221"/>
      <c r="T338" s="222"/>
      <c r="AT338" s="223" t="s">
        <v>324</v>
      </c>
      <c r="AU338" s="223" t="s">
        <v>86</v>
      </c>
      <c r="AV338" s="13" t="s">
        <v>86</v>
      </c>
      <c r="AW338" s="13" t="s">
        <v>37</v>
      </c>
      <c r="AX338" s="13" t="s">
        <v>76</v>
      </c>
      <c r="AY338" s="223" t="s">
        <v>315</v>
      </c>
    </row>
    <row r="339" spans="1:65" s="13" customFormat="1">
      <c r="B339" s="213"/>
      <c r="C339" s="214"/>
      <c r="D339" s="209" t="s">
        <v>324</v>
      </c>
      <c r="E339" s="215" t="s">
        <v>19</v>
      </c>
      <c r="F339" s="216" t="s">
        <v>638</v>
      </c>
      <c r="G339" s="214"/>
      <c r="H339" s="217">
        <v>574</v>
      </c>
      <c r="I339" s="218"/>
      <c r="J339" s="214"/>
      <c r="K339" s="214"/>
      <c r="L339" s="219"/>
      <c r="M339" s="220"/>
      <c r="N339" s="221"/>
      <c r="O339" s="221"/>
      <c r="P339" s="221"/>
      <c r="Q339" s="221"/>
      <c r="R339" s="221"/>
      <c r="S339" s="221"/>
      <c r="T339" s="222"/>
      <c r="AT339" s="223" t="s">
        <v>324</v>
      </c>
      <c r="AU339" s="223" t="s">
        <v>86</v>
      </c>
      <c r="AV339" s="13" t="s">
        <v>86</v>
      </c>
      <c r="AW339" s="13" t="s">
        <v>37</v>
      </c>
      <c r="AX339" s="13" t="s">
        <v>76</v>
      </c>
      <c r="AY339" s="223" t="s">
        <v>315</v>
      </c>
    </row>
    <row r="340" spans="1:65" s="13" customFormat="1">
      <c r="B340" s="213"/>
      <c r="C340" s="214"/>
      <c r="D340" s="209" t="s">
        <v>324</v>
      </c>
      <c r="E340" s="215" t="s">
        <v>19</v>
      </c>
      <c r="F340" s="216" t="s">
        <v>639</v>
      </c>
      <c r="G340" s="214"/>
      <c r="H340" s="217">
        <v>24</v>
      </c>
      <c r="I340" s="218"/>
      <c r="J340" s="214"/>
      <c r="K340" s="214"/>
      <c r="L340" s="219"/>
      <c r="M340" s="220"/>
      <c r="N340" s="221"/>
      <c r="O340" s="221"/>
      <c r="P340" s="221"/>
      <c r="Q340" s="221"/>
      <c r="R340" s="221"/>
      <c r="S340" s="221"/>
      <c r="T340" s="222"/>
      <c r="AT340" s="223" t="s">
        <v>324</v>
      </c>
      <c r="AU340" s="223" t="s">
        <v>86</v>
      </c>
      <c r="AV340" s="13" t="s">
        <v>86</v>
      </c>
      <c r="AW340" s="13" t="s">
        <v>37</v>
      </c>
      <c r="AX340" s="13" t="s">
        <v>76</v>
      </c>
      <c r="AY340" s="223" t="s">
        <v>315</v>
      </c>
    </row>
    <row r="341" spans="1:65" s="13" customFormat="1">
      <c r="B341" s="213"/>
      <c r="C341" s="214"/>
      <c r="D341" s="209" t="s">
        <v>324</v>
      </c>
      <c r="E341" s="215" t="s">
        <v>19</v>
      </c>
      <c r="F341" s="216" t="s">
        <v>640</v>
      </c>
      <c r="G341" s="214"/>
      <c r="H341" s="217">
        <v>4263.59</v>
      </c>
      <c r="I341" s="218"/>
      <c r="J341" s="214"/>
      <c r="K341" s="214"/>
      <c r="L341" s="219"/>
      <c r="M341" s="220"/>
      <c r="N341" s="221"/>
      <c r="O341" s="221"/>
      <c r="P341" s="221"/>
      <c r="Q341" s="221"/>
      <c r="R341" s="221"/>
      <c r="S341" s="221"/>
      <c r="T341" s="222"/>
      <c r="AT341" s="223" t="s">
        <v>324</v>
      </c>
      <c r="AU341" s="223" t="s">
        <v>86</v>
      </c>
      <c r="AV341" s="13" t="s">
        <v>86</v>
      </c>
      <c r="AW341" s="13" t="s">
        <v>37</v>
      </c>
      <c r="AX341" s="13" t="s">
        <v>76</v>
      </c>
      <c r="AY341" s="223" t="s">
        <v>315</v>
      </c>
    </row>
    <row r="342" spans="1:65" s="13" customFormat="1">
      <c r="B342" s="213"/>
      <c r="C342" s="214"/>
      <c r="D342" s="209" t="s">
        <v>324</v>
      </c>
      <c r="E342" s="215" t="s">
        <v>19</v>
      </c>
      <c r="F342" s="216" t="s">
        <v>641</v>
      </c>
      <c r="G342" s="214"/>
      <c r="H342" s="217">
        <v>180.5</v>
      </c>
      <c r="I342" s="218"/>
      <c r="J342" s="214"/>
      <c r="K342" s="214"/>
      <c r="L342" s="219"/>
      <c r="M342" s="220"/>
      <c r="N342" s="221"/>
      <c r="O342" s="221"/>
      <c r="P342" s="221"/>
      <c r="Q342" s="221"/>
      <c r="R342" s="221"/>
      <c r="S342" s="221"/>
      <c r="T342" s="222"/>
      <c r="AT342" s="223" t="s">
        <v>324</v>
      </c>
      <c r="AU342" s="223" t="s">
        <v>86</v>
      </c>
      <c r="AV342" s="13" t="s">
        <v>86</v>
      </c>
      <c r="AW342" s="13" t="s">
        <v>37</v>
      </c>
      <c r="AX342" s="13" t="s">
        <v>76</v>
      </c>
      <c r="AY342" s="223" t="s">
        <v>315</v>
      </c>
    </row>
    <row r="343" spans="1:65" s="16" customFormat="1">
      <c r="B343" s="246"/>
      <c r="C343" s="247"/>
      <c r="D343" s="209" t="s">
        <v>324</v>
      </c>
      <c r="E343" s="248" t="s">
        <v>19</v>
      </c>
      <c r="F343" s="249" t="s">
        <v>368</v>
      </c>
      <c r="G343" s="247"/>
      <c r="H343" s="250">
        <v>8176.3779999999997</v>
      </c>
      <c r="I343" s="251"/>
      <c r="J343" s="247"/>
      <c r="K343" s="247"/>
      <c r="L343" s="252"/>
      <c r="M343" s="253"/>
      <c r="N343" s="254"/>
      <c r="O343" s="254"/>
      <c r="P343" s="254"/>
      <c r="Q343" s="254"/>
      <c r="R343" s="254"/>
      <c r="S343" s="254"/>
      <c r="T343" s="255"/>
      <c r="AT343" s="256" t="s">
        <v>324</v>
      </c>
      <c r="AU343" s="256" t="s">
        <v>86</v>
      </c>
      <c r="AV343" s="16" t="s">
        <v>194</v>
      </c>
      <c r="AW343" s="16" t="s">
        <v>37</v>
      </c>
      <c r="AX343" s="16" t="s">
        <v>84</v>
      </c>
      <c r="AY343" s="256" t="s">
        <v>315</v>
      </c>
    </row>
    <row r="344" spans="1:65" s="2" customFormat="1" ht="16.5" customHeight="1">
      <c r="A344" s="36"/>
      <c r="B344" s="37"/>
      <c r="C344" s="196" t="s">
        <v>642</v>
      </c>
      <c r="D344" s="196" t="s">
        <v>317</v>
      </c>
      <c r="E344" s="197" t="s">
        <v>643</v>
      </c>
      <c r="F344" s="198" t="s">
        <v>644</v>
      </c>
      <c r="G344" s="199" t="s">
        <v>113</v>
      </c>
      <c r="H344" s="200">
        <v>2383.8820000000001</v>
      </c>
      <c r="I344" s="201"/>
      <c r="J344" s="202">
        <f>ROUND(I344*H344,2)</f>
        <v>0</v>
      </c>
      <c r="K344" s="198" t="s">
        <v>320</v>
      </c>
      <c r="L344" s="41"/>
      <c r="M344" s="203" t="s">
        <v>19</v>
      </c>
      <c r="N344" s="204" t="s">
        <v>47</v>
      </c>
      <c r="O344" s="66"/>
      <c r="P344" s="205">
        <f>O344*H344</f>
        <v>0</v>
      </c>
      <c r="Q344" s="205">
        <v>0</v>
      </c>
      <c r="R344" s="205">
        <f>Q344*H344</f>
        <v>0</v>
      </c>
      <c r="S344" s="205">
        <v>0</v>
      </c>
      <c r="T344" s="206">
        <f>S344*H344</f>
        <v>0</v>
      </c>
      <c r="U344" s="36"/>
      <c r="V344" s="36"/>
      <c r="W344" s="36"/>
      <c r="X344" s="36"/>
      <c r="Y344" s="36"/>
      <c r="Z344" s="36"/>
      <c r="AA344" s="36"/>
      <c r="AB344" s="36"/>
      <c r="AC344" s="36"/>
      <c r="AD344" s="36"/>
      <c r="AE344" s="36"/>
      <c r="AR344" s="207" t="s">
        <v>194</v>
      </c>
      <c r="AT344" s="207" t="s">
        <v>317</v>
      </c>
      <c r="AU344" s="207" t="s">
        <v>86</v>
      </c>
      <c r="AY344" s="19" t="s">
        <v>315</v>
      </c>
      <c r="BE344" s="208">
        <f>IF(N344="základní",J344,0)</f>
        <v>0</v>
      </c>
      <c r="BF344" s="208">
        <f>IF(N344="snížená",J344,0)</f>
        <v>0</v>
      </c>
      <c r="BG344" s="208">
        <f>IF(N344="zákl. přenesená",J344,0)</f>
        <v>0</v>
      </c>
      <c r="BH344" s="208">
        <f>IF(N344="sníž. přenesená",J344,0)</f>
        <v>0</v>
      </c>
      <c r="BI344" s="208">
        <f>IF(N344="nulová",J344,0)</f>
        <v>0</v>
      </c>
      <c r="BJ344" s="19" t="s">
        <v>84</v>
      </c>
      <c r="BK344" s="208">
        <f>ROUND(I344*H344,2)</f>
        <v>0</v>
      </c>
      <c r="BL344" s="19" t="s">
        <v>194</v>
      </c>
      <c r="BM344" s="207" t="s">
        <v>645</v>
      </c>
    </row>
    <row r="345" spans="1:65" s="2" customFormat="1" ht="19.5">
      <c r="A345" s="36"/>
      <c r="B345" s="37"/>
      <c r="C345" s="38"/>
      <c r="D345" s="209" t="s">
        <v>322</v>
      </c>
      <c r="E345" s="38"/>
      <c r="F345" s="210" t="s">
        <v>646</v>
      </c>
      <c r="G345" s="38"/>
      <c r="H345" s="38"/>
      <c r="I345" s="118"/>
      <c r="J345" s="38"/>
      <c r="K345" s="38"/>
      <c r="L345" s="41"/>
      <c r="M345" s="211"/>
      <c r="N345" s="212"/>
      <c r="O345" s="66"/>
      <c r="P345" s="66"/>
      <c r="Q345" s="66"/>
      <c r="R345" s="66"/>
      <c r="S345" s="66"/>
      <c r="T345" s="67"/>
      <c r="U345" s="36"/>
      <c r="V345" s="36"/>
      <c r="W345" s="36"/>
      <c r="X345" s="36"/>
      <c r="Y345" s="36"/>
      <c r="Z345" s="36"/>
      <c r="AA345" s="36"/>
      <c r="AB345" s="36"/>
      <c r="AC345" s="36"/>
      <c r="AD345" s="36"/>
      <c r="AE345" s="36"/>
      <c r="AT345" s="19" t="s">
        <v>322</v>
      </c>
      <c r="AU345" s="19" t="s">
        <v>86</v>
      </c>
    </row>
    <row r="346" spans="1:65" s="13" customFormat="1">
      <c r="B346" s="213"/>
      <c r="C346" s="214"/>
      <c r="D346" s="209" t="s">
        <v>324</v>
      </c>
      <c r="E346" s="215" t="s">
        <v>19</v>
      </c>
      <c r="F346" s="216" t="s">
        <v>647</v>
      </c>
      <c r="G346" s="214"/>
      <c r="H346" s="217">
        <v>1257.6099999999999</v>
      </c>
      <c r="I346" s="218"/>
      <c r="J346" s="214"/>
      <c r="K346" s="214"/>
      <c r="L346" s="219"/>
      <c r="M346" s="220"/>
      <c r="N346" s="221"/>
      <c r="O346" s="221"/>
      <c r="P346" s="221"/>
      <c r="Q346" s="221"/>
      <c r="R346" s="221"/>
      <c r="S346" s="221"/>
      <c r="T346" s="222"/>
      <c r="AT346" s="223" t="s">
        <v>324</v>
      </c>
      <c r="AU346" s="223" t="s">
        <v>86</v>
      </c>
      <c r="AV346" s="13" t="s">
        <v>86</v>
      </c>
      <c r="AW346" s="13" t="s">
        <v>37</v>
      </c>
      <c r="AX346" s="13" t="s">
        <v>76</v>
      </c>
      <c r="AY346" s="223" t="s">
        <v>315</v>
      </c>
    </row>
    <row r="347" spans="1:65" s="13" customFormat="1">
      <c r="B347" s="213"/>
      <c r="C347" s="214"/>
      <c r="D347" s="209" t="s">
        <v>324</v>
      </c>
      <c r="E347" s="215" t="s">
        <v>19</v>
      </c>
      <c r="F347" s="216" t="s">
        <v>648</v>
      </c>
      <c r="G347" s="214"/>
      <c r="H347" s="217">
        <v>12</v>
      </c>
      <c r="I347" s="218"/>
      <c r="J347" s="214"/>
      <c r="K347" s="214"/>
      <c r="L347" s="219"/>
      <c r="M347" s="220"/>
      <c r="N347" s="221"/>
      <c r="O347" s="221"/>
      <c r="P347" s="221"/>
      <c r="Q347" s="221"/>
      <c r="R347" s="221"/>
      <c r="S347" s="221"/>
      <c r="T347" s="222"/>
      <c r="AT347" s="223" t="s">
        <v>324</v>
      </c>
      <c r="AU347" s="223" t="s">
        <v>86</v>
      </c>
      <c r="AV347" s="13" t="s">
        <v>86</v>
      </c>
      <c r="AW347" s="13" t="s">
        <v>37</v>
      </c>
      <c r="AX347" s="13" t="s">
        <v>76</v>
      </c>
      <c r="AY347" s="223" t="s">
        <v>315</v>
      </c>
    </row>
    <row r="348" spans="1:65" s="13" customFormat="1">
      <c r="B348" s="213"/>
      <c r="C348" s="214"/>
      <c r="D348" s="209" t="s">
        <v>324</v>
      </c>
      <c r="E348" s="215" t="s">
        <v>19</v>
      </c>
      <c r="F348" s="216" t="s">
        <v>649</v>
      </c>
      <c r="G348" s="214"/>
      <c r="H348" s="217">
        <v>247.61600000000001</v>
      </c>
      <c r="I348" s="218"/>
      <c r="J348" s="214"/>
      <c r="K348" s="214"/>
      <c r="L348" s="219"/>
      <c r="M348" s="220"/>
      <c r="N348" s="221"/>
      <c r="O348" s="221"/>
      <c r="P348" s="221"/>
      <c r="Q348" s="221"/>
      <c r="R348" s="221"/>
      <c r="S348" s="221"/>
      <c r="T348" s="222"/>
      <c r="AT348" s="223" t="s">
        <v>324</v>
      </c>
      <c r="AU348" s="223" t="s">
        <v>86</v>
      </c>
      <c r="AV348" s="13" t="s">
        <v>86</v>
      </c>
      <c r="AW348" s="13" t="s">
        <v>37</v>
      </c>
      <c r="AX348" s="13" t="s">
        <v>76</v>
      </c>
      <c r="AY348" s="223" t="s">
        <v>315</v>
      </c>
    </row>
    <row r="349" spans="1:65" s="13" customFormat="1">
      <c r="B349" s="213"/>
      <c r="C349" s="214"/>
      <c r="D349" s="209" t="s">
        <v>324</v>
      </c>
      <c r="E349" s="215" t="s">
        <v>19</v>
      </c>
      <c r="F349" s="216" t="s">
        <v>650</v>
      </c>
      <c r="G349" s="214"/>
      <c r="H349" s="217">
        <v>866.65599999999995</v>
      </c>
      <c r="I349" s="218"/>
      <c r="J349" s="214"/>
      <c r="K349" s="214"/>
      <c r="L349" s="219"/>
      <c r="M349" s="220"/>
      <c r="N349" s="221"/>
      <c r="O349" s="221"/>
      <c r="P349" s="221"/>
      <c r="Q349" s="221"/>
      <c r="R349" s="221"/>
      <c r="S349" s="221"/>
      <c r="T349" s="222"/>
      <c r="AT349" s="223" t="s">
        <v>324</v>
      </c>
      <c r="AU349" s="223" t="s">
        <v>86</v>
      </c>
      <c r="AV349" s="13" t="s">
        <v>86</v>
      </c>
      <c r="AW349" s="13" t="s">
        <v>37</v>
      </c>
      <c r="AX349" s="13" t="s">
        <v>76</v>
      </c>
      <c r="AY349" s="223" t="s">
        <v>315</v>
      </c>
    </row>
    <row r="350" spans="1:65" s="16" customFormat="1">
      <c r="B350" s="246"/>
      <c r="C350" s="247"/>
      <c r="D350" s="209" t="s">
        <v>324</v>
      </c>
      <c r="E350" s="248" t="s">
        <v>19</v>
      </c>
      <c r="F350" s="249" t="s">
        <v>368</v>
      </c>
      <c r="G350" s="247"/>
      <c r="H350" s="250">
        <v>2383.8820000000001</v>
      </c>
      <c r="I350" s="251"/>
      <c r="J350" s="247"/>
      <c r="K350" s="247"/>
      <c r="L350" s="252"/>
      <c r="M350" s="253"/>
      <c r="N350" s="254"/>
      <c r="O350" s="254"/>
      <c r="P350" s="254"/>
      <c r="Q350" s="254"/>
      <c r="R350" s="254"/>
      <c r="S350" s="254"/>
      <c r="T350" s="255"/>
      <c r="AT350" s="256" t="s">
        <v>324</v>
      </c>
      <c r="AU350" s="256" t="s">
        <v>86</v>
      </c>
      <c r="AV350" s="16" t="s">
        <v>194</v>
      </c>
      <c r="AW350" s="16" t="s">
        <v>37</v>
      </c>
      <c r="AX350" s="16" t="s">
        <v>84</v>
      </c>
      <c r="AY350" s="256" t="s">
        <v>315</v>
      </c>
    </row>
    <row r="351" spans="1:65" s="2" customFormat="1" ht="16.5" customHeight="1">
      <c r="A351" s="36"/>
      <c r="B351" s="37"/>
      <c r="C351" s="196" t="s">
        <v>651</v>
      </c>
      <c r="D351" s="196" t="s">
        <v>317</v>
      </c>
      <c r="E351" s="197" t="s">
        <v>652</v>
      </c>
      <c r="F351" s="198" t="s">
        <v>653</v>
      </c>
      <c r="G351" s="199" t="s">
        <v>105</v>
      </c>
      <c r="H351" s="200">
        <v>4800</v>
      </c>
      <c r="I351" s="201"/>
      <c r="J351" s="202">
        <f>ROUND(I351*H351,2)</f>
        <v>0</v>
      </c>
      <c r="K351" s="198" t="s">
        <v>320</v>
      </c>
      <c r="L351" s="41"/>
      <c r="M351" s="203" t="s">
        <v>19</v>
      </c>
      <c r="N351" s="204" t="s">
        <v>47</v>
      </c>
      <c r="O351" s="66"/>
      <c r="P351" s="205">
        <f>O351*H351</f>
        <v>0</v>
      </c>
      <c r="Q351" s="205">
        <v>0</v>
      </c>
      <c r="R351" s="205">
        <f>Q351*H351</f>
        <v>0</v>
      </c>
      <c r="S351" s="205">
        <v>0</v>
      </c>
      <c r="T351" s="206">
        <f>S351*H351</f>
        <v>0</v>
      </c>
      <c r="U351" s="36"/>
      <c r="V351" s="36"/>
      <c r="W351" s="36"/>
      <c r="X351" s="36"/>
      <c r="Y351" s="36"/>
      <c r="Z351" s="36"/>
      <c r="AA351" s="36"/>
      <c r="AB351" s="36"/>
      <c r="AC351" s="36"/>
      <c r="AD351" s="36"/>
      <c r="AE351" s="36"/>
      <c r="AR351" s="207" t="s">
        <v>194</v>
      </c>
      <c r="AT351" s="207" t="s">
        <v>317</v>
      </c>
      <c r="AU351" s="207" t="s">
        <v>86</v>
      </c>
      <c r="AY351" s="19" t="s">
        <v>315</v>
      </c>
      <c r="BE351" s="208">
        <f>IF(N351="základní",J351,0)</f>
        <v>0</v>
      </c>
      <c r="BF351" s="208">
        <f>IF(N351="snížená",J351,0)</f>
        <v>0</v>
      </c>
      <c r="BG351" s="208">
        <f>IF(N351="zákl. přenesená",J351,0)</f>
        <v>0</v>
      </c>
      <c r="BH351" s="208">
        <f>IF(N351="sníž. přenesená",J351,0)</f>
        <v>0</v>
      </c>
      <c r="BI351" s="208">
        <f>IF(N351="nulová",J351,0)</f>
        <v>0</v>
      </c>
      <c r="BJ351" s="19" t="s">
        <v>84</v>
      </c>
      <c r="BK351" s="208">
        <f>ROUND(I351*H351,2)</f>
        <v>0</v>
      </c>
      <c r="BL351" s="19" t="s">
        <v>194</v>
      </c>
      <c r="BM351" s="207" t="s">
        <v>654</v>
      </c>
    </row>
    <row r="352" spans="1:65" s="2" customFormat="1">
      <c r="A352" s="36"/>
      <c r="B352" s="37"/>
      <c r="C352" s="38"/>
      <c r="D352" s="209" t="s">
        <v>322</v>
      </c>
      <c r="E352" s="38"/>
      <c r="F352" s="210" t="s">
        <v>655</v>
      </c>
      <c r="G352" s="38"/>
      <c r="H352" s="38"/>
      <c r="I352" s="118"/>
      <c r="J352" s="38"/>
      <c r="K352" s="38"/>
      <c r="L352" s="41"/>
      <c r="M352" s="211"/>
      <c r="N352" s="212"/>
      <c r="O352" s="66"/>
      <c r="P352" s="66"/>
      <c r="Q352" s="66"/>
      <c r="R352" s="66"/>
      <c r="S352" s="66"/>
      <c r="T352" s="67"/>
      <c r="U352" s="36"/>
      <c r="V352" s="36"/>
      <c r="W352" s="36"/>
      <c r="X352" s="36"/>
      <c r="Y352" s="36"/>
      <c r="Z352" s="36"/>
      <c r="AA352" s="36"/>
      <c r="AB352" s="36"/>
      <c r="AC352" s="36"/>
      <c r="AD352" s="36"/>
      <c r="AE352" s="36"/>
      <c r="AT352" s="19" t="s">
        <v>322</v>
      </c>
      <c r="AU352" s="19" t="s">
        <v>86</v>
      </c>
    </row>
    <row r="353" spans="1:65" s="13" customFormat="1">
      <c r="B353" s="213"/>
      <c r="C353" s="214"/>
      <c r="D353" s="209" t="s">
        <v>324</v>
      </c>
      <c r="E353" s="215" t="s">
        <v>19</v>
      </c>
      <c r="F353" s="216" t="s">
        <v>656</v>
      </c>
      <c r="G353" s="214"/>
      <c r="H353" s="217">
        <v>4800</v>
      </c>
      <c r="I353" s="218"/>
      <c r="J353" s="214"/>
      <c r="K353" s="214"/>
      <c r="L353" s="219"/>
      <c r="M353" s="220"/>
      <c r="N353" s="221"/>
      <c r="O353" s="221"/>
      <c r="P353" s="221"/>
      <c r="Q353" s="221"/>
      <c r="R353" s="221"/>
      <c r="S353" s="221"/>
      <c r="T353" s="222"/>
      <c r="AT353" s="223" t="s">
        <v>324</v>
      </c>
      <c r="AU353" s="223" t="s">
        <v>86</v>
      </c>
      <c r="AV353" s="13" t="s">
        <v>86</v>
      </c>
      <c r="AW353" s="13" t="s">
        <v>37</v>
      </c>
      <c r="AX353" s="13" t="s">
        <v>84</v>
      </c>
      <c r="AY353" s="223" t="s">
        <v>315</v>
      </c>
    </row>
    <row r="354" spans="1:65" s="2" customFormat="1" ht="16.5" customHeight="1">
      <c r="A354" s="36"/>
      <c r="B354" s="37"/>
      <c r="C354" s="196" t="s">
        <v>657</v>
      </c>
      <c r="D354" s="196" t="s">
        <v>317</v>
      </c>
      <c r="E354" s="197" t="s">
        <v>658</v>
      </c>
      <c r="F354" s="198" t="s">
        <v>659</v>
      </c>
      <c r="G354" s="199" t="s">
        <v>133</v>
      </c>
      <c r="H354" s="200">
        <v>21</v>
      </c>
      <c r="I354" s="201"/>
      <c r="J354" s="202">
        <f>ROUND(I354*H354,2)</f>
        <v>0</v>
      </c>
      <c r="K354" s="198" t="s">
        <v>320</v>
      </c>
      <c r="L354" s="41"/>
      <c r="M354" s="203" t="s">
        <v>19</v>
      </c>
      <c r="N354" s="204" t="s">
        <v>47</v>
      </c>
      <c r="O354" s="66"/>
      <c r="P354" s="205">
        <f>O354*H354</f>
        <v>0</v>
      </c>
      <c r="Q354" s="205">
        <v>0</v>
      </c>
      <c r="R354" s="205">
        <f>Q354*H354</f>
        <v>0</v>
      </c>
      <c r="S354" s="205">
        <v>0</v>
      </c>
      <c r="T354" s="206">
        <f>S354*H354</f>
        <v>0</v>
      </c>
      <c r="U354" s="36"/>
      <c r="V354" s="36"/>
      <c r="W354" s="36"/>
      <c r="X354" s="36"/>
      <c r="Y354" s="36"/>
      <c r="Z354" s="36"/>
      <c r="AA354" s="36"/>
      <c r="AB354" s="36"/>
      <c r="AC354" s="36"/>
      <c r="AD354" s="36"/>
      <c r="AE354" s="36"/>
      <c r="AR354" s="207" t="s">
        <v>194</v>
      </c>
      <c r="AT354" s="207" t="s">
        <v>317</v>
      </c>
      <c r="AU354" s="207" t="s">
        <v>86</v>
      </c>
      <c r="AY354" s="19" t="s">
        <v>315</v>
      </c>
      <c r="BE354" s="208">
        <f>IF(N354="základní",J354,0)</f>
        <v>0</v>
      </c>
      <c r="BF354" s="208">
        <f>IF(N354="snížená",J354,0)</f>
        <v>0</v>
      </c>
      <c r="BG354" s="208">
        <f>IF(N354="zákl. přenesená",J354,0)</f>
        <v>0</v>
      </c>
      <c r="BH354" s="208">
        <f>IF(N354="sníž. přenesená",J354,0)</f>
        <v>0</v>
      </c>
      <c r="BI354" s="208">
        <f>IF(N354="nulová",J354,0)</f>
        <v>0</v>
      </c>
      <c r="BJ354" s="19" t="s">
        <v>84</v>
      </c>
      <c r="BK354" s="208">
        <f>ROUND(I354*H354,2)</f>
        <v>0</v>
      </c>
      <c r="BL354" s="19" t="s">
        <v>194</v>
      </c>
      <c r="BM354" s="207" t="s">
        <v>660</v>
      </c>
    </row>
    <row r="355" spans="1:65" s="2" customFormat="1" ht="19.5">
      <c r="A355" s="36"/>
      <c r="B355" s="37"/>
      <c r="C355" s="38"/>
      <c r="D355" s="209" t="s">
        <v>322</v>
      </c>
      <c r="E355" s="38"/>
      <c r="F355" s="210" t="s">
        <v>661</v>
      </c>
      <c r="G355" s="38"/>
      <c r="H355" s="38"/>
      <c r="I355" s="118"/>
      <c r="J355" s="38"/>
      <c r="K355" s="38"/>
      <c r="L355" s="41"/>
      <c r="M355" s="211"/>
      <c r="N355" s="212"/>
      <c r="O355" s="66"/>
      <c r="P355" s="66"/>
      <c r="Q355" s="66"/>
      <c r="R355" s="66"/>
      <c r="S355" s="66"/>
      <c r="T355" s="67"/>
      <c r="U355" s="36"/>
      <c r="V355" s="36"/>
      <c r="W355" s="36"/>
      <c r="X355" s="36"/>
      <c r="Y355" s="36"/>
      <c r="Z355" s="36"/>
      <c r="AA355" s="36"/>
      <c r="AB355" s="36"/>
      <c r="AC355" s="36"/>
      <c r="AD355" s="36"/>
      <c r="AE355" s="36"/>
      <c r="AT355" s="19" t="s">
        <v>322</v>
      </c>
      <c r="AU355" s="19" t="s">
        <v>86</v>
      </c>
    </row>
    <row r="356" spans="1:65" s="2" customFormat="1" ht="19.5">
      <c r="A356" s="36"/>
      <c r="B356" s="37"/>
      <c r="C356" s="38"/>
      <c r="D356" s="209" t="s">
        <v>345</v>
      </c>
      <c r="E356" s="38"/>
      <c r="F356" s="224" t="s">
        <v>662</v>
      </c>
      <c r="G356" s="38"/>
      <c r="H356" s="38"/>
      <c r="I356" s="118"/>
      <c r="J356" s="38"/>
      <c r="K356" s="38"/>
      <c r="L356" s="41"/>
      <c r="M356" s="211"/>
      <c r="N356" s="212"/>
      <c r="O356" s="66"/>
      <c r="P356" s="66"/>
      <c r="Q356" s="66"/>
      <c r="R356" s="66"/>
      <c r="S356" s="66"/>
      <c r="T356" s="67"/>
      <c r="U356" s="36"/>
      <c r="V356" s="36"/>
      <c r="W356" s="36"/>
      <c r="X356" s="36"/>
      <c r="Y356" s="36"/>
      <c r="Z356" s="36"/>
      <c r="AA356" s="36"/>
      <c r="AB356" s="36"/>
      <c r="AC356" s="36"/>
      <c r="AD356" s="36"/>
      <c r="AE356" s="36"/>
      <c r="AT356" s="19" t="s">
        <v>345</v>
      </c>
      <c r="AU356" s="19" t="s">
        <v>86</v>
      </c>
    </row>
    <row r="357" spans="1:65" s="13" customFormat="1">
      <c r="B357" s="213"/>
      <c r="C357" s="214"/>
      <c r="D357" s="209" t="s">
        <v>324</v>
      </c>
      <c r="E357" s="215" t="s">
        <v>19</v>
      </c>
      <c r="F357" s="216" t="s">
        <v>131</v>
      </c>
      <c r="G357" s="214"/>
      <c r="H357" s="217">
        <v>21</v>
      </c>
      <c r="I357" s="218"/>
      <c r="J357" s="214"/>
      <c r="K357" s="214"/>
      <c r="L357" s="219"/>
      <c r="M357" s="220"/>
      <c r="N357" s="221"/>
      <c r="O357" s="221"/>
      <c r="P357" s="221"/>
      <c r="Q357" s="221"/>
      <c r="R357" s="221"/>
      <c r="S357" s="221"/>
      <c r="T357" s="222"/>
      <c r="AT357" s="223" t="s">
        <v>324</v>
      </c>
      <c r="AU357" s="223" t="s">
        <v>86</v>
      </c>
      <c r="AV357" s="13" t="s">
        <v>86</v>
      </c>
      <c r="AW357" s="13" t="s">
        <v>37</v>
      </c>
      <c r="AX357" s="13" t="s">
        <v>84</v>
      </c>
      <c r="AY357" s="223" t="s">
        <v>315</v>
      </c>
    </row>
    <row r="358" spans="1:65" s="2" customFormat="1" ht="16.5" customHeight="1">
      <c r="A358" s="36"/>
      <c r="B358" s="37"/>
      <c r="C358" s="196" t="s">
        <v>663</v>
      </c>
      <c r="D358" s="196" t="s">
        <v>317</v>
      </c>
      <c r="E358" s="197" t="s">
        <v>664</v>
      </c>
      <c r="F358" s="198" t="s">
        <v>665</v>
      </c>
      <c r="G358" s="199" t="s">
        <v>133</v>
      </c>
      <c r="H358" s="200">
        <v>13</v>
      </c>
      <c r="I358" s="201"/>
      <c r="J358" s="202">
        <f>ROUND(I358*H358,2)</f>
        <v>0</v>
      </c>
      <c r="K358" s="198" t="s">
        <v>320</v>
      </c>
      <c r="L358" s="41"/>
      <c r="M358" s="203" t="s">
        <v>19</v>
      </c>
      <c r="N358" s="204" t="s">
        <v>47</v>
      </c>
      <c r="O358" s="66"/>
      <c r="P358" s="205">
        <f>O358*H358</f>
        <v>0</v>
      </c>
      <c r="Q358" s="205">
        <v>0</v>
      </c>
      <c r="R358" s="205">
        <f>Q358*H358</f>
        <v>0</v>
      </c>
      <c r="S358" s="205">
        <v>0</v>
      </c>
      <c r="T358" s="206">
        <f>S358*H358</f>
        <v>0</v>
      </c>
      <c r="U358" s="36"/>
      <c r="V358" s="36"/>
      <c r="W358" s="36"/>
      <c r="X358" s="36"/>
      <c r="Y358" s="36"/>
      <c r="Z358" s="36"/>
      <c r="AA358" s="36"/>
      <c r="AB358" s="36"/>
      <c r="AC358" s="36"/>
      <c r="AD358" s="36"/>
      <c r="AE358" s="36"/>
      <c r="AR358" s="207" t="s">
        <v>194</v>
      </c>
      <c r="AT358" s="207" t="s">
        <v>317</v>
      </c>
      <c r="AU358" s="207" t="s">
        <v>86</v>
      </c>
      <c r="AY358" s="19" t="s">
        <v>315</v>
      </c>
      <c r="BE358" s="208">
        <f>IF(N358="základní",J358,0)</f>
        <v>0</v>
      </c>
      <c r="BF358" s="208">
        <f>IF(N358="snížená",J358,0)</f>
        <v>0</v>
      </c>
      <c r="BG358" s="208">
        <f>IF(N358="zákl. přenesená",J358,0)</f>
        <v>0</v>
      </c>
      <c r="BH358" s="208">
        <f>IF(N358="sníž. přenesená",J358,0)</f>
        <v>0</v>
      </c>
      <c r="BI358" s="208">
        <f>IF(N358="nulová",J358,0)</f>
        <v>0</v>
      </c>
      <c r="BJ358" s="19" t="s">
        <v>84</v>
      </c>
      <c r="BK358" s="208">
        <f>ROUND(I358*H358,2)</f>
        <v>0</v>
      </c>
      <c r="BL358" s="19" t="s">
        <v>194</v>
      </c>
      <c r="BM358" s="207" t="s">
        <v>666</v>
      </c>
    </row>
    <row r="359" spans="1:65" s="2" customFormat="1" ht="19.5">
      <c r="A359" s="36"/>
      <c r="B359" s="37"/>
      <c r="C359" s="38"/>
      <c r="D359" s="209" t="s">
        <v>322</v>
      </c>
      <c r="E359" s="38"/>
      <c r="F359" s="210" t="s">
        <v>667</v>
      </c>
      <c r="G359" s="38"/>
      <c r="H359" s="38"/>
      <c r="I359" s="118"/>
      <c r="J359" s="38"/>
      <c r="K359" s="38"/>
      <c r="L359" s="41"/>
      <c r="M359" s="211"/>
      <c r="N359" s="212"/>
      <c r="O359" s="66"/>
      <c r="P359" s="66"/>
      <c r="Q359" s="66"/>
      <c r="R359" s="66"/>
      <c r="S359" s="66"/>
      <c r="T359" s="67"/>
      <c r="U359" s="36"/>
      <c r="V359" s="36"/>
      <c r="W359" s="36"/>
      <c r="X359" s="36"/>
      <c r="Y359" s="36"/>
      <c r="Z359" s="36"/>
      <c r="AA359" s="36"/>
      <c r="AB359" s="36"/>
      <c r="AC359" s="36"/>
      <c r="AD359" s="36"/>
      <c r="AE359" s="36"/>
      <c r="AT359" s="19" t="s">
        <v>322</v>
      </c>
      <c r="AU359" s="19" t="s">
        <v>86</v>
      </c>
    </row>
    <row r="360" spans="1:65" s="2" customFormat="1" ht="19.5">
      <c r="A360" s="36"/>
      <c r="B360" s="37"/>
      <c r="C360" s="38"/>
      <c r="D360" s="209" t="s">
        <v>345</v>
      </c>
      <c r="E360" s="38"/>
      <c r="F360" s="224" t="s">
        <v>662</v>
      </c>
      <c r="G360" s="38"/>
      <c r="H360" s="38"/>
      <c r="I360" s="118"/>
      <c r="J360" s="38"/>
      <c r="K360" s="38"/>
      <c r="L360" s="41"/>
      <c r="M360" s="211"/>
      <c r="N360" s="212"/>
      <c r="O360" s="66"/>
      <c r="P360" s="66"/>
      <c r="Q360" s="66"/>
      <c r="R360" s="66"/>
      <c r="S360" s="66"/>
      <c r="T360" s="67"/>
      <c r="U360" s="36"/>
      <c r="V360" s="36"/>
      <c r="W360" s="36"/>
      <c r="X360" s="36"/>
      <c r="Y360" s="36"/>
      <c r="Z360" s="36"/>
      <c r="AA360" s="36"/>
      <c r="AB360" s="36"/>
      <c r="AC360" s="36"/>
      <c r="AD360" s="36"/>
      <c r="AE360" s="36"/>
      <c r="AT360" s="19" t="s">
        <v>345</v>
      </c>
      <c r="AU360" s="19" t="s">
        <v>86</v>
      </c>
    </row>
    <row r="361" spans="1:65" s="13" customFormat="1">
      <c r="B361" s="213"/>
      <c r="C361" s="214"/>
      <c r="D361" s="209" t="s">
        <v>324</v>
      </c>
      <c r="E361" s="215" t="s">
        <v>19</v>
      </c>
      <c r="F361" s="216" t="s">
        <v>134</v>
      </c>
      <c r="G361" s="214"/>
      <c r="H361" s="217">
        <v>13</v>
      </c>
      <c r="I361" s="218"/>
      <c r="J361" s="214"/>
      <c r="K361" s="214"/>
      <c r="L361" s="219"/>
      <c r="M361" s="220"/>
      <c r="N361" s="221"/>
      <c r="O361" s="221"/>
      <c r="P361" s="221"/>
      <c r="Q361" s="221"/>
      <c r="R361" s="221"/>
      <c r="S361" s="221"/>
      <c r="T361" s="222"/>
      <c r="AT361" s="223" t="s">
        <v>324</v>
      </c>
      <c r="AU361" s="223" t="s">
        <v>86</v>
      </c>
      <c r="AV361" s="13" t="s">
        <v>86</v>
      </c>
      <c r="AW361" s="13" t="s">
        <v>37</v>
      </c>
      <c r="AX361" s="13" t="s">
        <v>84</v>
      </c>
      <c r="AY361" s="223" t="s">
        <v>315</v>
      </c>
    </row>
    <row r="362" spans="1:65" s="2" customFormat="1" ht="16.5" customHeight="1">
      <c r="A362" s="36"/>
      <c r="B362" s="37"/>
      <c r="C362" s="196" t="s">
        <v>668</v>
      </c>
      <c r="D362" s="196" t="s">
        <v>317</v>
      </c>
      <c r="E362" s="197" t="s">
        <v>669</v>
      </c>
      <c r="F362" s="198" t="s">
        <v>670</v>
      </c>
      <c r="G362" s="199" t="s">
        <v>133</v>
      </c>
      <c r="H362" s="200">
        <v>5</v>
      </c>
      <c r="I362" s="201"/>
      <c r="J362" s="202">
        <f>ROUND(I362*H362,2)</f>
        <v>0</v>
      </c>
      <c r="K362" s="198" t="s">
        <v>320</v>
      </c>
      <c r="L362" s="41"/>
      <c r="M362" s="203" t="s">
        <v>19</v>
      </c>
      <c r="N362" s="204" t="s">
        <v>47</v>
      </c>
      <c r="O362" s="66"/>
      <c r="P362" s="205">
        <f>O362*H362</f>
        <v>0</v>
      </c>
      <c r="Q362" s="205">
        <v>0</v>
      </c>
      <c r="R362" s="205">
        <f>Q362*H362</f>
        <v>0</v>
      </c>
      <c r="S362" s="205">
        <v>0</v>
      </c>
      <c r="T362" s="206">
        <f>S362*H362</f>
        <v>0</v>
      </c>
      <c r="U362" s="36"/>
      <c r="V362" s="36"/>
      <c r="W362" s="36"/>
      <c r="X362" s="36"/>
      <c r="Y362" s="36"/>
      <c r="Z362" s="36"/>
      <c r="AA362" s="36"/>
      <c r="AB362" s="36"/>
      <c r="AC362" s="36"/>
      <c r="AD362" s="36"/>
      <c r="AE362" s="36"/>
      <c r="AR362" s="207" t="s">
        <v>194</v>
      </c>
      <c r="AT362" s="207" t="s">
        <v>317</v>
      </c>
      <c r="AU362" s="207" t="s">
        <v>86</v>
      </c>
      <c r="AY362" s="19" t="s">
        <v>315</v>
      </c>
      <c r="BE362" s="208">
        <f>IF(N362="základní",J362,0)</f>
        <v>0</v>
      </c>
      <c r="BF362" s="208">
        <f>IF(N362="snížená",J362,0)</f>
        <v>0</v>
      </c>
      <c r="BG362" s="208">
        <f>IF(N362="zákl. přenesená",J362,0)</f>
        <v>0</v>
      </c>
      <c r="BH362" s="208">
        <f>IF(N362="sníž. přenesená",J362,0)</f>
        <v>0</v>
      </c>
      <c r="BI362" s="208">
        <f>IF(N362="nulová",J362,0)</f>
        <v>0</v>
      </c>
      <c r="BJ362" s="19" t="s">
        <v>84</v>
      </c>
      <c r="BK362" s="208">
        <f>ROUND(I362*H362,2)</f>
        <v>0</v>
      </c>
      <c r="BL362" s="19" t="s">
        <v>194</v>
      </c>
      <c r="BM362" s="207" t="s">
        <v>671</v>
      </c>
    </row>
    <row r="363" spans="1:65" s="2" customFormat="1" ht="19.5">
      <c r="A363" s="36"/>
      <c r="B363" s="37"/>
      <c r="C363" s="38"/>
      <c r="D363" s="209" t="s">
        <v>322</v>
      </c>
      <c r="E363" s="38"/>
      <c r="F363" s="210" t="s">
        <v>672</v>
      </c>
      <c r="G363" s="38"/>
      <c r="H363" s="38"/>
      <c r="I363" s="118"/>
      <c r="J363" s="38"/>
      <c r="K363" s="38"/>
      <c r="L363" s="41"/>
      <c r="M363" s="211"/>
      <c r="N363" s="212"/>
      <c r="O363" s="66"/>
      <c r="P363" s="66"/>
      <c r="Q363" s="66"/>
      <c r="R363" s="66"/>
      <c r="S363" s="66"/>
      <c r="T363" s="67"/>
      <c r="U363" s="36"/>
      <c r="V363" s="36"/>
      <c r="W363" s="36"/>
      <c r="X363" s="36"/>
      <c r="Y363" s="36"/>
      <c r="Z363" s="36"/>
      <c r="AA363" s="36"/>
      <c r="AB363" s="36"/>
      <c r="AC363" s="36"/>
      <c r="AD363" s="36"/>
      <c r="AE363" s="36"/>
      <c r="AT363" s="19" t="s">
        <v>322</v>
      </c>
      <c r="AU363" s="19" t="s">
        <v>86</v>
      </c>
    </row>
    <row r="364" spans="1:65" s="2" customFormat="1" ht="19.5">
      <c r="A364" s="36"/>
      <c r="B364" s="37"/>
      <c r="C364" s="38"/>
      <c r="D364" s="209" t="s">
        <v>345</v>
      </c>
      <c r="E364" s="38"/>
      <c r="F364" s="224" t="s">
        <v>662</v>
      </c>
      <c r="G364" s="38"/>
      <c r="H364" s="38"/>
      <c r="I364" s="118"/>
      <c r="J364" s="38"/>
      <c r="K364" s="38"/>
      <c r="L364" s="41"/>
      <c r="M364" s="211"/>
      <c r="N364" s="212"/>
      <c r="O364" s="66"/>
      <c r="P364" s="66"/>
      <c r="Q364" s="66"/>
      <c r="R364" s="66"/>
      <c r="S364" s="66"/>
      <c r="T364" s="67"/>
      <c r="U364" s="36"/>
      <c r="V364" s="36"/>
      <c r="W364" s="36"/>
      <c r="X364" s="36"/>
      <c r="Y364" s="36"/>
      <c r="Z364" s="36"/>
      <c r="AA364" s="36"/>
      <c r="AB364" s="36"/>
      <c r="AC364" s="36"/>
      <c r="AD364" s="36"/>
      <c r="AE364" s="36"/>
      <c r="AT364" s="19" t="s">
        <v>345</v>
      </c>
      <c r="AU364" s="19" t="s">
        <v>86</v>
      </c>
    </row>
    <row r="365" spans="1:65" s="13" customFormat="1">
      <c r="B365" s="213"/>
      <c r="C365" s="214"/>
      <c r="D365" s="209" t="s">
        <v>324</v>
      </c>
      <c r="E365" s="215" t="s">
        <v>19</v>
      </c>
      <c r="F365" s="216" t="s">
        <v>137</v>
      </c>
      <c r="G365" s="214"/>
      <c r="H365" s="217">
        <v>5</v>
      </c>
      <c r="I365" s="218"/>
      <c r="J365" s="214"/>
      <c r="K365" s="214"/>
      <c r="L365" s="219"/>
      <c r="M365" s="220"/>
      <c r="N365" s="221"/>
      <c r="O365" s="221"/>
      <c r="P365" s="221"/>
      <c r="Q365" s="221"/>
      <c r="R365" s="221"/>
      <c r="S365" s="221"/>
      <c r="T365" s="222"/>
      <c r="AT365" s="223" t="s">
        <v>324</v>
      </c>
      <c r="AU365" s="223" t="s">
        <v>86</v>
      </c>
      <c r="AV365" s="13" t="s">
        <v>86</v>
      </c>
      <c r="AW365" s="13" t="s">
        <v>37</v>
      </c>
      <c r="AX365" s="13" t="s">
        <v>84</v>
      </c>
      <c r="AY365" s="223" t="s">
        <v>315</v>
      </c>
    </row>
    <row r="366" spans="1:65" s="2" customFormat="1" ht="16.5" customHeight="1">
      <c r="A366" s="36"/>
      <c r="B366" s="37"/>
      <c r="C366" s="196" t="s">
        <v>673</v>
      </c>
      <c r="D366" s="196" t="s">
        <v>317</v>
      </c>
      <c r="E366" s="197" t="s">
        <v>674</v>
      </c>
      <c r="F366" s="198" t="s">
        <v>675</v>
      </c>
      <c r="G366" s="199" t="s">
        <v>133</v>
      </c>
      <c r="H366" s="200">
        <v>3</v>
      </c>
      <c r="I366" s="201"/>
      <c r="J366" s="202">
        <f>ROUND(I366*H366,2)</f>
        <v>0</v>
      </c>
      <c r="K366" s="198" t="s">
        <v>320</v>
      </c>
      <c r="L366" s="41"/>
      <c r="M366" s="203" t="s">
        <v>19</v>
      </c>
      <c r="N366" s="204" t="s">
        <v>47</v>
      </c>
      <c r="O366" s="66"/>
      <c r="P366" s="205">
        <f>O366*H366</f>
        <v>0</v>
      </c>
      <c r="Q366" s="205">
        <v>0</v>
      </c>
      <c r="R366" s="205">
        <f>Q366*H366</f>
        <v>0</v>
      </c>
      <c r="S366" s="205">
        <v>0</v>
      </c>
      <c r="T366" s="206">
        <f>S366*H366</f>
        <v>0</v>
      </c>
      <c r="U366" s="36"/>
      <c r="V366" s="36"/>
      <c r="W366" s="36"/>
      <c r="X366" s="36"/>
      <c r="Y366" s="36"/>
      <c r="Z366" s="36"/>
      <c r="AA366" s="36"/>
      <c r="AB366" s="36"/>
      <c r="AC366" s="36"/>
      <c r="AD366" s="36"/>
      <c r="AE366" s="36"/>
      <c r="AR366" s="207" t="s">
        <v>194</v>
      </c>
      <c r="AT366" s="207" t="s">
        <v>317</v>
      </c>
      <c r="AU366" s="207" t="s">
        <v>86</v>
      </c>
      <c r="AY366" s="19" t="s">
        <v>315</v>
      </c>
      <c r="BE366" s="208">
        <f>IF(N366="základní",J366,0)</f>
        <v>0</v>
      </c>
      <c r="BF366" s="208">
        <f>IF(N366="snížená",J366,0)</f>
        <v>0</v>
      </c>
      <c r="BG366" s="208">
        <f>IF(N366="zákl. přenesená",J366,0)</f>
        <v>0</v>
      </c>
      <c r="BH366" s="208">
        <f>IF(N366="sníž. přenesená",J366,0)</f>
        <v>0</v>
      </c>
      <c r="BI366" s="208">
        <f>IF(N366="nulová",J366,0)</f>
        <v>0</v>
      </c>
      <c r="BJ366" s="19" t="s">
        <v>84</v>
      </c>
      <c r="BK366" s="208">
        <f>ROUND(I366*H366,2)</f>
        <v>0</v>
      </c>
      <c r="BL366" s="19" t="s">
        <v>194</v>
      </c>
      <c r="BM366" s="207" t="s">
        <v>676</v>
      </c>
    </row>
    <row r="367" spans="1:65" s="2" customFormat="1" ht="19.5">
      <c r="A367" s="36"/>
      <c r="B367" s="37"/>
      <c r="C367" s="38"/>
      <c r="D367" s="209" t="s">
        <v>322</v>
      </c>
      <c r="E367" s="38"/>
      <c r="F367" s="210" t="s">
        <v>677</v>
      </c>
      <c r="G367" s="38"/>
      <c r="H367" s="38"/>
      <c r="I367" s="118"/>
      <c r="J367" s="38"/>
      <c r="K367" s="38"/>
      <c r="L367" s="41"/>
      <c r="M367" s="211"/>
      <c r="N367" s="212"/>
      <c r="O367" s="66"/>
      <c r="P367" s="66"/>
      <c r="Q367" s="66"/>
      <c r="R367" s="66"/>
      <c r="S367" s="66"/>
      <c r="T367" s="67"/>
      <c r="U367" s="36"/>
      <c r="V367" s="36"/>
      <c r="W367" s="36"/>
      <c r="X367" s="36"/>
      <c r="Y367" s="36"/>
      <c r="Z367" s="36"/>
      <c r="AA367" s="36"/>
      <c r="AB367" s="36"/>
      <c r="AC367" s="36"/>
      <c r="AD367" s="36"/>
      <c r="AE367" s="36"/>
      <c r="AT367" s="19" t="s">
        <v>322</v>
      </c>
      <c r="AU367" s="19" t="s">
        <v>86</v>
      </c>
    </row>
    <row r="368" spans="1:65" s="2" customFormat="1" ht="19.5">
      <c r="A368" s="36"/>
      <c r="B368" s="37"/>
      <c r="C368" s="38"/>
      <c r="D368" s="209" t="s">
        <v>345</v>
      </c>
      <c r="E368" s="38"/>
      <c r="F368" s="224" t="s">
        <v>662</v>
      </c>
      <c r="G368" s="38"/>
      <c r="H368" s="38"/>
      <c r="I368" s="118"/>
      <c r="J368" s="38"/>
      <c r="K368" s="38"/>
      <c r="L368" s="41"/>
      <c r="M368" s="211"/>
      <c r="N368" s="212"/>
      <c r="O368" s="66"/>
      <c r="P368" s="66"/>
      <c r="Q368" s="66"/>
      <c r="R368" s="66"/>
      <c r="S368" s="66"/>
      <c r="T368" s="67"/>
      <c r="U368" s="36"/>
      <c r="V368" s="36"/>
      <c r="W368" s="36"/>
      <c r="X368" s="36"/>
      <c r="Y368" s="36"/>
      <c r="Z368" s="36"/>
      <c r="AA368" s="36"/>
      <c r="AB368" s="36"/>
      <c r="AC368" s="36"/>
      <c r="AD368" s="36"/>
      <c r="AE368" s="36"/>
      <c r="AT368" s="19" t="s">
        <v>345</v>
      </c>
      <c r="AU368" s="19" t="s">
        <v>86</v>
      </c>
    </row>
    <row r="369" spans="1:65" s="13" customFormat="1">
      <c r="B369" s="213"/>
      <c r="C369" s="214"/>
      <c r="D369" s="209" t="s">
        <v>324</v>
      </c>
      <c r="E369" s="215" t="s">
        <v>19</v>
      </c>
      <c r="F369" s="216" t="s">
        <v>140</v>
      </c>
      <c r="G369" s="214"/>
      <c r="H369" s="217">
        <v>3</v>
      </c>
      <c r="I369" s="218"/>
      <c r="J369" s="214"/>
      <c r="K369" s="214"/>
      <c r="L369" s="219"/>
      <c r="M369" s="220"/>
      <c r="N369" s="221"/>
      <c r="O369" s="221"/>
      <c r="P369" s="221"/>
      <c r="Q369" s="221"/>
      <c r="R369" s="221"/>
      <c r="S369" s="221"/>
      <c r="T369" s="222"/>
      <c r="AT369" s="223" t="s">
        <v>324</v>
      </c>
      <c r="AU369" s="223" t="s">
        <v>86</v>
      </c>
      <c r="AV369" s="13" t="s">
        <v>86</v>
      </c>
      <c r="AW369" s="13" t="s">
        <v>37</v>
      </c>
      <c r="AX369" s="13" t="s">
        <v>84</v>
      </c>
      <c r="AY369" s="223" t="s">
        <v>315</v>
      </c>
    </row>
    <row r="370" spans="1:65" s="2" customFormat="1" ht="16.5" customHeight="1">
      <c r="A370" s="36"/>
      <c r="B370" s="37"/>
      <c r="C370" s="196" t="s">
        <v>678</v>
      </c>
      <c r="D370" s="196" t="s">
        <v>317</v>
      </c>
      <c r="E370" s="197" t="s">
        <v>679</v>
      </c>
      <c r="F370" s="198" t="s">
        <v>680</v>
      </c>
      <c r="G370" s="199" t="s">
        <v>133</v>
      </c>
      <c r="H370" s="200">
        <v>42</v>
      </c>
      <c r="I370" s="201"/>
      <c r="J370" s="202">
        <f>ROUND(I370*H370,2)</f>
        <v>0</v>
      </c>
      <c r="K370" s="198" t="s">
        <v>320</v>
      </c>
      <c r="L370" s="41"/>
      <c r="M370" s="203" t="s">
        <v>19</v>
      </c>
      <c r="N370" s="204" t="s">
        <v>47</v>
      </c>
      <c r="O370" s="66"/>
      <c r="P370" s="205">
        <f>O370*H370</f>
        <v>0</v>
      </c>
      <c r="Q370" s="205">
        <v>0</v>
      </c>
      <c r="R370" s="205">
        <f>Q370*H370</f>
        <v>0</v>
      </c>
      <c r="S370" s="205">
        <v>0</v>
      </c>
      <c r="T370" s="206">
        <f>S370*H370</f>
        <v>0</v>
      </c>
      <c r="U370" s="36"/>
      <c r="V370" s="36"/>
      <c r="W370" s="36"/>
      <c r="X370" s="36"/>
      <c r="Y370" s="36"/>
      <c r="Z370" s="36"/>
      <c r="AA370" s="36"/>
      <c r="AB370" s="36"/>
      <c r="AC370" s="36"/>
      <c r="AD370" s="36"/>
      <c r="AE370" s="36"/>
      <c r="AR370" s="207" t="s">
        <v>194</v>
      </c>
      <c r="AT370" s="207" t="s">
        <v>317</v>
      </c>
      <c r="AU370" s="207" t="s">
        <v>86</v>
      </c>
      <c r="AY370" s="19" t="s">
        <v>315</v>
      </c>
      <c r="BE370" s="208">
        <f>IF(N370="základní",J370,0)</f>
        <v>0</v>
      </c>
      <c r="BF370" s="208">
        <f>IF(N370="snížená",J370,0)</f>
        <v>0</v>
      </c>
      <c r="BG370" s="208">
        <f>IF(N370="zákl. přenesená",J370,0)</f>
        <v>0</v>
      </c>
      <c r="BH370" s="208">
        <f>IF(N370="sníž. přenesená",J370,0)</f>
        <v>0</v>
      </c>
      <c r="BI370" s="208">
        <f>IF(N370="nulová",J370,0)</f>
        <v>0</v>
      </c>
      <c r="BJ370" s="19" t="s">
        <v>84</v>
      </c>
      <c r="BK370" s="208">
        <f>ROUND(I370*H370,2)</f>
        <v>0</v>
      </c>
      <c r="BL370" s="19" t="s">
        <v>194</v>
      </c>
      <c r="BM370" s="207" t="s">
        <v>681</v>
      </c>
    </row>
    <row r="371" spans="1:65" s="2" customFormat="1" ht="19.5">
      <c r="A371" s="36"/>
      <c r="B371" s="37"/>
      <c r="C371" s="38"/>
      <c r="D371" s="209" t="s">
        <v>322</v>
      </c>
      <c r="E371" s="38"/>
      <c r="F371" s="210" t="s">
        <v>682</v>
      </c>
      <c r="G371" s="38"/>
      <c r="H371" s="38"/>
      <c r="I371" s="118"/>
      <c r="J371" s="38"/>
      <c r="K371" s="38"/>
      <c r="L371" s="41"/>
      <c r="M371" s="211"/>
      <c r="N371" s="212"/>
      <c r="O371" s="66"/>
      <c r="P371" s="66"/>
      <c r="Q371" s="66"/>
      <c r="R371" s="66"/>
      <c r="S371" s="66"/>
      <c r="T371" s="67"/>
      <c r="U371" s="36"/>
      <c r="V371" s="36"/>
      <c r="W371" s="36"/>
      <c r="X371" s="36"/>
      <c r="Y371" s="36"/>
      <c r="Z371" s="36"/>
      <c r="AA371" s="36"/>
      <c r="AB371" s="36"/>
      <c r="AC371" s="36"/>
      <c r="AD371" s="36"/>
      <c r="AE371" s="36"/>
      <c r="AT371" s="19" t="s">
        <v>322</v>
      </c>
      <c r="AU371" s="19" t="s">
        <v>86</v>
      </c>
    </row>
    <row r="372" spans="1:65" s="13" customFormat="1">
      <c r="B372" s="213"/>
      <c r="C372" s="214"/>
      <c r="D372" s="209" t="s">
        <v>324</v>
      </c>
      <c r="E372" s="215" t="s">
        <v>19</v>
      </c>
      <c r="F372" s="216" t="s">
        <v>683</v>
      </c>
      <c r="G372" s="214"/>
      <c r="H372" s="217">
        <v>42</v>
      </c>
      <c r="I372" s="218"/>
      <c r="J372" s="214"/>
      <c r="K372" s="214"/>
      <c r="L372" s="219"/>
      <c r="M372" s="220"/>
      <c r="N372" s="221"/>
      <c r="O372" s="221"/>
      <c r="P372" s="221"/>
      <c r="Q372" s="221"/>
      <c r="R372" s="221"/>
      <c r="S372" s="221"/>
      <c r="T372" s="222"/>
      <c r="AT372" s="223" t="s">
        <v>324</v>
      </c>
      <c r="AU372" s="223" t="s">
        <v>86</v>
      </c>
      <c r="AV372" s="13" t="s">
        <v>86</v>
      </c>
      <c r="AW372" s="13" t="s">
        <v>37</v>
      </c>
      <c r="AX372" s="13" t="s">
        <v>84</v>
      </c>
      <c r="AY372" s="223" t="s">
        <v>315</v>
      </c>
    </row>
    <row r="373" spans="1:65" s="2" customFormat="1" ht="16.5" customHeight="1">
      <c r="A373" s="36"/>
      <c r="B373" s="37"/>
      <c r="C373" s="196" t="s">
        <v>122</v>
      </c>
      <c r="D373" s="196" t="s">
        <v>317</v>
      </c>
      <c r="E373" s="197" t="s">
        <v>684</v>
      </c>
      <c r="F373" s="198" t="s">
        <v>685</v>
      </c>
      <c r="G373" s="199" t="s">
        <v>133</v>
      </c>
      <c r="H373" s="200">
        <v>26</v>
      </c>
      <c r="I373" s="201"/>
      <c r="J373" s="202">
        <f>ROUND(I373*H373,2)</f>
        <v>0</v>
      </c>
      <c r="K373" s="198" t="s">
        <v>320</v>
      </c>
      <c r="L373" s="41"/>
      <c r="M373" s="203" t="s">
        <v>19</v>
      </c>
      <c r="N373" s="204" t="s">
        <v>47</v>
      </c>
      <c r="O373" s="66"/>
      <c r="P373" s="205">
        <f>O373*H373</f>
        <v>0</v>
      </c>
      <c r="Q373" s="205">
        <v>0</v>
      </c>
      <c r="R373" s="205">
        <f>Q373*H373</f>
        <v>0</v>
      </c>
      <c r="S373" s="205">
        <v>0</v>
      </c>
      <c r="T373" s="206">
        <f>S373*H373</f>
        <v>0</v>
      </c>
      <c r="U373" s="36"/>
      <c r="V373" s="36"/>
      <c r="W373" s="36"/>
      <c r="X373" s="36"/>
      <c r="Y373" s="36"/>
      <c r="Z373" s="36"/>
      <c r="AA373" s="36"/>
      <c r="AB373" s="36"/>
      <c r="AC373" s="36"/>
      <c r="AD373" s="36"/>
      <c r="AE373" s="36"/>
      <c r="AR373" s="207" t="s">
        <v>194</v>
      </c>
      <c r="AT373" s="207" t="s">
        <v>317</v>
      </c>
      <c r="AU373" s="207" t="s">
        <v>86</v>
      </c>
      <c r="AY373" s="19" t="s">
        <v>315</v>
      </c>
      <c r="BE373" s="208">
        <f>IF(N373="základní",J373,0)</f>
        <v>0</v>
      </c>
      <c r="BF373" s="208">
        <f>IF(N373="snížená",J373,0)</f>
        <v>0</v>
      </c>
      <c r="BG373" s="208">
        <f>IF(N373="zákl. přenesená",J373,0)</f>
        <v>0</v>
      </c>
      <c r="BH373" s="208">
        <f>IF(N373="sníž. přenesená",J373,0)</f>
        <v>0</v>
      </c>
      <c r="BI373" s="208">
        <f>IF(N373="nulová",J373,0)</f>
        <v>0</v>
      </c>
      <c r="BJ373" s="19" t="s">
        <v>84</v>
      </c>
      <c r="BK373" s="208">
        <f>ROUND(I373*H373,2)</f>
        <v>0</v>
      </c>
      <c r="BL373" s="19" t="s">
        <v>194</v>
      </c>
      <c r="BM373" s="207" t="s">
        <v>686</v>
      </c>
    </row>
    <row r="374" spans="1:65" s="2" customFormat="1" ht="19.5">
      <c r="A374" s="36"/>
      <c r="B374" s="37"/>
      <c r="C374" s="38"/>
      <c r="D374" s="209" t="s">
        <v>322</v>
      </c>
      <c r="E374" s="38"/>
      <c r="F374" s="210" t="s">
        <v>687</v>
      </c>
      <c r="G374" s="38"/>
      <c r="H374" s="38"/>
      <c r="I374" s="118"/>
      <c r="J374" s="38"/>
      <c r="K374" s="38"/>
      <c r="L374" s="41"/>
      <c r="M374" s="211"/>
      <c r="N374" s="212"/>
      <c r="O374" s="66"/>
      <c r="P374" s="66"/>
      <c r="Q374" s="66"/>
      <c r="R374" s="66"/>
      <c r="S374" s="66"/>
      <c r="T374" s="67"/>
      <c r="U374" s="36"/>
      <c r="V374" s="36"/>
      <c r="W374" s="36"/>
      <c r="X374" s="36"/>
      <c r="Y374" s="36"/>
      <c r="Z374" s="36"/>
      <c r="AA374" s="36"/>
      <c r="AB374" s="36"/>
      <c r="AC374" s="36"/>
      <c r="AD374" s="36"/>
      <c r="AE374" s="36"/>
      <c r="AT374" s="19" t="s">
        <v>322</v>
      </c>
      <c r="AU374" s="19" t="s">
        <v>86</v>
      </c>
    </row>
    <row r="375" spans="1:65" s="13" customFormat="1">
      <c r="B375" s="213"/>
      <c r="C375" s="214"/>
      <c r="D375" s="209" t="s">
        <v>324</v>
      </c>
      <c r="E375" s="215" t="s">
        <v>19</v>
      </c>
      <c r="F375" s="216" t="s">
        <v>688</v>
      </c>
      <c r="G375" s="214"/>
      <c r="H375" s="217">
        <v>26</v>
      </c>
      <c r="I375" s="218"/>
      <c r="J375" s="214"/>
      <c r="K375" s="214"/>
      <c r="L375" s="219"/>
      <c r="M375" s="220"/>
      <c r="N375" s="221"/>
      <c r="O375" s="221"/>
      <c r="P375" s="221"/>
      <c r="Q375" s="221"/>
      <c r="R375" s="221"/>
      <c r="S375" s="221"/>
      <c r="T375" s="222"/>
      <c r="AT375" s="223" t="s">
        <v>324</v>
      </c>
      <c r="AU375" s="223" t="s">
        <v>86</v>
      </c>
      <c r="AV375" s="13" t="s">
        <v>86</v>
      </c>
      <c r="AW375" s="13" t="s">
        <v>37</v>
      </c>
      <c r="AX375" s="13" t="s">
        <v>84</v>
      </c>
      <c r="AY375" s="223" t="s">
        <v>315</v>
      </c>
    </row>
    <row r="376" spans="1:65" s="2" customFormat="1" ht="16.5" customHeight="1">
      <c r="A376" s="36"/>
      <c r="B376" s="37"/>
      <c r="C376" s="196" t="s">
        <v>689</v>
      </c>
      <c r="D376" s="196" t="s">
        <v>317</v>
      </c>
      <c r="E376" s="197" t="s">
        <v>690</v>
      </c>
      <c r="F376" s="198" t="s">
        <v>691</v>
      </c>
      <c r="G376" s="199" t="s">
        <v>133</v>
      </c>
      <c r="H376" s="200">
        <v>10</v>
      </c>
      <c r="I376" s="201"/>
      <c r="J376" s="202">
        <f>ROUND(I376*H376,2)</f>
        <v>0</v>
      </c>
      <c r="K376" s="198" t="s">
        <v>320</v>
      </c>
      <c r="L376" s="41"/>
      <c r="M376" s="203" t="s">
        <v>19</v>
      </c>
      <c r="N376" s="204" t="s">
        <v>47</v>
      </c>
      <c r="O376" s="66"/>
      <c r="P376" s="205">
        <f>O376*H376</f>
        <v>0</v>
      </c>
      <c r="Q376" s="205">
        <v>0</v>
      </c>
      <c r="R376" s="205">
        <f>Q376*H376</f>
        <v>0</v>
      </c>
      <c r="S376" s="205">
        <v>0</v>
      </c>
      <c r="T376" s="206">
        <f>S376*H376</f>
        <v>0</v>
      </c>
      <c r="U376" s="36"/>
      <c r="V376" s="36"/>
      <c r="W376" s="36"/>
      <c r="X376" s="36"/>
      <c r="Y376" s="36"/>
      <c r="Z376" s="36"/>
      <c r="AA376" s="36"/>
      <c r="AB376" s="36"/>
      <c r="AC376" s="36"/>
      <c r="AD376" s="36"/>
      <c r="AE376" s="36"/>
      <c r="AR376" s="207" t="s">
        <v>194</v>
      </c>
      <c r="AT376" s="207" t="s">
        <v>317</v>
      </c>
      <c r="AU376" s="207" t="s">
        <v>86</v>
      </c>
      <c r="AY376" s="19" t="s">
        <v>315</v>
      </c>
      <c r="BE376" s="208">
        <f>IF(N376="základní",J376,0)</f>
        <v>0</v>
      </c>
      <c r="BF376" s="208">
        <f>IF(N376="snížená",J376,0)</f>
        <v>0</v>
      </c>
      <c r="BG376" s="208">
        <f>IF(N376="zákl. přenesená",J376,0)</f>
        <v>0</v>
      </c>
      <c r="BH376" s="208">
        <f>IF(N376="sníž. přenesená",J376,0)</f>
        <v>0</v>
      </c>
      <c r="BI376" s="208">
        <f>IF(N376="nulová",J376,0)</f>
        <v>0</v>
      </c>
      <c r="BJ376" s="19" t="s">
        <v>84</v>
      </c>
      <c r="BK376" s="208">
        <f>ROUND(I376*H376,2)</f>
        <v>0</v>
      </c>
      <c r="BL376" s="19" t="s">
        <v>194</v>
      </c>
      <c r="BM376" s="207" t="s">
        <v>692</v>
      </c>
    </row>
    <row r="377" spans="1:65" s="2" customFormat="1" ht="19.5">
      <c r="A377" s="36"/>
      <c r="B377" s="37"/>
      <c r="C377" s="38"/>
      <c r="D377" s="209" t="s">
        <v>322</v>
      </c>
      <c r="E377" s="38"/>
      <c r="F377" s="210" t="s">
        <v>693</v>
      </c>
      <c r="G377" s="38"/>
      <c r="H377" s="38"/>
      <c r="I377" s="118"/>
      <c r="J377" s="38"/>
      <c r="K377" s="38"/>
      <c r="L377" s="41"/>
      <c r="M377" s="211"/>
      <c r="N377" s="212"/>
      <c r="O377" s="66"/>
      <c r="P377" s="66"/>
      <c r="Q377" s="66"/>
      <c r="R377" s="66"/>
      <c r="S377" s="66"/>
      <c r="T377" s="67"/>
      <c r="U377" s="36"/>
      <c r="V377" s="36"/>
      <c r="W377" s="36"/>
      <c r="X377" s="36"/>
      <c r="Y377" s="36"/>
      <c r="Z377" s="36"/>
      <c r="AA377" s="36"/>
      <c r="AB377" s="36"/>
      <c r="AC377" s="36"/>
      <c r="AD377" s="36"/>
      <c r="AE377" s="36"/>
      <c r="AT377" s="19" t="s">
        <v>322</v>
      </c>
      <c r="AU377" s="19" t="s">
        <v>86</v>
      </c>
    </row>
    <row r="378" spans="1:65" s="13" customFormat="1">
      <c r="B378" s="213"/>
      <c r="C378" s="214"/>
      <c r="D378" s="209" t="s">
        <v>324</v>
      </c>
      <c r="E378" s="215" t="s">
        <v>19</v>
      </c>
      <c r="F378" s="216" t="s">
        <v>694</v>
      </c>
      <c r="G378" s="214"/>
      <c r="H378" s="217">
        <v>10</v>
      </c>
      <c r="I378" s="218"/>
      <c r="J378" s="214"/>
      <c r="K378" s="214"/>
      <c r="L378" s="219"/>
      <c r="M378" s="220"/>
      <c r="N378" s="221"/>
      <c r="O378" s="221"/>
      <c r="P378" s="221"/>
      <c r="Q378" s="221"/>
      <c r="R378" s="221"/>
      <c r="S378" s="221"/>
      <c r="T378" s="222"/>
      <c r="AT378" s="223" t="s">
        <v>324</v>
      </c>
      <c r="AU378" s="223" t="s">
        <v>86</v>
      </c>
      <c r="AV378" s="13" t="s">
        <v>86</v>
      </c>
      <c r="AW378" s="13" t="s">
        <v>37</v>
      </c>
      <c r="AX378" s="13" t="s">
        <v>84</v>
      </c>
      <c r="AY378" s="223" t="s">
        <v>315</v>
      </c>
    </row>
    <row r="379" spans="1:65" s="2" customFormat="1" ht="16.5" customHeight="1">
      <c r="A379" s="36"/>
      <c r="B379" s="37"/>
      <c r="C379" s="196" t="s">
        <v>176</v>
      </c>
      <c r="D379" s="196" t="s">
        <v>317</v>
      </c>
      <c r="E379" s="197" t="s">
        <v>695</v>
      </c>
      <c r="F379" s="198" t="s">
        <v>696</v>
      </c>
      <c r="G379" s="199" t="s">
        <v>133</v>
      </c>
      <c r="H379" s="200">
        <v>6</v>
      </c>
      <c r="I379" s="201"/>
      <c r="J379" s="202">
        <f>ROUND(I379*H379,2)</f>
        <v>0</v>
      </c>
      <c r="K379" s="198" t="s">
        <v>320</v>
      </c>
      <c r="L379" s="41"/>
      <c r="M379" s="203" t="s">
        <v>19</v>
      </c>
      <c r="N379" s="204" t="s">
        <v>47</v>
      </c>
      <c r="O379" s="66"/>
      <c r="P379" s="205">
        <f>O379*H379</f>
        <v>0</v>
      </c>
      <c r="Q379" s="205">
        <v>0</v>
      </c>
      <c r="R379" s="205">
        <f>Q379*H379</f>
        <v>0</v>
      </c>
      <c r="S379" s="205">
        <v>0</v>
      </c>
      <c r="T379" s="206">
        <f>S379*H379</f>
        <v>0</v>
      </c>
      <c r="U379" s="36"/>
      <c r="V379" s="36"/>
      <c r="W379" s="36"/>
      <c r="X379" s="36"/>
      <c r="Y379" s="36"/>
      <c r="Z379" s="36"/>
      <c r="AA379" s="36"/>
      <c r="AB379" s="36"/>
      <c r="AC379" s="36"/>
      <c r="AD379" s="36"/>
      <c r="AE379" s="36"/>
      <c r="AR379" s="207" t="s">
        <v>194</v>
      </c>
      <c r="AT379" s="207" t="s">
        <v>317</v>
      </c>
      <c r="AU379" s="207" t="s">
        <v>86</v>
      </c>
      <c r="AY379" s="19" t="s">
        <v>315</v>
      </c>
      <c r="BE379" s="208">
        <f>IF(N379="základní",J379,0)</f>
        <v>0</v>
      </c>
      <c r="BF379" s="208">
        <f>IF(N379="snížená",J379,0)</f>
        <v>0</v>
      </c>
      <c r="BG379" s="208">
        <f>IF(N379="zákl. přenesená",J379,0)</f>
        <v>0</v>
      </c>
      <c r="BH379" s="208">
        <f>IF(N379="sníž. přenesená",J379,0)</f>
        <v>0</v>
      </c>
      <c r="BI379" s="208">
        <f>IF(N379="nulová",J379,0)</f>
        <v>0</v>
      </c>
      <c r="BJ379" s="19" t="s">
        <v>84</v>
      </c>
      <c r="BK379" s="208">
        <f>ROUND(I379*H379,2)</f>
        <v>0</v>
      </c>
      <c r="BL379" s="19" t="s">
        <v>194</v>
      </c>
      <c r="BM379" s="207" t="s">
        <v>697</v>
      </c>
    </row>
    <row r="380" spans="1:65" s="2" customFormat="1" ht="19.5">
      <c r="A380" s="36"/>
      <c r="B380" s="37"/>
      <c r="C380" s="38"/>
      <c r="D380" s="209" t="s">
        <v>322</v>
      </c>
      <c r="E380" s="38"/>
      <c r="F380" s="210" t="s">
        <v>698</v>
      </c>
      <c r="G380" s="38"/>
      <c r="H380" s="38"/>
      <c r="I380" s="118"/>
      <c r="J380" s="38"/>
      <c r="K380" s="38"/>
      <c r="L380" s="41"/>
      <c r="M380" s="211"/>
      <c r="N380" s="212"/>
      <c r="O380" s="66"/>
      <c r="P380" s="66"/>
      <c r="Q380" s="66"/>
      <c r="R380" s="66"/>
      <c r="S380" s="66"/>
      <c r="T380" s="67"/>
      <c r="U380" s="36"/>
      <c r="V380" s="36"/>
      <c r="W380" s="36"/>
      <c r="X380" s="36"/>
      <c r="Y380" s="36"/>
      <c r="Z380" s="36"/>
      <c r="AA380" s="36"/>
      <c r="AB380" s="36"/>
      <c r="AC380" s="36"/>
      <c r="AD380" s="36"/>
      <c r="AE380" s="36"/>
      <c r="AT380" s="19" t="s">
        <v>322</v>
      </c>
      <c r="AU380" s="19" t="s">
        <v>86</v>
      </c>
    </row>
    <row r="381" spans="1:65" s="13" customFormat="1">
      <c r="B381" s="213"/>
      <c r="C381" s="214"/>
      <c r="D381" s="209" t="s">
        <v>324</v>
      </c>
      <c r="E381" s="215" t="s">
        <v>19</v>
      </c>
      <c r="F381" s="216" t="s">
        <v>699</v>
      </c>
      <c r="G381" s="214"/>
      <c r="H381" s="217">
        <v>6</v>
      </c>
      <c r="I381" s="218"/>
      <c r="J381" s="214"/>
      <c r="K381" s="214"/>
      <c r="L381" s="219"/>
      <c r="M381" s="220"/>
      <c r="N381" s="221"/>
      <c r="O381" s="221"/>
      <c r="P381" s="221"/>
      <c r="Q381" s="221"/>
      <c r="R381" s="221"/>
      <c r="S381" s="221"/>
      <c r="T381" s="222"/>
      <c r="AT381" s="223" t="s">
        <v>324</v>
      </c>
      <c r="AU381" s="223" t="s">
        <v>86</v>
      </c>
      <c r="AV381" s="13" t="s">
        <v>86</v>
      </c>
      <c r="AW381" s="13" t="s">
        <v>37</v>
      </c>
      <c r="AX381" s="13" t="s">
        <v>84</v>
      </c>
      <c r="AY381" s="223" t="s">
        <v>315</v>
      </c>
    </row>
    <row r="382" spans="1:65" s="2" customFormat="1" ht="16.5" customHeight="1">
      <c r="A382" s="36"/>
      <c r="B382" s="37"/>
      <c r="C382" s="196" t="s">
        <v>700</v>
      </c>
      <c r="D382" s="196" t="s">
        <v>317</v>
      </c>
      <c r="E382" s="197" t="s">
        <v>701</v>
      </c>
      <c r="F382" s="198" t="s">
        <v>702</v>
      </c>
      <c r="G382" s="199" t="s">
        <v>113</v>
      </c>
      <c r="H382" s="200">
        <v>552.89800000000002</v>
      </c>
      <c r="I382" s="201"/>
      <c r="J382" s="202">
        <f>ROUND(I382*H382,2)</f>
        <v>0</v>
      </c>
      <c r="K382" s="198" t="s">
        <v>320</v>
      </c>
      <c r="L382" s="41"/>
      <c r="M382" s="203" t="s">
        <v>19</v>
      </c>
      <c r="N382" s="204" t="s">
        <v>47</v>
      </c>
      <c r="O382" s="66"/>
      <c r="P382" s="205">
        <f>O382*H382</f>
        <v>0</v>
      </c>
      <c r="Q382" s="205">
        <v>0</v>
      </c>
      <c r="R382" s="205">
        <f>Q382*H382</f>
        <v>0</v>
      </c>
      <c r="S382" s="205">
        <v>0</v>
      </c>
      <c r="T382" s="206">
        <f>S382*H382</f>
        <v>0</v>
      </c>
      <c r="U382" s="36"/>
      <c r="V382" s="36"/>
      <c r="W382" s="36"/>
      <c r="X382" s="36"/>
      <c r="Y382" s="36"/>
      <c r="Z382" s="36"/>
      <c r="AA382" s="36"/>
      <c r="AB382" s="36"/>
      <c r="AC382" s="36"/>
      <c r="AD382" s="36"/>
      <c r="AE382" s="36"/>
      <c r="AR382" s="207" t="s">
        <v>194</v>
      </c>
      <c r="AT382" s="207" t="s">
        <v>317</v>
      </c>
      <c r="AU382" s="207" t="s">
        <v>86</v>
      </c>
      <c r="AY382" s="19" t="s">
        <v>315</v>
      </c>
      <c r="BE382" s="208">
        <f>IF(N382="základní",J382,0)</f>
        <v>0</v>
      </c>
      <c r="BF382" s="208">
        <f>IF(N382="snížená",J382,0)</f>
        <v>0</v>
      </c>
      <c r="BG382" s="208">
        <f>IF(N382="zákl. přenesená",J382,0)</f>
        <v>0</v>
      </c>
      <c r="BH382" s="208">
        <f>IF(N382="sníž. přenesená",J382,0)</f>
        <v>0</v>
      </c>
      <c r="BI382" s="208">
        <f>IF(N382="nulová",J382,0)</f>
        <v>0</v>
      </c>
      <c r="BJ382" s="19" t="s">
        <v>84</v>
      </c>
      <c r="BK382" s="208">
        <f>ROUND(I382*H382,2)</f>
        <v>0</v>
      </c>
      <c r="BL382" s="19" t="s">
        <v>194</v>
      </c>
      <c r="BM382" s="207" t="s">
        <v>703</v>
      </c>
    </row>
    <row r="383" spans="1:65" s="2" customFormat="1" ht="19.5">
      <c r="A383" s="36"/>
      <c r="B383" s="37"/>
      <c r="C383" s="38"/>
      <c r="D383" s="209" t="s">
        <v>322</v>
      </c>
      <c r="E383" s="38"/>
      <c r="F383" s="210" t="s">
        <v>704</v>
      </c>
      <c r="G383" s="38"/>
      <c r="H383" s="38"/>
      <c r="I383" s="118"/>
      <c r="J383" s="38"/>
      <c r="K383" s="38"/>
      <c r="L383" s="41"/>
      <c r="M383" s="211"/>
      <c r="N383" s="212"/>
      <c r="O383" s="66"/>
      <c r="P383" s="66"/>
      <c r="Q383" s="66"/>
      <c r="R383" s="66"/>
      <c r="S383" s="66"/>
      <c r="T383" s="67"/>
      <c r="U383" s="36"/>
      <c r="V383" s="36"/>
      <c r="W383" s="36"/>
      <c r="X383" s="36"/>
      <c r="Y383" s="36"/>
      <c r="Z383" s="36"/>
      <c r="AA383" s="36"/>
      <c r="AB383" s="36"/>
      <c r="AC383" s="36"/>
      <c r="AD383" s="36"/>
      <c r="AE383" s="36"/>
      <c r="AT383" s="19" t="s">
        <v>322</v>
      </c>
      <c r="AU383" s="19" t="s">
        <v>86</v>
      </c>
    </row>
    <row r="384" spans="1:65" s="14" customFormat="1">
      <c r="B384" s="225"/>
      <c r="C384" s="226"/>
      <c r="D384" s="209" t="s">
        <v>324</v>
      </c>
      <c r="E384" s="227" t="s">
        <v>19</v>
      </c>
      <c r="F384" s="228" t="s">
        <v>705</v>
      </c>
      <c r="G384" s="226"/>
      <c r="H384" s="227" t="s">
        <v>19</v>
      </c>
      <c r="I384" s="229"/>
      <c r="J384" s="226"/>
      <c r="K384" s="226"/>
      <c r="L384" s="230"/>
      <c r="M384" s="231"/>
      <c r="N384" s="232"/>
      <c r="O384" s="232"/>
      <c r="P384" s="232"/>
      <c r="Q384" s="232"/>
      <c r="R384" s="232"/>
      <c r="S384" s="232"/>
      <c r="T384" s="233"/>
      <c r="AT384" s="234" t="s">
        <v>324</v>
      </c>
      <c r="AU384" s="234" t="s">
        <v>86</v>
      </c>
      <c r="AV384" s="14" t="s">
        <v>84</v>
      </c>
      <c r="AW384" s="14" t="s">
        <v>37</v>
      </c>
      <c r="AX384" s="14" t="s">
        <v>76</v>
      </c>
      <c r="AY384" s="234" t="s">
        <v>315</v>
      </c>
    </row>
    <row r="385" spans="1:65" s="13" customFormat="1">
      <c r="B385" s="213"/>
      <c r="C385" s="214"/>
      <c r="D385" s="209" t="s">
        <v>324</v>
      </c>
      <c r="E385" s="215" t="s">
        <v>19</v>
      </c>
      <c r="F385" s="216" t="s">
        <v>257</v>
      </c>
      <c r="G385" s="214"/>
      <c r="H385" s="217">
        <v>1380.6579999999999</v>
      </c>
      <c r="I385" s="218"/>
      <c r="J385" s="214"/>
      <c r="K385" s="214"/>
      <c r="L385" s="219"/>
      <c r="M385" s="220"/>
      <c r="N385" s="221"/>
      <c r="O385" s="221"/>
      <c r="P385" s="221"/>
      <c r="Q385" s="221"/>
      <c r="R385" s="221"/>
      <c r="S385" s="221"/>
      <c r="T385" s="222"/>
      <c r="AT385" s="223" t="s">
        <v>324</v>
      </c>
      <c r="AU385" s="223" t="s">
        <v>86</v>
      </c>
      <c r="AV385" s="13" t="s">
        <v>86</v>
      </c>
      <c r="AW385" s="13" t="s">
        <v>37</v>
      </c>
      <c r="AX385" s="13" t="s">
        <v>76</v>
      </c>
      <c r="AY385" s="223" t="s">
        <v>315</v>
      </c>
    </row>
    <row r="386" spans="1:65" s="13" customFormat="1">
      <c r="B386" s="213"/>
      <c r="C386" s="214"/>
      <c r="D386" s="209" t="s">
        <v>324</v>
      </c>
      <c r="E386" s="215" t="s">
        <v>19</v>
      </c>
      <c r="F386" s="216" t="s">
        <v>272</v>
      </c>
      <c r="G386" s="214"/>
      <c r="H386" s="217">
        <v>963.90800000000002</v>
      </c>
      <c r="I386" s="218"/>
      <c r="J386" s="214"/>
      <c r="K386" s="214"/>
      <c r="L386" s="219"/>
      <c r="M386" s="220"/>
      <c r="N386" s="221"/>
      <c r="O386" s="221"/>
      <c r="P386" s="221"/>
      <c r="Q386" s="221"/>
      <c r="R386" s="221"/>
      <c r="S386" s="221"/>
      <c r="T386" s="222"/>
      <c r="AT386" s="223" t="s">
        <v>324</v>
      </c>
      <c r="AU386" s="223" t="s">
        <v>86</v>
      </c>
      <c r="AV386" s="13" t="s">
        <v>86</v>
      </c>
      <c r="AW386" s="13" t="s">
        <v>37</v>
      </c>
      <c r="AX386" s="13" t="s">
        <v>76</v>
      </c>
      <c r="AY386" s="223" t="s">
        <v>315</v>
      </c>
    </row>
    <row r="387" spans="1:65" s="13" customFormat="1">
      <c r="B387" s="213"/>
      <c r="C387" s="214"/>
      <c r="D387" s="209" t="s">
        <v>324</v>
      </c>
      <c r="E387" s="215" t="s">
        <v>19</v>
      </c>
      <c r="F387" s="216" t="s">
        <v>197</v>
      </c>
      <c r="G387" s="214"/>
      <c r="H387" s="217">
        <v>0.57599999999999996</v>
      </c>
      <c r="I387" s="218"/>
      <c r="J387" s="214"/>
      <c r="K387" s="214"/>
      <c r="L387" s="219"/>
      <c r="M387" s="220"/>
      <c r="N387" s="221"/>
      <c r="O387" s="221"/>
      <c r="P387" s="221"/>
      <c r="Q387" s="221"/>
      <c r="R387" s="221"/>
      <c r="S387" s="221"/>
      <c r="T387" s="222"/>
      <c r="AT387" s="223" t="s">
        <v>324</v>
      </c>
      <c r="AU387" s="223" t="s">
        <v>86</v>
      </c>
      <c r="AV387" s="13" t="s">
        <v>86</v>
      </c>
      <c r="AW387" s="13" t="s">
        <v>37</v>
      </c>
      <c r="AX387" s="13" t="s">
        <v>76</v>
      </c>
      <c r="AY387" s="223" t="s">
        <v>315</v>
      </c>
    </row>
    <row r="388" spans="1:65" s="13" customFormat="1">
      <c r="B388" s="213"/>
      <c r="C388" s="214"/>
      <c r="D388" s="209" t="s">
        <v>324</v>
      </c>
      <c r="E388" s="215" t="s">
        <v>19</v>
      </c>
      <c r="F388" s="216" t="s">
        <v>167</v>
      </c>
      <c r="G388" s="214"/>
      <c r="H388" s="217">
        <v>1238.08</v>
      </c>
      <c r="I388" s="218"/>
      <c r="J388" s="214"/>
      <c r="K388" s="214"/>
      <c r="L388" s="219"/>
      <c r="M388" s="220"/>
      <c r="N388" s="221"/>
      <c r="O388" s="221"/>
      <c r="P388" s="221"/>
      <c r="Q388" s="221"/>
      <c r="R388" s="221"/>
      <c r="S388" s="221"/>
      <c r="T388" s="222"/>
      <c r="AT388" s="223" t="s">
        <v>324</v>
      </c>
      <c r="AU388" s="223" t="s">
        <v>86</v>
      </c>
      <c r="AV388" s="13" t="s">
        <v>86</v>
      </c>
      <c r="AW388" s="13" t="s">
        <v>37</v>
      </c>
      <c r="AX388" s="13" t="s">
        <v>76</v>
      </c>
      <c r="AY388" s="223" t="s">
        <v>315</v>
      </c>
    </row>
    <row r="389" spans="1:65" s="15" customFormat="1">
      <c r="B389" s="235"/>
      <c r="C389" s="236"/>
      <c r="D389" s="209" t="s">
        <v>324</v>
      </c>
      <c r="E389" s="237" t="s">
        <v>19</v>
      </c>
      <c r="F389" s="238" t="s">
        <v>366</v>
      </c>
      <c r="G389" s="236"/>
      <c r="H389" s="239">
        <v>3583.2220000000002</v>
      </c>
      <c r="I389" s="240"/>
      <c r="J389" s="236"/>
      <c r="K389" s="236"/>
      <c r="L389" s="241"/>
      <c r="M389" s="242"/>
      <c r="N389" s="243"/>
      <c r="O389" s="243"/>
      <c r="P389" s="243"/>
      <c r="Q389" s="243"/>
      <c r="R389" s="243"/>
      <c r="S389" s="243"/>
      <c r="T389" s="244"/>
      <c r="AT389" s="245" t="s">
        <v>324</v>
      </c>
      <c r="AU389" s="245" t="s">
        <v>86</v>
      </c>
      <c r="AV389" s="15" t="s">
        <v>142</v>
      </c>
      <c r="AW389" s="15" t="s">
        <v>37</v>
      </c>
      <c r="AX389" s="15" t="s">
        <v>76</v>
      </c>
      <c r="AY389" s="245" t="s">
        <v>315</v>
      </c>
    </row>
    <row r="390" spans="1:65" s="13" customFormat="1">
      <c r="B390" s="213"/>
      <c r="C390" s="214"/>
      <c r="D390" s="209" t="s">
        <v>324</v>
      </c>
      <c r="E390" s="215" t="s">
        <v>19</v>
      </c>
      <c r="F390" s="216" t="s">
        <v>706</v>
      </c>
      <c r="G390" s="214"/>
      <c r="H390" s="217">
        <v>-2131.7950000000001</v>
      </c>
      <c r="I390" s="218"/>
      <c r="J390" s="214"/>
      <c r="K390" s="214"/>
      <c r="L390" s="219"/>
      <c r="M390" s="220"/>
      <c r="N390" s="221"/>
      <c r="O390" s="221"/>
      <c r="P390" s="221"/>
      <c r="Q390" s="221"/>
      <c r="R390" s="221"/>
      <c r="S390" s="221"/>
      <c r="T390" s="222"/>
      <c r="AT390" s="223" t="s">
        <v>324</v>
      </c>
      <c r="AU390" s="223" t="s">
        <v>86</v>
      </c>
      <c r="AV390" s="13" t="s">
        <v>86</v>
      </c>
      <c r="AW390" s="13" t="s">
        <v>37</v>
      </c>
      <c r="AX390" s="13" t="s">
        <v>76</v>
      </c>
      <c r="AY390" s="223" t="s">
        <v>315</v>
      </c>
    </row>
    <row r="391" spans="1:65" s="13" customFormat="1">
      <c r="B391" s="213"/>
      <c r="C391" s="214"/>
      <c r="D391" s="209" t="s">
        <v>324</v>
      </c>
      <c r="E391" s="215" t="s">
        <v>19</v>
      </c>
      <c r="F391" s="216" t="s">
        <v>707</v>
      </c>
      <c r="G391" s="214"/>
      <c r="H391" s="217">
        <v>-287</v>
      </c>
      <c r="I391" s="218"/>
      <c r="J391" s="214"/>
      <c r="K391" s="214"/>
      <c r="L391" s="219"/>
      <c r="M391" s="220"/>
      <c r="N391" s="221"/>
      <c r="O391" s="221"/>
      <c r="P391" s="221"/>
      <c r="Q391" s="221"/>
      <c r="R391" s="221"/>
      <c r="S391" s="221"/>
      <c r="T391" s="222"/>
      <c r="AT391" s="223" t="s">
        <v>324</v>
      </c>
      <c r="AU391" s="223" t="s">
        <v>86</v>
      </c>
      <c r="AV391" s="13" t="s">
        <v>86</v>
      </c>
      <c r="AW391" s="13" t="s">
        <v>37</v>
      </c>
      <c r="AX391" s="13" t="s">
        <v>76</v>
      </c>
      <c r="AY391" s="223" t="s">
        <v>315</v>
      </c>
    </row>
    <row r="392" spans="1:65" s="13" customFormat="1">
      <c r="B392" s="213"/>
      <c r="C392" s="214"/>
      <c r="D392" s="209" t="s">
        <v>324</v>
      </c>
      <c r="E392" s="215" t="s">
        <v>19</v>
      </c>
      <c r="F392" s="216" t="s">
        <v>708</v>
      </c>
      <c r="G392" s="214"/>
      <c r="H392" s="217">
        <v>-371.42399999999998</v>
      </c>
      <c r="I392" s="218"/>
      <c r="J392" s="214"/>
      <c r="K392" s="214"/>
      <c r="L392" s="219"/>
      <c r="M392" s="220"/>
      <c r="N392" s="221"/>
      <c r="O392" s="221"/>
      <c r="P392" s="221"/>
      <c r="Q392" s="221"/>
      <c r="R392" s="221"/>
      <c r="S392" s="221"/>
      <c r="T392" s="222"/>
      <c r="AT392" s="223" t="s">
        <v>324</v>
      </c>
      <c r="AU392" s="223" t="s">
        <v>86</v>
      </c>
      <c r="AV392" s="13" t="s">
        <v>86</v>
      </c>
      <c r="AW392" s="13" t="s">
        <v>37</v>
      </c>
      <c r="AX392" s="13" t="s">
        <v>76</v>
      </c>
      <c r="AY392" s="223" t="s">
        <v>315</v>
      </c>
    </row>
    <row r="393" spans="1:65" s="13" customFormat="1">
      <c r="B393" s="213"/>
      <c r="C393" s="214"/>
      <c r="D393" s="209" t="s">
        <v>324</v>
      </c>
      <c r="E393" s="215" t="s">
        <v>19</v>
      </c>
      <c r="F393" s="216" t="s">
        <v>709</v>
      </c>
      <c r="G393" s="214"/>
      <c r="H393" s="217">
        <v>-240.10499999999999</v>
      </c>
      <c r="I393" s="218"/>
      <c r="J393" s="214"/>
      <c r="K393" s="214"/>
      <c r="L393" s="219"/>
      <c r="M393" s="220"/>
      <c r="N393" s="221"/>
      <c r="O393" s="221"/>
      <c r="P393" s="221"/>
      <c r="Q393" s="221"/>
      <c r="R393" s="221"/>
      <c r="S393" s="221"/>
      <c r="T393" s="222"/>
      <c r="AT393" s="223" t="s">
        <v>324</v>
      </c>
      <c r="AU393" s="223" t="s">
        <v>86</v>
      </c>
      <c r="AV393" s="13" t="s">
        <v>86</v>
      </c>
      <c r="AW393" s="13" t="s">
        <v>37</v>
      </c>
      <c r="AX393" s="13" t="s">
        <v>76</v>
      </c>
      <c r="AY393" s="223" t="s">
        <v>315</v>
      </c>
    </row>
    <row r="394" spans="1:65" s="16" customFormat="1">
      <c r="B394" s="246"/>
      <c r="C394" s="247"/>
      <c r="D394" s="209" t="s">
        <v>324</v>
      </c>
      <c r="E394" s="248" t="s">
        <v>240</v>
      </c>
      <c r="F394" s="249" t="s">
        <v>368</v>
      </c>
      <c r="G394" s="247"/>
      <c r="H394" s="250">
        <v>552.89800000000002</v>
      </c>
      <c r="I394" s="251"/>
      <c r="J394" s="247"/>
      <c r="K394" s="247"/>
      <c r="L394" s="252"/>
      <c r="M394" s="253"/>
      <c r="N394" s="254"/>
      <c r="O394" s="254"/>
      <c r="P394" s="254"/>
      <c r="Q394" s="254"/>
      <c r="R394" s="254"/>
      <c r="S394" s="254"/>
      <c r="T394" s="255"/>
      <c r="AT394" s="256" t="s">
        <v>324</v>
      </c>
      <c r="AU394" s="256" t="s">
        <v>86</v>
      </c>
      <c r="AV394" s="16" t="s">
        <v>194</v>
      </c>
      <c r="AW394" s="16" t="s">
        <v>37</v>
      </c>
      <c r="AX394" s="16" t="s">
        <v>84</v>
      </c>
      <c r="AY394" s="256" t="s">
        <v>315</v>
      </c>
    </row>
    <row r="395" spans="1:65" s="2" customFormat="1" ht="16.5" customHeight="1">
      <c r="A395" s="36"/>
      <c r="B395" s="37"/>
      <c r="C395" s="196" t="s">
        <v>710</v>
      </c>
      <c r="D395" s="196" t="s">
        <v>317</v>
      </c>
      <c r="E395" s="197" t="s">
        <v>711</v>
      </c>
      <c r="F395" s="198" t="s">
        <v>712</v>
      </c>
      <c r="G395" s="199" t="s">
        <v>113</v>
      </c>
      <c r="H395" s="200">
        <v>797.42</v>
      </c>
      <c r="I395" s="201"/>
      <c r="J395" s="202">
        <f>ROUND(I395*H395,2)</f>
        <v>0</v>
      </c>
      <c r="K395" s="198" t="s">
        <v>320</v>
      </c>
      <c r="L395" s="41"/>
      <c r="M395" s="203" t="s">
        <v>19</v>
      </c>
      <c r="N395" s="204" t="s">
        <v>47</v>
      </c>
      <c r="O395" s="66"/>
      <c r="P395" s="205">
        <f>O395*H395</f>
        <v>0</v>
      </c>
      <c r="Q395" s="205">
        <v>0</v>
      </c>
      <c r="R395" s="205">
        <f>Q395*H395</f>
        <v>0</v>
      </c>
      <c r="S395" s="205">
        <v>0</v>
      </c>
      <c r="T395" s="206">
        <f>S395*H395</f>
        <v>0</v>
      </c>
      <c r="U395" s="36"/>
      <c r="V395" s="36"/>
      <c r="W395" s="36"/>
      <c r="X395" s="36"/>
      <c r="Y395" s="36"/>
      <c r="Z395" s="36"/>
      <c r="AA395" s="36"/>
      <c r="AB395" s="36"/>
      <c r="AC395" s="36"/>
      <c r="AD395" s="36"/>
      <c r="AE395" s="36"/>
      <c r="AR395" s="207" t="s">
        <v>194</v>
      </c>
      <c r="AT395" s="207" t="s">
        <v>317</v>
      </c>
      <c r="AU395" s="207" t="s">
        <v>86</v>
      </c>
      <c r="AY395" s="19" t="s">
        <v>315</v>
      </c>
      <c r="BE395" s="208">
        <f>IF(N395="základní",J395,0)</f>
        <v>0</v>
      </c>
      <c r="BF395" s="208">
        <f>IF(N395="snížená",J395,0)</f>
        <v>0</v>
      </c>
      <c r="BG395" s="208">
        <f>IF(N395="zákl. přenesená",J395,0)</f>
        <v>0</v>
      </c>
      <c r="BH395" s="208">
        <f>IF(N395="sníž. přenesená",J395,0)</f>
        <v>0</v>
      </c>
      <c r="BI395" s="208">
        <f>IF(N395="nulová",J395,0)</f>
        <v>0</v>
      </c>
      <c r="BJ395" s="19" t="s">
        <v>84</v>
      </c>
      <c r="BK395" s="208">
        <f>ROUND(I395*H395,2)</f>
        <v>0</v>
      </c>
      <c r="BL395" s="19" t="s">
        <v>194</v>
      </c>
      <c r="BM395" s="207" t="s">
        <v>713</v>
      </c>
    </row>
    <row r="396" spans="1:65" s="2" customFormat="1" ht="19.5">
      <c r="A396" s="36"/>
      <c r="B396" s="37"/>
      <c r="C396" s="38"/>
      <c r="D396" s="209" t="s">
        <v>322</v>
      </c>
      <c r="E396" s="38"/>
      <c r="F396" s="210" t="s">
        <v>714</v>
      </c>
      <c r="G396" s="38"/>
      <c r="H396" s="38"/>
      <c r="I396" s="118"/>
      <c r="J396" s="38"/>
      <c r="K396" s="38"/>
      <c r="L396" s="41"/>
      <c r="M396" s="211"/>
      <c r="N396" s="212"/>
      <c r="O396" s="66"/>
      <c r="P396" s="66"/>
      <c r="Q396" s="66"/>
      <c r="R396" s="66"/>
      <c r="S396" s="66"/>
      <c r="T396" s="67"/>
      <c r="U396" s="36"/>
      <c r="V396" s="36"/>
      <c r="W396" s="36"/>
      <c r="X396" s="36"/>
      <c r="Y396" s="36"/>
      <c r="Z396" s="36"/>
      <c r="AA396" s="36"/>
      <c r="AB396" s="36"/>
      <c r="AC396" s="36"/>
      <c r="AD396" s="36"/>
      <c r="AE396" s="36"/>
      <c r="AT396" s="19" t="s">
        <v>322</v>
      </c>
      <c r="AU396" s="19" t="s">
        <v>86</v>
      </c>
    </row>
    <row r="397" spans="1:65" s="13" customFormat="1">
      <c r="B397" s="213"/>
      <c r="C397" s="214"/>
      <c r="D397" s="209" t="s">
        <v>324</v>
      </c>
      <c r="E397" s="215" t="s">
        <v>19</v>
      </c>
      <c r="F397" s="216" t="s">
        <v>260</v>
      </c>
      <c r="G397" s="214"/>
      <c r="H397" s="217">
        <v>1064.21</v>
      </c>
      <c r="I397" s="218"/>
      <c r="J397" s="214"/>
      <c r="K397" s="214"/>
      <c r="L397" s="219"/>
      <c r="M397" s="220"/>
      <c r="N397" s="221"/>
      <c r="O397" s="221"/>
      <c r="P397" s="221"/>
      <c r="Q397" s="221"/>
      <c r="R397" s="221"/>
      <c r="S397" s="221"/>
      <c r="T397" s="222"/>
      <c r="AT397" s="223" t="s">
        <v>324</v>
      </c>
      <c r="AU397" s="223" t="s">
        <v>86</v>
      </c>
      <c r="AV397" s="13" t="s">
        <v>86</v>
      </c>
      <c r="AW397" s="13" t="s">
        <v>37</v>
      </c>
      <c r="AX397" s="13" t="s">
        <v>76</v>
      </c>
      <c r="AY397" s="223" t="s">
        <v>315</v>
      </c>
    </row>
    <row r="398" spans="1:65" s="13" customFormat="1">
      <c r="B398" s="213"/>
      <c r="C398" s="214"/>
      <c r="D398" s="209" t="s">
        <v>324</v>
      </c>
      <c r="E398" s="215" t="s">
        <v>19</v>
      </c>
      <c r="F398" s="216" t="s">
        <v>152</v>
      </c>
      <c r="G398" s="214"/>
      <c r="H398" s="217">
        <v>170</v>
      </c>
      <c r="I398" s="218"/>
      <c r="J398" s="214"/>
      <c r="K398" s="214"/>
      <c r="L398" s="219"/>
      <c r="M398" s="220"/>
      <c r="N398" s="221"/>
      <c r="O398" s="221"/>
      <c r="P398" s="221"/>
      <c r="Q398" s="221"/>
      <c r="R398" s="221"/>
      <c r="S398" s="221"/>
      <c r="T398" s="222"/>
      <c r="AT398" s="223" t="s">
        <v>324</v>
      </c>
      <c r="AU398" s="223" t="s">
        <v>86</v>
      </c>
      <c r="AV398" s="13" t="s">
        <v>86</v>
      </c>
      <c r="AW398" s="13" t="s">
        <v>37</v>
      </c>
      <c r="AX398" s="13" t="s">
        <v>76</v>
      </c>
      <c r="AY398" s="223" t="s">
        <v>315</v>
      </c>
    </row>
    <row r="399" spans="1:65" s="13" customFormat="1">
      <c r="B399" s="213"/>
      <c r="C399" s="214"/>
      <c r="D399" s="209" t="s">
        <v>324</v>
      </c>
      <c r="E399" s="215" t="s">
        <v>19</v>
      </c>
      <c r="F399" s="216" t="s">
        <v>715</v>
      </c>
      <c r="G399" s="214"/>
      <c r="H399" s="217">
        <v>-866.65599999999995</v>
      </c>
      <c r="I399" s="218"/>
      <c r="J399" s="214"/>
      <c r="K399" s="214"/>
      <c r="L399" s="219"/>
      <c r="M399" s="220"/>
      <c r="N399" s="221"/>
      <c r="O399" s="221"/>
      <c r="P399" s="221"/>
      <c r="Q399" s="221"/>
      <c r="R399" s="221"/>
      <c r="S399" s="221"/>
      <c r="T399" s="222"/>
      <c r="AT399" s="223" t="s">
        <v>324</v>
      </c>
      <c r="AU399" s="223" t="s">
        <v>86</v>
      </c>
      <c r="AV399" s="13" t="s">
        <v>86</v>
      </c>
      <c r="AW399" s="13" t="s">
        <v>37</v>
      </c>
      <c r="AX399" s="13" t="s">
        <v>76</v>
      </c>
      <c r="AY399" s="223" t="s">
        <v>315</v>
      </c>
    </row>
    <row r="400" spans="1:65" s="15" customFormat="1">
      <c r="B400" s="235"/>
      <c r="C400" s="236"/>
      <c r="D400" s="209" t="s">
        <v>324</v>
      </c>
      <c r="E400" s="237" t="s">
        <v>19</v>
      </c>
      <c r="F400" s="238" t="s">
        <v>366</v>
      </c>
      <c r="G400" s="236"/>
      <c r="H400" s="239">
        <v>367.55399999999997</v>
      </c>
      <c r="I400" s="240"/>
      <c r="J400" s="236"/>
      <c r="K400" s="236"/>
      <c r="L400" s="241"/>
      <c r="M400" s="242"/>
      <c r="N400" s="243"/>
      <c r="O400" s="243"/>
      <c r="P400" s="243"/>
      <c r="Q400" s="243"/>
      <c r="R400" s="243"/>
      <c r="S400" s="243"/>
      <c r="T400" s="244"/>
      <c r="AT400" s="245" t="s">
        <v>324</v>
      </c>
      <c r="AU400" s="245" t="s">
        <v>86</v>
      </c>
      <c r="AV400" s="15" t="s">
        <v>142</v>
      </c>
      <c r="AW400" s="15" t="s">
        <v>37</v>
      </c>
      <c r="AX400" s="15" t="s">
        <v>76</v>
      </c>
      <c r="AY400" s="245" t="s">
        <v>315</v>
      </c>
    </row>
    <row r="401" spans="1:65" s="13" customFormat="1">
      <c r="B401" s="213"/>
      <c r="C401" s="214"/>
      <c r="D401" s="209" t="s">
        <v>324</v>
      </c>
      <c r="E401" s="215" t="s">
        <v>19</v>
      </c>
      <c r="F401" s="216" t="s">
        <v>716</v>
      </c>
      <c r="G401" s="214"/>
      <c r="H401" s="217">
        <v>429.86599999999999</v>
      </c>
      <c r="I401" s="218"/>
      <c r="J401" s="214"/>
      <c r="K401" s="214"/>
      <c r="L401" s="219"/>
      <c r="M401" s="220"/>
      <c r="N401" s="221"/>
      <c r="O401" s="221"/>
      <c r="P401" s="221"/>
      <c r="Q401" s="221"/>
      <c r="R401" s="221"/>
      <c r="S401" s="221"/>
      <c r="T401" s="222"/>
      <c r="AT401" s="223" t="s">
        <v>324</v>
      </c>
      <c r="AU401" s="223" t="s">
        <v>86</v>
      </c>
      <c r="AV401" s="13" t="s">
        <v>86</v>
      </c>
      <c r="AW401" s="13" t="s">
        <v>37</v>
      </c>
      <c r="AX401" s="13" t="s">
        <v>76</v>
      </c>
      <c r="AY401" s="223" t="s">
        <v>315</v>
      </c>
    </row>
    <row r="402" spans="1:65" s="16" customFormat="1">
      <c r="B402" s="246"/>
      <c r="C402" s="247"/>
      <c r="D402" s="209" t="s">
        <v>324</v>
      </c>
      <c r="E402" s="248" t="s">
        <v>717</v>
      </c>
      <c r="F402" s="249" t="s">
        <v>368</v>
      </c>
      <c r="G402" s="247"/>
      <c r="H402" s="250">
        <v>797.42</v>
      </c>
      <c r="I402" s="251"/>
      <c r="J402" s="247"/>
      <c r="K402" s="247"/>
      <c r="L402" s="252"/>
      <c r="M402" s="253"/>
      <c r="N402" s="254"/>
      <c r="O402" s="254"/>
      <c r="P402" s="254"/>
      <c r="Q402" s="254"/>
      <c r="R402" s="254"/>
      <c r="S402" s="254"/>
      <c r="T402" s="255"/>
      <c r="AT402" s="256" t="s">
        <v>324</v>
      </c>
      <c r="AU402" s="256" t="s">
        <v>86</v>
      </c>
      <c r="AV402" s="16" t="s">
        <v>194</v>
      </c>
      <c r="AW402" s="16" t="s">
        <v>37</v>
      </c>
      <c r="AX402" s="16" t="s">
        <v>84</v>
      </c>
      <c r="AY402" s="256" t="s">
        <v>315</v>
      </c>
    </row>
    <row r="403" spans="1:65" s="2" customFormat="1" ht="16.5" customHeight="1">
      <c r="A403" s="36"/>
      <c r="B403" s="37"/>
      <c r="C403" s="196" t="s">
        <v>718</v>
      </c>
      <c r="D403" s="196" t="s">
        <v>317</v>
      </c>
      <c r="E403" s="197" t="s">
        <v>719</v>
      </c>
      <c r="F403" s="198" t="s">
        <v>720</v>
      </c>
      <c r="G403" s="199" t="s">
        <v>113</v>
      </c>
      <c r="H403" s="200">
        <v>4199.1689999999999</v>
      </c>
      <c r="I403" s="201"/>
      <c r="J403" s="202">
        <f>ROUND(I403*H403,2)</f>
        <v>0</v>
      </c>
      <c r="K403" s="198" t="s">
        <v>320</v>
      </c>
      <c r="L403" s="41"/>
      <c r="M403" s="203" t="s">
        <v>19</v>
      </c>
      <c r="N403" s="204" t="s">
        <v>47</v>
      </c>
      <c r="O403" s="66"/>
      <c r="P403" s="205">
        <f>O403*H403</f>
        <v>0</v>
      </c>
      <c r="Q403" s="205">
        <v>0</v>
      </c>
      <c r="R403" s="205">
        <f>Q403*H403</f>
        <v>0</v>
      </c>
      <c r="S403" s="205">
        <v>0</v>
      </c>
      <c r="T403" s="206">
        <f>S403*H403</f>
        <v>0</v>
      </c>
      <c r="U403" s="36"/>
      <c r="V403" s="36"/>
      <c r="W403" s="36"/>
      <c r="X403" s="36"/>
      <c r="Y403" s="36"/>
      <c r="Z403" s="36"/>
      <c r="AA403" s="36"/>
      <c r="AB403" s="36"/>
      <c r="AC403" s="36"/>
      <c r="AD403" s="36"/>
      <c r="AE403" s="36"/>
      <c r="AR403" s="207" t="s">
        <v>194</v>
      </c>
      <c r="AT403" s="207" t="s">
        <v>317</v>
      </c>
      <c r="AU403" s="207" t="s">
        <v>86</v>
      </c>
      <c r="AY403" s="19" t="s">
        <v>315</v>
      </c>
      <c r="BE403" s="208">
        <f>IF(N403="základní",J403,0)</f>
        <v>0</v>
      </c>
      <c r="BF403" s="208">
        <f>IF(N403="snížená",J403,0)</f>
        <v>0</v>
      </c>
      <c r="BG403" s="208">
        <f>IF(N403="zákl. přenesená",J403,0)</f>
        <v>0</v>
      </c>
      <c r="BH403" s="208">
        <f>IF(N403="sníž. přenesená",J403,0)</f>
        <v>0</v>
      </c>
      <c r="BI403" s="208">
        <f>IF(N403="nulová",J403,0)</f>
        <v>0</v>
      </c>
      <c r="BJ403" s="19" t="s">
        <v>84</v>
      </c>
      <c r="BK403" s="208">
        <f>ROUND(I403*H403,2)</f>
        <v>0</v>
      </c>
      <c r="BL403" s="19" t="s">
        <v>194</v>
      </c>
      <c r="BM403" s="207" t="s">
        <v>721</v>
      </c>
    </row>
    <row r="404" spans="1:65" s="2" customFormat="1">
      <c r="A404" s="36"/>
      <c r="B404" s="37"/>
      <c r="C404" s="38"/>
      <c r="D404" s="209" t="s">
        <v>322</v>
      </c>
      <c r="E404" s="38"/>
      <c r="F404" s="210" t="s">
        <v>722</v>
      </c>
      <c r="G404" s="38"/>
      <c r="H404" s="38"/>
      <c r="I404" s="118"/>
      <c r="J404" s="38"/>
      <c r="K404" s="38"/>
      <c r="L404" s="41"/>
      <c r="M404" s="211"/>
      <c r="N404" s="212"/>
      <c r="O404" s="66"/>
      <c r="P404" s="66"/>
      <c r="Q404" s="66"/>
      <c r="R404" s="66"/>
      <c r="S404" s="66"/>
      <c r="T404" s="67"/>
      <c r="U404" s="36"/>
      <c r="V404" s="36"/>
      <c r="W404" s="36"/>
      <c r="X404" s="36"/>
      <c r="Y404" s="36"/>
      <c r="Z404" s="36"/>
      <c r="AA404" s="36"/>
      <c r="AB404" s="36"/>
      <c r="AC404" s="36"/>
      <c r="AD404" s="36"/>
      <c r="AE404" s="36"/>
      <c r="AT404" s="19" t="s">
        <v>322</v>
      </c>
      <c r="AU404" s="19" t="s">
        <v>86</v>
      </c>
    </row>
    <row r="405" spans="1:65" s="13" customFormat="1">
      <c r="B405" s="213"/>
      <c r="C405" s="214"/>
      <c r="D405" s="209" t="s">
        <v>324</v>
      </c>
      <c r="E405" s="215" t="s">
        <v>19</v>
      </c>
      <c r="F405" s="216" t="s">
        <v>723</v>
      </c>
      <c r="G405" s="214"/>
      <c r="H405" s="217">
        <v>180.5</v>
      </c>
      <c r="I405" s="218"/>
      <c r="J405" s="214"/>
      <c r="K405" s="214"/>
      <c r="L405" s="219"/>
      <c r="M405" s="220"/>
      <c r="N405" s="221"/>
      <c r="O405" s="221"/>
      <c r="P405" s="221"/>
      <c r="Q405" s="221"/>
      <c r="R405" s="221"/>
      <c r="S405" s="221"/>
      <c r="T405" s="222"/>
      <c r="AT405" s="223" t="s">
        <v>324</v>
      </c>
      <c r="AU405" s="223" t="s">
        <v>86</v>
      </c>
      <c r="AV405" s="13" t="s">
        <v>86</v>
      </c>
      <c r="AW405" s="13" t="s">
        <v>37</v>
      </c>
      <c r="AX405" s="13" t="s">
        <v>76</v>
      </c>
      <c r="AY405" s="223" t="s">
        <v>315</v>
      </c>
    </row>
    <row r="406" spans="1:65" s="13" customFormat="1">
      <c r="B406" s="213"/>
      <c r="C406" s="214"/>
      <c r="D406" s="209" t="s">
        <v>324</v>
      </c>
      <c r="E406" s="215" t="s">
        <v>19</v>
      </c>
      <c r="F406" s="216" t="s">
        <v>724</v>
      </c>
      <c r="G406" s="214"/>
      <c r="H406" s="217">
        <v>730.35</v>
      </c>
      <c r="I406" s="218"/>
      <c r="J406" s="214"/>
      <c r="K406" s="214"/>
      <c r="L406" s="219"/>
      <c r="M406" s="220"/>
      <c r="N406" s="221"/>
      <c r="O406" s="221"/>
      <c r="P406" s="221"/>
      <c r="Q406" s="221"/>
      <c r="R406" s="221"/>
      <c r="S406" s="221"/>
      <c r="T406" s="222"/>
      <c r="AT406" s="223" t="s">
        <v>324</v>
      </c>
      <c r="AU406" s="223" t="s">
        <v>86</v>
      </c>
      <c r="AV406" s="13" t="s">
        <v>86</v>
      </c>
      <c r="AW406" s="13" t="s">
        <v>37</v>
      </c>
      <c r="AX406" s="13" t="s">
        <v>76</v>
      </c>
      <c r="AY406" s="223" t="s">
        <v>315</v>
      </c>
    </row>
    <row r="407" spans="1:65" s="13" customFormat="1">
      <c r="B407" s="213"/>
      <c r="C407" s="214"/>
      <c r="D407" s="209" t="s">
        <v>324</v>
      </c>
      <c r="E407" s="215" t="s">
        <v>19</v>
      </c>
      <c r="F407" s="216" t="s">
        <v>725</v>
      </c>
      <c r="G407" s="214"/>
      <c r="H407" s="217">
        <v>65.599999999999994</v>
      </c>
      <c r="I407" s="218"/>
      <c r="J407" s="214"/>
      <c r="K407" s="214"/>
      <c r="L407" s="219"/>
      <c r="M407" s="220"/>
      <c r="N407" s="221"/>
      <c r="O407" s="221"/>
      <c r="P407" s="221"/>
      <c r="Q407" s="221"/>
      <c r="R407" s="221"/>
      <c r="S407" s="221"/>
      <c r="T407" s="222"/>
      <c r="AT407" s="223" t="s">
        <v>324</v>
      </c>
      <c r="AU407" s="223" t="s">
        <v>86</v>
      </c>
      <c r="AV407" s="13" t="s">
        <v>86</v>
      </c>
      <c r="AW407" s="13" t="s">
        <v>37</v>
      </c>
      <c r="AX407" s="13" t="s">
        <v>76</v>
      </c>
      <c r="AY407" s="223" t="s">
        <v>315</v>
      </c>
    </row>
    <row r="408" spans="1:65" s="13" customFormat="1">
      <c r="B408" s="213"/>
      <c r="C408" s="214"/>
      <c r="D408" s="209" t="s">
        <v>324</v>
      </c>
      <c r="E408" s="215" t="s">
        <v>19</v>
      </c>
      <c r="F408" s="216" t="s">
        <v>726</v>
      </c>
      <c r="G408" s="214"/>
      <c r="H408" s="217">
        <v>371.42399999999998</v>
      </c>
      <c r="I408" s="218"/>
      <c r="J408" s="214"/>
      <c r="K408" s="214"/>
      <c r="L408" s="219"/>
      <c r="M408" s="220"/>
      <c r="N408" s="221"/>
      <c r="O408" s="221"/>
      <c r="P408" s="221"/>
      <c r="Q408" s="221"/>
      <c r="R408" s="221"/>
      <c r="S408" s="221"/>
      <c r="T408" s="222"/>
      <c r="AT408" s="223" t="s">
        <v>324</v>
      </c>
      <c r="AU408" s="223" t="s">
        <v>86</v>
      </c>
      <c r="AV408" s="13" t="s">
        <v>86</v>
      </c>
      <c r="AW408" s="13" t="s">
        <v>37</v>
      </c>
      <c r="AX408" s="13" t="s">
        <v>76</v>
      </c>
      <c r="AY408" s="223" t="s">
        <v>315</v>
      </c>
    </row>
    <row r="409" spans="1:65" s="13" customFormat="1">
      <c r="B409" s="213"/>
      <c r="C409" s="214"/>
      <c r="D409" s="209" t="s">
        <v>324</v>
      </c>
      <c r="E409" s="215" t="s">
        <v>19</v>
      </c>
      <c r="F409" s="216" t="s">
        <v>727</v>
      </c>
      <c r="G409" s="214"/>
      <c r="H409" s="217">
        <v>287</v>
      </c>
      <c r="I409" s="218"/>
      <c r="J409" s="214"/>
      <c r="K409" s="214"/>
      <c r="L409" s="219"/>
      <c r="M409" s="220"/>
      <c r="N409" s="221"/>
      <c r="O409" s="221"/>
      <c r="P409" s="221"/>
      <c r="Q409" s="221"/>
      <c r="R409" s="221"/>
      <c r="S409" s="221"/>
      <c r="T409" s="222"/>
      <c r="AT409" s="223" t="s">
        <v>324</v>
      </c>
      <c r="AU409" s="223" t="s">
        <v>86</v>
      </c>
      <c r="AV409" s="13" t="s">
        <v>86</v>
      </c>
      <c r="AW409" s="13" t="s">
        <v>37</v>
      </c>
      <c r="AX409" s="13" t="s">
        <v>76</v>
      </c>
      <c r="AY409" s="223" t="s">
        <v>315</v>
      </c>
    </row>
    <row r="410" spans="1:65" s="13" customFormat="1">
      <c r="B410" s="213"/>
      <c r="C410" s="214"/>
      <c r="D410" s="209" t="s">
        <v>324</v>
      </c>
      <c r="E410" s="215" t="s">
        <v>19</v>
      </c>
      <c r="F410" s="216" t="s">
        <v>728</v>
      </c>
      <c r="G410" s="214"/>
      <c r="H410" s="217">
        <v>12</v>
      </c>
      <c r="I410" s="218"/>
      <c r="J410" s="214"/>
      <c r="K410" s="214"/>
      <c r="L410" s="219"/>
      <c r="M410" s="220"/>
      <c r="N410" s="221"/>
      <c r="O410" s="221"/>
      <c r="P410" s="221"/>
      <c r="Q410" s="221"/>
      <c r="R410" s="221"/>
      <c r="S410" s="221"/>
      <c r="T410" s="222"/>
      <c r="AT410" s="223" t="s">
        <v>324</v>
      </c>
      <c r="AU410" s="223" t="s">
        <v>86</v>
      </c>
      <c r="AV410" s="13" t="s">
        <v>86</v>
      </c>
      <c r="AW410" s="13" t="s">
        <v>37</v>
      </c>
      <c r="AX410" s="13" t="s">
        <v>76</v>
      </c>
      <c r="AY410" s="223" t="s">
        <v>315</v>
      </c>
    </row>
    <row r="411" spans="1:65" s="13" customFormat="1">
      <c r="B411" s="213"/>
      <c r="C411" s="214"/>
      <c r="D411" s="209" t="s">
        <v>324</v>
      </c>
      <c r="E411" s="215" t="s">
        <v>19</v>
      </c>
      <c r="F411" s="216" t="s">
        <v>729</v>
      </c>
      <c r="G411" s="214"/>
      <c r="H411" s="217">
        <v>2131.7950000000001</v>
      </c>
      <c r="I411" s="218"/>
      <c r="J411" s="214"/>
      <c r="K411" s="214"/>
      <c r="L411" s="219"/>
      <c r="M411" s="220"/>
      <c r="N411" s="221"/>
      <c r="O411" s="221"/>
      <c r="P411" s="221"/>
      <c r="Q411" s="221"/>
      <c r="R411" s="221"/>
      <c r="S411" s="221"/>
      <c r="T411" s="222"/>
      <c r="AT411" s="223" t="s">
        <v>324</v>
      </c>
      <c r="AU411" s="223" t="s">
        <v>86</v>
      </c>
      <c r="AV411" s="13" t="s">
        <v>86</v>
      </c>
      <c r="AW411" s="13" t="s">
        <v>37</v>
      </c>
      <c r="AX411" s="13" t="s">
        <v>76</v>
      </c>
      <c r="AY411" s="223" t="s">
        <v>315</v>
      </c>
    </row>
    <row r="412" spans="1:65" s="13" customFormat="1">
      <c r="B412" s="213"/>
      <c r="C412" s="214"/>
      <c r="D412" s="209" t="s">
        <v>324</v>
      </c>
      <c r="E412" s="215" t="s">
        <v>19</v>
      </c>
      <c r="F412" s="216" t="s">
        <v>730</v>
      </c>
      <c r="G412" s="214"/>
      <c r="H412" s="217">
        <v>180.5</v>
      </c>
      <c r="I412" s="218"/>
      <c r="J412" s="214"/>
      <c r="K412" s="214"/>
      <c r="L412" s="219"/>
      <c r="M412" s="220"/>
      <c r="N412" s="221"/>
      <c r="O412" s="221"/>
      <c r="P412" s="221"/>
      <c r="Q412" s="221"/>
      <c r="R412" s="221"/>
      <c r="S412" s="221"/>
      <c r="T412" s="222"/>
      <c r="AT412" s="223" t="s">
        <v>324</v>
      </c>
      <c r="AU412" s="223" t="s">
        <v>86</v>
      </c>
      <c r="AV412" s="13" t="s">
        <v>86</v>
      </c>
      <c r="AW412" s="13" t="s">
        <v>37</v>
      </c>
      <c r="AX412" s="13" t="s">
        <v>76</v>
      </c>
      <c r="AY412" s="223" t="s">
        <v>315</v>
      </c>
    </row>
    <row r="413" spans="1:65" s="13" customFormat="1">
      <c r="B413" s="213"/>
      <c r="C413" s="214"/>
      <c r="D413" s="209" t="s">
        <v>324</v>
      </c>
      <c r="E413" s="215" t="s">
        <v>19</v>
      </c>
      <c r="F413" s="216" t="s">
        <v>731</v>
      </c>
      <c r="G413" s="214"/>
      <c r="H413" s="217">
        <v>240</v>
      </c>
      <c r="I413" s="218"/>
      <c r="J413" s="214"/>
      <c r="K413" s="214"/>
      <c r="L413" s="219"/>
      <c r="M413" s="220"/>
      <c r="N413" s="221"/>
      <c r="O413" s="221"/>
      <c r="P413" s="221"/>
      <c r="Q413" s="221"/>
      <c r="R413" s="221"/>
      <c r="S413" s="221"/>
      <c r="T413" s="222"/>
      <c r="AT413" s="223" t="s">
        <v>324</v>
      </c>
      <c r="AU413" s="223" t="s">
        <v>86</v>
      </c>
      <c r="AV413" s="13" t="s">
        <v>86</v>
      </c>
      <c r="AW413" s="13" t="s">
        <v>37</v>
      </c>
      <c r="AX413" s="13" t="s">
        <v>76</v>
      </c>
      <c r="AY413" s="223" t="s">
        <v>315</v>
      </c>
    </row>
    <row r="414" spans="1:65" s="16" customFormat="1">
      <c r="B414" s="246"/>
      <c r="C414" s="247"/>
      <c r="D414" s="209" t="s">
        <v>324</v>
      </c>
      <c r="E414" s="248" t="s">
        <v>19</v>
      </c>
      <c r="F414" s="249" t="s">
        <v>368</v>
      </c>
      <c r="G414" s="247"/>
      <c r="H414" s="250">
        <v>4199.1689999999999</v>
      </c>
      <c r="I414" s="251"/>
      <c r="J414" s="247"/>
      <c r="K414" s="247"/>
      <c r="L414" s="252"/>
      <c r="M414" s="253"/>
      <c r="N414" s="254"/>
      <c r="O414" s="254"/>
      <c r="P414" s="254"/>
      <c r="Q414" s="254"/>
      <c r="R414" s="254"/>
      <c r="S414" s="254"/>
      <c r="T414" s="255"/>
      <c r="AT414" s="256" t="s">
        <v>324</v>
      </c>
      <c r="AU414" s="256" t="s">
        <v>86</v>
      </c>
      <c r="AV414" s="16" t="s">
        <v>194</v>
      </c>
      <c r="AW414" s="16" t="s">
        <v>37</v>
      </c>
      <c r="AX414" s="16" t="s">
        <v>84</v>
      </c>
      <c r="AY414" s="256" t="s">
        <v>315</v>
      </c>
    </row>
    <row r="415" spans="1:65" s="2" customFormat="1" ht="16.5" customHeight="1">
      <c r="A415" s="36"/>
      <c r="B415" s="37"/>
      <c r="C415" s="196" t="s">
        <v>732</v>
      </c>
      <c r="D415" s="196" t="s">
        <v>317</v>
      </c>
      <c r="E415" s="197" t="s">
        <v>733</v>
      </c>
      <c r="F415" s="198" t="s">
        <v>734</v>
      </c>
      <c r="G415" s="199" t="s">
        <v>113</v>
      </c>
      <c r="H415" s="200">
        <v>1296.5219999999999</v>
      </c>
      <c r="I415" s="201"/>
      <c r="J415" s="202">
        <f>ROUND(I415*H415,2)</f>
        <v>0</v>
      </c>
      <c r="K415" s="198" t="s">
        <v>320</v>
      </c>
      <c r="L415" s="41"/>
      <c r="M415" s="203" t="s">
        <v>19</v>
      </c>
      <c r="N415" s="204" t="s">
        <v>47</v>
      </c>
      <c r="O415" s="66"/>
      <c r="P415" s="205">
        <f>O415*H415</f>
        <v>0</v>
      </c>
      <c r="Q415" s="205">
        <v>0</v>
      </c>
      <c r="R415" s="205">
        <f>Q415*H415</f>
        <v>0</v>
      </c>
      <c r="S415" s="205">
        <v>0</v>
      </c>
      <c r="T415" s="206">
        <f>S415*H415</f>
        <v>0</v>
      </c>
      <c r="U415" s="36"/>
      <c r="V415" s="36"/>
      <c r="W415" s="36"/>
      <c r="X415" s="36"/>
      <c r="Y415" s="36"/>
      <c r="Z415" s="36"/>
      <c r="AA415" s="36"/>
      <c r="AB415" s="36"/>
      <c r="AC415" s="36"/>
      <c r="AD415" s="36"/>
      <c r="AE415" s="36"/>
      <c r="AR415" s="207" t="s">
        <v>194</v>
      </c>
      <c r="AT415" s="207" t="s">
        <v>317</v>
      </c>
      <c r="AU415" s="207" t="s">
        <v>86</v>
      </c>
      <c r="AY415" s="19" t="s">
        <v>315</v>
      </c>
      <c r="BE415" s="208">
        <f>IF(N415="základní",J415,0)</f>
        <v>0</v>
      </c>
      <c r="BF415" s="208">
        <f>IF(N415="snížená",J415,0)</f>
        <v>0</v>
      </c>
      <c r="BG415" s="208">
        <f>IF(N415="zákl. přenesená",J415,0)</f>
        <v>0</v>
      </c>
      <c r="BH415" s="208">
        <f>IF(N415="sníž. přenesená",J415,0)</f>
        <v>0</v>
      </c>
      <c r="BI415" s="208">
        <f>IF(N415="nulová",J415,0)</f>
        <v>0</v>
      </c>
      <c r="BJ415" s="19" t="s">
        <v>84</v>
      </c>
      <c r="BK415" s="208">
        <f>ROUND(I415*H415,2)</f>
        <v>0</v>
      </c>
      <c r="BL415" s="19" t="s">
        <v>194</v>
      </c>
      <c r="BM415" s="207" t="s">
        <v>735</v>
      </c>
    </row>
    <row r="416" spans="1:65" s="2" customFormat="1">
      <c r="A416" s="36"/>
      <c r="B416" s="37"/>
      <c r="C416" s="38"/>
      <c r="D416" s="209" t="s">
        <v>322</v>
      </c>
      <c r="E416" s="38"/>
      <c r="F416" s="210" t="s">
        <v>736</v>
      </c>
      <c r="G416" s="38"/>
      <c r="H416" s="38"/>
      <c r="I416" s="118"/>
      <c r="J416" s="38"/>
      <c r="K416" s="38"/>
      <c r="L416" s="41"/>
      <c r="M416" s="211"/>
      <c r="N416" s="212"/>
      <c r="O416" s="66"/>
      <c r="P416" s="66"/>
      <c r="Q416" s="66"/>
      <c r="R416" s="66"/>
      <c r="S416" s="66"/>
      <c r="T416" s="67"/>
      <c r="U416" s="36"/>
      <c r="V416" s="36"/>
      <c r="W416" s="36"/>
      <c r="X416" s="36"/>
      <c r="Y416" s="36"/>
      <c r="Z416" s="36"/>
      <c r="AA416" s="36"/>
      <c r="AB416" s="36"/>
      <c r="AC416" s="36"/>
      <c r="AD416" s="36"/>
      <c r="AE416" s="36"/>
      <c r="AT416" s="19" t="s">
        <v>322</v>
      </c>
      <c r="AU416" s="19" t="s">
        <v>86</v>
      </c>
    </row>
    <row r="417" spans="1:65" s="14" customFormat="1">
      <c r="B417" s="225"/>
      <c r="C417" s="226"/>
      <c r="D417" s="209" t="s">
        <v>324</v>
      </c>
      <c r="E417" s="227" t="s">
        <v>19</v>
      </c>
      <c r="F417" s="228" t="s">
        <v>737</v>
      </c>
      <c r="G417" s="226"/>
      <c r="H417" s="227" t="s">
        <v>19</v>
      </c>
      <c r="I417" s="229"/>
      <c r="J417" s="226"/>
      <c r="K417" s="226"/>
      <c r="L417" s="230"/>
      <c r="M417" s="231"/>
      <c r="N417" s="232"/>
      <c r="O417" s="232"/>
      <c r="P417" s="232"/>
      <c r="Q417" s="232"/>
      <c r="R417" s="232"/>
      <c r="S417" s="232"/>
      <c r="T417" s="233"/>
      <c r="AT417" s="234" t="s">
        <v>324</v>
      </c>
      <c r="AU417" s="234" t="s">
        <v>86</v>
      </c>
      <c r="AV417" s="14" t="s">
        <v>84</v>
      </c>
      <c r="AW417" s="14" t="s">
        <v>37</v>
      </c>
      <c r="AX417" s="14" t="s">
        <v>76</v>
      </c>
      <c r="AY417" s="234" t="s">
        <v>315</v>
      </c>
    </row>
    <row r="418" spans="1:65" s="13" customFormat="1">
      <c r="B418" s="213"/>
      <c r="C418" s="214"/>
      <c r="D418" s="209" t="s">
        <v>324</v>
      </c>
      <c r="E418" s="215" t="s">
        <v>19</v>
      </c>
      <c r="F418" s="216" t="s">
        <v>738</v>
      </c>
      <c r="G418" s="214"/>
      <c r="H418" s="217">
        <v>1257.6099999999999</v>
      </c>
      <c r="I418" s="218"/>
      <c r="J418" s="214"/>
      <c r="K418" s="214"/>
      <c r="L418" s="219"/>
      <c r="M418" s="220"/>
      <c r="N418" s="221"/>
      <c r="O418" s="221"/>
      <c r="P418" s="221"/>
      <c r="Q418" s="221"/>
      <c r="R418" s="221"/>
      <c r="S418" s="221"/>
      <c r="T418" s="222"/>
      <c r="AT418" s="223" t="s">
        <v>324</v>
      </c>
      <c r="AU418" s="223" t="s">
        <v>86</v>
      </c>
      <c r="AV418" s="13" t="s">
        <v>86</v>
      </c>
      <c r="AW418" s="13" t="s">
        <v>37</v>
      </c>
      <c r="AX418" s="13" t="s">
        <v>76</v>
      </c>
      <c r="AY418" s="223" t="s">
        <v>315</v>
      </c>
    </row>
    <row r="419" spans="1:65" s="13" customFormat="1">
      <c r="B419" s="213"/>
      <c r="C419" s="214"/>
      <c r="D419" s="209" t="s">
        <v>324</v>
      </c>
      <c r="E419" s="215" t="s">
        <v>19</v>
      </c>
      <c r="F419" s="216" t="s">
        <v>739</v>
      </c>
      <c r="G419" s="214"/>
      <c r="H419" s="217">
        <v>-402.56</v>
      </c>
      <c r="I419" s="218"/>
      <c r="J419" s="214"/>
      <c r="K419" s="214"/>
      <c r="L419" s="219"/>
      <c r="M419" s="220"/>
      <c r="N419" s="221"/>
      <c r="O419" s="221"/>
      <c r="P419" s="221"/>
      <c r="Q419" s="221"/>
      <c r="R419" s="221"/>
      <c r="S419" s="221"/>
      <c r="T419" s="222"/>
      <c r="AT419" s="223" t="s">
        <v>324</v>
      </c>
      <c r="AU419" s="223" t="s">
        <v>86</v>
      </c>
      <c r="AV419" s="13" t="s">
        <v>86</v>
      </c>
      <c r="AW419" s="13" t="s">
        <v>37</v>
      </c>
      <c r="AX419" s="13" t="s">
        <v>76</v>
      </c>
      <c r="AY419" s="223" t="s">
        <v>315</v>
      </c>
    </row>
    <row r="420" spans="1:65" s="13" customFormat="1">
      <c r="B420" s="213"/>
      <c r="C420" s="214"/>
      <c r="D420" s="209" t="s">
        <v>324</v>
      </c>
      <c r="E420" s="215" t="s">
        <v>19</v>
      </c>
      <c r="F420" s="216" t="s">
        <v>740</v>
      </c>
      <c r="G420" s="214"/>
      <c r="H420" s="217">
        <v>-399.18400000000003</v>
      </c>
      <c r="I420" s="218"/>
      <c r="J420" s="214"/>
      <c r="K420" s="214"/>
      <c r="L420" s="219"/>
      <c r="M420" s="220"/>
      <c r="N420" s="221"/>
      <c r="O420" s="221"/>
      <c r="P420" s="221"/>
      <c r="Q420" s="221"/>
      <c r="R420" s="221"/>
      <c r="S420" s="221"/>
      <c r="T420" s="222"/>
      <c r="AT420" s="223" t="s">
        <v>324</v>
      </c>
      <c r="AU420" s="223" t="s">
        <v>86</v>
      </c>
      <c r="AV420" s="13" t="s">
        <v>86</v>
      </c>
      <c r="AW420" s="13" t="s">
        <v>37</v>
      </c>
      <c r="AX420" s="13" t="s">
        <v>76</v>
      </c>
      <c r="AY420" s="223" t="s">
        <v>315</v>
      </c>
    </row>
    <row r="421" spans="1:65" s="13" customFormat="1">
      <c r="B421" s="213"/>
      <c r="C421" s="214"/>
      <c r="D421" s="209" t="s">
        <v>324</v>
      </c>
      <c r="E421" s="215" t="s">
        <v>19</v>
      </c>
      <c r="F421" s="216" t="s">
        <v>741</v>
      </c>
      <c r="G421" s="214"/>
      <c r="H421" s="217">
        <v>-26</v>
      </c>
      <c r="I421" s="218"/>
      <c r="J421" s="214"/>
      <c r="K421" s="214"/>
      <c r="L421" s="219"/>
      <c r="M421" s="220"/>
      <c r="N421" s="221"/>
      <c r="O421" s="221"/>
      <c r="P421" s="221"/>
      <c r="Q421" s="221"/>
      <c r="R421" s="221"/>
      <c r="S421" s="221"/>
      <c r="T421" s="222"/>
      <c r="AT421" s="223" t="s">
        <v>324</v>
      </c>
      <c r="AU421" s="223" t="s">
        <v>86</v>
      </c>
      <c r="AV421" s="13" t="s">
        <v>86</v>
      </c>
      <c r="AW421" s="13" t="s">
        <v>37</v>
      </c>
      <c r="AX421" s="13" t="s">
        <v>76</v>
      </c>
      <c r="AY421" s="223" t="s">
        <v>315</v>
      </c>
    </row>
    <row r="422" spans="1:65" s="15" customFormat="1">
      <c r="B422" s="235"/>
      <c r="C422" s="236"/>
      <c r="D422" s="209" t="s">
        <v>324</v>
      </c>
      <c r="E422" s="237" t="s">
        <v>143</v>
      </c>
      <c r="F422" s="238" t="s">
        <v>366</v>
      </c>
      <c r="G422" s="236"/>
      <c r="H422" s="239">
        <v>429.86599999999999</v>
      </c>
      <c r="I422" s="240"/>
      <c r="J422" s="236"/>
      <c r="K422" s="236"/>
      <c r="L422" s="241"/>
      <c r="M422" s="242"/>
      <c r="N422" s="243"/>
      <c r="O422" s="243"/>
      <c r="P422" s="243"/>
      <c r="Q422" s="243"/>
      <c r="R422" s="243"/>
      <c r="S422" s="243"/>
      <c r="T422" s="244"/>
      <c r="AT422" s="245" t="s">
        <v>324</v>
      </c>
      <c r="AU422" s="245" t="s">
        <v>86</v>
      </c>
      <c r="AV422" s="15" t="s">
        <v>142</v>
      </c>
      <c r="AW422" s="15" t="s">
        <v>37</v>
      </c>
      <c r="AX422" s="15" t="s">
        <v>76</v>
      </c>
      <c r="AY422" s="245" t="s">
        <v>315</v>
      </c>
    </row>
    <row r="423" spans="1:65" s="13" customFormat="1">
      <c r="B423" s="213"/>
      <c r="C423" s="214"/>
      <c r="D423" s="209" t="s">
        <v>324</v>
      </c>
      <c r="E423" s="215" t="s">
        <v>19</v>
      </c>
      <c r="F423" s="216" t="s">
        <v>742</v>
      </c>
      <c r="G423" s="214"/>
      <c r="H423" s="217">
        <v>866.65599999999995</v>
      </c>
      <c r="I423" s="218"/>
      <c r="J423" s="214"/>
      <c r="K423" s="214"/>
      <c r="L423" s="219"/>
      <c r="M423" s="220"/>
      <c r="N423" s="221"/>
      <c r="O423" s="221"/>
      <c r="P423" s="221"/>
      <c r="Q423" s="221"/>
      <c r="R423" s="221"/>
      <c r="S423" s="221"/>
      <c r="T423" s="222"/>
      <c r="AT423" s="223" t="s">
        <v>324</v>
      </c>
      <c r="AU423" s="223" t="s">
        <v>86</v>
      </c>
      <c r="AV423" s="13" t="s">
        <v>86</v>
      </c>
      <c r="AW423" s="13" t="s">
        <v>37</v>
      </c>
      <c r="AX423" s="13" t="s">
        <v>76</v>
      </c>
      <c r="AY423" s="223" t="s">
        <v>315</v>
      </c>
    </row>
    <row r="424" spans="1:65" s="16" customFormat="1">
      <c r="B424" s="246"/>
      <c r="C424" s="247"/>
      <c r="D424" s="209" t="s">
        <v>324</v>
      </c>
      <c r="E424" s="248" t="s">
        <v>19</v>
      </c>
      <c r="F424" s="249" t="s">
        <v>368</v>
      </c>
      <c r="G424" s="247"/>
      <c r="H424" s="250">
        <v>1296.5219999999999</v>
      </c>
      <c r="I424" s="251"/>
      <c r="J424" s="247"/>
      <c r="K424" s="247"/>
      <c r="L424" s="252"/>
      <c r="M424" s="253"/>
      <c r="N424" s="254"/>
      <c r="O424" s="254"/>
      <c r="P424" s="254"/>
      <c r="Q424" s="254"/>
      <c r="R424" s="254"/>
      <c r="S424" s="254"/>
      <c r="T424" s="255"/>
      <c r="AT424" s="256" t="s">
        <v>324</v>
      </c>
      <c r="AU424" s="256" t="s">
        <v>86</v>
      </c>
      <c r="AV424" s="16" t="s">
        <v>194</v>
      </c>
      <c r="AW424" s="16" t="s">
        <v>37</v>
      </c>
      <c r="AX424" s="16" t="s">
        <v>84</v>
      </c>
      <c r="AY424" s="256" t="s">
        <v>315</v>
      </c>
    </row>
    <row r="425" spans="1:65" s="2" customFormat="1" ht="16.5" customHeight="1">
      <c r="A425" s="36"/>
      <c r="B425" s="37"/>
      <c r="C425" s="196" t="s">
        <v>743</v>
      </c>
      <c r="D425" s="196" t="s">
        <v>317</v>
      </c>
      <c r="E425" s="197" t="s">
        <v>744</v>
      </c>
      <c r="F425" s="198" t="s">
        <v>745</v>
      </c>
      <c r="G425" s="199" t="s">
        <v>113</v>
      </c>
      <c r="H425" s="200">
        <v>730.35</v>
      </c>
      <c r="I425" s="201"/>
      <c r="J425" s="202">
        <f>ROUND(I425*H425,2)</f>
        <v>0</v>
      </c>
      <c r="K425" s="198" t="s">
        <v>320</v>
      </c>
      <c r="L425" s="41"/>
      <c r="M425" s="203" t="s">
        <v>19</v>
      </c>
      <c r="N425" s="204" t="s">
        <v>47</v>
      </c>
      <c r="O425" s="66"/>
      <c r="P425" s="205">
        <f>O425*H425</f>
        <v>0</v>
      </c>
      <c r="Q425" s="205">
        <v>0</v>
      </c>
      <c r="R425" s="205">
        <f>Q425*H425</f>
        <v>0</v>
      </c>
      <c r="S425" s="205">
        <v>0</v>
      </c>
      <c r="T425" s="206">
        <f>S425*H425</f>
        <v>0</v>
      </c>
      <c r="U425" s="36"/>
      <c r="V425" s="36"/>
      <c r="W425" s="36"/>
      <c r="X425" s="36"/>
      <c r="Y425" s="36"/>
      <c r="Z425" s="36"/>
      <c r="AA425" s="36"/>
      <c r="AB425" s="36"/>
      <c r="AC425" s="36"/>
      <c r="AD425" s="36"/>
      <c r="AE425" s="36"/>
      <c r="AR425" s="207" t="s">
        <v>194</v>
      </c>
      <c r="AT425" s="207" t="s">
        <v>317</v>
      </c>
      <c r="AU425" s="207" t="s">
        <v>86</v>
      </c>
      <c r="AY425" s="19" t="s">
        <v>315</v>
      </c>
      <c r="BE425" s="208">
        <f>IF(N425="základní",J425,0)</f>
        <v>0</v>
      </c>
      <c r="BF425" s="208">
        <f>IF(N425="snížená",J425,0)</f>
        <v>0</v>
      </c>
      <c r="BG425" s="208">
        <f>IF(N425="zákl. přenesená",J425,0)</f>
        <v>0</v>
      </c>
      <c r="BH425" s="208">
        <f>IF(N425="sníž. přenesená",J425,0)</f>
        <v>0</v>
      </c>
      <c r="BI425" s="208">
        <f>IF(N425="nulová",J425,0)</f>
        <v>0</v>
      </c>
      <c r="BJ425" s="19" t="s">
        <v>84</v>
      </c>
      <c r="BK425" s="208">
        <f>ROUND(I425*H425,2)</f>
        <v>0</v>
      </c>
      <c r="BL425" s="19" t="s">
        <v>194</v>
      </c>
      <c r="BM425" s="207" t="s">
        <v>746</v>
      </c>
    </row>
    <row r="426" spans="1:65" s="2" customFormat="1" ht="19.5">
      <c r="A426" s="36"/>
      <c r="B426" s="37"/>
      <c r="C426" s="38"/>
      <c r="D426" s="209" t="s">
        <v>322</v>
      </c>
      <c r="E426" s="38"/>
      <c r="F426" s="210" t="s">
        <v>747</v>
      </c>
      <c r="G426" s="38"/>
      <c r="H426" s="38"/>
      <c r="I426" s="118"/>
      <c r="J426" s="38"/>
      <c r="K426" s="38"/>
      <c r="L426" s="41"/>
      <c r="M426" s="211"/>
      <c r="N426" s="212"/>
      <c r="O426" s="66"/>
      <c r="P426" s="66"/>
      <c r="Q426" s="66"/>
      <c r="R426" s="66"/>
      <c r="S426" s="66"/>
      <c r="T426" s="67"/>
      <c r="U426" s="36"/>
      <c r="V426" s="36"/>
      <c r="W426" s="36"/>
      <c r="X426" s="36"/>
      <c r="Y426" s="36"/>
      <c r="Z426" s="36"/>
      <c r="AA426" s="36"/>
      <c r="AB426" s="36"/>
      <c r="AC426" s="36"/>
      <c r="AD426" s="36"/>
      <c r="AE426" s="36"/>
      <c r="AT426" s="19" t="s">
        <v>322</v>
      </c>
      <c r="AU426" s="19" t="s">
        <v>86</v>
      </c>
    </row>
    <row r="427" spans="1:65" s="14" customFormat="1">
      <c r="B427" s="225"/>
      <c r="C427" s="226"/>
      <c r="D427" s="209" t="s">
        <v>324</v>
      </c>
      <c r="E427" s="227" t="s">
        <v>19</v>
      </c>
      <c r="F427" s="228" t="s">
        <v>748</v>
      </c>
      <c r="G427" s="226"/>
      <c r="H427" s="227" t="s">
        <v>19</v>
      </c>
      <c r="I427" s="229"/>
      <c r="J427" s="226"/>
      <c r="K427" s="226"/>
      <c r="L427" s="230"/>
      <c r="M427" s="231"/>
      <c r="N427" s="232"/>
      <c r="O427" s="232"/>
      <c r="P427" s="232"/>
      <c r="Q427" s="232"/>
      <c r="R427" s="232"/>
      <c r="S427" s="232"/>
      <c r="T427" s="233"/>
      <c r="AT427" s="234" t="s">
        <v>324</v>
      </c>
      <c r="AU427" s="234" t="s">
        <v>86</v>
      </c>
      <c r="AV427" s="14" t="s">
        <v>84</v>
      </c>
      <c r="AW427" s="14" t="s">
        <v>37</v>
      </c>
      <c r="AX427" s="14" t="s">
        <v>76</v>
      </c>
      <c r="AY427" s="234" t="s">
        <v>315</v>
      </c>
    </row>
    <row r="428" spans="1:65" s="14" customFormat="1">
      <c r="B428" s="225"/>
      <c r="C428" s="226"/>
      <c r="D428" s="209" t="s">
        <v>324</v>
      </c>
      <c r="E428" s="227" t="s">
        <v>19</v>
      </c>
      <c r="F428" s="228" t="s">
        <v>749</v>
      </c>
      <c r="G428" s="226"/>
      <c r="H428" s="227" t="s">
        <v>19</v>
      </c>
      <c r="I428" s="229"/>
      <c r="J428" s="226"/>
      <c r="K428" s="226"/>
      <c r="L428" s="230"/>
      <c r="M428" s="231"/>
      <c r="N428" s="232"/>
      <c r="O428" s="232"/>
      <c r="P428" s="232"/>
      <c r="Q428" s="232"/>
      <c r="R428" s="232"/>
      <c r="S428" s="232"/>
      <c r="T428" s="233"/>
      <c r="AT428" s="234" t="s">
        <v>324</v>
      </c>
      <c r="AU428" s="234" t="s">
        <v>86</v>
      </c>
      <c r="AV428" s="14" t="s">
        <v>84</v>
      </c>
      <c r="AW428" s="14" t="s">
        <v>37</v>
      </c>
      <c r="AX428" s="14" t="s">
        <v>76</v>
      </c>
      <c r="AY428" s="234" t="s">
        <v>315</v>
      </c>
    </row>
    <row r="429" spans="1:65" s="13" customFormat="1">
      <c r="B429" s="213"/>
      <c r="C429" s="214"/>
      <c r="D429" s="209" t="s">
        <v>324</v>
      </c>
      <c r="E429" s="215" t="s">
        <v>19</v>
      </c>
      <c r="F429" s="216" t="s">
        <v>750</v>
      </c>
      <c r="G429" s="214"/>
      <c r="H429" s="217">
        <v>123.7</v>
      </c>
      <c r="I429" s="218"/>
      <c r="J429" s="214"/>
      <c r="K429" s="214"/>
      <c r="L429" s="219"/>
      <c r="M429" s="220"/>
      <c r="N429" s="221"/>
      <c r="O429" s="221"/>
      <c r="P429" s="221"/>
      <c r="Q429" s="221"/>
      <c r="R429" s="221"/>
      <c r="S429" s="221"/>
      <c r="T429" s="222"/>
      <c r="AT429" s="223" t="s">
        <v>324</v>
      </c>
      <c r="AU429" s="223" t="s">
        <v>86</v>
      </c>
      <c r="AV429" s="13" t="s">
        <v>86</v>
      </c>
      <c r="AW429" s="13" t="s">
        <v>37</v>
      </c>
      <c r="AX429" s="13" t="s">
        <v>76</v>
      </c>
      <c r="AY429" s="223" t="s">
        <v>315</v>
      </c>
    </row>
    <row r="430" spans="1:65" s="13" customFormat="1">
      <c r="B430" s="213"/>
      <c r="C430" s="214"/>
      <c r="D430" s="209" t="s">
        <v>324</v>
      </c>
      <c r="E430" s="215" t="s">
        <v>19</v>
      </c>
      <c r="F430" s="216" t="s">
        <v>751</v>
      </c>
      <c r="G430" s="214"/>
      <c r="H430" s="217">
        <v>209.15</v>
      </c>
      <c r="I430" s="218"/>
      <c r="J430" s="214"/>
      <c r="K430" s="214"/>
      <c r="L430" s="219"/>
      <c r="M430" s="220"/>
      <c r="N430" s="221"/>
      <c r="O430" s="221"/>
      <c r="P430" s="221"/>
      <c r="Q430" s="221"/>
      <c r="R430" s="221"/>
      <c r="S430" s="221"/>
      <c r="T430" s="222"/>
      <c r="AT430" s="223" t="s">
        <v>324</v>
      </c>
      <c r="AU430" s="223" t="s">
        <v>86</v>
      </c>
      <c r="AV430" s="13" t="s">
        <v>86</v>
      </c>
      <c r="AW430" s="13" t="s">
        <v>37</v>
      </c>
      <c r="AX430" s="13" t="s">
        <v>76</v>
      </c>
      <c r="AY430" s="223" t="s">
        <v>315</v>
      </c>
    </row>
    <row r="431" spans="1:65" s="15" customFormat="1">
      <c r="B431" s="235"/>
      <c r="C431" s="236"/>
      <c r="D431" s="209" t="s">
        <v>324</v>
      </c>
      <c r="E431" s="237" t="s">
        <v>19</v>
      </c>
      <c r="F431" s="238" t="s">
        <v>366</v>
      </c>
      <c r="G431" s="236"/>
      <c r="H431" s="239">
        <v>332.85</v>
      </c>
      <c r="I431" s="240"/>
      <c r="J431" s="236"/>
      <c r="K431" s="236"/>
      <c r="L431" s="241"/>
      <c r="M431" s="242"/>
      <c r="N431" s="243"/>
      <c r="O431" s="243"/>
      <c r="P431" s="243"/>
      <c r="Q431" s="243"/>
      <c r="R431" s="243"/>
      <c r="S431" s="243"/>
      <c r="T431" s="244"/>
      <c r="AT431" s="245" t="s">
        <v>324</v>
      </c>
      <c r="AU431" s="245" t="s">
        <v>86</v>
      </c>
      <c r="AV431" s="15" t="s">
        <v>142</v>
      </c>
      <c r="AW431" s="15" t="s">
        <v>37</v>
      </c>
      <c r="AX431" s="15" t="s">
        <v>76</v>
      </c>
      <c r="AY431" s="245" t="s">
        <v>315</v>
      </c>
    </row>
    <row r="432" spans="1:65" s="14" customFormat="1">
      <c r="B432" s="225"/>
      <c r="C432" s="226"/>
      <c r="D432" s="209" t="s">
        <v>324</v>
      </c>
      <c r="E432" s="227" t="s">
        <v>19</v>
      </c>
      <c r="F432" s="228" t="s">
        <v>752</v>
      </c>
      <c r="G432" s="226"/>
      <c r="H432" s="227" t="s">
        <v>19</v>
      </c>
      <c r="I432" s="229"/>
      <c r="J432" s="226"/>
      <c r="K432" s="226"/>
      <c r="L432" s="230"/>
      <c r="M432" s="231"/>
      <c r="N432" s="232"/>
      <c r="O432" s="232"/>
      <c r="P432" s="232"/>
      <c r="Q432" s="232"/>
      <c r="R432" s="232"/>
      <c r="S432" s="232"/>
      <c r="T432" s="233"/>
      <c r="AT432" s="234" t="s">
        <v>324</v>
      </c>
      <c r="AU432" s="234" t="s">
        <v>86</v>
      </c>
      <c r="AV432" s="14" t="s">
        <v>84</v>
      </c>
      <c r="AW432" s="14" t="s">
        <v>37</v>
      </c>
      <c r="AX432" s="14" t="s">
        <v>76</v>
      </c>
      <c r="AY432" s="234" t="s">
        <v>315</v>
      </c>
    </row>
    <row r="433" spans="1:65" s="13" customFormat="1">
      <c r="B433" s="213"/>
      <c r="C433" s="214"/>
      <c r="D433" s="209" t="s">
        <v>324</v>
      </c>
      <c r="E433" s="215" t="s">
        <v>19</v>
      </c>
      <c r="F433" s="216" t="s">
        <v>753</v>
      </c>
      <c r="G433" s="214"/>
      <c r="H433" s="217">
        <v>45</v>
      </c>
      <c r="I433" s="218"/>
      <c r="J433" s="214"/>
      <c r="K433" s="214"/>
      <c r="L433" s="219"/>
      <c r="M433" s="220"/>
      <c r="N433" s="221"/>
      <c r="O433" s="221"/>
      <c r="P433" s="221"/>
      <c r="Q433" s="221"/>
      <c r="R433" s="221"/>
      <c r="S433" s="221"/>
      <c r="T433" s="222"/>
      <c r="AT433" s="223" t="s">
        <v>324</v>
      </c>
      <c r="AU433" s="223" t="s">
        <v>86</v>
      </c>
      <c r="AV433" s="13" t="s">
        <v>86</v>
      </c>
      <c r="AW433" s="13" t="s">
        <v>37</v>
      </c>
      <c r="AX433" s="13" t="s">
        <v>76</v>
      </c>
      <c r="AY433" s="223" t="s">
        <v>315</v>
      </c>
    </row>
    <row r="434" spans="1:65" s="15" customFormat="1">
      <c r="B434" s="235"/>
      <c r="C434" s="236"/>
      <c r="D434" s="209" t="s">
        <v>324</v>
      </c>
      <c r="E434" s="237" t="s">
        <v>19</v>
      </c>
      <c r="F434" s="238" t="s">
        <v>366</v>
      </c>
      <c r="G434" s="236"/>
      <c r="H434" s="239">
        <v>45</v>
      </c>
      <c r="I434" s="240"/>
      <c r="J434" s="236"/>
      <c r="K434" s="236"/>
      <c r="L434" s="241"/>
      <c r="M434" s="242"/>
      <c r="N434" s="243"/>
      <c r="O434" s="243"/>
      <c r="P434" s="243"/>
      <c r="Q434" s="243"/>
      <c r="R434" s="243"/>
      <c r="S434" s="243"/>
      <c r="T434" s="244"/>
      <c r="AT434" s="245" t="s">
        <v>324</v>
      </c>
      <c r="AU434" s="245" t="s">
        <v>86</v>
      </c>
      <c r="AV434" s="15" t="s">
        <v>142</v>
      </c>
      <c r="AW434" s="15" t="s">
        <v>37</v>
      </c>
      <c r="AX434" s="15" t="s">
        <v>76</v>
      </c>
      <c r="AY434" s="245" t="s">
        <v>315</v>
      </c>
    </row>
    <row r="435" spans="1:65" s="14" customFormat="1" ht="22.5">
      <c r="B435" s="225"/>
      <c r="C435" s="226"/>
      <c r="D435" s="209" t="s">
        <v>324</v>
      </c>
      <c r="E435" s="227" t="s">
        <v>19</v>
      </c>
      <c r="F435" s="228" t="s">
        <v>754</v>
      </c>
      <c r="G435" s="226"/>
      <c r="H435" s="227" t="s">
        <v>19</v>
      </c>
      <c r="I435" s="229"/>
      <c r="J435" s="226"/>
      <c r="K435" s="226"/>
      <c r="L435" s="230"/>
      <c r="M435" s="231"/>
      <c r="N435" s="232"/>
      <c r="O435" s="232"/>
      <c r="P435" s="232"/>
      <c r="Q435" s="232"/>
      <c r="R435" s="232"/>
      <c r="S435" s="232"/>
      <c r="T435" s="233"/>
      <c r="AT435" s="234" t="s">
        <v>324</v>
      </c>
      <c r="AU435" s="234" t="s">
        <v>86</v>
      </c>
      <c r="AV435" s="14" t="s">
        <v>84</v>
      </c>
      <c r="AW435" s="14" t="s">
        <v>37</v>
      </c>
      <c r="AX435" s="14" t="s">
        <v>76</v>
      </c>
      <c r="AY435" s="234" t="s">
        <v>315</v>
      </c>
    </row>
    <row r="436" spans="1:65" s="13" customFormat="1">
      <c r="B436" s="213"/>
      <c r="C436" s="214"/>
      <c r="D436" s="209" t="s">
        <v>324</v>
      </c>
      <c r="E436" s="215" t="s">
        <v>19</v>
      </c>
      <c r="F436" s="216" t="s">
        <v>755</v>
      </c>
      <c r="G436" s="214"/>
      <c r="H436" s="217">
        <v>160</v>
      </c>
      <c r="I436" s="218"/>
      <c r="J436" s="214"/>
      <c r="K436" s="214"/>
      <c r="L436" s="219"/>
      <c r="M436" s="220"/>
      <c r="N436" s="221"/>
      <c r="O436" s="221"/>
      <c r="P436" s="221"/>
      <c r="Q436" s="221"/>
      <c r="R436" s="221"/>
      <c r="S436" s="221"/>
      <c r="T436" s="222"/>
      <c r="AT436" s="223" t="s">
        <v>324</v>
      </c>
      <c r="AU436" s="223" t="s">
        <v>86</v>
      </c>
      <c r="AV436" s="13" t="s">
        <v>86</v>
      </c>
      <c r="AW436" s="13" t="s">
        <v>37</v>
      </c>
      <c r="AX436" s="13" t="s">
        <v>76</v>
      </c>
      <c r="AY436" s="223" t="s">
        <v>315</v>
      </c>
    </row>
    <row r="437" spans="1:65" s="14" customFormat="1">
      <c r="B437" s="225"/>
      <c r="C437" s="226"/>
      <c r="D437" s="209" t="s">
        <v>324</v>
      </c>
      <c r="E437" s="227" t="s">
        <v>19</v>
      </c>
      <c r="F437" s="228" t="s">
        <v>756</v>
      </c>
      <c r="G437" s="226"/>
      <c r="H437" s="227" t="s">
        <v>19</v>
      </c>
      <c r="I437" s="229"/>
      <c r="J437" s="226"/>
      <c r="K437" s="226"/>
      <c r="L437" s="230"/>
      <c r="M437" s="231"/>
      <c r="N437" s="232"/>
      <c r="O437" s="232"/>
      <c r="P437" s="232"/>
      <c r="Q437" s="232"/>
      <c r="R437" s="232"/>
      <c r="S437" s="232"/>
      <c r="T437" s="233"/>
      <c r="AT437" s="234" t="s">
        <v>324</v>
      </c>
      <c r="AU437" s="234" t="s">
        <v>86</v>
      </c>
      <c r="AV437" s="14" t="s">
        <v>84</v>
      </c>
      <c r="AW437" s="14" t="s">
        <v>37</v>
      </c>
      <c r="AX437" s="14" t="s">
        <v>76</v>
      </c>
      <c r="AY437" s="234" t="s">
        <v>315</v>
      </c>
    </row>
    <row r="438" spans="1:65" s="13" customFormat="1">
      <c r="B438" s="213"/>
      <c r="C438" s="214"/>
      <c r="D438" s="209" t="s">
        <v>324</v>
      </c>
      <c r="E438" s="215" t="s">
        <v>19</v>
      </c>
      <c r="F438" s="216" t="s">
        <v>757</v>
      </c>
      <c r="G438" s="214"/>
      <c r="H438" s="217">
        <v>192.5</v>
      </c>
      <c r="I438" s="218"/>
      <c r="J438" s="214"/>
      <c r="K438" s="214"/>
      <c r="L438" s="219"/>
      <c r="M438" s="220"/>
      <c r="N438" s="221"/>
      <c r="O438" s="221"/>
      <c r="P438" s="221"/>
      <c r="Q438" s="221"/>
      <c r="R438" s="221"/>
      <c r="S438" s="221"/>
      <c r="T438" s="222"/>
      <c r="AT438" s="223" t="s">
        <v>324</v>
      </c>
      <c r="AU438" s="223" t="s">
        <v>86</v>
      </c>
      <c r="AV438" s="13" t="s">
        <v>86</v>
      </c>
      <c r="AW438" s="13" t="s">
        <v>37</v>
      </c>
      <c r="AX438" s="13" t="s">
        <v>76</v>
      </c>
      <c r="AY438" s="223" t="s">
        <v>315</v>
      </c>
    </row>
    <row r="439" spans="1:65" s="16" customFormat="1">
      <c r="B439" s="246"/>
      <c r="C439" s="247"/>
      <c r="D439" s="209" t="s">
        <v>324</v>
      </c>
      <c r="E439" s="248" t="s">
        <v>155</v>
      </c>
      <c r="F439" s="249" t="s">
        <v>368</v>
      </c>
      <c r="G439" s="247"/>
      <c r="H439" s="250">
        <v>730.35</v>
      </c>
      <c r="I439" s="251"/>
      <c r="J439" s="247"/>
      <c r="K439" s="247"/>
      <c r="L439" s="252"/>
      <c r="M439" s="253"/>
      <c r="N439" s="254"/>
      <c r="O439" s="254"/>
      <c r="P439" s="254"/>
      <c r="Q439" s="254"/>
      <c r="R439" s="254"/>
      <c r="S439" s="254"/>
      <c r="T439" s="255"/>
      <c r="AT439" s="256" t="s">
        <v>324</v>
      </c>
      <c r="AU439" s="256" t="s">
        <v>86</v>
      </c>
      <c r="AV439" s="16" t="s">
        <v>194</v>
      </c>
      <c r="AW439" s="16" t="s">
        <v>37</v>
      </c>
      <c r="AX439" s="16" t="s">
        <v>84</v>
      </c>
      <c r="AY439" s="256" t="s">
        <v>315</v>
      </c>
    </row>
    <row r="440" spans="1:65" s="2" customFormat="1" ht="16.5" customHeight="1">
      <c r="A440" s="36"/>
      <c r="B440" s="37"/>
      <c r="C440" s="196" t="s">
        <v>758</v>
      </c>
      <c r="D440" s="196" t="s">
        <v>317</v>
      </c>
      <c r="E440" s="197" t="s">
        <v>759</v>
      </c>
      <c r="F440" s="198" t="s">
        <v>760</v>
      </c>
      <c r="G440" s="199" t="s">
        <v>113</v>
      </c>
      <c r="H440" s="200">
        <v>4645.3249999999998</v>
      </c>
      <c r="I440" s="201"/>
      <c r="J440" s="202">
        <f>ROUND(I440*H440,2)</f>
        <v>0</v>
      </c>
      <c r="K440" s="198" t="s">
        <v>320</v>
      </c>
      <c r="L440" s="41"/>
      <c r="M440" s="203" t="s">
        <v>19</v>
      </c>
      <c r="N440" s="204" t="s">
        <v>47</v>
      </c>
      <c r="O440" s="66"/>
      <c r="P440" s="205">
        <f>O440*H440</f>
        <v>0</v>
      </c>
      <c r="Q440" s="205">
        <v>0</v>
      </c>
      <c r="R440" s="205">
        <f>Q440*H440</f>
        <v>0</v>
      </c>
      <c r="S440" s="205">
        <v>0</v>
      </c>
      <c r="T440" s="206">
        <f>S440*H440</f>
        <v>0</v>
      </c>
      <c r="U440" s="36"/>
      <c r="V440" s="36"/>
      <c r="W440" s="36"/>
      <c r="X440" s="36"/>
      <c r="Y440" s="36"/>
      <c r="Z440" s="36"/>
      <c r="AA440" s="36"/>
      <c r="AB440" s="36"/>
      <c r="AC440" s="36"/>
      <c r="AD440" s="36"/>
      <c r="AE440" s="36"/>
      <c r="AR440" s="207" t="s">
        <v>194</v>
      </c>
      <c r="AT440" s="207" t="s">
        <v>317</v>
      </c>
      <c r="AU440" s="207" t="s">
        <v>86</v>
      </c>
      <c r="AY440" s="19" t="s">
        <v>315</v>
      </c>
      <c r="BE440" s="208">
        <f>IF(N440="základní",J440,0)</f>
        <v>0</v>
      </c>
      <c r="BF440" s="208">
        <f>IF(N440="snížená",J440,0)</f>
        <v>0</v>
      </c>
      <c r="BG440" s="208">
        <f>IF(N440="zákl. přenesená",J440,0)</f>
        <v>0</v>
      </c>
      <c r="BH440" s="208">
        <f>IF(N440="sníž. přenesená",J440,0)</f>
        <v>0</v>
      </c>
      <c r="BI440" s="208">
        <f>IF(N440="nulová",J440,0)</f>
        <v>0</v>
      </c>
      <c r="BJ440" s="19" t="s">
        <v>84</v>
      </c>
      <c r="BK440" s="208">
        <f>ROUND(I440*H440,2)</f>
        <v>0</v>
      </c>
      <c r="BL440" s="19" t="s">
        <v>194</v>
      </c>
      <c r="BM440" s="207" t="s">
        <v>761</v>
      </c>
    </row>
    <row r="441" spans="1:65" s="2" customFormat="1">
      <c r="A441" s="36"/>
      <c r="B441" s="37"/>
      <c r="C441" s="38"/>
      <c r="D441" s="209" t="s">
        <v>322</v>
      </c>
      <c r="E441" s="38"/>
      <c r="F441" s="210" t="s">
        <v>760</v>
      </c>
      <c r="G441" s="38"/>
      <c r="H441" s="38"/>
      <c r="I441" s="118"/>
      <c r="J441" s="38"/>
      <c r="K441" s="38"/>
      <c r="L441" s="41"/>
      <c r="M441" s="211"/>
      <c r="N441" s="212"/>
      <c r="O441" s="66"/>
      <c r="P441" s="66"/>
      <c r="Q441" s="66"/>
      <c r="R441" s="66"/>
      <c r="S441" s="66"/>
      <c r="T441" s="67"/>
      <c r="U441" s="36"/>
      <c r="V441" s="36"/>
      <c r="W441" s="36"/>
      <c r="X441" s="36"/>
      <c r="Y441" s="36"/>
      <c r="Z441" s="36"/>
      <c r="AA441" s="36"/>
      <c r="AB441" s="36"/>
      <c r="AC441" s="36"/>
      <c r="AD441" s="36"/>
      <c r="AE441" s="36"/>
      <c r="AT441" s="19" t="s">
        <v>322</v>
      </c>
      <c r="AU441" s="19" t="s">
        <v>86</v>
      </c>
    </row>
    <row r="442" spans="1:65" s="13" customFormat="1">
      <c r="B442" s="213"/>
      <c r="C442" s="214"/>
      <c r="D442" s="209" t="s">
        <v>324</v>
      </c>
      <c r="E442" s="215" t="s">
        <v>19</v>
      </c>
      <c r="F442" s="216" t="s">
        <v>762</v>
      </c>
      <c r="G442" s="214"/>
      <c r="H442" s="217">
        <v>180.5</v>
      </c>
      <c r="I442" s="218"/>
      <c r="J442" s="214"/>
      <c r="K442" s="214"/>
      <c r="L442" s="219"/>
      <c r="M442" s="220"/>
      <c r="N442" s="221"/>
      <c r="O442" s="221"/>
      <c r="P442" s="221"/>
      <c r="Q442" s="221"/>
      <c r="R442" s="221"/>
      <c r="S442" s="221"/>
      <c r="T442" s="222"/>
      <c r="AT442" s="223" t="s">
        <v>324</v>
      </c>
      <c r="AU442" s="223" t="s">
        <v>86</v>
      </c>
      <c r="AV442" s="13" t="s">
        <v>86</v>
      </c>
      <c r="AW442" s="13" t="s">
        <v>37</v>
      </c>
      <c r="AX442" s="13" t="s">
        <v>76</v>
      </c>
      <c r="AY442" s="223" t="s">
        <v>315</v>
      </c>
    </row>
    <row r="443" spans="1:65" s="13" customFormat="1">
      <c r="B443" s="213"/>
      <c r="C443" s="214"/>
      <c r="D443" s="209" t="s">
        <v>324</v>
      </c>
      <c r="E443" s="215" t="s">
        <v>19</v>
      </c>
      <c r="F443" s="216" t="s">
        <v>763</v>
      </c>
      <c r="G443" s="214"/>
      <c r="H443" s="217">
        <v>730.35</v>
      </c>
      <c r="I443" s="218"/>
      <c r="J443" s="214"/>
      <c r="K443" s="214"/>
      <c r="L443" s="219"/>
      <c r="M443" s="220"/>
      <c r="N443" s="221"/>
      <c r="O443" s="221"/>
      <c r="P443" s="221"/>
      <c r="Q443" s="221"/>
      <c r="R443" s="221"/>
      <c r="S443" s="221"/>
      <c r="T443" s="222"/>
      <c r="AT443" s="223" t="s">
        <v>324</v>
      </c>
      <c r="AU443" s="223" t="s">
        <v>86</v>
      </c>
      <c r="AV443" s="13" t="s">
        <v>86</v>
      </c>
      <c r="AW443" s="13" t="s">
        <v>37</v>
      </c>
      <c r="AX443" s="13" t="s">
        <v>76</v>
      </c>
      <c r="AY443" s="223" t="s">
        <v>315</v>
      </c>
    </row>
    <row r="444" spans="1:65" s="13" customFormat="1">
      <c r="B444" s="213"/>
      <c r="C444" s="214"/>
      <c r="D444" s="209" t="s">
        <v>324</v>
      </c>
      <c r="E444" s="215" t="s">
        <v>19</v>
      </c>
      <c r="F444" s="216" t="s">
        <v>764</v>
      </c>
      <c r="G444" s="214"/>
      <c r="H444" s="217">
        <v>65.599999999999994</v>
      </c>
      <c r="I444" s="218"/>
      <c r="J444" s="214"/>
      <c r="K444" s="214"/>
      <c r="L444" s="219"/>
      <c r="M444" s="220"/>
      <c r="N444" s="221"/>
      <c r="O444" s="221"/>
      <c r="P444" s="221"/>
      <c r="Q444" s="221"/>
      <c r="R444" s="221"/>
      <c r="S444" s="221"/>
      <c r="T444" s="222"/>
      <c r="AT444" s="223" t="s">
        <v>324</v>
      </c>
      <c r="AU444" s="223" t="s">
        <v>86</v>
      </c>
      <c r="AV444" s="13" t="s">
        <v>86</v>
      </c>
      <c r="AW444" s="13" t="s">
        <v>37</v>
      </c>
      <c r="AX444" s="13" t="s">
        <v>76</v>
      </c>
      <c r="AY444" s="223" t="s">
        <v>315</v>
      </c>
    </row>
    <row r="445" spans="1:65" s="13" customFormat="1">
      <c r="B445" s="213"/>
      <c r="C445" s="214"/>
      <c r="D445" s="209" t="s">
        <v>324</v>
      </c>
      <c r="E445" s="215" t="s">
        <v>19</v>
      </c>
      <c r="F445" s="216" t="s">
        <v>765</v>
      </c>
      <c r="G445" s="214"/>
      <c r="H445" s="217">
        <v>1238.08</v>
      </c>
      <c r="I445" s="218"/>
      <c r="J445" s="214"/>
      <c r="K445" s="214"/>
      <c r="L445" s="219"/>
      <c r="M445" s="220"/>
      <c r="N445" s="221"/>
      <c r="O445" s="221"/>
      <c r="P445" s="221"/>
      <c r="Q445" s="221"/>
      <c r="R445" s="221"/>
      <c r="S445" s="221"/>
      <c r="T445" s="222"/>
      <c r="AT445" s="223" t="s">
        <v>324</v>
      </c>
      <c r="AU445" s="223" t="s">
        <v>86</v>
      </c>
      <c r="AV445" s="13" t="s">
        <v>86</v>
      </c>
      <c r="AW445" s="13" t="s">
        <v>37</v>
      </c>
      <c r="AX445" s="13" t="s">
        <v>76</v>
      </c>
      <c r="AY445" s="223" t="s">
        <v>315</v>
      </c>
    </row>
    <row r="446" spans="1:65" s="13" customFormat="1">
      <c r="B446" s="213"/>
      <c r="C446" s="214"/>
      <c r="D446" s="209" t="s">
        <v>324</v>
      </c>
      <c r="E446" s="215" t="s">
        <v>19</v>
      </c>
      <c r="F446" s="216" t="s">
        <v>766</v>
      </c>
      <c r="G446" s="214"/>
      <c r="H446" s="217">
        <v>287</v>
      </c>
      <c r="I446" s="218"/>
      <c r="J446" s="214"/>
      <c r="K446" s="214"/>
      <c r="L446" s="219"/>
      <c r="M446" s="220"/>
      <c r="N446" s="221"/>
      <c r="O446" s="221"/>
      <c r="P446" s="221"/>
      <c r="Q446" s="221"/>
      <c r="R446" s="221"/>
      <c r="S446" s="221"/>
      <c r="T446" s="222"/>
      <c r="AT446" s="223" t="s">
        <v>324</v>
      </c>
      <c r="AU446" s="223" t="s">
        <v>86</v>
      </c>
      <c r="AV446" s="13" t="s">
        <v>86</v>
      </c>
      <c r="AW446" s="13" t="s">
        <v>37</v>
      </c>
      <c r="AX446" s="13" t="s">
        <v>76</v>
      </c>
      <c r="AY446" s="223" t="s">
        <v>315</v>
      </c>
    </row>
    <row r="447" spans="1:65" s="13" customFormat="1">
      <c r="B447" s="213"/>
      <c r="C447" s="214"/>
      <c r="D447" s="209" t="s">
        <v>324</v>
      </c>
      <c r="E447" s="215" t="s">
        <v>19</v>
      </c>
      <c r="F447" s="216" t="s">
        <v>767</v>
      </c>
      <c r="G447" s="214"/>
      <c r="H447" s="217">
        <v>12</v>
      </c>
      <c r="I447" s="218"/>
      <c r="J447" s="214"/>
      <c r="K447" s="214"/>
      <c r="L447" s="219"/>
      <c r="M447" s="220"/>
      <c r="N447" s="221"/>
      <c r="O447" s="221"/>
      <c r="P447" s="221"/>
      <c r="Q447" s="221"/>
      <c r="R447" s="221"/>
      <c r="S447" s="221"/>
      <c r="T447" s="222"/>
      <c r="AT447" s="223" t="s">
        <v>324</v>
      </c>
      <c r="AU447" s="223" t="s">
        <v>86</v>
      </c>
      <c r="AV447" s="13" t="s">
        <v>86</v>
      </c>
      <c r="AW447" s="13" t="s">
        <v>37</v>
      </c>
      <c r="AX447" s="13" t="s">
        <v>76</v>
      </c>
      <c r="AY447" s="223" t="s">
        <v>315</v>
      </c>
    </row>
    <row r="448" spans="1:65" s="13" customFormat="1">
      <c r="B448" s="213"/>
      <c r="C448" s="214"/>
      <c r="D448" s="209" t="s">
        <v>324</v>
      </c>
      <c r="E448" s="215" t="s">
        <v>19</v>
      </c>
      <c r="F448" s="216" t="s">
        <v>768</v>
      </c>
      <c r="G448" s="214"/>
      <c r="H448" s="217">
        <v>2131.7950000000001</v>
      </c>
      <c r="I448" s="218"/>
      <c r="J448" s="214"/>
      <c r="K448" s="214"/>
      <c r="L448" s="219"/>
      <c r="M448" s="220"/>
      <c r="N448" s="221"/>
      <c r="O448" s="221"/>
      <c r="P448" s="221"/>
      <c r="Q448" s="221"/>
      <c r="R448" s="221"/>
      <c r="S448" s="221"/>
      <c r="T448" s="222"/>
      <c r="AT448" s="223" t="s">
        <v>324</v>
      </c>
      <c r="AU448" s="223" t="s">
        <v>86</v>
      </c>
      <c r="AV448" s="13" t="s">
        <v>86</v>
      </c>
      <c r="AW448" s="13" t="s">
        <v>37</v>
      </c>
      <c r="AX448" s="13" t="s">
        <v>76</v>
      </c>
      <c r="AY448" s="223" t="s">
        <v>315</v>
      </c>
    </row>
    <row r="449" spans="1:65" s="16" customFormat="1">
      <c r="B449" s="246"/>
      <c r="C449" s="247"/>
      <c r="D449" s="209" t="s">
        <v>324</v>
      </c>
      <c r="E449" s="248" t="s">
        <v>19</v>
      </c>
      <c r="F449" s="249" t="s">
        <v>368</v>
      </c>
      <c r="G449" s="247"/>
      <c r="H449" s="250">
        <v>4645.3249999999998</v>
      </c>
      <c r="I449" s="251"/>
      <c r="J449" s="247"/>
      <c r="K449" s="247"/>
      <c r="L449" s="252"/>
      <c r="M449" s="253"/>
      <c r="N449" s="254"/>
      <c r="O449" s="254"/>
      <c r="P449" s="254"/>
      <c r="Q449" s="254"/>
      <c r="R449" s="254"/>
      <c r="S449" s="254"/>
      <c r="T449" s="255"/>
      <c r="AT449" s="256" t="s">
        <v>324</v>
      </c>
      <c r="AU449" s="256" t="s">
        <v>86</v>
      </c>
      <c r="AV449" s="16" t="s">
        <v>194</v>
      </c>
      <c r="AW449" s="16" t="s">
        <v>37</v>
      </c>
      <c r="AX449" s="16" t="s">
        <v>84</v>
      </c>
      <c r="AY449" s="256" t="s">
        <v>315</v>
      </c>
    </row>
    <row r="450" spans="1:65" s="2" customFormat="1" ht="16.5" customHeight="1">
      <c r="A450" s="36"/>
      <c r="B450" s="37"/>
      <c r="C450" s="196" t="s">
        <v>769</v>
      </c>
      <c r="D450" s="196" t="s">
        <v>317</v>
      </c>
      <c r="E450" s="197" t="s">
        <v>770</v>
      </c>
      <c r="F450" s="198" t="s">
        <v>771</v>
      </c>
      <c r="G450" s="199" t="s">
        <v>117</v>
      </c>
      <c r="H450" s="200">
        <v>3225.8989999999999</v>
      </c>
      <c r="I450" s="201"/>
      <c r="J450" s="202">
        <f>ROUND(I450*H450,2)</f>
        <v>0</v>
      </c>
      <c r="K450" s="198" t="s">
        <v>320</v>
      </c>
      <c r="L450" s="41"/>
      <c r="M450" s="203" t="s">
        <v>19</v>
      </c>
      <c r="N450" s="204" t="s">
        <v>47</v>
      </c>
      <c r="O450" s="66"/>
      <c r="P450" s="205">
        <f>O450*H450</f>
        <v>0</v>
      </c>
      <c r="Q450" s="205">
        <v>0</v>
      </c>
      <c r="R450" s="205">
        <f>Q450*H450</f>
        <v>0</v>
      </c>
      <c r="S450" s="205">
        <v>0</v>
      </c>
      <c r="T450" s="206">
        <f>S450*H450</f>
        <v>0</v>
      </c>
      <c r="U450" s="36"/>
      <c r="V450" s="36"/>
      <c r="W450" s="36"/>
      <c r="X450" s="36"/>
      <c r="Y450" s="36"/>
      <c r="Z450" s="36"/>
      <c r="AA450" s="36"/>
      <c r="AB450" s="36"/>
      <c r="AC450" s="36"/>
      <c r="AD450" s="36"/>
      <c r="AE450" s="36"/>
      <c r="AR450" s="207" t="s">
        <v>194</v>
      </c>
      <c r="AT450" s="207" t="s">
        <v>317</v>
      </c>
      <c r="AU450" s="207" t="s">
        <v>86</v>
      </c>
      <c r="AY450" s="19" t="s">
        <v>315</v>
      </c>
      <c r="BE450" s="208">
        <f>IF(N450="základní",J450,0)</f>
        <v>0</v>
      </c>
      <c r="BF450" s="208">
        <f>IF(N450="snížená",J450,0)</f>
        <v>0</v>
      </c>
      <c r="BG450" s="208">
        <f>IF(N450="zákl. přenesená",J450,0)</f>
        <v>0</v>
      </c>
      <c r="BH450" s="208">
        <f>IF(N450="sníž. přenesená",J450,0)</f>
        <v>0</v>
      </c>
      <c r="BI450" s="208">
        <f>IF(N450="nulová",J450,0)</f>
        <v>0</v>
      </c>
      <c r="BJ450" s="19" t="s">
        <v>84</v>
      </c>
      <c r="BK450" s="208">
        <f>ROUND(I450*H450,2)</f>
        <v>0</v>
      </c>
      <c r="BL450" s="19" t="s">
        <v>194</v>
      </c>
      <c r="BM450" s="207" t="s">
        <v>772</v>
      </c>
    </row>
    <row r="451" spans="1:65" s="2" customFormat="1">
      <c r="A451" s="36"/>
      <c r="B451" s="37"/>
      <c r="C451" s="38"/>
      <c r="D451" s="209" t="s">
        <v>322</v>
      </c>
      <c r="E451" s="38"/>
      <c r="F451" s="210" t="s">
        <v>773</v>
      </c>
      <c r="G451" s="38"/>
      <c r="H451" s="38"/>
      <c r="I451" s="118"/>
      <c r="J451" s="38"/>
      <c r="K451" s="38"/>
      <c r="L451" s="41"/>
      <c r="M451" s="211"/>
      <c r="N451" s="212"/>
      <c r="O451" s="66"/>
      <c r="P451" s="66"/>
      <c r="Q451" s="66"/>
      <c r="R451" s="66"/>
      <c r="S451" s="66"/>
      <c r="T451" s="67"/>
      <c r="U451" s="36"/>
      <c r="V451" s="36"/>
      <c r="W451" s="36"/>
      <c r="X451" s="36"/>
      <c r="Y451" s="36"/>
      <c r="Z451" s="36"/>
      <c r="AA451" s="36"/>
      <c r="AB451" s="36"/>
      <c r="AC451" s="36"/>
      <c r="AD451" s="36"/>
      <c r="AE451" s="36"/>
      <c r="AT451" s="19" t="s">
        <v>322</v>
      </c>
      <c r="AU451" s="19" t="s">
        <v>86</v>
      </c>
    </row>
    <row r="452" spans="1:65" s="13" customFormat="1">
      <c r="B452" s="213"/>
      <c r="C452" s="214"/>
      <c r="D452" s="209" t="s">
        <v>324</v>
      </c>
      <c r="E452" s="215" t="s">
        <v>19</v>
      </c>
      <c r="F452" s="216" t="s">
        <v>774</v>
      </c>
      <c r="G452" s="214"/>
      <c r="H452" s="217">
        <v>884.63699999999994</v>
      </c>
      <c r="I452" s="218"/>
      <c r="J452" s="214"/>
      <c r="K452" s="214"/>
      <c r="L452" s="219"/>
      <c r="M452" s="220"/>
      <c r="N452" s="221"/>
      <c r="O452" s="221"/>
      <c r="P452" s="221"/>
      <c r="Q452" s="221"/>
      <c r="R452" s="221"/>
      <c r="S452" s="221"/>
      <c r="T452" s="222"/>
      <c r="AT452" s="223" t="s">
        <v>324</v>
      </c>
      <c r="AU452" s="223" t="s">
        <v>86</v>
      </c>
      <c r="AV452" s="13" t="s">
        <v>86</v>
      </c>
      <c r="AW452" s="13" t="s">
        <v>37</v>
      </c>
      <c r="AX452" s="13" t="s">
        <v>76</v>
      </c>
      <c r="AY452" s="223" t="s">
        <v>315</v>
      </c>
    </row>
    <row r="453" spans="1:65" s="13" customFormat="1">
      <c r="B453" s="213"/>
      <c r="C453" s="214"/>
      <c r="D453" s="209" t="s">
        <v>324</v>
      </c>
      <c r="E453" s="215" t="s">
        <v>19</v>
      </c>
      <c r="F453" s="216" t="s">
        <v>775</v>
      </c>
      <c r="G453" s="214"/>
      <c r="H453" s="217">
        <v>2341.2620000000002</v>
      </c>
      <c r="I453" s="218"/>
      <c r="J453" s="214"/>
      <c r="K453" s="214"/>
      <c r="L453" s="219"/>
      <c r="M453" s="220"/>
      <c r="N453" s="221"/>
      <c r="O453" s="221"/>
      <c r="P453" s="221"/>
      <c r="Q453" s="221"/>
      <c r="R453" s="221"/>
      <c r="S453" s="221"/>
      <c r="T453" s="222"/>
      <c r="AT453" s="223" t="s">
        <v>324</v>
      </c>
      <c r="AU453" s="223" t="s">
        <v>86</v>
      </c>
      <c r="AV453" s="13" t="s">
        <v>86</v>
      </c>
      <c r="AW453" s="13" t="s">
        <v>37</v>
      </c>
      <c r="AX453" s="13" t="s">
        <v>76</v>
      </c>
      <c r="AY453" s="223" t="s">
        <v>315</v>
      </c>
    </row>
    <row r="454" spans="1:65" s="16" customFormat="1">
      <c r="B454" s="246"/>
      <c r="C454" s="247"/>
      <c r="D454" s="209" t="s">
        <v>324</v>
      </c>
      <c r="E454" s="248" t="s">
        <v>19</v>
      </c>
      <c r="F454" s="249" t="s">
        <v>368</v>
      </c>
      <c r="G454" s="247"/>
      <c r="H454" s="250">
        <v>3225.8989999999999</v>
      </c>
      <c r="I454" s="251"/>
      <c r="J454" s="247"/>
      <c r="K454" s="247"/>
      <c r="L454" s="252"/>
      <c r="M454" s="253"/>
      <c r="N454" s="254"/>
      <c r="O454" s="254"/>
      <c r="P454" s="254"/>
      <c r="Q454" s="254"/>
      <c r="R454" s="254"/>
      <c r="S454" s="254"/>
      <c r="T454" s="255"/>
      <c r="AT454" s="256" t="s">
        <v>324</v>
      </c>
      <c r="AU454" s="256" t="s">
        <v>86</v>
      </c>
      <c r="AV454" s="16" t="s">
        <v>194</v>
      </c>
      <c r="AW454" s="16" t="s">
        <v>37</v>
      </c>
      <c r="AX454" s="16" t="s">
        <v>84</v>
      </c>
      <c r="AY454" s="256" t="s">
        <v>315</v>
      </c>
    </row>
    <row r="455" spans="1:65" s="2" customFormat="1" ht="16.5" customHeight="1">
      <c r="A455" s="36"/>
      <c r="B455" s="37"/>
      <c r="C455" s="196" t="s">
        <v>776</v>
      </c>
      <c r="D455" s="196" t="s">
        <v>317</v>
      </c>
      <c r="E455" s="197" t="s">
        <v>777</v>
      </c>
      <c r="F455" s="198" t="s">
        <v>778</v>
      </c>
      <c r="G455" s="199" t="s">
        <v>117</v>
      </c>
      <c r="H455" s="200">
        <v>1280.114</v>
      </c>
      <c r="I455" s="201"/>
      <c r="J455" s="202">
        <f>ROUND(I455*H455,2)</f>
        <v>0</v>
      </c>
      <c r="K455" s="198" t="s">
        <v>19</v>
      </c>
      <c r="L455" s="41"/>
      <c r="M455" s="203" t="s">
        <v>19</v>
      </c>
      <c r="N455" s="204" t="s">
        <v>47</v>
      </c>
      <c r="O455" s="66"/>
      <c r="P455" s="205">
        <f>O455*H455</f>
        <v>0</v>
      </c>
      <c r="Q455" s="205">
        <v>0</v>
      </c>
      <c r="R455" s="205">
        <f>Q455*H455</f>
        <v>0</v>
      </c>
      <c r="S455" s="205">
        <v>0</v>
      </c>
      <c r="T455" s="206">
        <f>S455*H455</f>
        <v>0</v>
      </c>
      <c r="U455" s="36"/>
      <c r="V455" s="36"/>
      <c r="W455" s="36"/>
      <c r="X455" s="36"/>
      <c r="Y455" s="36"/>
      <c r="Z455" s="36"/>
      <c r="AA455" s="36"/>
      <c r="AB455" s="36"/>
      <c r="AC455" s="36"/>
      <c r="AD455" s="36"/>
      <c r="AE455" s="36"/>
      <c r="AR455" s="207" t="s">
        <v>194</v>
      </c>
      <c r="AT455" s="207" t="s">
        <v>317</v>
      </c>
      <c r="AU455" s="207" t="s">
        <v>86</v>
      </c>
      <c r="AY455" s="19" t="s">
        <v>315</v>
      </c>
      <c r="BE455" s="208">
        <f>IF(N455="základní",J455,0)</f>
        <v>0</v>
      </c>
      <c r="BF455" s="208">
        <f>IF(N455="snížená",J455,0)</f>
        <v>0</v>
      </c>
      <c r="BG455" s="208">
        <f>IF(N455="zákl. přenesená",J455,0)</f>
        <v>0</v>
      </c>
      <c r="BH455" s="208">
        <f>IF(N455="sníž. přenesená",J455,0)</f>
        <v>0</v>
      </c>
      <c r="BI455" s="208">
        <f>IF(N455="nulová",J455,0)</f>
        <v>0</v>
      </c>
      <c r="BJ455" s="19" t="s">
        <v>84</v>
      </c>
      <c r="BK455" s="208">
        <f>ROUND(I455*H455,2)</f>
        <v>0</v>
      </c>
      <c r="BL455" s="19" t="s">
        <v>194</v>
      </c>
      <c r="BM455" s="207" t="s">
        <v>779</v>
      </c>
    </row>
    <row r="456" spans="1:65" s="2" customFormat="1">
      <c r="A456" s="36"/>
      <c r="B456" s="37"/>
      <c r="C456" s="38"/>
      <c r="D456" s="209" t="s">
        <v>322</v>
      </c>
      <c r="E456" s="38"/>
      <c r="F456" s="210" t="s">
        <v>780</v>
      </c>
      <c r="G456" s="38"/>
      <c r="H456" s="38"/>
      <c r="I456" s="118"/>
      <c r="J456" s="38"/>
      <c r="K456" s="38"/>
      <c r="L456" s="41"/>
      <c r="M456" s="211"/>
      <c r="N456" s="212"/>
      <c r="O456" s="66"/>
      <c r="P456" s="66"/>
      <c r="Q456" s="66"/>
      <c r="R456" s="66"/>
      <c r="S456" s="66"/>
      <c r="T456" s="67"/>
      <c r="U456" s="36"/>
      <c r="V456" s="36"/>
      <c r="W456" s="36"/>
      <c r="X456" s="36"/>
      <c r="Y456" s="36"/>
      <c r="Z456" s="36"/>
      <c r="AA456" s="36"/>
      <c r="AB456" s="36"/>
      <c r="AC456" s="36"/>
      <c r="AD456" s="36"/>
      <c r="AE456" s="36"/>
      <c r="AT456" s="19" t="s">
        <v>322</v>
      </c>
      <c r="AU456" s="19" t="s">
        <v>86</v>
      </c>
    </row>
    <row r="457" spans="1:65" s="13" customFormat="1">
      <c r="B457" s="213"/>
      <c r="C457" s="214"/>
      <c r="D457" s="209" t="s">
        <v>324</v>
      </c>
      <c r="E457" s="215" t="s">
        <v>19</v>
      </c>
      <c r="F457" s="216" t="s">
        <v>781</v>
      </c>
      <c r="G457" s="214"/>
      <c r="H457" s="217">
        <v>362.78</v>
      </c>
      <c r="I457" s="218"/>
      <c r="J457" s="214"/>
      <c r="K457" s="214"/>
      <c r="L457" s="219"/>
      <c r="M457" s="220"/>
      <c r="N457" s="221"/>
      <c r="O457" s="221"/>
      <c r="P457" s="221"/>
      <c r="Q457" s="221"/>
      <c r="R457" s="221"/>
      <c r="S457" s="221"/>
      <c r="T457" s="222"/>
      <c r="AT457" s="223" t="s">
        <v>324</v>
      </c>
      <c r="AU457" s="223" t="s">
        <v>86</v>
      </c>
      <c r="AV457" s="13" t="s">
        <v>86</v>
      </c>
      <c r="AW457" s="13" t="s">
        <v>37</v>
      </c>
      <c r="AX457" s="13" t="s">
        <v>76</v>
      </c>
      <c r="AY457" s="223" t="s">
        <v>315</v>
      </c>
    </row>
    <row r="458" spans="1:65" s="13" customFormat="1">
      <c r="B458" s="213"/>
      <c r="C458" s="214"/>
      <c r="D458" s="209" t="s">
        <v>324</v>
      </c>
      <c r="E458" s="215" t="s">
        <v>19</v>
      </c>
      <c r="F458" s="216" t="s">
        <v>782</v>
      </c>
      <c r="G458" s="214"/>
      <c r="H458" s="217">
        <v>917.33399999999995</v>
      </c>
      <c r="I458" s="218"/>
      <c r="J458" s="214"/>
      <c r="K458" s="214"/>
      <c r="L458" s="219"/>
      <c r="M458" s="220"/>
      <c r="N458" s="221"/>
      <c r="O458" s="221"/>
      <c r="P458" s="221"/>
      <c r="Q458" s="221"/>
      <c r="R458" s="221"/>
      <c r="S458" s="221"/>
      <c r="T458" s="222"/>
      <c r="AT458" s="223" t="s">
        <v>324</v>
      </c>
      <c r="AU458" s="223" t="s">
        <v>86</v>
      </c>
      <c r="AV458" s="13" t="s">
        <v>86</v>
      </c>
      <c r="AW458" s="13" t="s">
        <v>37</v>
      </c>
      <c r="AX458" s="13" t="s">
        <v>76</v>
      </c>
      <c r="AY458" s="223" t="s">
        <v>315</v>
      </c>
    </row>
    <row r="459" spans="1:65" s="16" customFormat="1">
      <c r="B459" s="246"/>
      <c r="C459" s="247"/>
      <c r="D459" s="209" t="s">
        <v>324</v>
      </c>
      <c r="E459" s="248" t="s">
        <v>19</v>
      </c>
      <c r="F459" s="249" t="s">
        <v>368</v>
      </c>
      <c r="G459" s="247"/>
      <c r="H459" s="250">
        <v>1280.114</v>
      </c>
      <c r="I459" s="251"/>
      <c r="J459" s="247"/>
      <c r="K459" s="247"/>
      <c r="L459" s="252"/>
      <c r="M459" s="253"/>
      <c r="N459" s="254"/>
      <c r="O459" s="254"/>
      <c r="P459" s="254"/>
      <c r="Q459" s="254"/>
      <c r="R459" s="254"/>
      <c r="S459" s="254"/>
      <c r="T459" s="255"/>
      <c r="AT459" s="256" t="s">
        <v>324</v>
      </c>
      <c r="AU459" s="256" t="s">
        <v>86</v>
      </c>
      <c r="AV459" s="16" t="s">
        <v>194</v>
      </c>
      <c r="AW459" s="16" t="s">
        <v>37</v>
      </c>
      <c r="AX459" s="16" t="s">
        <v>84</v>
      </c>
      <c r="AY459" s="256" t="s">
        <v>315</v>
      </c>
    </row>
    <row r="460" spans="1:65" s="2" customFormat="1" ht="16.5" customHeight="1">
      <c r="A460" s="36"/>
      <c r="B460" s="37"/>
      <c r="C460" s="196" t="s">
        <v>783</v>
      </c>
      <c r="D460" s="196" t="s">
        <v>317</v>
      </c>
      <c r="E460" s="197" t="s">
        <v>784</v>
      </c>
      <c r="F460" s="198" t="s">
        <v>785</v>
      </c>
      <c r="G460" s="199" t="s">
        <v>113</v>
      </c>
      <c r="H460" s="200">
        <v>3656.875</v>
      </c>
      <c r="I460" s="201"/>
      <c r="J460" s="202">
        <f>ROUND(I460*H460,2)</f>
        <v>0</v>
      </c>
      <c r="K460" s="198" t="s">
        <v>320</v>
      </c>
      <c r="L460" s="41"/>
      <c r="M460" s="203" t="s">
        <v>19</v>
      </c>
      <c r="N460" s="204" t="s">
        <v>47</v>
      </c>
      <c r="O460" s="66"/>
      <c r="P460" s="205">
        <f>O460*H460</f>
        <v>0</v>
      </c>
      <c r="Q460" s="205">
        <v>0</v>
      </c>
      <c r="R460" s="205">
        <f>Q460*H460</f>
        <v>0</v>
      </c>
      <c r="S460" s="205">
        <v>0</v>
      </c>
      <c r="T460" s="206">
        <f>S460*H460</f>
        <v>0</v>
      </c>
      <c r="U460" s="36"/>
      <c r="V460" s="36"/>
      <c r="W460" s="36"/>
      <c r="X460" s="36"/>
      <c r="Y460" s="36"/>
      <c r="Z460" s="36"/>
      <c r="AA460" s="36"/>
      <c r="AB460" s="36"/>
      <c r="AC460" s="36"/>
      <c r="AD460" s="36"/>
      <c r="AE460" s="36"/>
      <c r="AR460" s="207" t="s">
        <v>194</v>
      </c>
      <c r="AT460" s="207" t="s">
        <v>317</v>
      </c>
      <c r="AU460" s="207" t="s">
        <v>86</v>
      </c>
      <c r="AY460" s="19" t="s">
        <v>315</v>
      </c>
      <c r="BE460" s="208">
        <f>IF(N460="základní",J460,0)</f>
        <v>0</v>
      </c>
      <c r="BF460" s="208">
        <f>IF(N460="snížená",J460,0)</f>
        <v>0</v>
      </c>
      <c r="BG460" s="208">
        <f>IF(N460="zákl. přenesená",J460,0)</f>
        <v>0</v>
      </c>
      <c r="BH460" s="208">
        <f>IF(N460="sníž. přenesená",J460,0)</f>
        <v>0</v>
      </c>
      <c r="BI460" s="208">
        <f>IF(N460="nulová",J460,0)</f>
        <v>0</v>
      </c>
      <c r="BJ460" s="19" t="s">
        <v>84</v>
      </c>
      <c r="BK460" s="208">
        <f>ROUND(I460*H460,2)</f>
        <v>0</v>
      </c>
      <c r="BL460" s="19" t="s">
        <v>194</v>
      </c>
      <c r="BM460" s="207" t="s">
        <v>786</v>
      </c>
    </row>
    <row r="461" spans="1:65" s="2" customFormat="1" ht="19.5">
      <c r="A461" s="36"/>
      <c r="B461" s="37"/>
      <c r="C461" s="38"/>
      <c r="D461" s="209" t="s">
        <v>322</v>
      </c>
      <c r="E461" s="38"/>
      <c r="F461" s="210" t="s">
        <v>787</v>
      </c>
      <c r="G461" s="38"/>
      <c r="H461" s="38"/>
      <c r="I461" s="118"/>
      <c r="J461" s="38"/>
      <c r="K461" s="38"/>
      <c r="L461" s="41"/>
      <c r="M461" s="211"/>
      <c r="N461" s="212"/>
      <c r="O461" s="66"/>
      <c r="P461" s="66"/>
      <c r="Q461" s="66"/>
      <c r="R461" s="66"/>
      <c r="S461" s="66"/>
      <c r="T461" s="67"/>
      <c r="U461" s="36"/>
      <c r="V461" s="36"/>
      <c r="W461" s="36"/>
      <c r="X461" s="36"/>
      <c r="Y461" s="36"/>
      <c r="Z461" s="36"/>
      <c r="AA461" s="36"/>
      <c r="AB461" s="36"/>
      <c r="AC461" s="36"/>
      <c r="AD461" s="36"/>
      <c r="AE461" s="36"/>
      <c r="AT461" s="19" t="s">
        <v>322</v>
      </c>
      <c r="AU461" s="19" t="s">
        <v>86</v>
      </c>
    </row>
    <row r="462" spans="1:65" s="14" customFormat="1">
      <c r="B462" s="225"/>
      <c r="C462" s="226"/>
      <c r="D462" s="209" t="s">
        <v>324</v>
      </c>
      <c r="E462" s="227" t="s">
        <v>19</v>
      </c>
      <c r="F462" s="228" t="s">
        <v>347</v>
      </c>
      <c r="G462" s="226"/>
      <c r="H462" s="227" t="s">
        <v>19</v>
      </c>
      <c r="I462" s="229"/>
      <c r="J462" s="226"/>
      <c r="K462" s="226"/>
      <c r="L462" s="230"/>
      <c r="M462" s="231"/>
      <c r="N462" s="232"/>
      <c r="O462" s="232"/>
      <c r="P462" s="232"/>
      <c r="Q462" s="232"/>
      <c r="R462" s="232"/>
      <c r="S462" s="232"/>
      <c r="T462" s="233"/>
      <c r="AT462" s="234" t="s">
        <v>324</v>
      </c>
      <c r="AU462" s="234" t="s">
        <v>86</v>
      </c>
      <c r="AV462" s="14" t="s">
        <v>84</v>
      </c>
      <c r="AW462" s="14" t="s">
        <v>37</v>
      </c>
      <c r="AX462" s="14" t="s">
        <v>76</v>
      </c>
      <c r="AY462" s="234" t="s">
        <v>315</v>
      </c>
    </row>
    <row r="463" spans="1:65" s="14" customFormat="1">
      <c r="B463" s="225"/>
      <c r="C463" s="226"/>
      <c r="D463" s="209" t="s">
        <v>324</v>
      </c>
      <c r="E463" s="227" t="s">
        <v>19</v>
      </c>
      <c r="F463" s="228" t="s">
        <v>788</v>
      </c>
      <c r="G463" s="226"/>
      <c r="H463" s="227" t="s">
        <v>19</v>
      </c>
      <c r="I463" s="229"/>
      <c r="J463" s="226"/>
      <c r="K463" s="226"/>
      <c r="L463" s="230"/>
      <c r="M463" s="231"/>
      <c r="N463" s="232"/>
      <c r="O463" s="232"/>
      <c r="P463" s="232"/>
      <c r="Q463" s="232"/>
      <c r="R463" s="232"/>
      <c r="S463" s="232"/>
      <c r="T463" s="233"/>
      <c r="AT463" s="234" t="s">
        <v>324</v>
      </c>
      <c r="AU463" s="234" t="s">
        <v>86</v>
      </c>
      <c r="AV463" s="14" t="s">
        <v>84</v>
      </c>
      <c r="AW463" s="14" t="s">
        <v>37</v>
      </c>
      <c r="AX463" s="14" t="s">
        <v>76</v>
      </c>
      <c r="AY463" s="234" t="s">
        <v>315</v>
      </c>
    </row>
    <row r="464" spans="1:65" s="13" customFormat="1">
      <c r="B464" s="213"/>
      <c r="C464" s="214"/>
      <c r="D464" s="209" t="s">
        <v>324</v>
      </c>
      <c r="E464" s="215" t="s">
        <v>19</v>
      </c>
      <c r="F464" s="216" t="s">
        <v>789</v>
      </c>
      <c r="G464" s="214"/>
      <c r="H464" s="217">
        <v>29.75</v>
      </c>
      <c r="I464" s="218"/>
      <c r="J464" s="214"/>
      <c r="K464" s="214"/>
      <c r="L464" s="219"/>
      <c r="M464" s="220"/>
      <c r="N464" s="221"/>
      <c r="O464" s="221"/>
      <c r="P464" s="221"/>
      <c r="Q464" s="221"/>
      <c r="R464" s="221"/>
      <c r="S464" s="221"/>
      <c r="T464" s="222"/>
      <c r="AT464" s="223" t="s">
        <v>324</v>
      </c>
      <c r="AU464" s="223" t="s">
        <v>86</v>
      </c>
      <c r="AV464" s="13" t="s">
        <v>86</v>
      </c>
      <c r="AW464" s="13" t="s">
        <v>37</v>
      </c>
      <c r="AX464" s="13" t="s">
        <v>76</v>
      </c>
      <c r="AY464" s="223" t="s">
        <v>315</v>
      </c>
    </row>
    <row r="465" spans="2:51" s="13" customFormat="1">
      <c r="B465" s="213"/>
      <c r="C465" s="214"/>
      <c r="D465" s="209" t="s">
        <v>324</v>
      </c>
      <c r="E465" s="215" t="s">
        <v>19</v>
      </c>
      <c r="F465" s="216" t="s">
        <v>790</v>
      </c>
      <c r="G465" s="214"/>
      <c r="H465" s="217">
        <v>72.599999999999994</v>
      </c>
      <c r="I465" s="218"/>
      <c r="J465" s="214"/>
      <c r="K465" s="214"/>
      <c r="L465" s="219"/>
      <c r="M465" s="220"/>
      <c r="N465" s="221"/>
      <c r="O465" s="221"/>
      <c r="P465" s="221"/>
      <c r="Q465" s="221"/>
      <c r="R465" s="221"/>
      <c r="S465" s="221"/>
      <c r="T465" s="222"/>
      <c r="AT465" s="223" t="s">
        <v>324</v>
      </c>
      <c r="AU465" s="223" t="s">
        <v>86</v>
      </c>
      <c r="AV465" s="13" t="s">
        <v>86</v>
      </c>
      <c r="AW465" s="13" t="s">
        <v>37</v>
      </c>
      <c r="AX465" s="13" t="s">
        <v>76</v>
      </c>
      <c r="AY465" s="223" t="s">
        <v>315</v>
      </c>
    </row>
    <row r="466" spans="2:51" s="13" customFormat="1">
      <c r="B466" s="213"/>
      <c r="C466" s="214"/>
      <c r="D466" s="209" t="s">
        <v>324</v>
      </c>
      <c r="E466" s="215" t="s">
        <v>19</v>
      </c>
      <c r="F466" s="216" t="s">
        <v>791</v>
      </c>
      <c r="G466" s="214"/>
      <c r="H466" s="217">
        <v>7.2750000000000004</v>
      </c>
      <c r="I466" s="218"/>
      <c r="J466" s="214"/>
      <c r="K466" s="214"/>
      <c r="L466" s="219"/>
      <c r="M466" s="220"/>
      <c r="N466" s="221"/>
      <c r="O466" s="221"/>
      <c r="P466" s="221"/>
      <c r="Q466" s="221"/>
      <c r="R466" s="221"/>
      <c r="S466" s="221"/>
      <c r="T466" s="222"/>
      <c r="AT466" s="223" t="s">
        <v>324</v>
      </c>
      <c r="AU466" s="223" t="s">
        <v>86</v>
      </c>
      <c r="AV466" s="13" t="s">
        <v>86</v>
      </c>
      <c r="AW466" s="13" t="s">
        <v>37</v>
      </c>
      <c r="AX466" s="13" t="s">
        <v>76</v>
      </c>
      <c r="AY466" s="223" t="s">
        <v>315</v>
      </c>
    </row>
    <row r="467" spans="2:51" s="13" customFormat="1">
      <c r="B467" s="213"/>
      <c r="C467" s="214"/>
      <c r="D467" s="209" t="s">
        <v>324</v>
      </c>
      <c r="E467" s="215" t="s">
        <v>19</v>
      </c>
      <c r="F467" s="216" t="s">
        <v>792</v>
      </c>
      <c r="G467" s="214"/>
      <c r="H467" s="217">
        <v>142</v>
      </c>
      <c r="I467" s="218"/>
      <c r="J467" s="214"/>
      <c r="K467" s="214"/>
      <c r="L467" s="219"/>
      <c r="M467" s="220"/>
      <c r="N467" s="221"/>
      <c r="O467" s="221"/>
      <c r="P467" s="221"/>
      <c r="Q467" s="221"/>
      <c r="R467" s="221"/>
      <c r="S467" s="221"/>
      <c r="T467" s="222"/>
      <c r="AT467" s="223" t="s">
        <v>324</v>
      </c>
      <c r="AU467" s="223" t="s">
        <v>86</v>
      </c>
      <c r="AV467" s="13" t="s">
        <v>86</v>
      </c>
      <c r="AW467" s="13" t="s">
        <v>37</v>
      </c>
      <c r="AX467" s="13" t="s">
        <v>76</v>
      </c>
      <c r="AY467" s="223" t="s">
        <v>315</v>
      </c>
    </row>
    <row r="468" spans="2:51" s="13" customFormat="1">
      <c r="B468" s="213"/>
      <c r="C468" s="214"/>
      <c r="D468" s="209" t="s">
        <v>324</v>
      </c>
      <c r="E468" s="215" t="s">
        <v>19</v>
      </c>
      <c r="F468" s="216" t="s">
        <v>793</v>
      </c>
      <c r="G468" s="214"/>
      <c r="H468" s="217">
        <v>60.18</v>
      </c>
      <c r="I468" s="218"/>
      <c r="J468" s="214"/>
      <c r="K468" s="214"/>
      <c r="L468" s="219"/>
      <c r="M468" s="220"/>
      <c r="N468" s="221"/>
      <c r="O468" s="221"/>
      <c r="P468" s="221"/>
      <c r="Q468" s="221"/>
      <c r="R468" s="221"/>
      <c r="S468" s="221"/>
      <c r="T468" s="222"/>
      <c r="AT468" s="223" t="s">
        <v>324</v>
      </c>
      <c r="AU468" s="223" t="s">
        <v>86</v>
      </c>
      <c r="AV468" s="13" t="s">
        <v>86</v>
      </c>
      <c r="AW468" s="13" t="s">
        <v>37</v>
      </c>
      <c r="AX468" s="13" t="s">
        <v>76</v>
      </c>
      <c r="AY468" s="223" t="s">
        <v>315</v>
      </c>
    </row>
    <row r="469" spans="2:51" s="14" customFormat="1">
      <c r="B469" s="225"/>
      <c r="C469" s="226"/>
      <c r="D469" s="209" t="s">
        <v>324</v>
      </c>
      <c r="E469" s="227" t="s">
        <v>19</v>
      </c>
      <c r="F469" s="228" t="s">
        <v>794</v>
      </c>
      <c r="G469" s="226"/>
      <c r="H469" s="227" t="s">
        <v>19</v>
      </c>
      <c r="I469" s="229"/>
      <c r="J469" s="226"/>
      <c r="K469" s="226"/>
      <c r="L469" s="230"/>
      <c r="M469" s="231"/>
      <c r="N469" s="232"/>
      <c r="O469" s="232"/>
      <c r="P469" s="232"/>
      <c r="Q469" s="232"/>
      <c r="R469" s="232"/>
      <c r="S469" s="232"/>
      <c r="T469" s="233"/>
      <c r="AT469" s="234" t="s">
        <v>324</v>
      </c>
      <c r="AU469" s="234" t="s">
        <v>86</v>
      </c>
      <c r="AV469" s="14" t="s">
        <v>84</v>
      </c>
      <c r="AW469" s="14" t="s">
        <v>37</v>
      </c>
      <c r="AX469" s="14" t="s">
        <v>76</v>
      </c>
      <c r="AY469" s="234" t="s">
        <v>315</v>
      </c>
    </row>
    <row r="470" spans="2:51" s="13" customFormat="1">
      <c r="B470" s="213"/>
      <c r="C470" s="214"/>
      <c r="D470" s="209" t="s">
        <v>324</v>
      </c>
      <c r="E470" s="215" t="s">
        <v>19</v>
      </c>
      <c r="F470" s="216" t="s">
        <v>795</v>
      </c>
      <c r="G470" s="214"/>
      <c r="H470" s="217">
        <v>207.2</v>
      </c>
      <c r="I470" s="218"/>
      <c r="J470" s="214"/>
      <c r="K470" s="214"/>
      <c r="L470" s="219"/>
      <c r="M470" s="220"/>
      <c r="N470" s="221"/>
      <c r="O470" s="221"/>
      <c r="P470" s="221"/>
      <c r="Q470" s="221"/>
      <c r="R470" s="221"/>
      <c r="S470" s="221"/>
      <c r="T470" s="222"/>
      <c r="AT470" s="223" t="s">
        <v>324</v>
      </c>
      <c r="AU470" s="223" t="s">
        <v>86</v>
      </c>
      <c r="AV470" s="13" t="s">
        <v>86</v>
      </c>
      <c r="AW470" s="13" t="s">
        <v>37</v>
      </c>
      <c r="AX470" s="13" t="s">
        <v>76</v>
      </c>
      <c r="AY470" s="223" t="s">
        <v>315</v>
      </c>
    </row>
    <row r="471" spans="2:51" s="13" customFormat="1">
      <c r="B471" s="213"/>
      <c r="C471" s="214"/>
      <c r="D471" s="209" t="s">
        <v>324</v>
      </c>
      <c r="E471" s="215" t="s">
        <v>19</v>
      </c>
      <c r="F471" s="216" t="s">
        <v>796</v>
      </c>
      <c r="G471" s="214"/>
      <c r="H471" s="217">
        <v>5</v>
      </c>
      <c r="I471" s="218"/>
      <c r="J471" s="214"/>
      <c r="K471" s="214"/>
      <c r="L471" s="219"/>
      <c r="M471" s="220"/>
      <c r="N471" s="221"/>
      <c r="O471" s="221"/>
      <c r="P471" s="221"/>
      <c r="Q471" s="221"/>
      <c r="R471" s="221"/>
      <c r="S471" s="221"/>
      <c r="T471" s="222"/>
      <c r="AT471" s="223" t="s">
        <v>324</v>
      </c>
      <c r="AU471" s="223" t="s">
        <v>86</v>
      </c>
      <c r="AV471" s="13" t="s">
        <v>86</v>
      </c>
      <c r="AW471" s="13" t="s">
        <v>37</v>
      </c>
      <c r="AX471" s="13" t="s">
        <v>76</v>
      </c>
      <c r="AY471" s="223" t="s">
        <v>315</v>
      </c>
    </row>
    <row r="472" spans="2:51" s="13" customFormat="1">
      <c r="B472" s="213"/>
      <c r="C472" s="214"/>
      <c r="D472" s="209" t="s">
        <v>324</v>
      </c>
      <c r="E472" s="215" t="s">
        <v>19</v>
      </c>
      <c r="F472" s="216" t="s">
        <v>797</v>
      </c>
      <c r="G472" s="214"/>
      <c r="H472" s="217">
        <v>6.25</v>
      </c>
      <c r="I472" s="218"/>
      <c r="J472" s="214"/>
      <c r="K472" s="214"/>
      <c r="L472" s="219"/>
      <c r="M472" s="220"/>
      <c r="N472" s="221"/>
      <c r="O472" s="221"/>
      <c r="P472" s="221"/>
      <c r="Q472" s="221"/>
      <c r="R472" s="221"/>
      <c r="S472" s="221"/>
      <c r="T472" s="222"/>
      <c r="AT472" s="223" t="s">
        <v>324</v>
      </c>
      <c r="AU472" s="223" t="s">
        <v>86</v>
      </c>
      <c r="AV472" s="13" t="s">
        <v>86</v>
      </c>
      <c r="AW472" s="13" t="s">
        <v>37</v>
      </c>
      <c r="AX472" s="13" t="s">
        <v>76</v>
      </c>
      <c r="AY472" s="223" t="s">
        <v>315</v>
      </c>
    </row>
    <row r="473" spans="2:51" s="13" customFormat="1">
      <c r="B473" s="213"/>
      <c r="C473" s="214"/>
      <c r="D473" s="209" t="s">
        <v>324</v>
      </c>
      <c r="E473" s="215" t="s">
        <v>19</v>
      </c>
      <c r="F473" s="216" t="s">
        <v>798</v>
      </c>
      <c r="G473" s="214"/>
      <c r="H473" s="217">
        <v>371.375</v>
      </c>
      <c r="I473" s="218"/>
      <c r="J473" s="214"/>
      <c r="K473" s="214"/>
      <c r="L473" s="219"/>
      <c r="M473" s="220"/>
      <c r="N473" s="221"/>
      <c r="O473" s="221"/>
      <c r="P473" s="221"/>
      <c r="Q473" s="221"/>
      <c r="R473" s="221"/>
      <c r="S473" s="221"/>
      <c r="T473" s="222"/>
      <c r="AT473" s="223" t="s">
        <v>324</v>
      </c>
      <c r="AU473" s="223" t="s">
        <v>86</v>
      </c>
      <c r="AV473" s="13" t="s">
        <v>86</v>
      </c>
      <c r="AW473" s="13" t="s">
        <v>37</v>
      </c>
      <c r="AX473" s="13" t="s">
        <v>76</v>
      </c>
      <c r="AY473" s="223" t="s">
        <v>315</v>
      </c>
    </row>
    <row r="474" spans="2:51" s="13" customFormat="1">
      <c r="B474" s="213"/>
      <c r="C474" s="214"/>
      <c r="D474" s="209" t="s">
        <v>324</v>
      </c>
      <c r="E474" s="215" t="s">
        <v>19</v>
      </c>
      <c r="F474" s="216" t="s">
        <v>799</v>
      </c>
      <c r="G474" s="214"/>
      <c r="H474" s="217">
        <v>611.57500000000005</v>
      </c>
      <c r="I474" s="218"/>
      <c r="J474" s="214"/>
      <c r="K474" s="214"/>
      <c r="L474" s="219"/>
      <c r="M474" s="220"/>
      <c r="N474" s="221"/>
      <c r="O474" s="221"/>
      <c r="P474" s="221"/>
      <c r="Q474" s="221"/>
      <c r="R474" s="221"/>
      <c r="S474" s="221"/>
      <c r="T474" s="222"/>
      <c r="AT474" s="223" t="s">
        <v>324</v>
      </c>
      <c r="AU474" s="223" t="s">
        <v>86</v>
      </c>
      <c r="AV474" s="13" t="s">
        <v>86</v>
      </c>
      <c r="AW474" s="13" t="s">
        <v>37</v>
      </c>
      <c r="AX474" s="13" t="s">
        <v>76</v>
      </c>
      <c r="AY474" s="223" t="s">
        <v>315</v>
      </c>
    </row>
    <row r="475" spans="2:51" s="13" customFormat="1">
      <c r="B475" s="213"/>
      <c r="C475" s="214"/>
      <c r="D475" s="209" t="s">
        <v>324</v>
      </c>
      <c r="E475" s="215" t="s">
        <v>19</v>
      </c>
      <c r="F475" s="216" t="s">
        <v>800</v>
      </c>
      <c r="G475" s="214"/>
      <c r="H475" s="217">
        <v>82.25</v>
      </c>
      <c r="I475" s="218"/>
      <c r="J475" s="214"/>
      <c r="K475" s="214"/>
      <c r="L475" s="219"/>
      <c r="M475" s="220"/>
      <c r="N475" s="221"/>
      <c r="O475" s="221"/>
      <c r="P475" s="221"/>
      <c r="Q475" s="221"/>
      <c r="R475" s="221"/>
      <c r="S475" s="221"/>
      <c r="T475" s="222"/>
      <c r="AT475" s="223" t="s">
        <v>324</v>
      </c>
      <c r="AU475" s="223" t="s">
        <v>86</v>
      </c>
      <c r="AV475" s="13" t="s">
        <v>86</v>
      </c>
      <c r="AW475" s="13" t="s">
        <v>37</v>
      </c>
      <c r="AX475" s="13" t="s">
        <v>76</v>
      </c>
      <c r="AY475" s="223" t="s">
        <v>315</v>
      </c>
    </row>
    <row r="476" spans="2:51" s="14" customFormat="1">
      <c r="B476" s="225"/>
      <c r="C476" s="226"/>
      <c r="D476" s="209" t="s">
        <v>324</v>
      </c>
      <c r="E476" s="227" t="s">
        <v>19</v>
      </c>
      <c r="F476" s="228" t="s">
        <v>801</v>
      </c>
      <c r="G476" s="226"/>
      <c r="H476" s="227" t="s">
        <v>19</v>
      </c>
      <c r="I476" s="229"/>
      <c r="J476" s="226"/>
      <c r="K476" s="226"/>
      <c r="L476" s="230"/>
      <c r="M476" s="231"/>
      <c r="N476" s="232"/>
      <c r="O476" s="232"/>
      <c r="P476" s="232"/>
      <c r="Q476" s="232"/>
      <c r="R476" s="232"/>
      <c r="S476" s="232"/>
      <c r="T476" s="233"/>
      <c r="AT476" s="234" t="s">
        <v>324</v>
      </c>
      <c r="AU476" s="234" t="s">
        <v>86</v>
      </c>
      <c r="AV476" s="14" t="s">
        <v>84</v>
      </c>
      <c r="AW476" s="14" t="s">
        <v>37</v>
      </c>
      <c r="AX476" s="14" t="s">
        <v>76</v>
      </c>
      <c r="AY476" s="234" t="s">
        <v>315</v>
      </c>
    </row>
    <row r="477" spans="2:51" s="13" customFormat="1">
      <c r="B477" s="213"/>
      <c r="C477" s="214"/>
      <c r="D477" s="209" t="s">
        <v>324</v>
      </c>
      <c r="E477" s="215" t="s">
        <v>19</v>
      </c>
      <c r="F477" s="216" t="s">
        <v>802</v>
      </c>
      <c r="G477" s="214"/>
      <c r="H477" s="217">
        <v>30.164999999999999</v>
      </c>
      <c r="I477" s="218"/>
      <c r="J477" s="214"/>
      <c r="K477" s="214"/>
      <c r="L477" s="219"/>
      <c r="M477" s="220"/>
      <c r="N477" s="221"/>
      <c r="O477" s="221"/>
      <c r="P477" s="221"/>
      <c r="Q477" s="221"/>
      <c r="R477" s="221"/>
      <c r="S477" s="221"/>
      <c r="T477" s="222"/>
      <c r="AT477" s="223" t="s">
        <v>324</v>
      </c>
      <c r="AU477" s="223" t="s">
        <v>86</v>
      </c>
      <c r="AV477" s="13" t="s">
        <v>86</v>
      </c>
      <c r="AW477" s="13" t="s">
        <v>37</v>
      </c>
      <c r="AX477" s="13" t="s">
        <v>76</v>
      </c>
      <c r="AY477" s="223" t="s">
        <v>315</v>
      </c>
    </row>
    <row r="478" spans="2:51" s="13" customFormat="1">
      <c r="B478" s="213"/>
      <c r="C478" s="214"/>
      <c r="D478" s="209" t="s">
        <v>324</v>
      </c>
      <c r="E478" s="215" t="s">
        <v>19</v>
      </c>
      <c r="F478" s="216" t="s">
        <v>803</v>
      </c>
      <c r="G478" s="214"/>
      <c r="H478" s="217">
        <v>61.094999999999999</v>
      </c>
      <c r="I478" s="218"/>
      <c r="J478" s="214"/>
      <c r="K478" s="214"/>
      <c r="L478" s="219"/>
      <c r="M478" s="220"/>
      <c r="N478" s="221"/>
      <c r="O478" s="221"/>
      <c r="P478" s="221"/>
      <c r="Q478" s="221"/>
      <c r="R478" s="221"/>
      <c r="S478" s="221"/>
      <c r="T478" s="222"/>
      <c r="AT478" s="223" t="s">
        <v>324</v>
      </c>
      <c r="AU478" s="223" t="s">
        <v>86</v>
      </c>
      <c r="AV478" s="13" t="s">
        <v>86</v>
      </c>
      <c r="AW478" s="13" t="s">
        <v>37</v>
      </c>
      <c r="AX478" s="13" t="s">
        <v>76</v>
      </c>
      <c r="AY478" s="223" t="s">
        <v>315</v>
      </c>
    </row>
    <row r="479" spans="2:51" s="13" customFormat="1">
      <c r="B479" s="213"/>
      <c r="C479" s="214"/>
      <c r="D479" s="209" t="s">
        <v>324</v>
      </c>
      <c r="E479" s="215" t="s">
        <v>19</v>
      </c>
      <c r="F479" s="216" t="s">
        <v>804</v>
      </c>
      <c r="G479" s="214"/>
      <c r="H479" s="217">
        <v>4</v>
      </c>
      <c r="I479" s="218"/>
      <c r="J479" s="214"/>
      <c r="K479" s="214"/>
      <c r="L479" s="219"/>
      <c r="M479" s="220"/>
      <c r="N479" s="221"/>
      <c r="O479" s="221"/>
      <c r="P479" s="221"/>
      <c r="Q479" s="221"/>
      <c r="R479" s="221"/>
      <c r="S479" s="221"/>
      <c r="T479" s="222"/>
      <c r="AT479" s="223" t="s">
        <v>324</v>
      </c>
      <c r="AU479" s="223" t="s">
        <v>86</v>
      </c>
      <c r="AV479" s="13" t="s">
        <v>86</v>
      </c>
      <c r="AW479" s="13" t="s">
        <v>37</v>
      </c>
      <c r="AX479" s="13" t="s">
        <v>76</v>
      </c>
      <c r="AY479" s="223" t="s">
        <v>315</v>
      </c>
    </row>
    <row r="480" spans="2:51" s="15" customFormat="1">
      <c r="B480" s="235"/>
      <c r="C480" s="236"/>
      <c r="D480" s="209" t="s">
        <v>324</v>
      </c>
      <c r="E480" s="237" t="s">
        <v>19</v>
      </c>
      <c r="F480" s="238" t="s">
        <v>366</v>
      </c>
      <c r="G480" s="236"/>
      <c r="H480" s="239">
        <v>1690.7149999999999</v>
      </c>
      <c r="I480" s="240"/>
      <c r="J480" s="236"/>
      <c r="K480" s="236"/>
      <c r="L480" s="241"/>
      <c r="M480" s="242"/>
      <c r="N480" s="243"/>
      <c r="O480" s="243"/>
      <c r="P480" s="243"/>
      <c r="Q480" s="243"/>
      <c r="R480" s="243"/>
      <c r="S480" s="243"/>
      <c r="T480" s="244"/>
      <c r="AT480" s="245" t="s">
        <v>324</v>
      </c>
      <c r="AU480" s="245" t="s">
        <v>86</v>
      </c>
      <c r="AV480" s="15" t="s">
        <v>142</v>
      </c>
      <c r="AW480" s="15" t="s">
        <v>37</v>
      </c>
      <c r="AX480" s="15" t="s">
        <v>76</v>
      </c>
      <c r="AY480" s="245" t="s">
        <v>315</v>
      </c>
    </row>
    <row r="481" spans="1:65" s="13" customFormat="1">
      <c r="B481" s="213"/>
      <c r="C481" s="214"/>
      <c r="D481" s="209" t="s">
        <v>324</v>
      </c>
      <c r="E481" s="215" t="s">
        <v>19</v>
      </c>
      <c r="F481" s="216" t="s">
        <v>492</v>
      </c>
      <c r="G481" s="214"/>
      <c r="H481" s="217">
        <v>230.11</v>
      </c>
      <c r="I481" s="218"/>
      <c r="J481" s="214"/>
      <c r="K481" s="214"/>
      <c r="L481" s="219"/>
      <c r="M481" s="220"/>
      <c r="N481" s="221"/>
      <c r="O481" s="221"/>
      <c r="P481" s="221"/>
      <c r="Q481" s="221"/>
      <c r="R481" s="221"/>
      <c r="S481" s="221"/>
      <c r="T481" s="222"/>
      <c r="AT481" s="223" t="s">
        <v>324</v>
      </c>
      <c r="AU481" s="223" t="s">
        <v>86</v>
      </c>
      <c r="AV481" s="13" t="s">
        <v>86</v>
      </c>
      <c r="AW481" s="13" t="s">
        <v>37</v>
      </c>
      <c r="AX481" s="13" t="s">
        <v>76</v>
      </c>
      <c r="AY481" s="223" t="s">
        <v>315</v>
      </c>
    </row>
    <row r="482" spans="1:65" s="13" customFormat="1">
      <c r="B482" s="213"/>
      <c r="C482" s="214"/>
      <c r="D482" s="209" t="s">
        <v>324</v>
      </c>
      <c r="E482" s="215" t="s">
        <v>19</v>
      </c>
      <c r="F482" s="216" t="s">
        <v>425</v>
      </c>
      <c r="G482" s="214"/>
      <c r="H482" s="217">
        <v>112.818</v>
      </c>
      <c r="I482" s="218"/>
      <c r="J482" s="214"/>
      <c r="K482" s="214"/>
      <c r="L482" s="219"/>
      <c r="M482" s="220"/>
      <c r="N482" s="221"/>
      <c r="O482" s="221"/>
      <c r="P482" s="221"/>
      <c r="Q482" s="221"/>
      <c r="R482" s="221"/>
      <c r="S482" s="221"/>
      <c r="T482" s="222"/>
      <c r="AT482" s="223" t="s">
        <v>324</v>
      </c>
      <c r="AU482" s="223" t="s">
        <v>86</v>
      </c>
      <c r="AV482" s="13" t="s">
        <v>86</v>
      </c>
      <c r="AW482" s="13" t="s">
        <v>37</v>
      </c>
      <c r="AX482" s="13" t="s">
        <v>76</v>
      </c>
      <c r="AY482" s="223" t="s">
        <v>315</v>
      </c>
    </row>
    <row r="483" spans="1:65" s="13" customFormat="1">
      <c r="B483" s="213"/>
      <c r="C483" s="214"/>
      <c r="D483" s="209" t="s">
        <v>324</v>
      </c>
      <c r="E483" s="215" t="s">
        <v>19</v>
      </c>
      <c r="F483" s="216" t="s">
        <v>542</v>
      </c>
      <c r="G483" s="214"/>
      <c r="H483" s="217">
        <v>77.284999999999997</v>
      </c>
      <c r="I483" s="218"/>
      <c r="J483" s="214"/>
      <c r="K483" s="214"/>
      <c r="L483" s="219"/>
      <c r="M483" s="220"/>
      <c r="N483" s="221"/>
      <c r="O483" s="221"/>
      <c r="P483" s="221"/>
      <c r="Q483" s="221"/>
      <c r="R483" s="221"/>
      <c r="S483" s="221"/>
      <c r="T483" s="222"/>
      <c r="AT483" s="223" t="s">
        <v>324</v>
      </c>
      <c r="AU483" s="223" t="s">
        <v>86</v>
      </c>
      <c r="AV483" s="13" t="s">
        <v>86</v>
      </c>
      <c r="AW483" s="13" t="s">
        <v>37</v>
      </c>
      <c r="AX483" s="13" t="s">
        <v>76</v>
      </c>
      <c r="AY483" s="223" t="s">
        <v>315</v>
      </c>
    </row>
    <row r="484" spans="1:65" s="13" customFormat="1">
      <c r="B484" s="213"/>
      <c r="C484" s="214"/>
      <c r="D484" s="209" t="s">
        <v>324</v>
      </c>
      <c r="E484" s="215" t="s">
        <v>19</v>
      </c>
      <c r="F484" s="216" t="s">
        <v>543</v>
      </c>
      <c r="G484" s="214"/>
      <c r="H484" s="217">
        <v>20.867000000000001</v>
      </c>
      <c r="I484" s="218"/>
      <c r="J484" s="214"/>
      <c r="K484" s="214"/>
      <c r="L484" s="219"/>
      <c r="M484" s="220"/>
      <c r="N484" s="221"/>
      <c r="O484" s="221"/>
      <c r="P484" s="221"/>
      <c r="Q484" s="221"/>
      <c r="R484" s="221"/>
      <c r="S484" s="221"/>
      <c r="T484" s="222"/>
      <c r="AT484" s="223" t="s">
        <v>324</v>
      </c>
      <c r="AU484" s="223" t="s">
        <v>86</v>
      </c>
      <c r="AV484" s="13" t="s">
        <v>86</v>
      </c>
      <c r="AW484" s="13" t="s">
        <v>37</v>
      </c>
      <c r="AX484" s="13" t="s">
        <v>76</v>
      </c>
      <c r="AY484" s="223" t="s">
        <v>315</v>
      </c>
    </row>
    <row r="485" spans="1:65" s="15" customFormat="1">
      <c r="B485" s="235"/>
      <c r="C485" s="236"/>
      <c r="D485" s="209" t="s">
        <v>324</v>
      </c>
      <c r="E485" s="237" t="s">
        <v>19</v>
      </c>
      <c r="F485" s="238" t="s">
        <v>366</v>
      </c>
      <c r="G485" s="236"/>
      <c r="H485" s="239">
        <v>441.08</v>
      </c>
      <c r="I485" s="240"/>
      <c r="J485" s="236"/>
      <c r="K485" s="236"/>
      <c r="L485" s="241"/>
      <c r="M485" s="242"/>
      <c r="N485" s="243"/>
      <c r="O485" s="243"/>
      <c r="P485" s="243"/>
      <c r="Q485" s="243"/>
      <c r="R485" s="243"/>
      <c r="S485" s="243"/>
      <c r="T485" s="244"/>
      <c r="AT485" s="245" t="s">
        <v>324</v>
      </c>
      <c r="AU485" s="245" t="s">
        <v>86</v>
      </c>
      <c r="AV485" s="15" t="s">
        <v>142</v>
      </c>
      <c r="AW485" s="15" t="s">
        <v>37</v>
      </c>
      <c r="AX485" s="15" t="s">
        <v>76</v>
      </c>
      <c r="AY485" s="245" t="s">
        <v>315</v>
      </c>
    </row>
    <row r="486" spans="1:65" s="16" customFormat="1">
      <c r="B486" s="246"/>
      <c r="C486" s="247"/>
      <c r="D486" s="209" t="s">
        <v>324</v>
      </c>
      <c r="E486" s="248" t="s">
        <v>269</v>
      </c>
      <c r="F486" s="249" t="s">
        <v>368</v>
      </c>
      <c r="G486" s="247"/>
      <c r="H486" s="250">
        <v>2131.7950000000001</v>
      </c>
      <c r="I486" s="251"/>
      <c r="J486" s="247"/>
      <c r="K486" s="247"/>
      <c r="L486" s="252"/>
      <c r="M486" s="253"/>
      <c r="N486" s="254"/>
      <c r="O486" s="254"/>
      <c r="P486" s="254"/>
      <c r="Q486" s="254"/>
      <c r="R486" s="254"/>
      <c r="S486" s="254"/>
      <c r="T486" s="255"/>
      <c r="AT486" s="256" t="s">
        <v>324</v>
      </c>
      <c r="AU486" s="256" t="s">
        <v>86</v>
      </c>
      <c r="AV486" s="16" t="s">
        <v>194</v>
      </c>
      <c r="AW486" s="16" t="s">
        <v>37</v>
      </c>
      <c r="AX486" s="16" t="s">
        <v>76</v>
      </c>
      <c r="AY486" s="256" t="s">
        <v>315</v>
      </c>
    </row>
    <row r="487" spans="1:65" s="13" customFormat="1">
      <c r="B487" s="213"/>
      <c r="C487" s="214"/>
      <c r="D487" s="209" t="s">
        <v>324</v>
      </c>
      <c r="E487" s="215" t="s">
        <v>19</v>
      </c>
      <c r="F487" s="216" t="s">
        <v>269</v>
      </c>
      <c r="G487" s="214"/>
      <c r="H487" s="217">
        <v>2131.7950000000001</v>
      </c>
      <c r="I487" s="218"/>
      <c r="J487" s="214"/>
      <c r="K487" s="214"/>
      <c r="L487" s="219"/>
      <c r="M487" s="220"/>
      <c r="N487" s="221"/>
      <c r="O487" s="221"/>
      <c r="P487" s="221"/>
      <c r="Q487" s="221"/>
      <c r="R487" s="221"/>
      <c r="S487" s="221"/>
      <c r="T487" s="222"/>
      <c r="AT487" s="223" t="s">
        <v>324</v>
      </c>
      <c r="AU487" s="223" t="s">
        <v>86</v>
      </c>
      <c r="AV487" s="13" t="s">
        <v>86</v>
      </c>
      <c r="AW487" s="13" t="s">
        <v>37</v>
      </c>
      <c r="AX487" s="13" t="s">
        <v>76</v>
      </c>
      <c r="AY487" s="223" t="s">
        <v>315</v>
      </c>
    </row>
    <row r="488" spans="1:65" s="13" customFormat="1">
      <c r="B488" s="213"/>
      <c r="C488" s="214"/>
      <c r="D488" s="209" t="s">
        <v>324</v>
      </c>
      <c r="E488" s="215" t="s">
        <v>19</v>
      </c>
      <c r="F488" s="216" t="s">
        <v>805</v>
      </c>
      <c r="G488" s="214"/>
      <c r="H488" s="217">
        <v>287</v>
      </c>
      <c r="I488" s="218"/>
      <c r="J488" s="214"/>
      <c r="K488" s="214"/>
      <c r="L488" s="219"/>
      <c r="M488" s="220"/>
      <c r="N488" s="221"/>
      <c r="O488" s="221"/>
      <c r="P488" s="221"/>
      <c r="Q488" s="221"/>
      <c r="R488" s="221"/>
      <c r="S488" s="221"/>
      <c r="T488" s="222"/>
      <c r="AT488" s="223" t="s">
        <v>324</v>
      </c>
      <c r="AU488" s="223" t="s">
        <v>86</v>
      </c>
      <c r="AV488" s="13" t="s">
        <v>86</v>
      </c>
      <c r="AW488" s="13" t="s">
        <v>37</v>
      </c>
      <c r="AX488" s="13" t="s">
        <v>76</v>
      </c>
      <c r="AY488" s="223" t="s">
        <v>315</v>
      </c>
    </row>
    <row r="489" spans="1:65" s="13" customFormat="1">
      <c r="B489" s="213"/>
      <c r="C489" s="214"/>
      <c r="D489" s="209" t="s">
        <v>324</v>
      </c>
      <c r="E489" s="215" t="s">
        <v>19</v>
      </c>
      <c r="F489" s="216" t="s">
        <v>806</v>
      </c>
      <c r="G489" s="214"/>
      <c r="H489" s="217">
        <v>1238.08</v>
      </c>
      <c r="I489" s="218"/>
      <c r="J489" s="214"/>
      <c r="K489" s="214"/>
      <c r="L489" s="219"/>
      <c r="M489" s="220"/>
      <c r="N489" s="221"/>
      <c r="O489" s="221"/>
      <c r="P489" s="221"/>
      <c r="Q489" s="221"/>
      <c r="R489" s="221"/>
      <c r="S489" s="221"/>
      <c r="T489" s="222"/>
      <c r="AT489" s="223" t="s">
        <v>324</v>
      </c>
      <c r="AU489" s="223" t="s">
        <v>86</v>
      </c>
      <c r="AV489" s="13" t="s">
        <v>86</v>
      </c>
      <c r="AW489" s="13" t="s">
        <v>37</v>
      </c>
      <c r="AX489" s="13" t="s">
        <v>76</v>
      </c>
      <c r="AY489" s="223" t="s">
        <v>315</v>
      </c>
    </row>
    <row r="490" spans="1:65" s="16" customFormat="1">
      <c r="B490" s="246"/>
      <c r="C490" s="247"/>
      <c r="D490" s="209" t="s">
        <v>324</v>
      </c>
      <c r="E490" s="248" t="s">
        <v>19</v>
      </c>
      <c r="F490" s="249" t="s">
        <v>368</v>
      </c>
      <c r="G490" s="247"/>
      <c r="H490" s="250">
        <v>3656.875</v>
      </c>
      <c r="I490" s="251"/>
      <c r="J490" s="247"/>
      <c r="K490" s="247"/>
      <c r="L490" s="252"/>
      <c r="M490" s="253"/>
      <c r="N490" s="254"/>
      <c r="O490" s="254"/>
      <c r="P490" s="254"/>
      <c r="Q490" s="254"/>
      <c r="R490" s="254"/>
      <c r="S490" s="254"/>
      <c r="T490" s="255"/>
      <c r="AT490" s="256" t="s">
        <v>324</v>
      </c>
      <c r="AU490" s="256" t="s">
        <v>86</v>
      </c>
      <c r="AV490" s="16" t="s">
        <v>194</v>
      </c>
      <c r="AW490" s="16" t="s">
        <v>37</v>
      </c>
      <c r="AX490" s="16" t="s">
        <v>84</v>
      </c>
      <c r="AY490" s="256" t="s">
        <v>315</v>
      </c>
    </row>
    <row r="491" spans="1:65" s="2" customFormat="1" ht="16.5" customHeight="1">
      <c r="A491" s="36"/>
      <c r="B491" s="37"/>
      <c r="C491" s="196" t="s">
        <v>807</v>
      </c>
      <c r="D491" s="196" t="s">
        <v>317</v>
      </c>
      <c r="E491" s="197" t="s">
        <v>808</v>
      </c>
      <c r="F491" s="198" t="s">
        <v>809</v>
      </c>
      <c r="G491" s="199" t="s">
        <v>133</v>
      </c>
      <c r="H491" s="200">
        <v>21</v>
      </c>
      <c r="I491" s="201"/>
      <c r="J491" s="202">
        <f>ROUND(I491*H491,2)</f>
        <v>0</v>
      </c>
      <c r="K491" s="198" t="s">
        <v>320</v>
      </c>
      <c r="L491" s="41"/>
      <c r="M491" s="203" t="s">
        <v>19</v>
      </c>
      <c r="N491" s="204" t="s">
        <v>47</v>
      </c>
      <c r="O491" s="66"/>
      <c r="P491" s="205">
        <f>O491*H491</f>
        <v>0</v>
      </c>
      <c r="Q491" s="205">
        <v>0</v>
      </c>
      <c r="R491" s="205">
        <f>Q491*H491</f>
        <v>0</v>
      </c>
      <c r="S491" s="205">
        <v>0</v>
      </c>
      <c r="T491" s="206">
        <f>S491*H491</f>
        <v>0</v>
      </c>
      <c r="U491" s="36"/>
      <c r="V491" s="36"/>
      <c r="W491" s="36"/>
      <c r="X491" s="36"/>
      <c r="Y491" s="36"/>
      <c r="Z491" s="36"/>
      <c r="AA491" s="36"/>
      <c r="AB491" s="36"/>
      <c r="AC491" s="36"/>
      <c r="AD491" s="36"/>
      <c r="AE491" s="36"/>
      <c r="AR491" s="207" t="s">
        <v>194</v>
      </c>
      <c r="AT491" s="207" t="s">
        <v>317</v>
      </c>
      <c r="AU491" s="207" t="s">
        <v>86</v>
      </c>
      <c r="AY491" s="19" t="s">
        <v>315</v>
      </c>
      <c r="BE491" s="208">
        <f>IF(N491="základní",J491,0)</f>
        <v>0</v>
      </c>
      <c r="BF491" s="208">
        <f>IF(N491="snížená",J491,0)</f>
        <v>0</v>
      </c>
      <c r="BG491" s="208">
        <f>IF(N491="zákl. přenesená",J491,0)</f>
        <v>0</v>
      </c>
      <c r="BH491" s="208">
        <f>IF(N491="sníž. přenesená",J491,0)</f>
        <v>0</v>
      </c>
      <c r="BI491" s="208">
        <f>IF(N491="nulová",J491,0)</f>
        <v>0</v>
      </c>
      <c r="BJ491" s="19" t="s">
        <v>84</v>
      </c>
      <c r="BK491" s="208">
        <f>ROUND(I491*H491,2)</f>
        <v>0</v>
      </c>
      <c r="BL491" s="19" t="s">
        <v>194</v>
      </c>
      <c r="BM491" s="207" t="s">
        <v>810</v>
      </c>
    </row>
    <row r="492" spans="1:65" s="2" customFormat="1" ht="19.5">
      <c r="A492" s="36"/>
      <c r="B492" s="37"/>
      <c r="C492" s="38"/>
      <c r="D492" s="209" t="s">
        <v>322</v>
      </c>
      <c r="E492" s="38"/>
      <c r="F492" s="210" t="s">
        <v>811</v>
      </c>
      <c r="G492" s="38"/>
      <c r="H492" s="38"/>
      <c r="I492" s="118"/>
      <c r="J492" s="38"/>
      <c r="K492" s="38"/>
      <c r="L492" s="41"/>
      <c r="M492" s="211"/>
      <c r="N492" s="212"/>
      <c r="O492" s="66"/>
      <c r="P492" s="66"/>
      <c r="Q492" s="66"/>
      <c r="R492" s="66"/>
      <c r="S492" s="66"/>
      <c r="T492" s="67"/>
      <c r="U492" s="36"/>
      <c r="V492" s="36"/>
      <c r="W492" s="36"/>
      <c r="X492" s="36"/>
      <c r="Y492" s="36"/>
      <c r="Z492" s="36"/>
      <c r="AA492" s="36"/>
      <c r="AB492" s="36"/>
      <c r="AC492" s="36"/>
      <c r="AD492" s="36"/>
      <c r="AE492" s="36"/>
      <c r="AT492" s="19" t="s">
        <v>322</v>
      </c>
      <c r="AU492" s="19" t="s">
        <v>86</v>
      </c>
    </row>
    <row r="493" spans="1:65" s="13" customFormat="1">
      <c r="B493" s="213"/>
      <c r="C493" s="214"/>
      <c r="D493" s="209" t="s">
        <v>324</v>
      </c>
      <c r="E493" s="215" t="s">
        <v>19</v>
      </c>
      <c r="F493" s="216" t="s">
        <v>131</v>
      </c>
      <c r="G493" s="214"/>
      <c r="H493" s="217">
        <v>21</v>
      </c>
      <c r="I493" s="218"/>
      <c r="J493" s="214"/>
      <c r="K493" s="214"/>
      <c r="L493" s="219"/>
      <c r="M493" s="220"/>
      <c r="N493" s="221"/>
      <c r="O493" s="221"/>
      <c r="P493" s="221"/>
      <c r="Q493" s="221"/>
      <c r="R493" s="221"/>
      <c r="S493" s="221"/>
      <c r="T493" s="222"/>
      <c r="AT493" s="223" t="s">
        <v>324</v>
      </c>
      <c r="AU493" s="223" t="s">
        <v>86</v>
      </c>
      <c r="AV493" s="13" t="s">
        <v>86</v>
      </c>
      <c r="AW493" s="13" t="s">
        <v>37</v>
      </c>
      <c r="AX493" s="13" t="s">
        <v>84</v>
      </c>
      <c r="AY493" s="223" t="s">
        <v>315</v>
      </c>
    </row>
    <row r="494" spans="1:65" s="2" customFormat="1" ht="16.5" customHeight="1">
      <c r="A494" s="36"/>
      <c r="B494" s="37"/>
      <c r="C494" s="196" t="s">
        <v>812</v>
      </c>
      <c r="D494" s="196" t="s">
        <v>317</v>
      </c>
      <c r="E494" s="197" t="s">
        <v>813</v>
      </c>
      <c r="F494" s="198" t="s">
        <v>814</v>
      </c>
      <c r="G494" s="199" t="s">
        <v>133</v>
      </c>
      <c r="H494" s="200">
        <v>13</v>
      </c>
      <c r="I494" s="201"/>
      <c r="J494" s="202">
        <f>ROUND(I494*H494,2)</f>
        <v>0</v>
      </c>
      <c r="K494" s="198" t="s">
        <v>320</v>
      </c>
      <c r="L494" s="41"/>
      <c r="M494" s="203" t="s">
        <v>19</v>
      </c>
      <c r="N494" s="204" t="s">
        <v>47</v>
      </c>
      <c r="O494" s="66"/>
      <c r="P494" s="205">
        <f>O494*H494</f>
        <v>0</v>
      </c>
      <c r="Q494" s="205">
        <v>0</v>
      </c>
      <c r="R494" s="205">
        <f>Q494*H494</f>
        <v>0</v>
      </c>
      <c r="S494" s="205">
        <v>0</v>
      </c>
      <c r="T494" s="206">
        <f>S494*H494</f>
        <v>0</v>
      </c>
      <c r="U494" s="36"/>
      <c r="V494" s="36"/>
      <c r="W494" s="36"/>
      <c r="X494" s="36"/>
      <c r="Y494" s="36"/>
      <c r="Z494" s="36"/>
      <c r="AA494" s="36"/>
      <c r="AB494" s="36"/>
      <c r="AC494" s="36"/>
      <c r="AD494" s="36"/>
      <c r="AE494" s="36"/>
      <c r="AR494" s="207" t="s">
        <v>194</v>
      </c>
      <c r="AT494" s="207" t="s">
        <v>317</v>
      </c>
      <c r="AU494" s="207" t="s">
        <v>86</v>
      </c>
      <c r="AY494" s="19" t="s">
        <v>315</v>
      </c>
      <c r="BE494" s="208">
        <f>IF(N494="základní",J494,0)</f>
        <v>0</v>
      </c>
      <c r="BF494" s="208">
        <f>IF(N494="snížená",J494,0)</f>
        <v>0</v>
      </c>
      <c r="BG494" s="208">
        <f>IF(N494="zákl. přenesená",J494,0)</f>
        <v>0</v>
      </c>
      <c r="BH494" s="208">
        <f>IF(N494="sníž. přenesená",J494,0)</f>
        <v>0</v>
      </c>
      <c r="BI494" s="208">
        <f>IF(N494="nulová",J494,0)</f>
        <v>0</v>
      </c>
      <c r="BJ494" s="19" t="s">
        <v>84</v>
      </c>
      <c r="BK494" s="208">
        <f>ROUND(I494*H494,2)</f>
        <v>0</v>
      </c>
      <c r="BL494" s="19" t="s">
        <v>194</v>
      </c>
      <c r="BM494" s="207" t="s">
        <v>815</v>
      </c>
    </row>
    <row r="495" spans="1:65" s="2" customFormat="1" ht="19.5">
      <c r="A495" s="36"/>
      <c r="B495" s="37"/>
      <c r="C495" s="38"/>
      <c r="D495" s="209" t="s">
        <v>322</v>
      </c>
      <c r="E495" s="38"/>
      <c r="F495" s="210" t="s">
        <v>816</v>
      </c>
      <c r="G495" s="38"/>
      <c r="H495" s="38"/>
      <c r="I495" s="118"/>
      <c r="J495" s="38"/>
      <c r="K495" s="38"/>
      <c r="L495" s="41"/>
      <c r="M495" s="211"/>
      <c r="N495" s="212"/>
      <c r="O495" s="66"/>
      <c r="P495" s="66"/>
      <c r="Q495" s="66"/>
      <c r="R495" s="66"/>
      <c r="S495" s="66"/>
      <c r="T495" s="67"/>
      <c r="U495" s="36"/>
      <c r="V495" s="36"/>
      <c r="W495" s="36"/>
      <c r="X495" s="36"/>
      <c r="Y495" s="36"/>
      <c r="Z495" s="36"/>
      <c r="AA495" s="36"/>
      <c r="AB495" s="36"/>
      <c r="AC495" s="36"/>
      <c r="AD495" s="36"/>
      <c r="AE495" s="36"/>
      <c r="AT495" s="19" t="s">
        <v>322</v>
      </c>
      <c r="AU495" s="19" t="s">
        <v>86</v>
      </c>
    </row>
    <row r="496" spans="1:65" s="13" customFormat="1">
      <c r="B496" s="213"/>
      <c r="C496" s="214"/>
      <c r="D496" s="209" t="s">
        <v>324</v>
      </c>
      <c r="E496" s="215" t="s">
        <v>19</v>
      </c>
      <c r="F496" s="216" t="s">
        <v>134</v>
      </c>
      <c r="G496" s="214"/>
      <c r="H496" s="217">
        <v>13</v>
      </c>
      <c r="I496" s="218"/>
      <c r="J496" s="214"/>
      <c r="K496" s="214"/>
      <c r="L496" s="219"/>
      <c r="M496" s="220"/>
      <c r="N496" s="221"/>
      <c r="O496" s="221"/>
      <c r="P496" s="221"/>
      <c r="Q496" s="221"/>
      <c r="R496" s="221"/>
      <c r="S496" s="221"/>
      <c r="T496" s="222"/>
      <c r="AT496" s="223" t="s">
        <v>324</v>
      </c>
      <c r="AU496" s="223" t="s">
        <v>86</v>
      </c>
      <c r="AV496" s="13" t="s">
        <v>86</v>
      </c>
      <c r="AW496" s="13" t="s">
        <v>37</v>
      </c>
      <c r="AX496" s="13" t="s">
        <v>84</v>
      </c>
      <c r="AY496" s="223" t="s">
        <v>315</v>
      </c>
    </row>
    <row r="497" spans="1:65" s="2" customFormat="1" ht="16.5" customHeight="1">
      <c r="A497" s="36"/>
      <c r="B497" s="37"/>
      <c r="C497" s="196" t="s">
        <v>817</v>
      </c>
      <c r="D497" s="196" t="s">
        <v>317</v>
      </c>
      <c r="E497" s="197" t="s">
        <v>818</v>
      </c>
      <c r="F497" s="198" t="s">
        <v>819</v>
      </c>
      <c r="G497" s="199" t="s">
        <v>133</v>
      </c>
      <c r="H497" s="200">
        <v>5</v>
      </c>
      <c r="I497" s="201"/>
      <c r="J497" s="202">
        <f>ROUND(I497*H497,2)</f>
        <v>0</v>
      </c>
      <c r="K497" s="198" t="s">
        <v>320</v>
      </c>
      <c r="L497" s="41"/>
      <c r="M497" s="203" t="s">
        <v>19</v>
      </c>
      <c r="N497" s="204" t="s">
        <v>47</v>
      </c>
      <c r="O497" s="66"/>
      <c r="P497" s="205">
        <f>O497*H497</f>
        <v>0</v>
      </c>
      <c r="Q497" s="205">
        <v>0</v>
      </c>
      <c r="R497" s="205">
        <f>Q497*H497</f>
        <v>0</v>
      </c>
      <c r="S497" s="205">
        <v>0</v>
      </c>
      <c r="T497" s="206">
        <f>S497*H497</f>
        <v>0</v>
      </c>
      <c r="U497" s="36"/>
      <c r="V497" s="36"/>
      <c r="W497" s="36"/>
      <c r="X497" s="36"/>
      <c r="Y497" s="36"/>
      <c r="Z497" s="36"/>
      <c r="AA497" s="36"/>
      <c r="AB497" s="36"/>
      <c r="AC497" s="36"/>
      <c r="AD497" s="36"/>
      <c r="AE497" s="36"/>
      <c r="AR497" s="207" t="s">
        <v>194</v>
      </c>
      <c r="AT497" s="207" t="s">
        <v>317</v>
      </c>
      <c r="AU497" s="207" t="s">
        <v>86</v>
      </c>
      <c r="AY497" s="19" t="s">
        <v>315</v>
      </c>
      <c r="BE497" s="208">
        <f>IF(N497="základní",J497,0)</f>
        <v>0</v>
      </c>
      <c r="BF497" s="208">
        <f>IF(N497="snížená",J497,0)</f>
        <v>0</v>
      </c>
      <c r="BG497" s="208">
        <f>IF(N497="zákl. přenesená",J497,0)</f>
        <v>0</v>
      </c>
      <c r="BH497" s="208">
        <f>IF(N497="sníž. přenesená",J497,0)</f>
        <v>0</v>
      </c>
      <c r="BI497" s="208">
        <f>IF(N497="nulová",J497,0)</f>
        <v>0</v>
      </c>
      <c r="BJ497" s="19" t="s">
        <v>84</v>
      </c>
      <c r="BK497" s="208">
        <f>ROUND(I497*H497,2)</f>
        <v>0</v>
      </c>
      <c r="BL497" s="19" t="s">
        <v>194</v>
      </c>
      <c r="BM497" s="207" t="s">
        <v>820</v>
      </c>
    </row>
    <row r="498" spans="1:65" s="2" customFormat="1" ht="19.5">
      <c r="A498" s="36"/>
      <c r="B498" s="37"/>
      <c r="C498" s="38"/>
      <c r="D498" s="209" t="s">
        <v>322</v>
      </c>
      <c r="E498" s="38"/>
      <c r="F498" s="210" t="s">
        <v>821</v>
      </c>
      <c r="G498" s="38"/>
      <c r="H498" s="38"/>
      <c r="I498" s="118"/>
      <c r="J498" s="38"/>
      <c r="K498" s="38"/>
      <c r="L498" s="41"/>
      <c r="M498" s="211"/>
      <c r="N498" s="212"/>
      <c r="O498" s="66"/>
      <c r="P498" s="66"/>
      <c r="Q498" s="66"/>
      <c r="R498" s="66"/>
      <c r="S498" s="66"/>
      <c r="T498" s="67"/>
      <c r="U498" s="36"/>
      <c r="V498" s="36"/>
      <c r="W498" s="36"/>
      <c r="X498" s="36"/>
      <c r="Y498" s="36"/>
      <c r="Z498" s="36"/>
      <c r="AA498" s="36"/>
      <c r="AB498" s="36"/>
      <c r="AC498" s="36"/>
      <c r="AD498" s="36"/>
      <c r="AE498" s="36"/>
      <c r="AT498" s="19" t="s">
        <v>322</v>
      </c>
      <c r="AU498" s="19" t="s">
        <v>86</v>
      </c>
    </row>
    <row r="499" spans="1:65" s="13" customFormat="1">
      <c r="B499" s="213"/>
      <c r="C499" s="214"/>
      <c r="D499" s="209" t="s">
        <v>324</v>
      </c>
      <c r="E499" s="215" t="s">
        <v>19</v>
      </c>
      <c r="F499" s="216" t="s">
        <v>137</v>
      </c>
      <c r="G499" s="214"/>
      <c r="H499" s="217">
        <v>5</v>
      </c>
      <c r="I499" s="218"/>
      <c r="J499" s="214"/>
      <c r="K499" s="214"/>
      <c r="L499" s="219"/>
      <c r="M499" s="220"/>
      <c r="N499" s="221"/>
      <c r="O499" s="221"/>
      <c r="P499" s="221"/>
      <c r="Q499" s="221"/>
      <c r="R499" s="221"/>
      <c r="S499" s="221"/>
      <c r="T499" s="222"/>
      <c r="AT499" s="223" t="s">
        <v>324</v>
      </c>
      <c r="AU499" s="223" t="s">
        <v>86</v>
      </c>
      <c r="AV499" s="13" t="s">
        <v>86</v>
      </c>
      <c r="AW499" s="13" t="s">
        <v>37</v>
      </c>
      <c r="AX499" s="13" t="s">
        <v>84</v>
      </c>
      <c r="AY499" s="223" t="s">
        <v>315</v>
      </c>
    </row>
    <row r="500" spans="1:65" s="2" customFormat="1" ht="16.5" customHeight="1">
      <c r="A500" s="36"/>
      <c r="B500" s="37"/>
      <c r="C500" s="196" t="s">
        <v>822</v>
      </c>
      <c r="D500" s="196" t="s">
        <v>317</v>
      </c>
      <c r="E500" s="197" t="s">
        <v>823</v>
      </c>
      <c r="F500" s="198" t="s">
        <v>824</v>
      </c>
      <c r="G500" s="199" t="s">
        <v>133</v>
      </c>
      <c r="H500" s="200">
        <v>3</v>
      </c>
      <c r="I500" s="201"/>
      <c r="J500" s="202">
        <f>ROUND(I500*H500,2)</f>
        <v>0</v>
      </c>
      <c r="K500" s="198" t="s">
        <v>320</v>
      </c>
      <c r="L500" s="41"/>
      <c r="M500" s="203" t="s">
        <v>19</v>
      </c>
      <c r="N500" s="204" t="s">
        <v>47</v>
      </c>
      <c r="O500" s="66"/>
      <c r="P500" s="205">
        <f>O500*H500</f>
        <v>0</v>
      </c>
      <c r="Q500" s="205">
        <v>0</v>
      </c>
      <c r="R500" s="205">
        <f>Q500*H500</f>
        <v>0</v>
      </c>
      <c r="S500" s="205">
        <v>0</v>
      </c>
      <c r="T500" s="206">
        <f>S500*H500</f>
        <v>0</v>
      </c>
      <c r="U500" s="36"/>
      <c r="V500" s="36"/>
      <c r="W500" s="36"/>
      <c r="X500" s="36"/>
      <c r="Y500" s="36"/>
      <c r="Z500" s="36"/>
      <c r="AA500" s="36"/>
      <c r="AB500" s="36"/>
      <c r="AC500" s="36"/>
      <c r="AD500" s="36"/>
      <c r="AE500" s="36"/>
      <c r="AR500" s="207" t="s">
        <v>194</v>
      </c>
      <c r="AT500" s="207" t="s">
        <v>317</v>
      </c>
      <c r="AU500" s="207" t="s">
        <v>86</v>
      </c>
      <c r="AY500" s="19" t="s">
        <v>315</v>
      </c>
      <c r="BE500" s="208">
        <f>IF(N500="základní",J500,0)</f>
        <v>0</v>
      </c>
      <c r="BF500" s="208">
        <f>IF(N500="snížená",J500,0)</f>
        <v>0</v>
      </c>
      <c r="BG500" s="208">
        <f>IF(N500="zákl. přenesená",J500,0)</f>
        <v>0</v>
      </c>
      <c r="BH500" s="208">
        <f>IF(N500="sníž. přenesená",J500,0)</f>
        <v>0</v>
      </c>
      <c r="BI500" s="208">
        <f>IF(N500="nulová",J500,0)</f>
        <v>0</v>
      </c>
      <c r="BJ500" s="19" t="s">
        <v>84</v>
      </c>
      <c r="BK500" s="208">
        <f>ROUND(I500*H500,2)</f>
        <v>0</v>
      </c>
      <c r="BL500" s="19" t="s">
        <v>194</v>
      </c>
      <c r="BM500" s="207" t="s">
        <v>825</v>
      </c>
    </row>
    <row r="501" spans="1:65" s="2" customFormat="1" ht="19.5">
      <c r="A501" s="36"/>
      <c r="B501" s="37"/>
      <c r="C501" s="38"/>
      <c r="D501" s="209" t="s">
        <v>322</v>
      </c>
      <c r="E501" s="38"/>
      <c r="F501" s="210" t="s">
        <v>826</v>
      </c>
      <c r="G501" s="38"/>
      <c r="H501" s="38"/>
      <c r="I501" s="118"/>
      <c r="J501" s="38"/>
      <c r="K501" s="38"/>
      <c r="L501" s="41"/>
      <c r="M501" s="211"/>
      <c r="N501" s="212"/>
      <c r="O501" s="66"/>
      <c r="P501" s="66"/>
      <c r="Q501" s="66"/>
      <c r="R501" s="66"/>
      <c r="S501" s="66"/>
      <c r="T501" s="67"/>
      <c r="U501" s="36"/>
      <c r="V501" s="36"/>
      <c r="W501" s="36"/>
      <c r="X501" s="36"/>
      <c r="Y501" s="36"/>
      <c r="Z501" s="36"/>
      <c r="AA501" s="36"/>
      <c r="AB501" s="36"/>
      <c r="AC501" s="36"/>
      <c r="AD501" s="36"/>
      <c r="AE501" s="36"/>
      <c r="AT501" s="19" t="s">
        <v>322</v>
      </c>
      <c r="AU501" s="19" t="s">
        <v>86</v>
      </c>
    </row>
    <row r="502" spans="1:65" s="13" customFormat="1">
      <c r="B502" s="213"/>
      <c r="C502" s="214"/>
      <c r="D502" s="209" t="s">
        <v>324</v>
      </c>
      <c r="E502" s="215" t="s">
        <v>19</v>
      </c>
      <c r="F502" s="216" t="s">
        <v>140</v>
      </c>
      <c r="G502" s="214"/>
      <c r="H502" s="217">
        <v>3</v>
      </c>
      <c r="I502" s="218"/>
      <c r="J502" s="214"/>
      <c r="K502" s="214"/>
      <c r="L502" s="219"/>
      <c r="M502" s="220"/>
      <c r="N502" s="221"/>
      <c r="O502" s="221"/>
      <c r="P502" s="221"/>
      <c r="Q502" s="221"/>
      <c r="R502" s="221"/>
      <c r="S502" s="221"/>
      <c r="T502" s="222"/>
      <c r="AT502" s="223" t="s">
        <v>324</v>
      </c>
      <c r="AU502" s="223" t="s">
        <v>86</v>
      </c>
      <c r="AV502" s="13" t="s">
        <v>86</v>
      </c>
      <c r="AW502" s="13" t="s">
        <v>37</v>
      </c>
      <c r="AX502" s="13" t="s">
        <v>84</v>
      </c>
      <c r="AY502" s="223" t="s">
        <v>315</v>
      </c>
    </row>
    <row r="503" spans="1:65" s="2" customFormat="1" ht="16.5" customHeight="1">
      <c r="A503" s="36"/>
      <c r="B503" s="37"/>
      <c r="C503" s="196" t="s">
        <v>827</v>
      </c>
      <c r="D503" s="196" t="s">
        <v>317</v>
      </c>
      <c r="E503" s="197" t="s">
        <v>828</v>
      </c>
      <c r="F503" s="198" t="s">
        <v>829</v>
      </c>
      <c r="G503" s="199" t="s">
        <v>113</v>
      </c>
      <c r="H503" s="200">
        <v>12</v>
      </c>
      <c r="I503" s="201"/>
      <c r="J503" s="202">
        <f>ROUND(I503*H503,2)</f>
        <v>0</v>
      </c>
      <c r="K503" s="198" t="s">
        <v>320</v>
      </c>
      <c r="L503" s="41"/>
      <c r="M503" s="203" t="s">
        <v>19</v>
      </c>
      <c r="N503" s="204" t="s">
        <v>47</v>
      </c>
      <c r="O503" s="66"/>
      <c r="P503" s="205">
        <f>O503*H503</f>
        <v>0</v>
      </c>
      <c r="Q503" s="205">
        <v>0</v>
      </c>
      <c r="R503" s="205">
        <f>Q503*H503</f>
        <v>0</v>
      </c>
      <c r="S503" s="205">
        <v>0</v>
      </c>
      <c r="T503" s="206">
        <f>S503*H503</f>
        <v>0</v>
      </c>
      <c r="U503" s="36"/>
      <c r="V503" s="36"/>
      <c r="W503" s="36"/>
      <c r="X503" s="36"/>
      <c r="Y503" s="36"/>
      <c r="Z503" s="36"/>
      <c r="AA503" s="36"/>
      <c r="AB503" s="36"/>
      <c r="AC503" s="36"/>
      <c r="AD503" s="36"/>
      <c r="AE503" s="36"/>
      <c r="AR503" s="207" t="s">
        <v>194</v>
      </c>
      <c r="AT503" s="207" t="s">
        <v>317</v>
      </c>
      <c r="AU503" s="207" t="s">
        <v>86</v>
      </c>
      <c r="AY503" s="19" t="s">
        <v>315</v>
      </c>
      <c r="BE503" s="208">
        <f>IF(N503="základní",J503,0)</f>
        <v>0</v>
      </c>
      <c r="BF503" s="208">
        <f>IF(N503="snížená",J503,0)</f>
        <v>0</v>
      </c>
      <c r="BG503" s="208">
        <f>IF(N503="zákl. přenesená",J503,0)</f>
        <v>0</v>
      </c>
      <c r="BH503" s="208">
        <f>IF(N503="sníž. přenesená",J503,0)</f>
        <v>0</v>
      </c>
      <c r="BI503" s="208">
        <f>IF(N503="nulová",J503,0)</f>
        <v>0</v>
      </c>
      <c r="BJ503" s="19" t="s">
        <v>84</v>
      </c>
      <c r="BK503" s="208">
        <f>ROUND(I503*H503,2)</f>
        <v>0</v>
      </c>
      <c r="BL503" s="19" t="s">
        <v>194</v>
      </c>
      <c r="BM503" s="207" t="s">
        <v>830</v>
      </c>
    </row>
    <row r="504" spans="1:65" s="2" customFormat="1" ht="19.5">
      <c r="A504" s="36"/>
      <c r="B504" s="37"/>
      <c r="C504" s="38"/>
      <c r="D504" s="209" t="s">
        <v>322</v>
      </c>
      <c r="E504" s="38"/>
      <c r="F504" s="210" t="s">
        <v>831</v>
      </c>
      <c r="G504" s="38"/>
      <c r="H504" s="38"/>
      <c r="I504" s="118"/>
      <c r="J504" s="38"/>
      <c r="K504" s="38"/>
      <c r="L504" s="41"/>
      <c r="M504" s="211"/>
      <c r="N504" s="212"/>
      <c r="O504" s="66"/>
      <c r="P504" s="66"/>
      <c r="Q504" s="66"/>
      <c r="R504" s="66"/>
      <c r="S504" s="66"/>
      <c r="T504" s="67"/>
      <c r="U504" s="36"/>
      <c r="V504" s="36"/>
      <c r="W504" s="36"/>
      <c r="X504" s="36"/>
      <c r="Y504" s="36"/>
      <c r="Z504" s="36"/>
      <c r="AA504" s="36"/>
      <c r="AB504" s="36"/>
      <c r="AC504" s="36"/>
      <c r="AD504" s="36"/>
      <c r="AE504" s="36"/>
      <c r="AT504" s="19" t="s">
        <v>322</v>
      </c>
      <c r="AU504" s="19" t="s">
        <v>86</v>
      </c>
    </row>
    <row r="505" spans="1:65" s="14" customFormat="1">
      <c r="B505" s="225"/>
      <c r="C505" s="226"/>
      <c r="D505" s="209" t="s">
        <v>324</v>
      </c>
      <c r="E505" s="227" t="s">
        <v>19</v>
      </c>
      <c r="F505" s="228" t="s">
        <v>832</v>
      </c>
      <c r="G505" s="226"/>
      <c r="H505" s="227" t="s">
        <v>19</v>
      </c>
      <c r="I505" s="229"/>
      <c r="J505" s="226"/>
      <c r="K505" s="226"/>
      <c r="L505" s="230"/>
      <c r="M505" s="231"/>
      <c r="N505" s="232"/>
      <c r="O505" s="232"/>
      <c r="P505" s="232"/>
      <c r="Q505" s="232"/>
      <c r="R505" s="232"/>
      <c r="S505" s="232"/>
      <c r="T505" s="233"/>
      <c r="AT505" s="234" t="s">
        <v>324</v>
      </c>
      <c r="AU505" s="234" t="s">
        <v>86</v>
      </c>
      <c r="AV505" s="14" t="s">
        <v>84</v>
      </c>
      <c r="AW505" s="14" t="s">
        <v>37</v>
      </c>
      <c r="AX505" s="14" t="s">
        <v>76</v>
      </c>
      <c r="AY505" s="234" t="s">
        <v>315</v>
      </c>
    </row>
    <row r="506" spans="1:65" s="13" customFormat="1">
      <c r="B506" s="213"/>
      <c r="C506" s="214"/>
      <c r="D506" s="209" t="s">
        <v>324</v>
      </c>
      <c r="E506" s="215" t="s">
        <v>177</v>
      </c>
      <c r="F506" s="216" t="s">
        <v>833</v>
      </c>
      <c r="G506" s="214"/>
      <c r="H506" s="217">
        <v>12</v>
      </c>
      <c r="I506" s="218"/>
      <c r="J506" s="214"/>
      <c r="K506" s="214"/>
      <c r="L506" s="219"/>
      <c r="M506" s="220"/>
      <c r="N506" s="221"/>
      <c r="O506" s="221"/>
      <c r="P506" s="221"/>
      <c r="Q506" s="221"/>
      <c r="R506" s="221"/>
      <c r="S506" s="221"/>
      <c r="T506" s="222"/>
      <c r="AT506" s="223" t="s">
        <v>324</v>
      </c>
      <c r="AU506" s="223" t="s">
        <v>86</v>
      </c>
      <c r="AV506" s="13" t="s">
        <v>86</v>
      </c>
      <c r="AW506" s="13" t="s">
        <v>37</v>
      </c>
      <c r="AX506" s="13" t="s">
        <v>84</v>
      </c>
      <c r="AY506" s="223" t="s">
        <v>315</v>
      </c>
    </row>
    <row r="507" spans="1:65" s="2" customFormat="1" ht="16.5" customHeight="1">
      <c r="A507" s="36"/>
      <c r="B507" s="37"/>
      <c r="C507" s="196" t="s">
        <v>834</v>
      </c>
      <c r="D507" s="196" t="s">
        <v>317</v>
      </c>
      <c r="E507" s="197" t="s">
        <v>835</v>
      </c>
      <c r="F507" s="198" t="s">
        <v>836</v>
      </c>
      <c r="G507" s="199" t="s">
        <v>105</v>
      </c>
      <c r="H507" s="200">
        <v>4116.6000000000004</v>
      </c>
      <c r="I507" s="201"/>
      <c r="J507" s="202">
        <f>ROUND(I507*H507,2)</f>
        <v>0</v>
      </c>
      <c r="K507" s="198" t="s">
        <v>320</v>
      </c>
      <c r="L507" s="41"/>
      <c r="M507" s="203" t="s">
        <v>19</v>
      </c>
      <c r="N507" s="204" t="s">
        <v>47</v>
      </c>
      <c r="O507" s="66"/>
      <c r="P507" s="205">
        <f>O507*H507</f>
        <v>0</v>
      </c>
      <c r="Q507" s="205">
        <v>0</v>
      </c>
      <c r="R507" s="205">
        <f>Q507*H507</f>
        <v>0</v>
      </c>
      <c r="S507" s="205">
        <v>0</v>
      </c>
      <c r="T507" s="206">
        <f>S507*H507</f>
        <v>0</v>
      </c>
      <c r="U507" s="36"/>
      <c r="V507" s="36"/>
      <c r="W507" s="36"/>
      <c r="X507" s="36"/>
      <c r="Y507" s="36"/>
      <c r="Z507" s="36"/>
      <c r="AA507" s="36"/>
      <c r="AB507" s="36"/>
      <c r="AC507" s="36"/>
      <c r="AD507" s="36"/>
      <c r="AE507" s="36"/>
      <c r="AR507" s="207" t="s">
        <v>194</v>
      </c>
      <c r="AT507" s="207" t="s">
        <v>317</v>
      </c>
      <c r="AU507" s="207" t="s">
        <v>86</v>
      </c>
      <c r="AY507" s="19" t="s">
        <v>315</v>
      </c>
      <c r="BE507" s="208">
        <f>IF(N507="základní",J507,0)</f>
        <v>0</v>
      </c>
      <c r="BF507" s="208">
        <f>IF(N507="snížená",J507,0)</f>
        <v>0</v>
      </c>
      <c r="BG507" s="208">
        <f>IF(N507="zákl. přenesená",J507,0)</f>
        <v>0</v>
      </c>
      <c r="BH507" s="208">
        <f>IF(N507="sníž. přenesená",J507,0)</f>
        <v>0</v>
      </c>
      <c r="BI507" s="208">
        <f>IF(N507="nulová",J507,0)</f>
        <v>0</v>
      </c>
      <c r="BJ507" s="19" t="s">
        <v>84</v>
      </c>
      <c r="BK507" s="208">
        <f>ROUND(I507*H507,2)</f>
        <v>0</v>
      </c>
      <c r="BL507" s="19" t="s">
        <v>194</v>
      </c>
      <c r="BM507" s="207" t="s">
        <v>837</v>
      </c>
    </row>
    <row r="508" spans="1:65" s="2" customFormat="1">
      <c r="A508" s="36"/>
      <c r="B508" s="37"/>
      <c r="C508" s="38"/>
      <c r="D508" s="209" t="s">
        <v>322</v>
      </c>
      <c r="E508" s="38"/>
      <c r="F508" s="210" t="s">
        <v>838</v>
      </c>
      <c r="G508" s="38"/>
      <c r="H508" s="38"/>
      <c r="I508" s="118"/>
      <c r="J508" s="38"/>
      <c r="K508" s="38"/>
      <c r="L508" s="41"/>
      <c r="M508" s="211"/>
      <c r="N508" s="212"/>
      <c r="O508" s="66"/>
      <c r="P508" s="66"/>
      <c r="Q508" s="66"/>
      <c r="R508" s="66"/>
      <c r="S508" s="66"/>
      <c r="T508" s="67"/>
      <c r="U508" s="36"/>
      <c r="V508" s="36"/>
      <c r="W508" s="36"/>
      <c r="X508" s="36"/>
      <c r="Y508" s="36"/>
      <c r="Z508" s="36"/>
      <c r="AA508" s="36"/>
      <c r="AB508" s="36"/>
      <c r="AC508" s="36"/>
      <c r="AD508" s="36"/>
      <c r="AE508" s="36"/>
      <c r="AT508" s="19" t="s">
        <v>322</v>
      </c>
      <c r="AU508" s="19" t="s">
        <v>86</v>
      </c>
    </row>
    <row r="509" spans="1:65" s="14" customFormat="1">
      <c r="B509" s="225"/>
      <c r="C509" s="226"/>
      <c r="D509" s="209" t="s">
        <v>324</v>
      </c>
      <c r="E509" s="227" t="s">
        <v>19</v>
      </c>
      <c r="F509" s="228" t="s">
        <v>347</v>
      </c>
      <c r="G509" s="226"/>
      <c r="H509" s="227" t="s">
        <v>19</v>
      </c>
      <c r="I509" s="229"/>
      <c r="J509" s="226"/>
      <c r="K509" s="226"/>
      <c r="L509" s="230"/>
      <c r="M509" s="231"/>
      <c r="N509" s="232"/>
      <c r="O509" s="232"/>
      <c r="P509" s="232"/>
      <c r="Q509" s="232"/>
      <c r="R509" s="232"/>
      <c r="S509" s="232"/>
      <c r="T509" s="233"/>
      <c r="AT509" s="234" t="s">
        <v>324</v>
      </c>
      <c r="AU509" s="234" t="s">
        <v>86</v>
      </c>
      <c r="AV509" s="14" t="s">
        <v>84</v>
      </c>
      <c r="AW509" s="14" t="s">
        <v>37</v>
      </c>
      <c r="AX509" s="14" t="s">
        <v>76</v>
      </c>
      <c r="AY509" s="234" t="s">
        <v>315</v>
      </c>
    </row>
    <row r="510" spans="1:65" s="14" customFormat="1">
      <c r="B510" s="225"/>
      <c r="C510" s="226"/>
      <c r="D510" s="209" t="s">
        <v>324</v>
      </c>
      <c r="E510" s="227" t="s">
        <v>19</v>
      </c>
      <c r="F510" s="228" t="s">
        <v>839</v>
      </c>
      <c r="G510" s="226"/>
      <c r="H510" s="227" t="s">
        <v>19</v>
      </c>
      <c r="I510" s="229"/>
      <c r="J510" s="226"/>
      <c r="K510" s="226"/>
      <c r="L510" s="230"/>
      <c r="M510" s="231"/>
      <c r="N510" s="232"/>
      <c r="O510" s="232"/>
      <c r="P510" s="232"/>
      <c r="Q510" s="232"/>
      <c r="R510" s="232"/>
      <c r="S510" s="232"/>
      <c r="T510" s="233"/>
      <c r="AT510" s="234" t="s">
        <v>324</v>
      </c>
      <c r="AU510" s="234" t="s">
        <v>86</v>
      </c>
      <c r="AV510" s="14" t="s">
        <v>84</v>
      </c>
      <c r="AW510" s="14" t="s">
        <v>37</v>
      </c>
      <c r="AX510" s="14" t="s">
        <v>76</v>
      </c>
      <c r="AY510" s="234" t="s">
        <v>315</v>
      </c>
    </row>
    <row r="511" spans="1:65" s="13" customFormat="1">
      <c r="B511" s="213"/>
      <c r="C511" s="214"/>
      <c r="D511" s="209" t="s">
        <v>324</v>
      </c>
      <c r="E511" s="215" t="s">
        <v>19</v>
      </c>
      <c r="F511" s="216" t="s">
        <v>840</v>
      </c>
      <c r="G511" s="214"/>
      <c r="H511" s="217">
        <v>578.70000000000005</v>
      </c>
      <c r="I511" s="218"/>
      <c r="J511" s="214"/>
      <c r="K511" s="214"/>
      <c r="L511" s="219"/>
      <c r="M511" s="220"/>
      <c r="N511" s="221"/>
      <c r="O511" s="221"/>
      <c r="P511" s="221"/>
      <c r="Q511" s="221"/>
      <c r="R511" s="221"/>
      <c r="S511" s="221"/>
      <c r="T511" s="222"/>
      <c r="AT511" s="223" t="s">
        <v>324</v>
      </c>
      <c r="AU511" s="223" t="s">
        <v>86</v>
      </c>
      <c r="AV511" s="13" t="s">
        <v>86</v>
      </c>
      <c r="AW511" s="13" t="s">
        <v>37</v>
      </c>
      <c r="AX511" s="13" t="s">
        <v>76</v>
      </c>
      <c r="AY511" s="223" t="s">
        <v>315</v>
      </c>
    </row>
    <row r="512" spans="1:65" s="13" customFormat="1">
      <c r="B512" s="213"/>
      <c r="C512" s="214"/>
      <c r="D512" s="209" t="s">
        <v>324</v>
      </c>
      <c r="E512" s="215" t="s">
        <v>19</v>
      </c>
      <c r="F512" s="216" t="s">
        <v>841</v>
      </c>
      <c r="G512" s="214"/>
      <c r="H512" s="217">
        <v>216.9</v>
      </c>
      <c r="I512" s="218"/>
      <c r="J512" s="214"/>
      <c r="K512" s="214"/>
      <c r="L512" s="219"/>
      <c r="M512" s="220"/>
      <c r="N512" s="221"/>
      <c r="O512" s="221"/>
      <c r="P512" s="221"/>
      <c r="Q512" s="221"/>
      <c r="R512" s="221"/>
      <c r="S512" s="221"/>
      <c r="T512" s="222"/>
      <c r="AT512" s="223" t="s">
        <v>324</v>
      </c>
      <c r="AU512" s="223" t="s">
        <v>86</v>
      </c>
      <c r="AV512" s="13" t="s">
        <v>86</v>
      </c>
      <c r="AW512" s="13" t="s">
        <v>37</v>
      </c>
      <c r="AX512" s="13" t="s">
        <v>76</v>
      </c>
      <c r="AY512" s="223" t="s">
        <v>315</v>
      </c>
    </row>
    <row r="513" spans="1:65" s="13" customFormat="1">
      <c r="B513" s="213"/>
      <c r="C513" s="214"/>
      <c r="D513" s="209" t="s">
        <v>324</v>
      </c>
      <c r="E513" s="215" t="s">
        <v>19</v>
      </c>
      <c r="F513" s="216" t="s">
        <v>842</v>
      </c>
      <c r="G513" s="214"/>
      <c r="H513" s="217">
        <v>921</v>
      </c>
      <c r="I513" s="218"/>
      <c r="J513" s="214"/>
      <c r="K513" s="214"/>
      <c r="L513" s="219"/>
      <c r="M513" s="220"/>
      <c r="N513" s="221"/>
      <c r="O513" s="221"/>
      <c r="P513" s="221"/>
      <c r="Q513" s="221"/>
      <c r="R513" s="221"/>
      <c r="S513" s="221"/>
      <c r="T513" s="222"/>
      <c r="AT513" s="223" t="s">
        <v>324</v>
      </c>
      <c r="AU513" s="223" t="s">
        <v>86</v>
      </c>
      <c r="AV513" s="13" t="s">
        <v>86</v>
      </c>
      <c r="AW513" s="13" t="s">
        <v>37</v>
      </c>
      <c r="AX513" s="13" t="s">
        <v>76</v>
      </c>
      <c r="AY513" s="223" t="s">
        <v>315</v>
      </c>
    </row>
    <row r="514" spans="1:65" s="16" customFormat="1">
      <c r="B514" s="246"/>
      <c r="C514" s="247"/>
      <c r="D514" s="209" t="s">
        <v>324</v>
      </c>
      <c r="E514" s="248" t="s">
        <v>243</v>
      </c>
      <c r="F514" s="249" t="s">
        <v>368</v>
      </c>
      <c r="G514" s="247"/>
      <c r="H514" s="250">
        <v>1716.6</v>
      </c>
      <c r="I514" s="251"/>
      <c r="J514" s="247"/>
      <c r="K514" s="247"/>
      <c r="L514" s="252"/>
      <c r="M514" s="253"/>
      <c r="N514" s="254"/>
      <c r="O514" s="254"/>
      <c r="P514" s="254"/>
      <c r="Q514" s="254"/>
      <c r="R514" s="254"/>
      <c r="S514" s="254"/>
      <c r="T514" s="255"/>
      <c r="AT514" s="256" t="s">
        <v>324</v>
      </c>
      <c r="AU514" s="256" t="s">
        <v>86</v>
      </c>
      <c r="AV514" s="16" t="s">
        <v>194</v>
      </c>
      <c r="AW514" s="16" t="s">
        <v>37</v>
      </c>
      <c r="AX514" s="16" t="s">
        <v>76</v>
      </c>
      <c r="AY514" s="256" t="s">
        <v>315</v>
      </c>
    </row>
    <row r="515" spans="1:65" s="13" customFormat="1">
      <c r="B515" s="213"/>
      <c r="C515" s="214"/>
      <c r="D515" s="209" t="s">
        <v>324</v>
      </c>
      <c r="E515" s="215" t="s">
        <v>19</v>
      </c>
      <c r="F515" s="216" t="s">
        <v>243</v>
      </c>
      <c r="G515" s="214"/>
      <c r="H515" s="217">
        <v>1716.6</v>
      </c>
      <c r="I515" s="218"/>
      <c r="J515" s="214"/>
      <c r="K515" s="214"/>
      <c r="L515" s="219"/>
      <c r="M515" s="220"/>
      <c r="N515" s="221"/>
      <c r="O515" s="221"/>
      <c r="P515" s="221"/>
      <c r="Q515" s="221"/>
      <c r="R515" s="221"/>
      <c r="S515" s="221"/>
      <c r="T515" s="222"/>
      <c r="AT515" s="223" t="s">
        <v>324</v>
      </c>
      <c r="AU515" s="223" t="s">
        <v>86</v>
      </c>
      <c r="AV515" s="13" t="s">
        <v>86</v>
      </c>
      <c r="AW515" s="13" t="s">
        <v>37</v>
      </c>
      <c r="AX515" s="13" t="s">
        <v>76</v>
      </c>
      <c r="AY515" s="223" t="s">
        <v>315</v>
      </c>
    </row>
    <row r="516" spans="1:65" s="14" customFormat="1">
      <c r="B516" s="225"/>
      <c r="C516" s="226"/>
      <c r="D516" s="209" t="s">
        <v>324</v>
      </c>
      <c r="E516" s="227" t="s">
        <v>19</v>
      </c>
      <c r="F516" s="228" t="s">
        <v>843</v>
      </c>
      <c r="G516" s="226"/>
      <c r="H516" s="227" t="s">
        <v>19</v>
      </c>
      <c r="I516" s="229"/>
      <c r="J516" s="226"/>
      <c r="K516" s="226"/>
      <c r="L516" s="230"/>
      <c r="M516" s="231"/>
      <c r="N516" s="232"/>
      <c r="O516" s="232"/>
      <c r="P516" s="232"/>
      <c r="Q516" s="232"/>
      <c r="R516" s="232"/>
      <c r="S516" s="232"/>
      <c r="T516" s="233"/>
      <c r="AT516" s="234" t="s">
        <v>324</v>
      </c>
      <c r="AU516" s="234" t="s">
        <v>86</v>
      </c>
      <c r="AV516" s="14" t="s">
        <v>84</v>
      </c>
      <c r="AW516" s="14" t="s">
        <v>37</v>
      </c>
      <c r="AX516" s="14" t="s">
        <v>76</v>
      </c>
      <c r="AY516" s="234" t="s">
        <v>315</v>
      </c>
    </row>
    <row r="517" spans="1:65" s="13" customFormat="1">
      <c r="B517" s="213"/>
      <c r="C517" s="214"/>
      <c r="D517" s="209" t="s">
        <v>324</v>
      </c>
      <c r="E517" s="215" t="s">
        <v>19</v>
      </c>
      <c r="F517" s="216" t="s">
        <v>185</v>
      </c>
      <c r="G517" s="214"/>
      <c r="H517" s="217">
        <v>2400</v>
      </c>
      <c r="I517" s="218"/>
      <c r="J517" s="214"/>
      <c r="K517" s="214"/>
      <c r="L517" s="219"/>
      <c r="M517" s="220"/>
      <c r="N517" s="221"/>
      <c r="O517" s="221"/>
      <c r="P517" s="221"/>
      <c r="Q517" s="221"/>
      <c r="R517" s="221"/>
      <c r="S517" s="221"/>
      <c r="T517" s="222"/>
      <c r="AT517" s="223" t="s">
        <v>324</v>
      </c>
      <c r="AU517" s="223" t="s">
        <v>86</v>
      </c>
      <c r="AV517" s="13" t="s">
        <v>86</v>
      </c>
      <c r="AW517" s="13" t="s">
        <v>37</v>
      </c>
      <c r="AX517" s="13" t="s">
        <v>76</v>
      </c>
      <c r="AY517" s="223" t="s">
        <v>315</v>
      </c>
    </row>
    <row r="518" spans="1:65" s="16" customFormat="1">
      <c r="B518" s="246"/>
      <c r="C518" s="247"/>
      <c r="D518" s="209" t="s">
        <v>324</v>
      </c>
      <c r="E518" s="248" t="s">
        <v>19</v>
      </c>
      <c r="F518" s="249" t="s">
        <v>368</v>
      </c>
      <c r="G518" s="247"/>
      <c r="H518" s="250">
        <v>4116.6000000000004</v>
      </c>
      <c r="I518" s="251"/>
      <c r="J518" s="247"/>
      <c r="K518" s="247"/>
      <c r="L518" s="252"/>
      <c r="M518" s="253"/>
      <c r="N518" s="254"/>
      <c r="O518" s="254"/>
      <c r="P518" s="254"/>
      <c r="Q518" s="254"/>
      <c r="R518" s="254"/>
      <c r="S518" s="254"/>
      <c r="T518" s="255"/>
      <c r="AT518" s="256" t="s">
        <v>324</v>
      </c>
      <c r="AU518" s="256" t="s">
        <v>86</v>
      </c>
      <c r="AV518" s="16" t="s">
        <v>194</v>
      </c>
      <c r="AW518" s="16" t="s">
        <v>37</v>
      </c>
      <c r="AX518" s="16" t="s">
        <v>84</v>
      </c>
      <c r="AY518" s="256" t="s">
        <v>315</v>
      </c>
    </row>
    <row r="519" spans="1:65" s="2" customFormat="1" ht="16.5" customHeight="1">
      <c r="A519" s="36"/>
      <c r="B519" s="37"/>
      <c r="C519" s="196" t="s">
        <v>844</v>
      </c>
      <c r="D519" s="196" t="s">
        <v>317</v>
      </c>
      <c r="E519" s="197" t="s">
        <v>845</v>
      </c>
      <c r="F519" s="198" t="s">
        <v>846</v>
      </c>
      <c r="G519" s="199" t="s">
        <v>105</v>
      </c>
      <c r="H519" s="200">
        <v>1716.6</v>
      </c>
      <c r="I519" s="201"/>
      <c r="J519" s="202">
        <f>ROUND(I519*H519,2)</f>
        <v>0</v>
      </c>
      <c r="K519" s="198" t="s">
        <v>320</v>
      </c>
      <c r="L519" s="41"/>
      <c r="M519" s="203" t="s">
        <v>19</v>
      </c>
      <c r="N519" s="204" t="s">
        <v>47</v>
      </c>
      <c r="O519" s="66"/>
      <c r="P519" s="205">
        <f>O519*H519</f>
        <v>0</v>
      </c>
      <c r="Q519" s="205">
        <v>0</v>
      </c>
      <c r="R519" s="205">
        <f>Q519*H519</f>
        <v>0</v>
      </c>
      <c r="S519" s="205">
        <v>0</v>
      </c>
      <c r="T519" s="206">
        <f>S519*H519</f>
        <v>0</v>
      </c>
      <c r="U519" s="36"/>
      <c r="V519" s="36"/>
      <c r="W519" s="36"/>
      <c r="X519" s="36"/>
      <c r="Y519" s="36"/>
      <c r="Z519" s="36"/>
      <c r="AA519" s="36"/>
      <c r="AB519" s="36"/>
      <c r="AC519" s="36"/>
      <c r="AD519" s="36"/>
      <c r="AE519" s="36"/>
      <c r="AR519" s="207" t="s">
        <v>194</v>
      </c>
      <c r="AT519" s="207" t="s">
        <v>317</v>
      </c>
      <c r="AU519" s="207" t="s">
        <v>86</v>
      </c>
      <c r="AY519" s="19" t="s">
        <v>315</v>
      </c>
      <c r="BE519" s="208">
        <f>IF(N519="základní",J519,0)</f>
        <v>0</v>
      </c>
      <c r="BF519" s="208">
        <f>IF(N519="snížená",J519,0)</f>
        <v>0</v>
      </c>
      <c r="BG519" s="208">
        <f>IF(N519="zákl. přenesená",J519,0)</f>
        <v>0</v>
      </c>
      <c r="BH519" s="208">
        <f>IF(N519="sníž. přenesená",J519,0)</f>
        <v>0</v>
      </c>
      <c r="BI519" s="208">
        <f>IF(N519="nulová",J519,0)</f>
        <v>0</v>
      </c>
      <c r="BJ519" s="19" t="s">
        <v>84</v>
      </c>
      <c r="BK519" s="208">
        <f>ROUND(I519*H519,2)</f>
        <v>0</v>
      </c>
      <c r="BL519" s="19" t="s">
        <v>194</v>
      </c>
      <c r="BM519" s="207" t="s">
        <v>847</v>
      </c>
    </row>
    <row r="520" spans="1:65" s="2" customFormat="1">
      <c r="A520" s="36"/>
      <c r="B520" s="37"/>
      <c r="C520" s="38"/>
      <c r="D520" s="209" t="s">
        <v>322</v>
      </c>
      <c r="E520" s="38"/>
      <c r="F520" s="210" t="s">
        <v>848</v>
      </c>
      <c r="G520" s="38"/>
      <c r="H520" s="38"/>
      <c r="I520" s="118"/>
      <c r="J520" s="38"/>
      <c r="K520" s="38"/>
      <c r="L520" s="41"/>
      <c r="M520" s="211"/>
      <c r="N520" s="212"/>
      <c r="O520" s="66"/>
      <c r="P520" s="66"/>
      <c r="Q520" s="66"/>
      <c r="R520" s="66"/>
      <c r="S520" s="66"/>
      <c r="T520" s="67"/>
      <c r="U520" s="36"/>
      <c r="V520" s="36"/>
      <c r="W520" s="36"/>
      <c r="X520" s="36"/>
      <c r="Y520" s="36"/>
      <c r="Z520" s="36"/>
      <c r="AA520" s="36"/>
      <c r="AB520" s="36"/>
      <c r="AC520" s="36"/>
      <c r="AD520" s="36"/>
      <c r="AE520" s="36"/>
      <c r="AT520" s="19" t="s">
        <v>322</v>
      </c>
      <c r="AU520" s="19" t="s">
        <v>86</v>
      </c>
    </row>
    <row r="521" spans="1:65" s="13" customFormat="1">
      <c r="B521" s="213"/>
      <c r="C521" s="214"/>
      <c r="D521" s="209" t="s">
        <v>324</v>
      </c>
      <c r="E521" s="215" t="s">
        <v>19</v>
      </c>
      <c r="F521" s="216" t="s">
        <v>243</v>
      </c>
      <c r="G521" s="214"/>
      <c r="H521" s="217">
        <v>1716.6</v>
      </c>
      <c r="I521" s="218"/>
      <c r="J521" s="214"/>
      <c r="K521" s="214"/>
      <c r="L521" s="219"/>
      <c r="M521" s="220"/>
      <c r="N521" s="221"/>
      <c r="O521" s="221"/>
      <c r="P521" s="221"/>
      <c r="Q521" s="221"/>
      <c r="R521" s="221"/>
      <c r="S521" s="221"/>
      <c r="T521" s="222"/>
      <c r="AT521" s="223" t="s">
        <v>324</v>
      </c>
      <c r="AU521" s="223" t="s">
        <v>86</v>
      </c>
      <c r="AV521" s="13" t="s">
        <v>86</v>
      </c>
      <c r="AW521" s="13" t="s">
        <v>37</v>
      </c>
      <c r="AX521" s="13" t="s">
        <v>84</v>
      </c>
      <c r="AY521" s="223" t="s">
        <v>315</v>
      </c>
    </row>
    <row r="522" spans="1:65" s="2" customFormat="1" ht="16.5" customHeight="1">
      <c r="A522" s="36"/>
      <c r="B522" s="37"/>
      <c r="C522" s="257" t="s">
        <v>849</v>
      </c>
      <c r="D522" s="257" t="s">
        <v>576</v>
      </c>
      <c r="E522" s="258" t="s">
        <v>850</v>
      </c>
      <c r="F522" s="259" t="s">
        <v>851</v>
      </c>
      <c r="G522" s="260" t="s">
        <v>190</v>
      </c>
      <c r="H522" s="261">
        <v>51.497999999999998</v>
      </c>
      <c r="I522" s="262"/>
      <c r="J522" s="263">
        <f>ROUND(I522*H522,2)</f>
        <v>0</v>
      </c>
      <c r="K522" s="259" t="s">
        <v>320</v>
      </c>
      <c r="L522" s="264"/>
      <c r="M522" s="265" t="s">
        <v>19</v>
      </c>
      <c r="N522" s="266" t="s">
        <v>47</v>
      </c>
      <c r="O522" s="66"/>
      <c r="P522" s="205">
        <f>O522*H522</f>
        <v>0</v>
      </c>
      <c r="Q522" s="205">
        <v>1E-3</v>
      </c>
      <c r="R522" s="205">
        <f>Q522*H522</f>
        <v>5.1497999999999995E-2</v>
      </c>
      <c r="S522" s="205">
        <v>0</v>
      </c>
      <c r="T522" s="206">
        <f>S522*H522</f>
        <v>0</v>
      </c>
      <c r="U522" s="36"/>
      <c r="V522" s="36"/>
      <c r="W522" s="36"/>
      <c r="X522" s="36"/>
      <c r="Y522" s="36"/>
      <c r="Z522" s="36"/>
      <c r="AA522" s="36"/>
      <c r="AB522" s="36"/>
      <c r="AC522" s="36"/>
      <c r="AD522" s="36"/>
      <c r="AE522" s="36"/>
      <c r="AR522" s="207" t="s">
        <v>379</v>
      </c>
      <c r="AT522" s="207" t="s">
        <v>576</v>
      </c>
      <c r="AU522" s="207" t="s">
        <v>86</v>
      </c>
      <c r="AY522" s="19" t="s">
        <v>315</v>
      </c>
      <c r="BE522" s="208">
        <f>IF(N522="základní",J522,0)</f>
        <v>0</v>
      </c>
      <c r="BF522" s="208">
        <f>IF(N522="snížená",J522,0)</f>
        <v>0</v>
      </c>
      <c r="BG522" s="208">
        <f>IF(N522="zákl. přenesená",J522,0)</f>
        <v>0</v>
      </c>
      <c r="BH522" s="208">
        <f>IF(N522="sníž. přenesená",J522,0)</f>
        <v>0</v>
      </c>
      <c r="BI522" s="208">
        <f>IF(N522="nulová",J522,0)</f>
        <v>0</v>
      </c>
      <c r="BJ522" s="19" t="s">
        <v>84</v>
      </c>
      <c r="BK522" s="208">
        <f>ROUND(I522*H522,2)</f>
        <v>0</v>
      </c>
      <c r="BL522" s="19" t="s">
        <v>194</v>
      </c>
      <c r="BM522" s="207" t="s">
        <v>852</v>
      </c>
    </row>
    <row r="523" spans="1:65" s="2" customFormat="1">
      <c r="A523" s="36"/>
      <c r="B523" s="37"/>
      <c r="C523" s="38"/>
      <c r="D523" s="209" t="s">
        <v>322</v>
      </c>
      <c r="E523" s="38"/>
      <c r="F523" s="210" t="s">
        <v>851</v>
      </c>
      <c r="G523" s="38"/>
      <c r="H523" s="38"/>
      <c r="I523" s="118"/>
      <c r="J523" s="38"/>
      <c r="K523" s="38"/>
      <c r="L523" s="41"/>
      <c r="M523" s="211"/>
      <c r="N523" s="212"/>
      <c r="O523" s="66"/>
      <c r="P523" s="66"/>
      <c r="Q523" s="66"/>
      <c r="R523" s="66"/>
      <c r="S523" s="66"/>
      <c r="T523" s="67"/>
      <c r="U523" s="36"/>
      <c r="V523" s="36"/>
      <c r="W523" s="36"/>
      <c r="X523" s="36"/>
      <c r="Y523" s="36"/>
      <c r="Z523" s="36"/>
      <c r="AA523" s="36"/>
      <c r="AB523" s="36"/>
      <c r="AC523" s="36"/>
      <c r="AD523" s="36"/>
      <c r="AE523" s="36"/>
      <c r="AT523" s="19" t="s">
        <v>322</v>
      </c>
      <c r="AU523" s="19" t="s">
        <v>86</v>
      </c>
    </row>
    <row r="524" spans="1:65" s="13" customFormat="1">
      <c r="B524" s="213"/>
      <c r="C524" s="214"/>
      <c r="D524" s="209" t="s">
        <v>324</v>
      </c>
      <c r="E524" s="215" t="s">
        <v>19</v>
      </c>
      <c r="F524" s="216" t="s">
        <v>853</v>
      </c>
      <c r="G524" s="214"/>
      <c r="H524" s="217">
        <v>51.497999999999998</v>
      </c>
      <c r="I524" s="218"/>
      <c r="J524" s="214"/>
      <c r="K524" s="214"/>
      <c r="L524" s="219"/>
      <c r="M524" s="220"/>
      <c r="N524" s="221"/>
      <c r="O524" s="221"/>
      <c r="P524" s="221"/>
      <c r="Q524" s="221"/>
      <c r="R524" s="221"/>
      <c r="S524" s="221"/>
      <c r="T524" s="222"/>
      <c r="AT524" s="223" t="s">
        <v>324</v>
      </c>
      <c r="AU524" s="223" t="s">
        <v>86</v>
      </c>
      <c r="AV524" s="13" t="s">
        <v>86</v>
      </c>
      <c r="AW524" s="13" t="s">
        <v>37</v>
      </c>
      <c r="AX524" s="13" t="s">
        <v>84</v>
      </c>
      <c r="AY524" s="223" t="s">
        <v>315</v>
      </c>
    </row>
    <row r="525" spans="1:65" s="2" customFormat="1" ht="16.5" customHeight="1">
      <c r="A525" s="36"/>
      <c r="B525" s="37"/>
      <c r="C525" s="196" t="s">
        <v>854</v>
      </c>
      <c r="D525" s="196" t="s">
        <v>317</v>
      </c>
      <c r="E525" s="197" t="s">
        <v>855</v>
      </c>
      <c r="F525" s="198" t="s">
        <v>856</v>
      </c>
      <c r="G525" s="199" t="s">
        <v>105</v>
      </c>
      <c r="H525" s="200">
        <v>88.4</v>
      </c>
      <c r="I525" s="201"/>
      <c r="J525" s="202">
        <f>ROUND(I525*H525,2)</f>
        <v>0</v>
      </c>
      <c r="K525" s="198" t="s">
        <v>320</v>
      </c>
      <c r="L525" s="41"/>
      <c r="M525" s="203" t="s">
        <v>19</v>
      </c>
      <c r="N525" s="204" t="s">
        <v>47</v>
      </c>
      <c r="O525" s="66"/>
      <c r="P525" s="205">
        <f>O525*H525</f>
        <v>0</v>
      </c>
      <c r="Q525" s="205">
        <v>0</v>
      </c>
      <c r="R525" s="205">
        <f>Q525*H525</f>
        <v>0</v>
      </c>
      <c r="S525" s="205">
        <v>0</v>
      </c>
      <c r="T525" s="206">
        <f>S525*H525</f>
        <v>0</v>
      </c>
      <c r="U525" s="36"/>
      <c r="V525" s="36"/>
      <c r="W525" s="36"/>
      <c r="X525" s="36"/>
      <c r="Y525" s="36"/>
      <c r="Z525" s="36"/>
      <c r="AA525" s="36"/>
      <c r="AB525" s="36"/>
      <c r="AC525" s="36"/>
      <c r="AD525" s="36"/>
      <c r="AE525" s="36"/>
      <c r="AR525" s="207" t="s">
        <v>194</v>
      </c>
      <c r="AT525" s="207" t="s">
        <v>317</v>
      </c>
      <c r="AU525" s="207" t="s">
        <v>86</v>
      </c>
      <c r="AY525" s="19" t="s">
        <v>315</v>
      </c>
      <c r="BE525" s="208">
        <f>IF(N525="základní",J525,0)</f>
        <v>0</v>
      </c>
      <c r="BF525" s="208">
        <f>IF(N525="snížená",J525,0)</f>
        <v>0</v>
      </c>
      <c r="BG525" s="208">
        <f>IF(N525="zákl. přenesená",J525,0)</f>
        <v>0</v>
      </c>
      <c r="BH525" s="208">
        <f>IF(N525="sníž. přenesená",J525,0)</f>
        <v>0</v>
      </c>
      <c r="BI525" s="208">
        <f>IF(N525="nulová",J525,0)</f>
        <v>0</v>
      </c>
      <c r="BJ525" s="19" t="s">
        <v>84</v>
      </c>
      <c r="BK525" s="208">
        <f>ROUND(I525*H525,2)</f>
        <v>0</v>
      </c>
      <c r="BL525" s="19" t="s">
        <v>194</v>
      </c>
      <c r="BM525" s="207" t="s">
        <v>857</v>
      </c>
    </row>
    <row r="526" spans="1:65" s="2" customFormat="1">
      <c r="A526" s="36"/>
      <c r="B526" s="37"/>
      <c r="C526" s="38"/>
      <c r="D526" s="209" t="s">
        <v>322</v>
      </c>
      <c r="E526" s="38"/>
      <c r="F526" s="210" t="s">
        <v>858</v>
      </c>
      <c r="G526" s="38"/>
      <c r="H526" s="38"/>
      <c r="I526" s="118"/>
      <c r="J526" s="38"/>
      <c r="K526" s="38"/>
      <c r="L526" s="41"/>
      <c r="M526" s="211"/>
      <c r="N526" s="212"/>
      <c r="O526" s="66"/>
      <c r="P526" s="66"/>
      <c r="Q526" s="66"/>
      <c r="R526" s="66"/>
      <c r="S526" s="66"/>
      <c r="T526" s="67"/>
      <c r="U526" s="36"/>
      <c r="V526" s="36"/>
      <c r="W526" s="36"/>
      <c r="X526" s="36"/>
      <c r="Y526" s="36"/>
      <c r="Z526" s="36"/>
      <c r="AA526" s="36"/>
      <c r="AB526" s="36"/>
      <c r="AC526" s="36"/>
      <c r="AD526" s="36"/>
      <c r="AE526" s="36"/>
      <c r="AT526" s="19" t="s">
        <v>322</v>
      </c>
      <c r="AU526" s="19" t="s">
        <v>86</v>
      </c>
    </row>
    <row r="527" spans="1:65" s="13" customFormat="1">
      <c r="B527" s="213"/>
      <c r="C527" s="214"/>
      <c r="D527" s="209" t="s">
        <v>324</v>
      </c>
      <c r="E527" s="215" t="s">
        <v>19</v>
      </c>
      <c r="F527" s="216" t="s">
        <v>246</v>
      </c>
      <c r="G527" s="214"/>
      <c r="H527" s="217">
        <v>88.4</v>
      </c>
      <c r="I527" s="218"/>
      <c r="J527" s="214"/>
      <c r="K527" s="214"/>
      <c r="L527" s="219"/>
      <c r="M527" s="220"/>
      <c r="N527" s="221"/>
      <c r="O527" s="221"/>
      <c r="P527" s="221"/>
      <c r="Q527" s="221"/>
      <c r="R527" s="221"/>
      <c r="S527" s="221"/>
      <c r="T527" s="222"/>
      <c r="AT527" s="223" t="s">
        <v>324</v>
      </c>
      <c r="AU527" s="223" t="s">
        <v>86</v>
      </c>
      <c r="AV527" s="13" t="s">
        <v>86</v>
      </c>
      <c r="AW527" s="13" t="s">
        <v>37</v>
      </c>
      <c r="AX527" s="13" t="s">
        <v>84</v>
      </c>
      <c r="AY527" s="223" t="s">
        <v>315</v>
      </c>
    </row>
    <row r="528" spans="1:65" s="2" customFormat="1" ht="16.5" customHeight="1">
      <c r="A528" s="36"/>
      <c r="B528" s="37"/>
      <c r="C528" s="257" t="s">
        <v>859</v>
      </c>
      <c r="D528" s="257" t="s">
        <v>576</v>
      </c>
      <c r="E528" s="258" t="s">
        <v>860</v>
      </c>
      <c r="F528" s="259" t="s">
        <v>861</v>
      </c>
      <c r="G528" s="260" t="s">
        <v>190</v>
      </c>
      <c r="H528" s="261">
        <v>2.6520000000000001</v>
      </c>
      <c r="I528" s="262"/>
      <c r="J528" s="263">
        <f>ROUND(I528*H528,2)</f>
        <v>0</v>
      </c>
      <c r="K528" s="259" t="s">
        <v>320</v>
      </c>
      <c r="L528" s="264"/>
      <c r="M528" s="265" t="s">
        <v>19</v>
      </c>
      <c r="N528" s="266" t="s">
        <v>47</v>
      </c>
      <c r="O528" s="66"/>
      <c r="P528" s="205">
        <f>O528*H528</f>
        <v>0</v>
      </c>
      <c r="Q528" s="205">
        <v>1E-3</v>
      </c>
      <c r="R528" s="205">
        <f>Q528*H528</f>
        <v>2.6520000000000003E-3</v>
      </c>
      <c r="S528" s="205">
        <v>0</v>
      </c>
      <c r="T528" s="206">
        <f>S528*H528</f>
        <v>0</v>
      </c>
      <c r="U528" s="36"/>
      <c r="V528" s="36"/>
      <c r="W528" s="36"/>
      <c r="X528" s="36"/>
      <c r="Y528" s="36"/>
      <c r="Z528" s="36"/>
      <c r="AA528" s="36"/>
      <c r="AB528" s="36"/>
      <c r="AC528" s="36"/>
      <c r="AD528" s="36"/>
      <c r="AE528" s="36"/>
      <c r="AR528" s="207" t="s">
        <v>379</v>
      </c>
      <c r="AT528" s="207" t="s">
        <v>576</v>
      </c>
      <c r="AU528" s="207" t="s">
        <v>86</v>
      </c>
      <c r="AY528" s="19" t="s">
        <v>315</v>
      </c>
      <c r="BE528" s="208">
        <f>IF(N528="základní",J528,0)</f>
        <v>0</v>
      </c>
      <c r="BF528" s="208">
        <f>IF(N528="snížená",J528,0)</f>
        <v>0</v>
      </c>
      <c r="BG528" s="208">
        <f>IF(N528="zákl. přenesená",J528,0)</f>
        <v>0</v>
      </c>
      <c r="BH528" s="208">
        <f>IF(N528="sníž. přenesená",J528,0)</f>
        <v>0</v>
      </c>
      <c r="BI528" s="208">
        <f>IF(N528="nulová",J528,0)</f>
        <v>0</v>
      </c>
      <c r="BJ528" s="19" t="s">
        <v>84</v>
      </c>
      <c r="BK528" s="208">
        <f>ROUND(I528*H528,2)</f>
        <v>0</v>
      </c>
      <c r="BL528" s="19" t="s">
        <v>194</v>
      </c>
      <c r="BM528" s="207" t="s">
        <v>862</v>
      </c>
    </row>
    <row r="529" spans="1:65" s="2" customFormat="1">
      <c r="A529" s="36"/>
      <c r="B529" s="37"/>
      <c r="C529" s="38"/>
      <c r="D529" s="209" t="s">
        <v>322</v>
      </c>
      <c r="E529" s="38"/>
      <c r="F529" s="210" t="s">
        <v>861</v>
      </c>
      <c r="G529" s="38"/>
      <c r="H529" s="38"/>
      <c r="I529" s="118"/>
      <c r="J529" s="38"/>
      <c r="K529" s="38"/>
      <c r="L529" s="41"/>
      <c r="M529" s="211"/>
      <c r="N529" s="212"/>
      <c r="O529" s="66"/>
      <c r="P529" s="66"/>
      <c r="Q529" s="66"/>
      <c r="R529" s="66"/>
      <c r="S529" s="66"/>
      <c r="T529" s="67"/>
      <c r="U529" s="36"/>
      <c r="V529" s="36"/>
      <c r="W529" s="36"/>
      <c r="X529" s="36"/>
      <c r="Y529" s="36"/>
      <c r="Z529" s="36"/>
      <c r="AA529" s="36"/>
      <c r="AB529" s="36"/>
      <c r="AC529" s="36"/>
      <c r="AD529" s="36"/>
      <c r="AE529" s="36"/>
      <c r="AT529" s="19" t="s">
        <v>322</v>
      </c>
      <c r="AU529" s="19" t="s">
        <v>86</v>
      </c>
    </row>
    <row r="530" spans="1:65" s="13" customFormat="1">
      <c r="B530" s="213"/>
      <c r="C530" s="214"/>
      <c r="D530" s="209" t="s">
        <v>324</v>
      </c>
      <c r="E530" s="215" t="s">
        <v>19</v>
      </c>
      <c r="F530" s="216" t="s">
        <v>863</v>
      </c>
      <c r="G530" s="214"/>
      <c r="H530" s="217">
        <v>2.6520000000000001</v>
      </c>
      <c r="I530" s="218"/>
      <c r="J530" s="214"/>
      <c r="K530" s="214"/>
      <c r="L530" s="219"/>
      <c r="M530" s="220"/>
      <c r="N530" s="221"/>
      <c r="O530" s="221"/>
      <c r="P530" s="221"/>
      <c r="Q530" s="221"/>
      <c r="R530" s="221"/>
      <c r="S530" s="221"/>
      <c r="T530" s="222"/>
      <c r="AT530" s="223" t="s">
        <v>324</v>
      </c>
      <c r="AU530" s="223" t="s">
        <v>86</v>
      </c>
      <c r="AV530" s="13" t="s">
        <v>86</v>
      </c>
      <c r="AW530" s="13" t="s">
        <v>37</v>
      </c>
      <c r="AX530" s="13" t="s">
        <v>84</v>
      </c>
      <c r="AY530" s="223" t="s">
        <v>315</v>
      </c>
    </row>
    <row r="531" spans="1:65" s="2" customFormat="1" ht="16.5" customHeight="1">
      <c r="A531" s="36"/>
      <c r="B531" s="37"/>
      <c r="C531" s="196" t="s">
        <v>864</v>
      </c>
      <c r="D531" s="196" t="s">
        <v>317</v>
      </c>
      <c r="E531" s="197" t="s">
        <v>865</v>
      </c>
      <c r="F531" s="198" t="s">
        <v>866</v>
      </c>
      <c r="G531" s="199" t="s">
        <v>105</v>
      </c>
      <c r="H531" s="200">
        <v>1716.6</v>
      </c>
      <c r="I531" s="201"/>
      <c r="J531" s="202">
        <f>ROUND(I531*H531,2)</f>
        <v>0</v>
      </c>
      <c r="K531" s="198" t="s">
        <v>320</v>
      </c>
      <c r="L531" s="41"/>
      <c r="M531" s="203" t="s">
        <v>19</v>
      </c>
      <c r="N531" s="204" t="s">
        <v>47</v>
      </c>
      <c r="O531" s="66"/>
      <c r="P531" s="205">
        <f>O531*H531</f>
        <v>0</v>
      </c>
      <c r="Q531" s="205">
        <v>0</v>
      </c>
      <c r="R531" s="205">
        <f>Q531*H531</f>
        <v>0</v>
      </c>
      <c r="S531" s="205">
        <v>0</v>
      </c>
      <c r="T531" s="206">
        <f>S531*H531</f>
        <v>0</v>
      </c>
      <c r="U531" s="36"/>
      <c r="V531" s="36"/>
      <c r="W531" s="36"/>
      <c r="X531" s="36"/>
      <c r="Y531" s="36"/>
      <c r="Z531" s="36"/>
      <c r="AA531" s="36"/>
      <c r="AB531" s="36"/>
      <c r="AC531" s="36"/>
      <c r="AD531" s="36"/>
      <c r="AE531" s="36"/>
      <c r="AR531" s="207" t="s">
        <v>194</v>
      </c>
      <c r="AT531" s="207" t="s">
        <v>317</v>
      </c>
      <c r="AU531" s="207" t="s">
        <v>86</v>
      </c>
      <c r="AY531" s="19" t="s">
        <v>315</v>
      </c>
      <c r="BE531" s="208">
        <f>IF(N531="základní",J531,0)</f>
        <v>0</v>
      </c>
      <c r="BF531" s="208">
        <f>IF(N531="snížená",J531,0)</f>
        <v>0</v>
      </c>
      <c r="BG531" s="208">
        <f>IF(N531="zákl. přenesená",J531,0)</f>
        <v>0</v>
      </c>
      <c r="BH531" s="208">
        <f>IF(N531="sníž. přenesená",J531,0)</f>
        <v>0</v>
      </c>
      <c r="BI531" s="208">
        <f>IF(N531="nulová",J531,0)</f>
        <v>0</v>
      </c>
      <c r="BJ531" s="19" t="s">
        <v>84</v>
      </c>
      <c r="BK531" s="208">
        <f>ROUND(I531*H531,2)</f>
        <v>0</v>
      </c>
      <c r="BL531" s="19" t="s">
        <v>194</v>
      </c>
      <c r="BM531" s="207" t="s">
        <v>867</v>
      </c>
    </row>
    <row r="532" spans="1:65" s="2" customFormat="1">
      <c r="A532" s="36"/>
      <c r="B532" s="37"/>
      <c r="C532" s="38"/>
      <c r="D532" s="209" t="s">
        <v>322</v>
      </c>
      <c r="E532" s="38"/>
      <c r="F532" s="210" t="s">
        <v>868</v>
      </c>
      <c r="G532" s="38"/>
      <c r="H532" s="38"/>
      <c r="I532" s="118"/>
      <c r="J532" s="38"/>
      <c r="K532" s="38"/>
      <c r="L532" s="41"/>
      <c r="M532" s="211"/>
      <c r="N532" s="212"/>
      <c r="O532" s="66"/>
      <c r="P532" s="66"/>
      <c r="Q532" s="66"/>
      <c r="R532" s="66"/>
      <c r="S532" s="66"/>
      <c r="T532" s="67"/>
      <c r="U532" s="36"/>
      <c r="V532" s="36"/>
      <c r="W532" s="36"/>
      <c r="X532" s="36"/>
      <c r="Y532" s="36"/>
      <c r="Z532" s="36"/>
      <c r="AA532" s="36"/>
      <c r="AB532" s="36"/>
      <c r="AC532" s="36"/>
      <c r="AD532" s="36"/>
      <c r="AE532" s="36"/>
      <c r="AT532" s="19" t="s">
        <v>322</v>
      </c>
      <c r="AU532" s="19" t="s">
        <v>86</v>
      </c>
    </row>
    <row r="533" spans="1:65" s="13" customFormat="1">
      <c r="B533" s="213"/>
      <c r="C533" s="214"/>
      <c r="D533" s="209" t="s">
        <v>324</v>
      </c>
      <c r="E533" s="215" t="s">
        <v>19</v>
      </c>
      <c r="F533" s="216" t="s">
        <v>243</v>
      </c>
      <c r="G533" s="214"/>
      <c r="H533" s="217">
        <v>1716.6</v>
      </c>
      <c r="I533" s="218"/>
      <c r="J533" s="214"/>
      <c r="K533" s="214"/>
      <c r="L533" s="219"/>
      <c r="M533" s="220"/>
      <c r="N533" s="221"/>
      <c r="O533" s="221"/>
      <c r="P533" s="221"/>
      <c r="Q533" s="221"/>
      <c r="R533" s="221"/>
      <c r="S533" s="221"/>
      <c r="T533" s="222"/>
      <c r="AT533" s="223" t="s">
        <v>324</v>
      </c>
      <c r="AU533" s="223" t="s">
        <v>86</v>
      </c>
      <c r="AV533" s="13" t="s">
        <v>86</v>
      </c>
      <c r="AW533" s="13" t="s">
        <v>37</v>
      </c>
      <c r="AX533" s="13" t="s">
        <v>84</v>
      </c>
      <c r="AY533" s="223" t="s">
        <v>315</v>
      </c>
    </row>
    <row r="534" spans="1:65" s="2" customFormat="1" ht="16.5" customHeight="1">
      <c r="A534" s="36"/>
      <c r="B534" s="37"/>
      <c r="C534" s="196" t="s">
        <v>869</v>
      </c>
      <c r="D534" s="196" t="s">
        <v>317</v>
      </c>
      <c r="E534" s="197" t="s">
        <v>870</v>
      </c>
      <c r="F534" s="198" t="s">
        <v>871</v>
      </c>
      <c r="G534" s="199" t="s">
        <v>105</v>
      </c>
      <c r="H534" s="200">
        <v>330.16699999999997</v>
      </c>
      <c r="I534" s="201"/>
      <c r="J534" s="202">
        <f>ROUND(I534*H534,2)</f>
        <v>0</v>
      </c>
      <c r="K534" s="198" t="s">
        <v>320</v>
      </c>
      <c r="L534" s="41"/>
      <c r="M534" s="203" t="s">
        <v>19</v>
      </c>
      <c r="N534" s="204" t="s">
        <v>47</v>
      </c>
      <c r="O534" s="66"/>
      <c r="P534" s="205">
        <f>O534*H534</f>
        <v>0</v>
      </c>
      <c r="Q534" s="205">
        <v>0</v>
      </c>
      <c r="R534" s="205">
        <f>Q534*H534</f>
        <v>0</v>
      </c>
      <c r="S534" s="205">
        <v>0</v>
      </c>
      <c r="T534" s="206">
        <f>S534*H534</f>
        <v>0</v>
      </c>
      <c r="U534" s="36"/>
      <c r="V534" s="36"/>
      <c r="W534" s="36"/>
      <c r="X534" s="36"/>
      <c r="Y534" s="36"/>
      <c r="Z534" s="36"/>
      <c r="AA534" s="36"/>
      <c r="AB534" s="36"/>
      <c r="AC534" s="36"/>
      <c r="AD534" s="36"/>
      <c r="AE534" s="36"/>
      <c r="AR534" s="207" t="s">
        <v>194</v>
      </c>
      <c r="AT534" s="207" t="s">
        <v>317</v>
      </c>
      <c r="AU534" s="207" t="s">
        <v>86</v>
      </c>
      <c r="AY534" s="19" t="s">
        <v>315</v>
      </c>
      <c r="BE534" s="208">
        <f>IF(N534="základní",J534,0)</f>
        <v>0</v>
      </c>
      <c r="BF534" s="208">
        <f>IF(N534="snížená",J534,0)</f>
        <v>0</v>
      </c>
      <c r="BG534" s="208">
        <f>IF(N534="zákl. přenesená",J534,0)</f>
        <v>0</v>
      </c>
      <c r="BH534" s="208">
        <f>IF(N534="sníž. přenesená",J534,0)</f>
        <v>0</v>
      </c>
      <c r="BI534" s="208">
        <f>IF(N534="nulová",J534,0)</f>
        <v>0</v>
      </c>
      <c r="BJ534" s="19" t="s">
        <v>84</v>
      </c>
      <c r="BK534" s="208">
        <f>ROUND(I534*H534,2)</f>
        <v>0</v>
      </c>
      <c r="BL534" s="19" t="s">
        <v>194</v>
      </c>
      <c r="BM534" s="207" t="s">
        <v>872</v>
      </c>
    </row>
    <row r="535" spans="1:65" s="2" customFormat="1">
      <c r="A535" s="36"/>
      <c r="B535" s="37"/>
      <c r="C535" s="38"/>
      <c r="D535" s="209" t="s">
        <v>322</v>
      </c>
      <c r="E535" s="38"/>
      <c r="F535" s="210" t="s">
        <v>873</v>
      </c>
      <c r="G535" s="38"/>
      <c r="H535" s="38"/>
      <c r="I535" s="118"/>
      <c r="J535" s="38"/>
      <c r="K535" s="38"/>
      <c r="L535" s="41"/>
      <c r="M535" s="211"/>
      <c r="N535" s="212"/>
      <c r="O535" s="66"/>
      <c r="P535" s="66"/>
      <c r="Q535" s="66"/>
      <c r="R535" s="66"/>
      <c r="S535" s="66"/>
      <c r="T535" s="67"/>
      <c r="U535" s="36"/>
      <c r="V535" s="36"/>
      <c r="W535" s="36"/>
      <c r="X535" s="36"/>
      <c r="Y535" s="36"/>
      <c r="Z535" s="36"/>
      <c r="AA535" s="36"/>
      <c r="AB535" s="36"/>
      <c r="AC535" s="36"/>
      <c r="AD535" s="36"/>
      <c r="AE535" s="36"/>
      <c r="AT535" s="19" t="s">
        <v>322</v>
      </c>
      <c r="AU535" s="19" t="s">
        <v>86</v>
      </c>
    </row>
    <row r="536" spans="1:65" s="14" customFormat="1">
      <c r="B536" s="225"/>
      <c r="C536" s="226"/>
      <c r="D536" s="209" t="s">
        <v>324</v>
      </c>
      <c r="E536" s="227" t="s">
        <v>19</v>
      </c>
      <c r="F536" s="228" t="s">
        <v>874</v>
      </c>
      <c r="G536" s="226"/>
      <c r="H536" s="227" t="s">
        <v>19</v>
      </c>
      <c r="I536" s="229"/>
      <c r="J536" s="226"/>
      <c r="K536" s="226"/>
      <c r="L536" s="230"/>
      <c r="M536" s="231"/>
      <c r="N536" s="232"/>
      <c r="O536" s="232"/>
      <c r="P536" s="232"/>
      <c r="Q536" s="232"/>
      <c r="R536" s="232"/>
      <c r="S536" s="232"/>
      <c r="T536" s="233"/>
      <c r="AT536" s="234" t="s">
        <v>324</v>
      </c>
      <c r="AU536" s="234" t="s">
        <v>86</v>
      </c>
      <c r="AV536" s="14" t="s">
        <v>84</v>
      </c>
      <c r="AW536" s="14" t="s">
        <v>37</v>
      </c>
      <c r="AX536" s="14" t="s">
        <v>76</v>
      </c>
      <c r="AY536" s="234" t="s">
        <v>315</v>
      </c>
    </row>
    <row r="537" spans="1:65" s="13" customFormat="1">
      <c r="B537" s="213"/>
      <c r="C537" s="214"/>
      <c r="D537" s="209" t="s">
        <v>324</v>
      </c>
      <c r="E537" s="215" t="s">
        <v>19</v>
      </c>
      <c r="F537" s="216" t="s">
        <v>875</v>
      </c>
      <c r="G537" s="214"/>
      <c r="H537" s="217">
        <v>238.167</v>
      </c>
      <c r="I537" s="218"/>
      <c r="J537" s="214"/>
      <c r="K537" s="214"/>
      <c r="L537" s="219"/>
      <c r="M537" s="220"/>
      <c r="N537" s="221"/>
      <c r="O537" s="221"/>
      <c r="P537" s="221"/>
      <c r="Q537" s="221"/>
      <c r="R537" s="221"/>
      <c r="S537" s="221"/>
      <c r="T537" s="222"/>
      <c r="AT537" s="223" t="s">
        <v>324</v>
      </c>
      <c r="AU537" s="223" t="s">
        <v>86</v>
      </c>
      <c r="AV537" s="13" t="s">
        <v>86</v>
      </c>
      <c r="AW537" s="13" t="s">
        <v>37</v>
      </c>
      <c r="AX537" s="13" t="s">
        <v>76</v>
      </c>
      <c r="AY537" s="223" t="s">
        <v>315</v>
      </c>
    </row>
    <row r="538" spans="1:65" s="13" customFormat="1">
      <c r="B538" s="213"/>
      <c r="C538" s="214"/>
      <c r="D538" s="209" t="s">
        <v>324</v>
      </c>
      <c r="E538" s="215" t="s">
        <v>19</v>
      </c>
      <c r="F538" s="216" t="s">
        <v>876</v>
      </c>
      <c r="G538" s="214"/>
      <c r="H538" s="217">
        <v>92</v>
      </c>
      <c r="I538" s="218"/>
      <c r="J538" s="214"/>
      <c r="K538" s="214"/>
      <c r="L538" s="219"/>
      <c r="M538" s="220"/>
      <c r="N538" s="221"/>
      <c r="O538" s="221"/>
      <c r="P538" s="221"/>
      <c r="Q538" s="221"/>
      <c r="R538" s="221"/>
      <c r="S538" s="221"/>
      <c r="T538" s="222"/>
      <c r="AT538" s="223" t="s">
        <v>324</v>
      </c>
      <c r="AU538" s="223" t="s">
        <v>86</v>
      </c>
      <c r="AV538" s="13" t="s">
        <v>86</v>
      </c>
      <c r="AW538" s="13" t="s">
        <v>37</v>
      </c>
      <c r="AX538" s="13" t="s">
        <v>76</v>
      </c>
      <c r="AY538" s="223" t="s">
        <v>315</v>
      </c>
    </row>
    <row r="539" spans="1:65" s="16" customFormat="1">
      <c r="B539" s="246"/>
      <c r="C539" s="247"/>
      <c r="D539" s="209" t="s">
        <v>324</v>
      </c>
      <c r="E539" s="248" t="s">
        <v>19</v>
      </c>
      <c r="F539" s="249" t="s">
        <v>368</v>
      </c>
      <c r="G539" s="247"/>
      <c r="H539" s="250">
        <v>330.16699999999997</v>
      </c>
      <c r="I539" s="251"/>
      <c r="J539" s="247"/>
      <c r="K539" s="247"/>
      <c r="L539" s="252"/>
      <c r="M539" s="253"/>
      <c r="N539" s="254"/>
      <c r="O539" s="254"/>
      <c r="P539" s="254"/>
      <c r="Q539" s="254"/>
      <c r="R539" s="254"/>
      <c r="S539" s="254"/>
      <c r="T539" s="255"/>
      <c r="AT539" s="256" t="s">
        <v>324</v>
      </c>
      <c r="AU539" s="256" t="s">
        <v>86</v>
      </c>
      <c r="AV539" s="16" t="s">
        <v>194</v>
      </c>
      <c r="AW539" s="16" t="s">
        <v>37</v>
      </c>
      <c r="AX539" s="16" t="s">
        <v>84</v>
      </c>
      <c r="AY539" s="256" t="s">
        <v>315</v>
      </c>
    </row>
    <row r="540" spans="1:65" s="2" customFormat="1" ht="16.5" customHeight="1">
      <c r="A540" s="36"/>
      <c r="B540" s="37"/>
      <c r="C540" s="196" t="s">
        <v>877</v>
      </c>
      <c r="D540" s="196" t="s">
        <v>317</v>
      </c>
      <c r="E540" s="197" t="s">
        <v>878</v>
      </c>
      <c r="F540" s="198" t="s">
        <v>879</v>
      </c>
      <c r="G540" s="199" t="s">
        <v>105</v>
      </c>
      <c r="H540" s="200">
        <v>1153.3910000000001</v>
      </c>
      <c r="I540" s="201"/>
      <c r="J540" s="202">
        <f>ROUND(I540*H540,2)</f>
        <v>0</v>
      </c>
      <c r="K540" s="198" t="s">
        <v>320</v>
      </c>
      <c r="L540" s="41"/>
      <c r="M540" s="203" t="s">
        <v>19</v>
      </c>
      <c r="N540" s="204" t="s">
        <v>47</v>
      </c>
      <c r="O540" s="66"/>
      <c r="P540" s="205">
        <f>O540*H540</f>
        <v>0</v>
      </c>
      <c r="Q540" s="205">
        <v>0</v>
      </c>
      <c r="R540" s="205">
        <f>Q540*H540</f>
        <v>0</v>
      </c>
      <c r="S540" s="205">
        <v>0</v>
      </c>
      <c r="T540" s="206">
        <f>S540*H540</f>
        <v>0</v>
      </c>
      <c r="U540" s="36"/>
      <c r="V540" s="36"/>
      <c r="W540" s="36"/>
      <c r="X540" s="36"/>
      <c r="Y540" s="36"/>
      <c r="Z540" s="36"/>
      <c r="AA540" s="36"/>
      <c r="AB540" s="36"/>
      <c r="AC540" s="36"/>
      <c r="AD540" s="36"/>
      <c r="AE540" s="36"/>
      <c r="AR540" s="207" t="s">
        <v>194</v>
      </c>
      <c r="AT540" s="207" t="s">
        <v>317</v>
      </c>
      <c r="AU540" s="207" t="s">
        <v>86</v>
      </c>
      <c r="AY540" s="19" t="s">
        <v>315</v>
      </c>
      <c r="BE540" s="208">
        <f>IF(N540="základní",J540,0)</f>
        <v>0</v>
      </c>
      <c r="BF540" s="208">
        <f>IF(N540="snížená",J540,0)</f>
        <v>0</v>
      </c>
      <c r="BG540" s="208">
        <f>IF(N540="zákl. přenesená",J540,0)</f>
        <v>0</v>
      </c>
      <c r="BH540" s="208">
        <f>IF(N540="sníž. přenesená",J540,0)</f>
        <v>0</v>
      </c>
      <c r="BI540" s="208">
        <f>IF(N540="nulová",J540,0)</f>
        <v>0</v>
      </c>
      <c r="BJ540" s="19" t="s">
        <v>84</v>
      </c>
      <c r="BK540" s="208">
        <f>ROUND(I540*H540,2)</f>
        <v>0</v>
      </c>
      <c r="BL540" s="19" t="s">
        <v>194</v>
      </c>
      <c r="BM540" s="207" t="s">
        <v>880</v>
      </c>
    </row>
    <row r="541" spans="1:65" s="2" customFormat="1">
      <c r="A541" s="36"/>
      <c r="B541" s="37"/>
      <c r="C541" s="38"/>
      <c r="D541" s="209" t="s">
        <v>322</v>
      </c>
      <c r="E541" s="38"/>
      <c r="F541" s="210" t="s">
        <v>881</v>
      </c>
      <c r="G541" s="38"/>
      <c r="H541" s="38"/>
      <c r="I541" s="118"/>
      <c r="J541" s="38"/>
      <c r="K541" s="38"/>
      <c r="L541" s="41"/>
      <c r="M541" s="211"/>
      <c r="N541" s="212"/>
      <c r="O541" s="66"/>
      <c r="P541" s="66"/>
      <c r="Q541" s="66"/>
      <c r="R541" s="66"/>
      <c r="S541" s="66"/>
      <c r="T541" s="67"/>
      <c r="U541" s="36"/>
      <c r="V541" s="36"/>
      <c r="W541" s="36"/>
      <c r="X541" s="36"/>
      <c r="Y541" s="36"/>
      <c r="Z541" s="36"/>
      <c r="AA541" s="36"/>
      <c r="AB541" s="36"/>
      <c r="AC541" s="36"/>
      <c r="AD541" s="36"/>
      <c r="AE541" s="36"/>
      <c r="AT541" s="19" t="s">
        <v>322</v>
      </c>
      <c r="AU541" s="19" t="s">
        <v>86</v>
      </c>
    </row>
    <row r="542" spans="1:65" s="14" customFormat="1">
      <c r="B542" s="225"/>
      <c r="C542" s="226"/>
      <c r="D542" s="209" t="s">
        <v>324</v>
      </c>
      <c r="E542" s="227" t="s">
        <v>19</v>
      </c>
      <c r="F542" s="228" t="s">
        <v>874</v>
      </c>
      <c r="G542" s="226"/>
      <c r="H542" s="227" t="s">
        <v>19</v>
      </c>
      <c r="I542" s="229"/>
      <c r="J542" s="226"/>
      <c r="K542" s="226"/>
      <c r="L542" s="230"/>
      <c r="M542" s="231"/>
      <c r="N542" s="232"/>
      <c r="O542" s="232"/>
      <c r="P542" s="232"/>
      <c r="Q542" s="232"/>
      <c r="R542" s="232"/>
      <c r="S542" s="232"/>
      <c r="T542" s="233"/>
      <c r="AT542" s="234" t="s">
        <v>324</v>
      </c>
      <c r="AU542" s="234" t="s">
        <v>86</v>
      </c>
      <c r="AV542" s="14" t="s">
        <v>84</v>
      </c>
      <c r="AW542" s="14" t="s">
        <v>37</v>
      </c>
      <c r="AX542" s="14" t="s">
        <v>76</v>
      </c>
      <c r="AY542" s="234" t="s">
        <v>315</v>
      </c>
    </row>
    <row r="543" spans="1:65" s="13" customFormat="1">
      <c r="B543" s="213"/>
      <c r="C543" s="214"/>
      <c r="D543" s="209" t="s">
        <v>324</v>
      </c>
      <c r="E543" s="215" t="s">
        <v>19</v>
      </c>
      <c r="F543" s="216" t="s">
        <v>882</v>
      </c>
      <c r="G543" s="214"/>
      <c r="H543" s="217">
        <v>239.07</v>
      </c>
      <c r="I543" s="218"/>
      <c r="J543" s="214"/>
      <c r="K543" s="214"/>
      <c r="L543" s="219"/>
      <c r="M543" s="220"/>
      <c r="N543" s="221"/>
      <c r="O543" s="221"/>
      <c r="P543" s="221"/>
      <c r="Q543" s="221"/>
      <c r="R543" s="221"/>
      <c r="S543" s="221"/>
      <c r="T543" s="222"/>
      <c r="AT543" s="223" t="s">
        <v>324</v>
      </c>
      <c r="AU543" s="223" t="s">
        <v>86</v>
      </c>
      <c r="AV543" s="13" t="s">
        <v>86</v>
      </c>
      <c r="AW543" s="13" t="s">
        <v>37</v>
      </c>
      <c r="AX543" s="13" t="s">
        <v>76</v>
      </c>
      <c r="AY543" s="223" t="s">
        <v>315</v>
      </c>
    </row>
    <row r="544" spans="1:65" s="13" customFormat="1">
      <c r="B544" s="213"/>
      <c r="C544" s="214"/>
      <c r="D544" s="209" t="s">
        <v>324</v>
      </c>
      <c r="E544" s="215" t="s">
        <v>19</v>
      </c>
      <c r="F544" s="216" t="s">
        <v>883</v>
      </c>
      <c r="G544" s="214"/>
      <c r="H544" s="217">
        <v>300.22199999999998</v>
      </c>
      <c r="I544" s="218"/>
      <c r="J544" s="214"/>
      <c r="K544" s="214"/>
      <c r="L544" s="219"/>
      <c r="M544" s="220"/>
      <c r="N544" s="221"/>
      <c r="O544" s="221"/>
      <c r="P544" s="221"/>
      <c r="Q544" s="221"/>
      <c r="R544" s="221"/>
      <c r="S544" s="221"/>
      <c r="T544" s="222"/>
      <c r="AT544" s="223" t="s">
        <v>324</v>
      </c>
      <c r="AU544" s="223" t="s">
        <v>86</v>
      </c>
      <c r="AV544" s="13" t="s">
        <v>86</v>
      </c>
      <c r="AW544" s="13" t="s">
        <v>37</v>
      </c>
      <c r="AX544" s="13" t="s">
        <v>76</v>
      </c>
      <c r="AY544" s="223" t="s">
        <v>315</v>
      </c>
    </row>
    <row r="545" spans="1:65" s="13" customFormat="1">
      <c r="B545" s="213"/>
      <c r="C545" s="214"/>
      <c r="D545" s="209" t="s">
        <v>324</v>
      </c>
      <c r="E545" s="215" t="s">
        <v>19</v>
      </c>
      <c r="F545" s="216" t="s">
        <v>884</v>
      </c>
      <c r="G545" s="214"/>
      <c r="H545" s="217">
        <v>299.16699999999997</v>
      </c>
      <c r="I545" s="218"/>
      <c r="J545" s="214"/>
      <c r="K545" s="214"/>
      <c r="L545" s="219"/>
      <c r="M545" s="220"/>
      <c r="N545" s="221"/>
      <c r="O545" s="221"/>
      <c r="P545" s="221"/>
      <c r="Q545" s="221"/>
      <c r="R545" s="221"/>
      <c r="S545" s="221"/>
      <c r="T545" s="222"/>
      <c r="AT545" s="223" t="s">
        <v>324</v>
      </c>
      <c r="AU545" s="223" t="s">
        <v>86</v>
      </c>
      <c r="AV545" s="13" t="s">
        <v>86</v>
      </c>
      <c r="AW545" s="13" t="s">
        <v>37</v>
      </c>
      <c r="AX545" s="13" t="s">
        <v>76</v>
      </c>
      <c r="AY545" s="223" t="s">
        <v>315</v>
      </c>
    </row>
    <row r="546" spans="1:65" s="13" customFormat="1">
      <c r="B546" s="213"/>
      <c r="C546" s="214"/>
      <c r="D546" s="209" t="s">
        <v>324</v>
      </c>
      <c r="E546" s="215" t="s">
        <v>19</v>
      </c>
      <c r="F546" s="216" t="s">
        <v>885</v>
      </c>
      <c r="G546" s="214"/>
      <c r="H546" s="217">
        <v>56.332999999999998</v>
      </c>
      <c r="I546" s="218"/>
      <c r="J546" s="214"/>
      <c r="K546" s="214"/>
      <c r="L546" s="219"/>
      <c r="M546" s="220"/>
      <c r="N546" s="221"/>
      <c r="O546" s="221"/>
      <c r="P546" s="221"/>
      <c r="Q546" s="221"/>
      <c r="R546" s="221"/>
      <c r="S546" s="221"/>
      <c r="T546" s="222"/>
      <c r="AT546" s="223" t="s">
        <v>324</v>
      </c>
      <c r="AU546" s="223" t="s">
        <v>86</v>
      </c>
      <c r="AV546" s="13" t="s">
        <v>86</v>
      </c>
      <c r="AW546" s="13" t="s">
        <v>37</v>
      </c>
      <c r="AX546" s="13" t="s">
        <v>76</v>
      </c>
      <c r="AY546" s="223" t="s">
        <v>315</v>
      </c>
    </row>
    <row r="547" spans="1:65" s="15" customFormat="1">
      <c r="B547" s="235"/>
      <c r="C547" s="236"/>
      <c r="D547" s="209" t="s">
        <v>324</v>
      </c>
      <c r="E547" s="237" t="s">
        <v>19</v>
      </c>
      <c r="F547" s="238" t="s">
        <v>366</v>
      </c>
      <c r="G547" s="236"/>
      <c r="H547" s="239">
        <v>894.79200000000003</v>
      </c>
      <c r="I547" s="240"/>
      <c r="J547" s="236"/>
      <c r="K547" s="236"/>
      <c r="L547" s="241"/>
      <c r="M547" s="242"/>
      <c r="N547" s="243"/>
      <c r="O547" s="243"/>
      <c r="P547" s="243"/>
      <c r="Q547" s="243"/>
      <c r="R547" s="243"/>
      <c r="S547" s="243"/>
      <c r="T547" s="244"/>
      <c r="AT547" s="245" t="s">
        <v>324</v>
      </c>
      <c r="AU547" s="245" t="s">
        <v>86</v>
      </c>
      <c r="AV547" s="15" t="s">
        <v>142</v>
      </c>
      <c r="AW547" s="15" t="s">
        <v>37</v>
      </c>
      <c r="AX547" s="15" t="s">
        <v>76</v>
      </c>
      <c r="AY547" s="245" t="s">
        <v>315</v>
      </c>
    </row>
    <row r="548" spans="1:65" s="13" customFormat="1">
      <c r="B548" s="213"/>
      <c r="C548" s="214"/>
      <c r="D548" s="209" t="s">
        <v>324</v>
      </c>
      <c r="E548" s="215" t="s">
        <v>19</v>
      </c>
      <c r="F548" s="216" t="s">
        <v>127</v>
      </c>
      <c r="G548" s="214"/>
      <c r="H548" s="217">
        <v>91.899000000000001</v>
      </c>
      <c r="I548" s="218"/>
      <c r="J548" s="214"/>
      <c r="K548" s="214"/>
      <c r="L548" s="219"/>
      <c r="M548" s="220"/>
      <c r="N548" s="221"/>
      <c r="O548" s="221"/>
      <c r="P548" s="221"/>
      <c r="Q548" s="221"/>
      <c r="R548" s="221"/>
      <c r="S548" s="221"/>
      <c r="T548" s="222"/>
      <c r="AT548" s="223" t="s">
        <v>324</v>
      </c>
      <c r="AU548" s="223" t="s">
        <v>86</v>
      </c>
      <c r="AV548" s="13" t="s">
        <v>86</v>
      </c>
      <c r="AW548" s="13" t="s">
        <v>37</v>
      </c>
      <c r="AX548" s="13" t="s">
        <v>76</v>
      </c>
      <c r="AY548" s="223" t="s">
        <v>315</v>
      </c>
    </row>
    <row r="549" spans="1:65" s="13" customFormat="1">
      <c r="B549" s="213"/>
      <c r="C549" s="214"/>
      <c r="D549" s="209" t="s">
        <v>324</v>
      </c>
      <c r="E549" s="215" t="s">
        <v>19</v>
      </c>
      <c r="F549" s="216" t="s">
        <v>123</v>
      </c>
      <c r="G549" s="214"/>
      <c r="H549" s="217">
        <v>78.3</v>
      </c>
      <c r="I549" s="218"/>
      <c r="J549" s="214"/>
      <c r="K549" s="214"/>
      <c r="L549" s="219"/>
      <c r="M549" s="220"/>
      <c r="N549" s="221"/>
      <c r="O549" s="221"/>
      <c r="P549" s="221"/>
      <c r="Q549" s="221"/>
      <c r="R549" s="221"/>
      <c r="S549" s="221"/>
      <c r="T549" s="222"/>
      <c r="AT549" s="223" t="s">
        <v>324</v>
      </c>
      <c r="AU549" s="223" t="s">
        <v>86</v>
      </c>
      <c r="AV549" s="13" t="s">
        <v>86</v>
      </c>
      <c r="AW549" s="13" t="s">
        <v>37</v>
      </c>
      <c r="AX549" s="13" t="s">
        <v>76</v>
      </c>
      <c r="AY549" s="223" t="s">
        <v>315</v>
      </c>
    </row>
    <row r="550" spans="1:65" s="13" customFormat="1">
      <c r="B550" s="213"/>
      <c r="C550" s="214"/>
      <c r="D550" s="209" t="s">
        <v>324</v>
      </c>
      <c r="E550" s="215" t="s">
        <v>19</v>
      </c>
      <c r="F550" s="216" t="s">
        <v>246</v>
      </c>
      <c r="G550" s="214"/>
      <c r="H550" s="217">
        <v>88.4</v>
      </c>
      <c r="I550" s="218"/>
      <c r="J550" s="214"/>
      <c r="K550" s="214"/>
      <c r="L550" s="219"/>
      <c r="M550" s="220"/>
      <c r="N550" s="221"/>
      <c r="O550" s="221"/>
      <c r="P550" s="221"/>
      <c r="Q550" s="221"/>
      <c r="R550" s="221"/>
      <c r="S550" s="221"/>
      <c r="T550" s="222"/>
      <c r="AT550" s="223" t="s">
        <v>324</v>
      </c>
      <c r="AU550" s="223" t="s">
        <v>86</v>
      </c>
      <c r="AV550" s="13" t="s">
        <v>86</v>
      </c>
      <c r="AW550" s="13" t="s">
        <v>37</v>
      </c>
      <c r="AX550" s="13" t="s">
        <v>76</v>
      </c>
      <c r="AY550" s="223" t="s">
        <v>315</v>
      </c>
    </row>
    <row r="551" spans="1:65" s="16" customFormat="1">
      <c r="B551" s="246"/>
      <c r="C551" s="247"/>
      <c r="D551" s="209" t="s">
        <v>324</v>
      </c>
      <c r="E551" s="248" t="s">
        <v>19</v>
      </c>
      <c r="F551" s="249" t="s">
        <v>368</v>
      </c>
      <c r="G551" s="247"/>
      <c r="H551" s="250">
        <v>1153.3910000000001</v>
      </c>
      <c r="I551" s="251"/>
      <c r="J551" s="247"/>
      <c r="K551" s="247"/>
      <c r="L551" s="252"/>
      <c r="M551" s="253"/>
      <c r="N551" s="254"/>
      <c r="O551" s="254"/>
      <c r="P551" s="254"/>
      <c r="Q551" s="254"/>
      <c r="R551" s="254"/>
      <c r="S551" s="254"/>
      <c r="T551" s="255"/>
      <c r="AT551" s="256" t="s">
        <v>324</v>
      </c>
      <c r="AU551" s="256" t="s">
        <v>86</v>
      </c>
      <c r="AV551" s="16" t="s">
        <v>194</v>
      </c>
      <c r="AW551" s="16" t="s">
        <v>37</v>
      </c>
      <c r="AX551" s="16" t="s">
        <v>84</v>
      </c>
      <c r="AY551" s="256" t="s">
        <v>315</v>
      </c>
    </row>
    <row r="552" spans="1:65" s="2" customFormat="1" ht="16.5" customHeight="1">
      <c r="A552" s="36"/>
      <c r="B552" s="37"/>
      <c r="C552" s="196" t="s">
        <v>886</v>
      </c>
      <c r="D552" s="196" t="s">
        <v>317</v>
      </c>
      <c r="E552" s="197" t="s">
        <v>887</v>
      </c>
      <c r="F552" s="198" t="s">
        <v>888</v>
      </c>
      <c r="G552" s="199" t="s">
        <v>105</v>
      </c>
      <c r="H552" s="200">
        <v>88.4</v>
      </c>
      <c r="I552" s="201"/>
      <c r="J552" s="202">
        <f>ROUND(I552*H552,2)</f>
        <v>0</v>
      </c>
      <c r="K552" s="198" t="s">
        <v>320</v>
      </c>
      <c r="L552" s="41"/>
      <c r="M552" s="203" t="s">
        <v>19</v>
      </c>
      <c r="N552" s="204" t="s">
        <v>47</v>
      </c>
      <c r="O552" s="66"/>
      <c r="P552" s="205">
        <f>O552*H552</f>
        <v>0</v>
      </c>
      <c r="Q552" s="205">
        <v>0</v>
      </c>
      <c r="R552" s="205">
        <f>Q552*H552</f>
        <v>0</v>
      </c>
      <c r="S552" s="205">
        <v>0</v>
      </c>
      <c r="T552" s="206">
        <f>S552*H552</f>
        <v>0</v>
      </c>
      <c r="U552" s="36"/>
      <c r="V552" s="36"/>
      <c r="W552" s="36"/>
      <c r="X552" s="36"/>
      <c r="Y552" s="36"/>
      <c r="Z552" s="36"/>
      <c r="AA552" s="36"/>
      <c r="AB552" s="36"/>
      <c r="AC552" s="36"/>
      <c r="AD552" s="36"/>
      <c r="AE552" s="36"/>
      <c r="AR552" s="207" t="s">
        <v>194</v>
      </c>
      <c r="AT552" s="207" t="s">
        <v>317</v>
      </c>
      <c r="AU552" s="207" t="s">
        <v>86</v>
      </c>
      <c r="AY552" s="19" t="s">
        <v>315</v>
      </c>
      <c r="BE552" s="208">
        <f>IF(N552="základní",J552,0)</f>
        <v>0</v>
      </c>
      <c r="BF552" s="208">
        <f>IF(N552="snížená",J552,0)</f>
        <v>0</v>
      </c>
      <c r="BG552" s="208">
        <f>IF(N552="zákl. přenesená",J552,0)</f>
        <v>0</v>
      </c>
      <c r="BH552" s="208">
        <f>IF(N552="sníž. přenesená",J552,0)</f>
        <v>0</v>
      </c>
      <c r="BI552" s="208">
        <f>IF(N552="nulová",J552,0)</f>
        <v>0</v>
      </c>
      <c r="BJ552" s="19" t="s">
        <v>84</v>
      </c>
      <c r="BK552" s="208">
        <f>ROUND(I552*H552,2)</f>
        <v>0</v>
      </c>
      <c r="BL552" s="19" t="s">
        <v>194</v>
      </c>
      <c r="BM552" s="207" t="s">
        <v>889</v>
      </c>
    </row>
    <row r="553" spans="1:65" s="2" customFormat="1">
      <c r="A553" s="36"/>
      <c r="B553" s="37"/>
      <c r="C553" s="38"/>
      <c r="D553" s="209" t="s">
        <v>322</v>
      </c>
      <c r="E553" s="38"/>
      <c r="F553" s="210" t="s">
        <v>890</v>
      </c>
      <c r="G553" s="38"/>
      <c r="H553" s="38"/>
      <c r="I553" s="118"/>
      <c r="J553" s="38"/>
      <c r="K553" s="38"/>
      <c r="L553" s="41"/>
      <c r="M553" s="211"/>
      <c r="N553" s="212"/>
      <c r="O553" s="66"/>
      <c r="P553" s="66"/>
      <c r="Q553" s="66"/>
      <c r="R553" s="66"/>
      <c r="S553" s="66"/>
      <c r="T553" s="67"/>
      <c r="U553" s="36"/>
      <c r="V553" s="36"/>
      <c r="W553" s="36"/>
      <c r="X553" s="36"/>
      <c r="Y553" s="36"/>
      <c r="Z553" s="36"/>
      <c r="AA553" s="36"/>
      <c r="AB553" s="36"/>
      <c r="AC553" s="36"/>
      <c r="AD553" s="36"/>
      <c r="AE553" s="36"/>
      <c r="AT553" s="19" t="s">
        <v>322</v>
      </c>
      <c r="AU553" s="19" t="s">
        <v>86</v>
      </c>
    </row>
    <row r="554" spans="1:65" s="14" customFormat="1">
      <c r="B554" s="225"/>
      <c r="C554" s="226"/>
      <c r="D554" s="209" t="s">
        <v>324</v>
      </c>
      <c r="E554" s="227" t="s">
        <v>19</v>
      </c>
      <c r="F554" s="228" t="s">
        <v>347</v>
      </c>
      <c r="G554" s="226"/>
      <c r="H554" s="227" t="s">
        <v>19</v>
      </c>
      <c r="I554" s="229"/>
      <c r="J554" s="226"/>
      <c r="K554" s="226"/>
      <c r="L554" s="230"/>
      <c r="M554" s="231"/>
      <c r="N554" s="232"/>
      <c r="O554" s="232"/>
      <c r="P554" s="232"/>
      <c r="Q554" s="232"/>
      <c r="R554" s="232"/>
      <c r="S554" s="232"/>
      <c r="T554" s="233"/>
      <c r="AT554" s="234" t="s">
        <v>324</v>
      </c>
      <c r="AU554" s="234" t="s">
        <v>86</v>
      </c>
      <c r="AV554" s="14" t="s">
        <v>84</v>
      </c>
      <c r="AW554" s="14" t="s">
        <v>37</v>
      </c>
      <c r="AX554" s="14" t="s">
        <v>76</v>
      </c>
      <c r="AY554" s="234" t="s">
        <v>315</v>
      </c>
    </row>
    <row r="555" spans="1:65" s="13" customFormat="1">
      <c r="B555" s="213"/>
      <c r="C555" s="214"/>
      <c r="D555" s="209" t="s">
        <v>324</v>
      </c>
      <c r="E555" s="215" t="s">
        <v>19</v>
      </c>
      <c r="F555" s="216" t="s">
        <v>891</v>
      </c>
      <c r="G555" s="214"/>
      <c r="H555" s="217">
        <v>64.3</v>
      </c>
      <c r="I555" s="218"/>
      <c r="J555" s="214"/>
      <c r="K555" s="214"/>
      <c r="L555" s="219"/>
      <c r="M555" s="220"/>
      <c r="N555" s="221"/>
      <c r="O555" s="221"/>
      <c r="P555" s="221"/>
      <c r="Q555" s="221"/>
      <c r="R555" s="221"/>
      <c r="S555" s="221"/>
      <c r="T555" s="222"/>
      <c r="AT555" s="223" t="s">
        <v>324</v>
      </c>
      <c r="AU555" s="223" t="s">
        <v>86</v>
      </c>
      <c r="AV555" s="13" t="s">
        <v>86</v>
      </c>
      <c r="AW555" s="13" t="s">
        <v>37</v>
      </c>
      <c r="AX555" s="13" t="s">
        <v>76</v>
      </c>
      <c r="AY555" s="223" t="s">
        <v>315</v>
      </c>
    </row>
    <row r="556" spans="1:65" s="13" customFormat="1">
      <c r="B556" s="213"/>
      <c r="C556" s="214"/>
      <c r="D556" s="209" t="s">
        <v>324</v>
      </c>
      <c r="E556" s="215" t="s">
        <v>19</v>
      </c>
      <c r="F556" s="216" t="s">
        <v>892</v>
      </c>
      <c r="G556" s="214"/>
      <c r="H556" s="217">
        <v>24.1</v>
      </c>
      <c r="I556" s="218"/>
      <c r="J556" s="214"/>
      <c r="K556" s="214"/>
      <c r="L556" s="219"/>
      <c r="M556" s="220"/>
      <c r="N556" s="221"/>
      <c r="O556" s="221"/>
      <c r="P556" s="221"/>
      <c r="Q556" s="221"/>
      <c r="R556" s="221"/>
      <c r="S556" s="221"/>
      <c r="T556" s="222"/>
      <c r="AT556" s="223" t="s">
        <v>324</v>
      </c>
      <c r="AU556" s="223" t="s">
        <v>86</v>
      </c>
      <c r="AV556" s="13" t="s">
        <v>86</v>
      </c>
      <c r="AW556" s="13" t="s">
        <v>37</v>
      </c>
      <c r="AX556" s="13" t="s">
        <v>76</v>
      </c>
      <c r="AY556" s="223" t="s">
        <v>315</v>
      </c>
    </row>
    <row r="557" spans="1:65" s="16" customFormat="1">
      <c r="B557" s="246"/>
      <c r="C557" s="247"/>
      <c r="D557" s="209" t="s">
        <v>324</v>
      </c>
      <c r="E557" s="248" t="s">
        <v>246</v>
      </c>
      <c r="F557" s="249" t="s">
        <v>368</v>
      </c>
      <c r="G557" s="247"/>
      <c r="H557" s="250">
        <v>88.4</v>
      </c>
      <c r="I557" s="251"/>
      <c r="J557" s="247"/>
      <c r="K557" s="247"/>
      <c r="L557" s="252"/>
      <c r="M557" s="253"/>
      <c r="N557" s="254"/>
      <c r="O557" s="254"/>
      <c r="P557" s="254"/>
      <c r="Q557" s="254"/>
      <c r="R557" s="254"/>
      <c r="S557" s="254"/>
      <c r="T557" s="255"/>
      <c r="AT557" s="256" t="s">
        <v>324</v>
      </c>
      <c r="AU557" s="256" t="s">
        <v>86</v>
      </c>
      <c r="AV557" s="16" t="s">
        <v>194</v>
      </c>
      <c r="AW557" s="16" t="s">
        <v>37</v>
      </c>
      <c r="AX557" s="16" t="s">
        <v>84</v>
      </c>
      <c r="AY557" s="256" t="s">
        <v>315</v>
      </c>
    </row>
    <row r="558" spans="1:65" s="2" customFormat="1" ht="16.5" customHeight="1">
      <c r="A558" s="36"/>
      <c r="B558" s="37"/>
      <c r="C558" s="196" t="s">
        <v>893</v>
      </c>
      <c r="D558" s="196" t="s">
        <v>317</v>
      </c>
      <c r="E558" s="197" t="s">
        <v>894</v>
      </c>
      <c r="F558" s="198" t="s">
        <v>895</v>
      </c>
      <c r="G558" s="199" t="s">
        <v>133</v>
      </c>
      <c r="H558" s="200">
        <v>10</v>
      </c>
      <c r="I558" s="201"/>
      <c r="J558" s="202">
        <f>ROUND(I558*H558,2)</f>
        <v>0</v>
      </c>
      <c r="K558" s="198" t="s">
        <v>320</v>
      </c>
      <c r="L558" s="41"/>
      <c r="M558" s="203" t="s">
        <v>19</v>
      </c>
      <c r="N558" s="204" t="s">
        <v>47</v>
      </c>
      <c r="O558" s="66"/>
      <c r="P558" s="205">
        <f>O558*H558</f>
        <v>0</v>
      </c>
      <c r="Q558" s="205">
        <v>3.8429999999999999E-2</v>
      </c>
      <c r="R558" s="205">
        <f>Q558*H558</f>
        <v>0.38429999999999997</v>
      </c>
      <c r="S558" s="205">
        <v>0</v>
      </c>
      <c r="T558" s="206">
        <f>S558*H558</f>
        <v>0</v>
      </c>
      <c r="U558" s="36"/>
      <c r="V558" s="36"/>
      <c r="W558" s="36"/>
      <c r="X558" s="36"/>
      <c r="Y558" s="36"/>
      <c r="Z558" s="36"/>
      <c r="AA558" s="36"/>
      <c r="AB558" s="36"/>
      <c r="AC558" s="36"/>
      <c r="AD558" s="36"/>
      <c r="AE558" s="36"/>
      <c r="AR558" s="207" t="s">
        <v>194</v>
      </c>
      <c r="AT558" s="207" t="s">
        <v>317</v>
      </c>
      <c r="AU558" s="207" t="s">
        <v>86</v>
      </c>
      <c r="AY558" s="19" t="s">
        <v>315</v>
      </c>
      <c r="BE558" s="208">
        <f>IF(N558="základní",J558,0)</f>
        <v>0</v>
      </c>
      <c r="BF558" s="208">
        <f>IF(N558="snížená",J558,0)</f>
        <v>0</v>
      </c>
      <c r="BG558" s="208">
        <f>IF(N558="zákl. přenesená",J558,0)</f>
        <v>0</v>
      </c>
      <c r="BH558" s="208">
        <f>IF(N558="sníž. přenesená",J558,0)</f>
        <v>0</v>
      </c>
      <c r="BI558" s="208">
        <f>IF(N558="nulová",J558,0)</f>
        <v>0</v>
      </c>
      <c r="BJ558" s="19" t="s">
        <v>84</v>
      </c>
      <c r="BK558" s="208">
        <f>ROUND(I558*H558,2)</f>
        <v>0</v>
      </c>
      <c r="BL558" s="19" t="s">
        <v>194</v>
      </c>
      <c r="BM558" s="207" t="s">
        <v>896</v>
      </c>
    </row>
    <row r="559" spans="1:65" s="2" customFormat="1" ht="19.5">
      <c r="A559" s="36"/>
      <c r="B559" s="37"/>
      <c r="C559" s="38"/>
      <c r="D559" s="209" t="s">
        <v>322</v>
      </c>
      <c r="E559" s="38"/>
      <c r="F559" s="210" t="s">
        <v>897</v>
      </c>
      <c r="G559" s="38"/>
      <c r="H559" s="38"/>
      <c r="I559" s="118"/>
      <c r="J559" s="38"/>
      <c r="K559" s="38"/>
      <c r="L559" s="41"/>
      <c r="M559" s="211"/>
      <c r="N559" s="212"/>
      <c r="O559" s="66"/>
      <c r="P559" s="66"/>
      <c r="Q559" s="66"/>
      <c r="R559" s="66"/>
      <c r="S559" s="66"/>
      <c r="T559" s="67"/>
      <c r="U559" s="36"/>
      <c r="V559" s="36"/>
      <c r="W559" s="36"/>
      <c r="X559" s="36"/>
      <c r="Y559" s="36"/>
      <c r="Z559" s="36"/>
      <c r="AA559" s="36"/>
      <c r="AB559" s="36"/>
      <c r="AC559" s="36"/>
      <c r="AD559" s="36"/>
      <c r="AE559" s="36"/>
      <c r="AT559" s="19" t="s">
        <v>322</v>
      </c>
      <c r="AU559" s="19" t="s">
        <v>86</v>
      </c>
    </row>
    <row r="560" spans="1:65" s="13" customFormat="1">
      <c r="B560" s="213"/>
      <c r="C560" s="214"/>
      <c r="D560" s="209" t="s">
        <v>324</v>
      </c>
      <c r="E560" s="215" t="s">
        <v>19</v>
      </c>
      <c r="F560" s="216" t="s">
        <v>898</v>
      </c>
      <c r="G560" s="214"/>
      <c r="H560" s="217">
        <v>10</v>
      </c>
      <c r="I560" s="218"/>
      <c r="J560" s="214"/>
      <c r="K560" s="214"/>
      <c r="L560" s="219"/>
      <c r="M560" s="220"/>
      <c r="N560" s="221"/>
      <c r="O560" s="221"/>
      <c r="P560" s="221"/>
      <c r="Q560" s="221"/>
      <c r="R560" s="221"/>
      <c r="S560" s="221"/>
      <c r="T560" s="222"/>
      <c r="AT560" s="223" t="s">
        <v>324</v>
      </c>
      <c r="AU560" s="223" t="s">
        <v>86</v>
      </c>
      <c r="AV560" s="13" t="s">
        <v>86</v>
      </c>
      <c r="AW560" s="13" t="s">
        <v>37</v>
      </c>
      <c r="AX560" s="13" t="s">
        <v>84</v>
      </c>
      <c r="AY560" s="223" t="s">
        <v>315</v>
      </c>
    </row>
    <row r="561" spans="1:65" s="2" customFormat="1" ht="16.5" customHeight="1">
      <c r="A561" s="36"/>
      <c r="B561" s="37"/>
      <c r="C561" s="196" t="s">
        <v>899</v>
      </c>
      <c r="D561" s="196" t="s">
        <v>317</v>
      </c>
      <c r="E561" s="197" t="s">
        <v>900</v>
      </c>
      <c r="F561" s="198" t="s">
        <v>901</v>
      </c>
      <c r="G561" s="199" t="s">
        <v>105</v>
      </c>
      <c r="H561" s="200">
        <v>1716.6</v>
      </c>
      <c r="I561" s="201"/>
      <c r="J561" s="202">
        <f>ROUND(I561*H561,2)</f>
        <v>0</v>
      </c>
      <c r="K561" s="198" t="s">
        <v>320</v>
      </c>
      <c r="L561" s="41"/>
      <c r="M561" s="203" t="s">
        <v>19</v>
      </c>
      <c r="N561" s="204" t="s">
        <v>47</v>
      </c>
      <c r="O561" s="66"/>
      <c r="P561" s="205">
        <f>O561*H561</f>
        <v>0</v>
      </c>
      <c r="Q561" s="205">
        <v>0</v>
      </c>
      <c r="R561" s="205">
        <f>Q561*H561</f>
        <v>0</v>
      </c>
      <c r="S561" s="205">
        <v>0</v>
      </c>
      <c r="T561" s="206">
        <f>S561*H561</f>
        <v>0</v>
      </c>
      <c r="U561" s="36"/>
      <c r="V561" s="36"/>
      <c r="W561" s="36"/>
      <c r="X561" s="36"/>
      <c r="Y561" s="36"/>
      <c r="Z561" s="36"/>
      <c r="AA561" s="36"/>
      <c r="AB561" s="36"/>
      <c r="AC561" s="36"/>
      <c r="AD561" s="36"/>
      <c r="AE561" s="36"/>
      <c r="AR561" s="207" t="s">
        <v>194</v>
      </c>
      <c r="AT561" s="207" t="s">
        <v>317</v>
      </c>
      <c r="AU561" s="207" t="s">
        <v>86</v>
      </c>
      <c r="AY561" s="19" t="s">
        <v>315</v>
      </c>
      <c r="BE561" s="208">
        <f>IF(N561="základní",J561,0)</f>
        <v>0</v>
      </c>
      <c r="BF561" s="208">
        <f>IF(N561="snížená",J561,0)</f>
        <v>0</v>
      </c>
      <c r="BG561" s="208">
        <f>IF(N561="zákl. přenesená",J561,0)</f>
        <v>0</v>
      </c>
      <c r="BH561" s="208">
        <f>IF(N561="sníž. přenesená",J561,0)</f>
        <v>0</v>
      </c>
      <c r="BI561" s="208">
        <f>IF(N561="nulová",J561,0)</f>
        <v>0</v>
      </c>
      <c r="BJ561" s="19" t="s">
        <v>84</v>
      </c>
      <c r="BK561" s="208">
        <f>ROUND(I561*H561,2)</f>
        <v>0</v>
      </c>
      <c r="BL561" s="19" t="s">
        <v>194</v>
      </c>
      <c r="BM561" s="207" t="s">
        <v>902</v>
      </c>
    </row>
    <row r="562" spans="1:65" s="2" customFormat="1">
      <c r="A562" s="36"/>
      <c r="B562" s="37"/>
      <c r="C562" s="38"/>
      <c r="D562" s="209" t="s">
        <v>322</v>
      </c>
      <c r="E562" s="38"/>
      <c r="F562" s="210" t="s">
        <v>903</v>
      </c>
      <c r="G562" s="38"/>
      <c r="H562" s="38"/>
      <c r="I562" s="118"/>
      <c r="J562" s="38"/>
      <c r="K562" s="38"/>
      <c r="L562" s="41"/>
      <c r="M562" s="211"/>
      <c r="N562" s="212"/>
      <c r="O562" s="66"/>
      <c r="P562" s="66"/>
      <c r="Q562" s="66"/>
      <c r="R562" s="66"/>
      <c r="S562" s="66"/>
      <c r="T562" s="67"/>
      <c r="U562" s="36"/>
      <c r="V562" s="36"/>
      <c r="W562" s="36"/>
      <c r="X562" s="36"/>
      <c r="Y562" s="36"/>
      <c r="Z562" s="36"/>
      <c r="AA562" s="36"/>
      <c r="AB562" s="36"/>
      <c r="AC562" s="36"/>
      <c r="AD562" s="36"/>
      <c r="AE562" s="36"/>
      <c r="AT562" s="19" t="s">
        <v>322</v>
      </c>
      <c r="AU562" s="19" t="s">
        <v>86</v>
      </c>
    </row>
    <row r="563" spans="1:65" s="13" customFormat="1">
      <c r="B563" s="213"/>
      <c r="C563" s="214"/>
      <c r="D563" s="209" t="s">
        <v>324</v>
      </c>
      <c r="E563" s="215" t="s">
        <v>19</v>
      </c>
      <c r="F563" s="216" t="s">
        <v>243</v>
      </c>
      <c r="G563" s="214"/>
      <c r="H563" s="217">
        <v>1716.6</v>
      </c>
      <c r="I563" s="218"/>
      <c r="J563" s="214"/>
      <c r="K563" s="214"/>
      <c r="L563" s="219"/>
      <c r="M563" s="220"/>
      <c r="N563" s="221"/>
      <c r="O563" s="221"/>
      <c r="P563" s="221"/>
      <c r="Q563" s="221"/>
      <c r="R563" s="221"/>
      <c r="S563" s="221"/>
      <c r="T563" s="222"/>
      <c r="AT563" s="223" t="s">
        <v>324</v>
      </c>
      <c r="AU563" s="223" t="s">
        <v>86</v>
      </c>
      <c r="AV563" s="13" t="s">
        <v>86</v>
      </c>
      <c r="AW563" s="13" t="s">
        <v>37</v>
      </c>
      <c r="AX563" s="13" t="s">
        <v>84</v>
      </c>
      <c r="AY563" s="223" t="s">
        <v>315</v>
      </c>
    </row>
    <row r="564" spans="1:65" s="2" customFormat="1" ht="16.5" customHeight="1">
      <c r="A564" s="36"/>
      <c r="B564" s="37"/>
      <c r="C564" s="196" t="s">
        <v>904</v>
      </c>
      <c r="D564" s="196" t="s">
        <v>317</v>
      </c>
      <c r="E564" s="197" t="s">
        <v>905</v>
      </c>
      <c r="F564" s="198" t="s">
        <v>906</v>
      </c>
      <c r="G564" s="199" t="s">
        <v>105</v>
      </c>
      <c r="H564" s="200">
        <v>88.4</v>
      </c>
      <c r="I564" s="201"/>
      <c r="J564" s="202">
        <f>ROUND(I564*H564,2)</f>
        <v>0</v>
      </c>
      <c r="K564" s="198" t="s">
        <v>320</v>
      </c>
      <c r="L564" s="41"/>
      <c r="M564" s="203" t="s">
        <v>19</v>
      </c>
      <c r="N564" s="204" t="s">
        <v>47</v>
      </c>
      <c r="O564" s="66"/>
      <c r="P564" s="205">
        <f>O564*H564</f>
        <v>0</v>
      </c>
      <c r="Q564" s="205">
        <v>0</v>
      </c>
      <c r="R564" s="205">
        <f>Q564*H564</f>
        <v>0</v>
      </c>
      <c r="S564" s="205">
        <v>0</v>
      </c>
      <c r="T564" s="206">
        <f>S564*H564</f>
        <v>0</v>
      </c>
      <c r="U564" s="36"/>
      <c r="V564" s="36"/>
      <c r="W564" s="36"/>
      <c r="X564" s="36"/>
      <c r="Y564" s="36"/>
      <c r="Z564" s="36"/>
      <c r="AA564" s="36"/>
      <c r="AB564" s="36"/>
      <c r="AC564" s="36"/>
      <c r="AD564" s="36"/>
      <c r="AE564" s="36"/>
      <c r="AR564" s="207" t="s">
        <v>194</v>
      </c>
      <c r="AT564" s="207" t="s">
        <v>317</v>
      </c>
      <c r="AU564" s="207" t="s">
        <v>86</v>
      </c>
      <c r="AY564" s="19" t="s">
        <v>315</v>
      </c>
      <c r="BE564" s="208">
        <f>IF(N564="základní",J564,0)</f>
        <v>0</v>
      </c>
      <c r="BF564" s="208">
        <f>IF(N564="snížená",J564,0)</f>
        <v>0</v>
      </c>
      <c r="BG564" s="208">
        <f>IF(N564="zákl. přenesená",J564,0)</f>
        <v>0</v>
      </c>
      <c r="BH564" s="208">
        <f>IF(N564="sníž. přenesená",J564,0)</f>
        <v>0</v>
      </c>
      <c r="BI564" s="208">
        <f>IF(N564="nulová",J564,0)</f>
        <v>0</v>
      </c>
      <c r="BJ564" s="19" t="s">
        <v>84</v>
      </c>
      <c r="BK564" s="208">
        <f>ROUND(I564*H564,2)</f>
        <v>0</v>
      </c>
      <c r="BL564" s="19" t="s">
        <v>194</v>
      </c>
      <c r="BM564" s="207" t="s">
        <v>907</v>
      </c>
    </row>
    <row r="565" spans="1:65" s="2" customFormat="1">
      <c r="A565" s="36"/>
      <c r="B565" s="37"/>
      <c r="C565" s="38"/>
      <c r="D565" s="209" t="s">
        <v>322</v>
      </c>
      <c r="E565" s="38"/>
      <c r="F565" s="210" t="s">
        <v>908</v>
      </c>
      <c r="G565" s="38"/>
      <c r="H565" s="38"/>
      <c r="I565" s="118"/>
      <c r="J565" s="38"/>
      <c r="K565" s="38"/>
      <c r="L565" s="41"/>
      <c r="M565" s="211"/>
      <c r="N565" s="212"/>
      <c r="O565" s="66"/>
      <c r="P565" s="66"/>
      <c r="Q565" s="66"/>
      <c r="R565" s="66"/>
      <c r="S565" s="66"/>
      <c r="T565" s="67"/>
      <c r="U565" s="36"/>
      <c r="V565" s="36"/>
      <c r="W565" s="36"/>
      <c r="X565" s="36"/>
      <c r="Y565" s="36"/>
      <c r="Z565" s="36"/>
      <c r="AA565" s="36"/>
      <c r="AB565" s="36"/>
      <c r="AC565" s="36"/>
      <c r="AD565" s="36"/>
      <c r="AE565" s="36"/>
      <c r="AT565" s="19" t="s">
        <v>322</v>
      </c>
      <c r="AU565" s="19" t="s">
        <v>86</v>
      </c>
    </row>
    <row r="566" spans="1:65" s="13" customFormat="1">
      <c r="B566" s="213"/>
      <c r="C566" s="214"/>
      <c r="D566" s="209" t="s">
        <v>324</v>
      </c>
      <c r="E566" s="215" t="s">
        <v>19</v>
      </c>
      <c r="F566" s="216" t="s">
        <v>246</v>
      </c>
      <c r="G566" s="214"/>
      <c r="H566" s="217">
        <v>88.4</v>
      </c>
      <c r="I566" s="218"/>
      <c r="J566" s="214"/>
      <c r="K566" s="214"/>
      <c r="L566" s="219"/>
      <c r="M566" s="220"/>
      <c r="N566" s="221"/>
      <c r="O566" s="221"/>
      <c r="P566" s="221"/>
      <c r="Q566" s="221"/>
      <c r="R566" s="221"/>
      <c r="S566" s="221"/>
      <c r="T566" s="222"/>
      <c r="AT566" s="223" t="s">
        <v>324</v>
      </c>
      <c r="AU566" s="223" t="s">
        <v>86</v>
      </c>
      <c r="AV566" s="13" t="s">
        <v>86</v>
      </c>
      <c r="AW566" s="13" t="s">
        <v>37</v>
      </c>
      <c r="AX566" s="13" t="s">
        <v>84</v>
      </c>
      <c r="AY566" s="223" t="s">
        <v>315</v>
      </c>
    </row>
    <row r="567" spans="1:65" s="2" customFormat="1" ht="16.5" customHeight="1">
      <c r="A567" s="36"/>
      <c r="B567" s="37"/>
      <c r="C567" s="196" t="s">
        <v>268</v>
      </c>
      <c r="D567" s="196" t="s">
        <v>317</v>
      </c>
      <c r="E567" s="197" t="s">
        <v>909</v>
      </c>
      <c r="F567" s="198" t="s">
        <v>910</v>
      </c>
      <c r="G567" s="199" t="s">
        <v>113</v>
      </c>
      <c r="H567" s="200">
        <v>54.15</v>
      </c>
      <c r="I567" s="201"/>
      <c r="J567" s="202">
        <f>ROUND(I567*H567,2)</f>
        <v>0</v>
      </c>
      <c r="K567" s="198" t="s">
        <v>320</v>
      </c>
      <c r="L567" s="41"/>
      <c r="M567" s="203" t="s">
        <v>19</v>
      </c>
      <c r="N567" s="204" t="s">
        <v>47</v>
      </c>
      <c r="O567" s="66"/>
      <c r="P567" s="205">
        <f>O567*H567</f>
        <v>0</v>
      </c>
      <c r="Q567" s="205">
        <v>0</v>
      </c>
      <c r="R567" s="205">
        <f>Q567*H567</f>
        <v>0</v>
      </c>
      <c r="S567" s="205">
        <v>0</v>
      </c>
      <c r="T567" s="206">
        <f>S567*H567</f>
        <v>0</v>
      </c>
      <c r="U567" s="36"/>
      <c r="V567" s="36"/>
      <c r="W567" s="36"/>
      <c r="X567" s="36"/>
      <c r="Y567" s="36"/>
      <c r="Z567" s="36"/>
      <c r="AA567" s="36"/>
      <c r="AB567" s="36"/>
      <c r="AC567" s="36"/>
      <c r="AD567" s="36"/>
      <c r="AE567" s="36"/>
      <c r="AR567" s="207" t="s">
        <v>194</v>
      </c>
      <c r="AT567" s="207" t="s">
        <v>317</v>
      </c>
      <c r="AU567" s="207" t="s">
        <v>86</v>
      </c>
      <c r="AY567" s="19" t="s">
        <v>315</v>
      </c>
      <c r="BE567" s="208">
        <f>IF(N567="základní",J567,0)</f>
        <v>0</v>
      </c>
      <c r="BF567" s="208">
        <f>IF(N567="snížená",J567,0)</f>
        <v>0</v>
      </c>
      <c r="BG567" s="208">
        <f>IF(N567="zákl. přenesená",J567,0)</f>
        <v>0</v>
      </c>
      <c r="BH567" s="208">
        <f>IF(N567="sníž. přenesená",J567,0)</f>
        <v>0</v>
      </c>
      <c r="BI567" s="208">
        <f>IF(N567="nulová",J567,0)</f>
        <v>0</v>
      </c>
      <c r="BJ567" s="19" t="s">
        <v>84</v>
      </c>
      <c r="BK567" s="208">
        <f>ROUND(I567*H567,2)</f>
        <v>0</v>
      </c>
      <c r="BL567" s="19" t="s">
        <v>194</v>
      </c>
      <c r="BM567" s="207" t="s">
        <v>911</v>
      </c>
    </row>
    <row r="568" spans="1:65" s="2" customFormat="1">
      <c r="A568" s="36"/>
      <c r="B568" s="37"/>
      <c r="C568" s="38"/>
      <c r="D568" s="209" t="s">
        <v>322</v>
      </c>
      <c r="E568" s="38"/>
      <c r="F568" s="210" t="s">
        <v>912</v>
      </c>
      <c r="G568" s="38"/>
      <c r="H568" s="38"/>
      <c r="I568" s="118"/>
      <c r="J568" s="38"/>
      <c r="K568" s="38"/>
      <c r="L568" s="41"/>
      <c r="M568" s="211"/>
      <c r="N568" s="212"/>
      <c r="O568" s="66"/>
      <c r="P568" s="66"/>
      <c r="Q568" s="66"/>
      <c r="R568" s="66"/>
      <c r="S568" s="66"/>
      <c r="T568" s="67"/>
      <c r="U568" s="36"/>
      <c r="V568" s="36"/>
      <c r="W568" s="36"/>
      <c r="X568" s="36"/>
      <c r="Y568" s="36"/>
      <c r="Z568" s="36"/>
      <c r="AA568" s="36"/>
      <c r="AB568" s="36"/>
      <c r="AC568" s="36"/>
      <c r="AD568" s="36"/>
      <c r="AE568" s="36"/>
      <c r="AT568" s="19" t="s">
        <v>322</v>
      </c>
      <c r="AU568" s="19" t="s">
        <v>86</v>
      </c>
    </row>
    <row r="569" spans="1:65" s="13" customFormat="1">
      <c r="B569" s="213"/>
      <c r="C569" s="214"/>
      <c r="D569" s="209" t="s">
        <v>324</v>
      </c>
      <c r="E569" s="215" t="s">
        <v>19</v>
      </c>
      <c r="F569" s="216" t="s">
        <v>913</v>
      </c>
      <c r="G569" s="214"/>
      <c r="H569" s="217">
        <v>51.497999999999998</v>
      </c>
      <c r="I569" s="218"/>
      <c r="J569" s="214"/>
      <c r="K569" s="214"/>
      <c r="L569" s="219"/>
      <c r="M569" s="220"/>
      <c r="N569" s="221"/>
      <c r="O569" s="221"/>
      <c r="P569" s="221"/>
      <c r="Q569" s="221"/>
      <c r="R569" s="221"/>
      <c r="S569" s="221"/>
      <c r="T569" s="222"/>
      <c r="AT569" s="223" t="s">
        <v>324</v>
      </c>
      <c r="AU569" s="223" t="s">
        <v>86</v>
      </c>
      <c r="AV569" s="13" t="s">
        <v>86</v>
      </c>
      <c r="AW569" s="13" t="s">
        <v>37</v>
      </c>
      <c r="AX569" s="13" t="s">
        <v>76</v>
      </c>
      <c r="AY569" s="223" t="s">
        <v>315</v>
      </c>
    </row>
    <row r="570" spans="1:65" s="13" customFormat="1">
      <c r="B570" s="213"/>
      <c r="C570" s="214"/>
      <c r="D570" s="209" t="s">
        <v>324</v>
      </c>
      <c r="E570" s="215" t="s">
        <v>19</v>
      </c>
      <c r="F570" s="216" t="s">
        <v>914</v>
      </c>
      <c r="G570" s="214"/>
      <c r="H570" s="217">
        <v>2.6520000000000001</v>
      </c>
      <c r="I570" s="218"/>
      <c r="J570" s="214"/>
      <c r="K570" s="214"/>
      <c r="L570" s="219"/>
      <c r="M570" s="220"/>
      <c r="N570" s="221"/>
      <c r="O570" s="221"/>
      <c r="P570" s="221"/>
      <c r="Q570" s="221"/>
      <c r="R570" s="221"/>
      <c r="S570" s="221"/>
      <c r="T570" s="222"/>
      <c r="AT570" s="223" t="s">
        <v>324</v>
      </c>
      <c r="AU570" s="223" t="s">
        <v>86</v>
      </c>
      <c r="AV570" s="13" t="s">
        <v>86</v>
      </c>
      <c r="AW570" s="13" t="s">
        <v>37</v>
      </c>
      <c r="AX570" s="13" t="s">
        <v>76</v>
      </c>
      <c r="AY570" s="223" t="s">
        <v>315</v>
      </c>
    </row>
    <row r="571" spans="1:65" s="16" customFormat="1">
      <c r="B571" s="246"/>
      <c r="C571" s="247"/>
      <c r="D571" s="209" t="s">
        <v>324</v>
      </c>
      <c r="E571" s="248" t="s">
        <v>263</v>
      </c>
      <c r="F571" s="249" t="s">
        <v>368</v>
      </c>
      <c r="G571" s="247"/>
      <c r="H571" s="250">
        <v>54.15</v>
      </c>
      <c r="I571" s="251"/>
      <c r="J571" s="247"/>
      <c r="K571" s="247"/>
      <c r="L571" s="252"/>
      <c r="M571" s="253"/>
      <c r="N571" s="254"/>
      <c r="O571" s="254"/>
      <c r="P571" s="254"/>
      <c r="Q571" s="254"/>
      <c r="R571" s="254"/>
      <c r="S571" s="254"/>
      <c r="T571" s="255"/>
      <c r="AT571" s="256" t="s">
        <v>324</v>
      </c>
      <c r="AU571" s="256" t="s">
        <v>86</v>
      </c>
      <c r="AV571" s="16" t="s">
        <v>194</v>
      </c>
      <c r="AW571" s="16" t="s">
        <v>37</v>
      </c>
      <c r="AX571" s="16" t="s">
        <v>84</v>
      </c>
      <c r="AY571" s="256" t="s">
        <v>315</v>
      </c>
    </row>
    <row r="572" spans="1:65" s="2" customFormat="1" ht="16.5" customHeight="1">
      <c r="A572" s="36"/>
      <c r="B572" s="37"/>
      <c r="C572" s="196" t="s">
        <v>915</v>
      </c>
      <c r="D572" s="196" t="s">
        <v>317</v>
      </c>
      <c r="E572" s="197" t="s">
        <v>916</v>
      </c>
      <c r="F572" s="198" t="s">
        <v>917</v>
      </c>
      <c r="G572" s="199" t="s">
        <v>113</v>
      </c>
      <c r="H572" s="200">
        <v>54.15</v>
      </c>
      <c r="I572" s="201"/>
      <c r="J572" s="202">
        <f>ROUND(I572*H572,2)</f>
        <v>0</v>
      </c>
      <c r="K572" s="198" t="s">
        <v>320</v>
      </c>
      <c r="L572" s="41"/>
      <c r="M572" s="203" t="s">
        <v>19</v>
      </c>
      <c r="N572" s="204" t="s">
        <v>47</v>
      </c>
      <c r="O572" s="66"/>
      <c r="P572" s="205">
        <f>O572*H572</f>
        <v>0</v>
      </c>
      <c r="Q572" s="205">
        <v>0</v>
      </c>
      <c r="R572" s="205">
        <f>Q572*H572</f>
        <v>0</v>
      </c>
      <c r="S572" s="205">
        <v>0</v>
      </c>
      <c r="T572" s="206">
        <f>S572*H572</f>
        <v>0</v>
      </c>
      <c r="U572" s="36"/>
      <c r="V572" s="36"/>
      <c r="W572" s="36"/>
      <c r="X572" s="36"/>
      <c r="Y572" s="36"/>
      <c r="Z572" s="36"/>
      <c r="AA572" s="36"/>
      <c r="AB572" s="36"/>
      <c r="AC572" s="36"/>
      <c r="AD572" s="36"/>
      <c r="AE572" s="36"/>
      <c r="AR572" s="207" t="s">
        <v>194</v>
      </c>
      <c r="AT572" s="207" t="s">
        <v>317</v>
      </c>
      <c r="AU572" s="207" t="s">
        <v>86</v>
      </c>
      <c r="AY572" s="19" t="s">
        <v>315</v>
      </c>
      <c r="BE572" s="208">
        <f>IF(N572="základní",J572,0)</f>
        <v>0</v>
      </c>
      <c r="BF572" s="208">
        <f>IF(N572="snížená",J572,0)</f>
        <v>0</v>
      </c>
      <c r="BG572" s="208">
        <f>IF(N572="zákl. přenesená",J572,0)</f>
        <v>0</v>
      </c>
      <c r="BH572" s="208">
        <f>IF(N572="sníž. přenesená",J572,0)</f>
        <v>0</v>
      </c>
      <c r="BI572" s="208">
        <f>IF(N572="nulová",J572,0)</f>
        <v>0</v>
      </c>
      <c r="BJ572" s="19" t="s">
        <v>84</v>
      </c>
      <c r="BK572" s="208">
        <f>ROUND(I572*H572,2)</f>
        <v>0</v>
      </c>
      <c r="BL572" s="19" t="s">
        <v>194</v>
      </c>
      <c r="BM572" s="207" t="s">
        <v>918</v>
      </c>
    </row>
    <row r="573" spans="1:65" s="2" customFormat="1">
      <c r="A573" s="36"/>
      <c r="B573" s="37"/>
      <c r="C573" s="38"/>
      <c r="D573" s="209" t="s">
        <v>322</v>
      </c>
      <c r="E573" s="38"/>
      <c r="F573" s="210" t="s">
        <v>919</v>
      </c>
      <c r="G573" s="38"/>
      <c r="H573" s="38"/>
      <c r="I573" s="118"/>
      <c r="J573" s="38"/>
      <c r="K573" s="38"/>
      <c r="L573" s="41"/>
      <c r="M573" s="211"/>
      <c r="N573" s="212"/>
      <c r="O573" s="66"/>
      <c r="P573" s="66"/>
      <c r="Q573" s="66"/>
      <c r="R573" s="66"/>
      <c r="S573" s="66"/>
      <c r="T573" s="67"/>
      <c r="U573" s="36"/>
      <c r="V573" s="36"/>
      <c r="W573" s="36"/>
      <c r="X573" s="36"/>
      <c r="Y573" s="36"/>
      <c r="Z573" s="36"/>
      <c r="AA573" s="36"/>
      <c r="AB573" s="36"/>
      <c r="AC573" s="36"/>
      <c r="AD573" s="36"/>
      <c r="AE573" s="36"/>
      <c r="AT573" s="19" t="s">
        <v>322</v>
      </c>
      <c r="AU573" s="19" t="s">
        <v>86</v>
      </c>
    </row>
    <row r="574" spans="1:65" s="13" customFormat="1">
      <c r="B574" s="213"/>
      <c r="C574" s="214"/>
      <c r="D574" s="209" t="s">
        <v>324</v>
      </c>
      <c r="E574" s="215" t="s">
        <v>19</v>
      </c>
      <c r="F574" s="216" t="s">
        <v>263</v>
      </c>
      <c r="G574" s="214"/>
      <c r="H574" s="217">
        <v>54.15</v>
      </c>
      <c r="I574" s="218"/>
      <c r="J574" s="214"/>
      <c r="K574" s="214"/>
      <c r="L574" s="219"/>
      <c r="M574" s="220"/>
      <c r="N574" s="221"/>
      <c r="O574" s="221"/>
      <c r="P574" s="221"/>
      <c r="Q574" s="221"/>
      <c r="R574" s="221"/>
      <c r="S574" s="221"/>
      <c r="T574" s="222"/>
      <c r="AT574" s="223" t="s">
        <v>324</v>
      </c>
      <c r="AU574" s="223" t="s">
        <v>86</v>
      </c>
      <c r="AV574" s="13" t="s">
        <v>86</v>
      </c>
      <c r="AW574" s="13" t="s">
        <v>37</v>
      </c>
      <c r="AX574" s="13" t="s">
        <v>84</v>
      </c>
      <c r="AY574" s="223" t="s">
        <v>315</v>
      </c>
    </row>
    <row r="575" spans="1:65" s="2" customFormat="1" ht="16.5" customHeight="1">
      <c r="A575" s="36"/>
      <c r="B575" s="37"/>
      <c r="C575" s="196" t="s">
        <v>920</v>
      </c>
      <c r="D575" s="196" t="s">
        <v>317</v>
      </c>
      <c r="E575" s="197" t="s">
        <v>921</v>
      </c>
      <c r="F575" s="198" t="s">
        <v>922</v>
      </c>
      <c r="G575" s="199" t="s">
        <v>113</v>
      </c>
      <c r="H575" s="200">
        <v>54.15</v>
      </c>
      <c r="I575" s="201"/>
      <c r="J575" s="202">
        <f>ROUND(I575*H575,2)</f>
        <v>0</v>
      </c>
      <c r="K575" s="198" t="s">
        <v>320</v>
      </c>
      <c r="L575" s="41"/>
      <c r="M575" s="203" t="s">
        <v>19</v>
      </c>
      <c r="N575" s="204" t="s">
        <v>47</v>
      </c>
      <c r="O575" s="66"/>
      <c r="P575" s="205">
        <f>O575*H575</f>
        <v>0</v>
      </c>
      <c r="Q575" s="205">
        <v>0</v>
      </c>
      <c r="R575" s="205">
        <f>Q575*H575</f>
        <v>0</v>
      </c>
      <c r="S575" s="205">
        <v>0</v>
      </c>
      <c r="T575" s="206">
        <f>S575*H575</f>
        <v>0</v>
      </c>
      <c r="U575" s="36"/>
      <c r="V575" s="36"/>
      <c r="W575" s="36"/>
      <c r="X575" s="36"/>
      <c r="Y575" s="36"/>
      <c r="Z575" s="36"/>
      <c r="AA575" s="36"/>
      <c r="AB575" s="36"/>
      <c r="AC575" s="36"/>
      <c r="AD575" s="36"/>
      <c r="AE575" s="36"/>
      <c r="AR575" s="207" t="s">
        <v>194</v>
      </c>
      <c r="AT575" s="207" t="s">
        <v>317</v>
      </c>
      <c r="AU575" s="207" t="s">
        <v>86</v>
      </c>
      <c r="AY575" s="19" t="s">
        <v>315</v>
      </c>
      <c r="BE575" s="208">
        <f>IF(N575="základní",J575,0)</f>
        <v>0</v>
      </c>
      <c r="BF575" s="208">
        <f>IF(N575="snížená",J575,0)</f>
        <v>0</v>
      </c>
      <c r="BG575" s="208">
        <f>IF(N575="zákl. přenesená",J575,0)</f>
        <v>0</v>
      </c>
      <c r="BH575" s="208">
        <f>IF(N575="sníž. přenesená",J575,0)</f>
        <v>0</v>
      </c>
      <c r="BI575" s="208">
        <f>IF(N575="nulová",J575,0)</f>
        <v>0</v>
      </c>
      <c r="BJ575" s="19" t="s">
        <v>84</v>
      </c>
      <c r="BK575" s="208">
        <f>ROUND(I575*H575,2)</f>
        <v>0</v>
      </c>
      <c r="BL575" s="19" t="s">
        <v>194</v>
      </c>
      <c r="BM575" s="207" t="s">
        <v>923</v>
      </c>
    </row>
    <row r="576" spans="1:65" s="2" customFormat="1">
      <c r="A576" s="36"/>
      <c r="B576" s="37"/>
      <c r="C576" s="38"/>
      <c r="D576" s="209" t="s">
        <v>322</v>
      </c>
      <c r="E576" s="38"/>
      <c r="F576" s="210" t="s">
        <v>924</v>
      </c>
      <c r="G576" s="38"/>
      <c r="H576" s="38"/>
      <c r="I576" s="118"/>
      <c r="J576" s="38"/>
      <c r="K576" s="38"/>
      <c r="L576" s="41"/>
      <c r="M576" s="211"/>
      <c r="N576" s="212"/>
      <c r="O576" s="66"/>
      <c r="P576" s="66"/>
      <c r="Q576" s="66"/>
      <c r="R576" s="66"/>
      <c r="S576" s="66"/>
      <c r="T576" s="67"/>
      <c r="U576" s="36"/>
      <c r="V576" s="36"/>
      <c r="W576" s="36"/>
      <c r="X576" s="36"/>
      <c r="Y576" s="36"/>
      <c r="Z576" s="36"/>
      <c r="AA576" s="36"/>
      <c r="AB576" s="36"/>
      <c r="AC576" s="36"/>
      <c r="AD576" s="36"/>
      <c r="AE576" s="36"/>
      <c r="AT576" s="19" t="s">
        <v>322</v>
      </c>
      <c r="AU576" s="19" t="s">
        <v>86</v>
      </c>
    </row>
    <row r="577" spans="1:65" s="13" customFormat="1">
      <c r="B577" s="213"/>
      <c r="C577" s="214"/>
      <c r="D577" s="209" t="s">
        <v>324</v>
      </c>
      <c r="E577" s="215" t="s">
        <v>19</v>
      </c>
      <c r="F577" s="216" t="s">
        <v>263</v>
      </c>
      <c r="G577" s="214"/>
      <c r="H577" s="217">
        <v>54.15</v>
      </c>
      <c r="I577" s="218"/>
      <c r="J577" s="214"/>
      <c r="K577" s="214"/>
      <c r="L577" s="219"/>
      <c r="M577" s="220"/>
      <c r="N577" s="221"/>
      <c r="O577" s="221"/>
      <c r="P577" s="221"/>
      <c r="Q577" s="221"/>
      <c r="R577" s="221"/>
      <c r="S577" s="221"/>
      <c r="T577" s="222"/>
      <c r="AT577" s="223" t="s">
        <v>324</v>
      </c>
      <c r="AU577" s="223" t="s">
        <v>86</v>
      </c>
      <c r="AV577" s="13" t="s">
        <v>86</v>
      </c>
      <c r="AW577" s="13" t="s">
        <v>37</v>
      </c>
      <c r="AX577" s="13" t="s">
        <v>84</v>
      </c>
      <c r="AY577" s="223" t="s">
        <v>315</v>
      </c>
    </row>
    <row r="578" spans="1:65" s="2" customFormat="1" ht="16.5" customHeight="1">
      <c r="A578" s="36"/>
      <c r="B578" s="37"/>
      <c r="C578" s="196" t="s">
        <v>925</v>
      </c>
      <c r="D578" s="196" t="s">
        <v>317</v>
      </c>
      <c r="E578" s="197" t="s">
        <v>926</v>
      </c>
      <c r="F578" s="198" t="s">
        <v>927</v>
      </c>
      <c r="G578" s="199" t="s">
        <v>133</v>
      </c>
      <c r="H578" s="200">
        <v>21</v>
      </c>
      <c r="I578" s="201"/>
      <c r="J578" s="202">
        <f>ROUND(I578*H578,2)</f>
        <v>0</v>
      </c>
      <c r="K578" s="198" t="s">
        <v>19</v>
      </c>
      <c r="L578" s="41"/>
      <c r="M578" s="203" t="s">
        <v>19</v>
      </c>
      <c r="N578" s="204" t="s">
        <v>47</v>
      </c>
      <c r="O578" s="66"/>
      <c r="P578" s="205">
        <f>O578*H578</f>
        <v>0</v>
      </c>
      <c r="Q578" s="205">
        <v>0</v>
      </c>
      <c r="R578" s="205">
        <f>Q578*H578</f>
        <v>0</v>
      </c>
      <c r="S578" s="205">
        <v>0</v>
      </c>
      <c r="T578" s="206">
        <f>S578*H578</f>
        <v>0</v>
      </c>
      <c r="U578" s="36"/>
      <c r="V578" s="36"/>
      <c r="W578" s="36"/>
      <c r="X578" s="36"/>
      <c r="Y578" s="36"/>
      <c r="Z578" s="36"/>
      <c r="AA578" s="36"/>
      <c r="AB578" s="36"/>
      <c r="AC578" s="36"/>
      <c r="AD578" s="36"/>
      <c r="AE578" s="36"/>
      <c r="AR578" s="207" t="s">
        <v>194</v>
      </c>
      <c r="AT578" s="207" t="s">
        <v>317</v>
      </c>
      <c r="AU578" s="207" t="s">
        <v>86</v>
      </c>
      <c r="AY578" s="19" t="s">
        <v>315</v>
      </c>
      <c r="BE578" s="208">
        <f>IF(N578="základní",J578,0)</f>
        <v>0</v>
      </c>
      <c r="BF578" s="208">
        <f>IF(N578="snížená",J578,0)</f>
        <v>0</v>
      </c>
      <c r="BG578" s="208">
        <f>IF(N578="zákl. přenesená",J578,0)</f>
        <v>0</v>
      </c>
      <c r="BH578" s="208">
        <f>IF(N578="sníž. přenesená",J578,0)</f>
        <v>0</v>
      </c>
      <c r="BI578" s="208">
        <f>IF(N578="nulová",J578,0)</f>
        <v>0</v>
      </c>
      <c r="BJ578" s="19" t="s">
        <v>84</v>
      </c>
      <c r="BK578" s="208">
        <f>ROUND(I578*H578,2)</f>
        <v>0</v>
      </c>
      <c r="BL578" s="19" t="s">
        <v>194</v>
      </c>
      <c r="BM578" s="207" t="s">
        <v>928</v>
      </c>
    </row>
    <row r="579" spans="1:65" s="2" customFormat="1">
      <c r="A579" s="36"/>
      <c r="B579" s="37"/>
      <c r="C579" s="38"/>
      <c r="D579" s="209" t="s">
        <v>322</v>
      </c>
      <c r="E579" s="38"/>
      <c r="F579" s="210" t="s">
        <v>927</v>
      </c>
      <c r="G579" s="38"/>
      <c r="H579" s="38"/>
      <c r="I579" s="118"/>
      <c r="J579" s="38"/>
      <c r="K579" s="38"/>
      <c r="L579" s="41"/>
      <c r="M579" s="211"/>
      <c r="N579" s="212"/>
      <c r="O579" s="66"/>
      <c r="P579" s="66"/>
      <c r="Q579" s="66"/>
      <c r="R579" s="66"/>
      <c r="S579" s="66"/>
      <c r="T579" s="67"/>
      <c r="U579" s="36"/>
      <c r="V579" s="36"/>
      <c r="W579" s="36"/>
      <c r="X579" s="36"/>
      <c r="Y579" s="36"/>
      <c r="Z579" s="36"/>
      <c r="AA579" s="36"/>
      <c r="AB579" s="36"/>
      <c r="AC579" s="36"/>
      <c r="AD579" s="36"/>
      <c r="AE579" s="36"/>
      <c r="AT579" s="19" t="s">
        <v>322</v>
      </c>
      <c r="AU579" s="19" t="s">
        <v>86</v>
      </c>
    </row>
    <row r="580" spans="1:65" s="13" customFormat="1">
      <c r="B580" s="213"/>
      <c r="C580" s="214"/>
      <c r="D580" s="209" t="s">
        <v>324</v>
      </c>
      <c r="E580" s="215" t="s">
        <v>19</v>
      </c>
      <c r="F580" s="216" t="s">
        <v>131</v>
      </c>
      <c r="G580" s="214"/>
      <c r="H580" s="217">
        <v>21</v>
      </c>
      <c r="I580" s="218"/>
      <c r="J580" s="214"/>
      <c r="K580" s="214"/>
      <c r="L580" s="219"/>
      <c r="M580" s="220"/>
      <c r="N580" s="221"/>
      <c r="O580" s="221"/>
      <c r="P580" s="221"/>
      <c r="Q580" s="221"/>
      <c r="R580" s="221"/>
      <c r="S580" s="221"/>
      <c r="T580" s="222"/>
      <c r="AT580" s="223" t="s">
        <v>324</v>
      </c>
      <c r="AU580" s="223" t="s">
        <v>86</v>
      </c>
      <c r="AV580" s="13" t="s">
        <v>86</v>
      </c>
      <c r="AW580" s="13" t="s">
        <v>37</v>
      </c>
      <c r="AX580" s="13" t="s">
        <v>84</v>
      </c>
      <c r="AY580" s="223" t="s">
        <v>315</v>
      </c>
    </row>
    <row r="581" spans="1:65" s="2" customFormat="1" ht="16.5" customHeight="1">
      <c r="A581" s="36"/>
      <c r="B581" s="37"/>
      <c r="C581" s="196" t="s">
        <v>929</v>
      </c>
      <c r="D581" s="196" t="s">
        <v>317</v>
      </c>
      <c r="E581" s="197" t="s">
        <v>930</v>
      </c>
      <c r="F581" s="198" t="s">
        <v>931</v>
      </c>
      <c r="G581" s="199" t="s">
        <v>133</v>
      </c>
      <c r="H581" s="200">
        <v>13</v>
      </c>
      <c r="I581" s="201"/>
      <c r="J581" s="202">
        <f>ROUND(I581*H581,2)</f>
        <v>0</v>
      </c>
      <c r="K581" s="198" t="s">
        <v>19</v>
      </c>
      <c r="L581" s="41"/>
      <c r="M581" s="203" t="s">
        <v>19</v>
      </c>
      <c r="N581" s="204" t="s">
        <v>47</v>
      </c>
      <c r="O581" s="66"/>
      <c r="P581" s="205">
        <f>O581*H581</f>
        <v>0</v>
      </c>
      <c r="Q581" s="205">
        <v>0</v>
      </c>
      <c r="R581" s="205">
        <f>Q581*H581</f>
        <v>0</v>
      </c>
      <c r="S581" s="205">
        <v>0</v>
      </c>
      <c r="T581" s="206">
        <f>S581*H581</f>
        <v>0</v>
      </c>
      <c r="U581" s="36"/>
      <c r="V581" s="36"/>
      <c r="W581" s="36"/>
      <c r="X581" s="36"/>
      <c r="Y581" s="36"/>
      <c r="Z581" s="36"/>
      <c r="AA581" s="36"/>
      <c r="AB581" s="36"/>
      <c r="AC581" s="36"/>
      <c r="AD581" s="36"/>
      <c r="AE581" s="36"/>
      <c r="AR581" s="207" t="s">
        <v>194</v>
      </c>
      <c r="AT581" s="207" t="s">
        <v>317</v>
      </c>
      <c r="AU581" s="207" t="s">
        <v>86</v>
      </c>
      <c r="AY581" s="19" t="s">
        <v>315</v>
      </c>
      <c r="BE581" s="208">
        <f>IF(N581="základní",J581,0)</f>
        <v>0</v>
      </c>
      <c r="BF581" s="208">
        <f>IF(N581="snížená",J581,0)</f>
        <v>0</v>
      </c>
      <c r="BG581" s="208">
        <f>IF(N581="zákl. přenesená",J581,0)</f>
        <v>0</v>
      </c>
      <c r="BH581" s="208">
        <f>IF(N581="sníž. přenesená",J581,0)</f>
        <v>0</v>
      </c>
      <c r="BI581" s="208">
        <f>IF(N581="nulová",J581,0)</f>
        <v>0</v>
      </c>
      <c r="BJ581" s="19" t="s">
        <v>84</v>
      </c>
      <c r="BK581" s="208">
        <f>ROUND(I581*H581,2)</f>
        <v>0</v>
      </c>
      <c r="BL581" s="19" t="s">
        <v>194</v>
      </c>
      <c r="BM581" s="207" t="s">
        <v>932</v>
      </c>
    </row>
    <row r="582" spans="1:65" s="2" customFormat="1">
      <c r="A582" s="36"/>
      <c r="B582" s="37"/>
      <c r="C582" s="38"/>
      <c r="D582" s="209" t="s">
        <v>322</v>
      </c>
      <c r="E582" s="38"/>
      <c r="F582" s="210" t="s">
        <v>931</v>
      </c>
      <c r="G582" s="38"/>
      <c r="H582" s="38"/>
      <c r="I582" s="118"/>
      <c r="J582" s="38"/>
      <c r="K582" s="38"/>
      <c r="L582" s="41"/>
      <c r="M582" s="211"/>
      <c r="N582" s="212"/>
      <c r="O582" s="66"/>
      <c r="P582" s="66"/>
      <c r="Q582" s="66"/>
      <c r="R582" s="66"/>
      <c r="S582" s="66"/>
      <c r="T582" s="67"/>
      <c r="U582" s="36"/>
      <c r="V582" s="36"/>
      <c r="W582" s="36"/>
      <c r="X582" s="36"/>
      <c r="Y582" s="36"/>
      <c r="Z582" s="36"/>
      <c r="AA582" s="36"/>
      <c r="AB582" s="36"/>
      <c r="AC582" s="36"/>
      <c r="AD582" s="36"/>
      <c r="AE582" s="36"/>
      <c r="AT582" s="19" t="s">
        <v>322</v>
      </c>
      <c r="AU582" s="19" t="s">
        <v>86</v>
      </c>
    </row>
    <row r="583" spans="1:65" s="13" customFormat="1">
      <c r="B583" s="213"/>
      <c r="C583" s="214"/>
      <c r="D583" s="209" t="s">
        <v>324</v>
      </c>
      <c r="E583" s="215" t="s">
        <v>19</v>
      </c>
      <c r="F583" s="216" t="s">
        <v>134</v>
      </c>
      <c r="G583" s="214"/>
      <c r="H583" s="217">
        <v>13</v>
      </c>
      <c r="I583" s="218"/>
      <c r="J583" s="214"/>
      <c r="K583" s="214"/>
      <c r="L583" s="219"/>
      <c r="M583" s="220"/>
      <c r="N583" s="221"/>
      <c r="O583" s="221"/>
      <c r="P583" s="221"/>
      <c r="Q583" s="221"/>
      <c r="R583" s="221"/>
      <c r="S583" s="221"/>
      <c r="T583" s="222"/>
      <c r="AT583" s="223" t="s">
        <v>324</v>
      </c>
      <c r="AU583" s="223" t="s">
        <v>86</v>
      </c>
      <c r="AV583" s="13" t="s">
        <v>86</v>
      </c>
      <c r="AW583" s="13" t="s">
        <v>37</v>
      </c>
      <c r="AX583" s="13" t="s">
        <v>84</v>
      </c>
      <c r="AY583" s="223" t="s">
        <v>315</v>
      </c>
    </row>
    <row r="584" spans="1:65" s="2" customFormat="1" ht="16.5" customHeight="1">
      <c r="A584" s="36"/>
      <c r="B584" s="37"/>
      <c r="C584" s="196" t="s">
        <v>933</v>
      </c>
      <c r="D584" s="196" t="s">
        <v>317</v>
      </c>
      <c r="E584" s="197" t="s">
        <v>934</v>
      </c>
      <c r="F584" s="198" t="s">
        <v>935</v>
      </c>
      <c r="G584" s="199" t="s">
        <v>133</v>
      </c>
      <c r="H584" s="200">
        <v>5</v>
      </c>
      <c r="I584" s="201"/>
      <c r="J584" s="202">
        <f>ROUND(I584*H584,2)</f>
        <v>0</v>
      </c>
      <c r="K584" s="198" t="s">
        <v>19</v>
      </c>
      <c r="L584" s="41"/>
      <c r="M584" s="203" t="s">
        <v>19</v>
      </c>
      <c r="N584" s="204" t="s">
        <v>47</v>
      </c>
      <c r="O584" s="66"/>
      <c r="P584" s="205">
        <f>O584*H584</f>
        <v>0</v>
      </c>
      <c r="Q584" s="205">
        <v>0</v>
      </c>
      <c r="R584" s="205">
        <f>Q584*H584</f>
        <v>0</v>
      </c>
      <c r="S584" s="205">
        <v>0</v>
      </c>
      <c r="T584" s="206">
        <f>S584*H584</f>
        <v>0</v>
      </c>
      <c r="U584" s="36"/>
      <c r="V584" s="36"/>
      <c r="W584" s="36"/>
      <c r="X584" s="36"/>
      <c r="Y584" s="36"/>
      <c r="Z584" s="36"/>
      <c r="AA584" s="36"/>
      <c r="AB584" s="36"/>
      <c r="AC584" s="36"/>
      <c r="AD584" s="36"/>
      <c r="AE584" s="36"/>
      <c r="AR584" s="207" t="s">
        <v>194</v>
      </c>
      <c r="AT584" s="207" t="s">
        <v>317</v>
      </c>
      <c r="AU584" s="207" t="s">
        <v>86</v>
      </c>
      <c r="AY584" s="19" t="s">
        <v>315</v>
      </c>
      <c r="BE584" s="208">
        <f>IF(N584="základní",J584,0)</f>
        <v>0</v>
      </c>
      <c r="BF584" s="208">
        <f>IF(N584="snížená",J584,0)</f>
        <v>0</v>
      </c>
      <c r="BG584" s="208">
        <f>IF(N584="zákl. přenesená",J584,0)</f>
        <v>0</v>
      </c>
      <c r="BH584" s="208">
        <f>IF(N584="sníž. přenesená",J584,0)</f>
        <v>0</v>
      </c>
      <c r="BI584" s="208">
        <f>IF(N584="nulová",J584,0)</f>
        <v>0</v>
      </c>
      <c r="BJ584" s="19" t="s">
        <v>84</v>
      </c>
      <c r="BK584" s="208">
        <f>ROUND(I584*H584,2)</f>
        <v>0</v>
      </c>
      <c r="BL584" s="19" t="s">
        <v>194</v>
      </c>
      <c r="BM584" s="207" t="s">
        <v>936</v>
      </c>
    </row>
    <row r="585" spans="1:65" s="2" customFormat="1">
      <c r="A585" s="36"/>
      <c r="B585" s="37"/>
      <c r="C585" s="38"/>
      <c r="D585" s="209" t="s">
        <v>322</v>
      </c>
      <c r="E585" s="38"/>
      <c r="F585" s="210" t="s">
        <v>935</v>
      </c>
      <c r="G585" s="38"/>
      <c r="H585" s="38"/>
      <c r="I585" s="118"/>
      <c r="J585" s="38"/>
      <c r="K585" s="38"/>
      <c r="L585" s="41"/>
      <c r="M585" s="211"/>
      <c r="N585" s="212"/>
      <c r="O585" s="66"/>
      <c r="P585" s="66"/>
      <c r="Q585" s="66"/>
      <c r="R585" s="66"/>
      <c r="S585" s="66"/>
      <c r="T585" s="67"/>
      <c r="U585" s="36"/>
      <c r="V585" s="36"/>
      <c r="W585" s="36"/>
      <c r="X585" s="36"/>
      <c r="Y585" s="36"/>
      <c r="Z585" s="36"/>
      <c r="AA585" s="36"/>
      <c r="AB585" s="36"/>
      <c r="AC585" s="36"/>
      <c r="AD585" s="36"/>
      <c r="AE585" s="36"/>
      <c r="AT585" s="19" t="s">
        <v>322</v>
      </c>
      <c r="AU585" s="19" t="s">
        <v>86</v>
      </c>
    </row>
    <row r="586" spans="1:65" s="13" customFormat="1">
      <c r="B586" s="213"/>
      <c r="C586" s="214"/>
      <c r="D586" s="209" t="s">
        <v>324</v>
      </c>
      <c r="E586" s="215" t="s">
        <v>19</v>
      </c>
      <c r="F586" s="216" t="s">
        <v>137</v>
      </c>
      <c r="G586" s="214"/>
      <c r="H586" s="217">
        <v>5</v>
      </c>
      <c r="I586" s="218"/>
      <c r="J586" s="214"/>
      <c r="K586" s="214"/>
      <c r="L586" s="219"/>
      <c r="M586" s="220"/>
      <c r="N586" s="221"/>
      <c r="O586" s="221"/>
      <c r="P586" s="221"/>
      <c r="Q586" s="221"/>
      <c r="R586" s="221"/>
      <c r="S586" s="221"/>
      <c r="T586" s="222"/>
      <c r="AT586" s="223" t="s">
        <v>324</v>
      </c>
      <c r="AU586" s="223" t="s">
        <v>86</v>
      </c>
      <c r="AV586" s="13" t="s">
        <v>86</v>
      </c>
      <c r="AW586" s="13" t="s">
        <v>37</v>
      </c>
      <c r="AX586" s="13" t="s">
        <v>84</v>
      </c>
      <c r="AY586" s="223" t="s">
        <v>315</v>
      </c>
    </row>
    <row r="587" spans="1:65" s="2" customFormat="1" ht="16.5" customHeight="1">
      <c r="A587" s="36"/>
      <c r="B587" s="37"/>
      <c r="C587" s="196" t="s">
        <v>937</v>
      </c>
      <c r="D587" s="196" t="s">
        <v>317</v>
      </c>
      <c r="E587" s="197" t="s">
        <v>938</v>
      </c>
      <c r="F587" s="198" t="s">
        <v>939</v>
      </c>
      <c r="G587" s="199" t="s">
        <v>133</v>
      </c>
      <c r="H587" s="200">
        <v>3</v>
      </c>
      <c r="I587" s="201"/>
      <c r="J587" s="202">
        <f>ROUND(I587*H587,2)</f>
        <v>0</v>
      </c>
      <c r="K587" s="198" t="s">
        <v>19</v>
      </c>
      <c r="L587" s="41"/>
      <c r="M587" s="203" t="s">
        <v>19</v>
      </c>
      <c r="N587" s="204" t="s">
        <v>47</v>
      </c>
      <c r="O587" s="66"/>
      <c r="P587" s="205">
        <f>O587*H587</f>
        <v>0</v>
      </c>
      <c r="Q587" s="205">
        <v>0</v>
      </c>
      <c r="R587" s="205">
        <f>Q587*H587</f>
        <v>0</v>
      </c>
      <c r="S587" s="205">
        <v>0</v>
      </c>
      <c r="T587" s="206">
        <f>S587*H587</f>
        <v>0</v>
      </c>
      <c r="U587" s="36"/>
      <c r="V587" s="36"/>
      <c r="W587" s="36"/>
      <c r="X587" s="36"/>
      <c r="Y587" s="36"/>
      <c r="Z587" s="36"/>
      <c r="AA587" s="36"/>
      <c r="AB587" s="36"/>
      <c r="AC587" s="36"/>
      <c r="AD587" s="36"/>
      <c r="AE587" s="36"/>
      <c r="AR587" s="207" t="s">
        <v>194</v>
      </c>
      <c r="AT587" s="207" t="s">
        <v>317</v>
      </c>
      <c r="AU587" s="207" t="s">
        <v>86</v>
      </c>
      <c r="AY587" s="19" t="s">
        <v>315</v>
      </c>
      <c r="BE587" s="208">
        <f>IF(N587="základní",J587,0)</f>
        <v>0</v>
      </c>
      <c r="BF587" s="208">
        <f>IF(N587="snížená",J587,0)</f>
        <v>0</v>
      </c>
      <c r="BG587" s="208">
        <f>IF(N587="zákl. přenesená",J587,0)</f>
        <v>0</v>
      </c>
      <c r="BH587" s="208">
        <f>IF(N587="sníž. přenesená",J587,0)</f>
        <v>0</v>
      </c>
      <c r="BI587" s="208">
        <f>IF(N587="nulová",J587,0)</f>
        <v>0</v>
      </c>
      <c r="BJ587" s="19" t="s">
        <v>84</v>
      </c>
      <c r="BK587" s="208">
        <f>ROUND(I587*H587,2)</f>
        <v>0</v>
      </c>
      <c r="BL587" s="19" t="s">
        <v>194</v>
      </c>
      <c r="BM587" s="207" t="s">
        <v>940</v>
      </c>
    </row>
    <row r="588" spans="1:65" s="2" customFormat="1">
      <c r="A588" s="36"/>
      <c r="B588" s="37"/>
      <c r="C588" s="38"/>
      <c r="D588" s="209" t="s">
        <v>322</v>
      </c>
      <c r="E588" s="38"/>
      <c r="F588" s="210" t="s">
        <v>939</v>
      </c>
      <c r="G588" s="38"/>
      <c r="H588" s="38"/>
      <c r="I588" s="118"/>
      <c r="J588" s="38"/>
      <c r="K588" s="38"/>
      <c r="L588" s="41"/>
      <c r="M588" s="211"/>
      <c r="N588" s="212"/>
      <c r="O588" s="66"/>
      <c r="P588" s="66"/>
      <c r="Q588" s="66"/>
      <c r="R588" s="66"/>
      <c r="S588" s="66"/>
      <c r="T588" s="67"/>
      <c r="U588" s="36"/>
      <c r="V588" s="36"/>
      <c r="W588" s="36"/>
      <c r="X588" s="36"/>
      <c r="Y588" s="36"/>
      <c r="Z588" s="36"/>
      <c r="AA588" s="36"/>
      <c r="AB588" s="36"/>
      <c r="AC588" s="36"/>
      <c r="AD588" s="36"/>
      <c r="AE588" s="36"/>
      <c r="AT588" s="19" t="s">
        <v>322</v>
      </c>
      <c r="AU588" s="19" t="s">
        <v>86</v>
      </c>
    </row>
    <row r="589" spans="1:65" s="13" customFormat="1">
      <c r="B589" s="213"/>
      <c r="C589" s="214"/>
      <c r="D589" s="209" t="s">
        <v>324</v>
      </c>
      <c r="E589" s="215" t="s">
        <v>19</v>
      </c>
      <c r="F589" s="216" t="s">
        <v>140</v>
      </c>
      <c r="G589" s="214"/>
      <c r="H589" s="217">
        <v>3</v>
      </c>
      <c r="I589" s="218"/>
      <c r="J589" s="214"/>
      <c r="K589" s="214"/>
      <c r="L589" s="219"/>
      <c r="M589" s="220"/>
      <c r="N589" s="221"/>
      <c r="O589" s="221"/>
      <c r="P589" s="221"/>
      <c r="Q589" s="221"/>
      <c r="R589" s="221"/>
      <c r="S589" s="221"/>
      <c r="T589" s="222"/>
      <c r="AT589" s="223" t="s">
        <v>324</v>
      </c>
      <c r="AU589" s="223" t="s">
        <v>86</v>
      </c>
      <c r="AV589" s="13" t="s">
        <v>86</v>
      </c>
      <c r="AW589" s="13" t="s">
        <v>37</v>
      </c>
      <c r="AX589" s="13" t="s">
        <v>84</v>
      </c>
      <c r="AY589" s="223" t="s">
        <v>315</v>
      </c>
    </row>
    <row r="590" spans="1:65" s="12" customFormat="1" ht="22.9" customHeight="1">
      <c r="B590" s="180"/>
      <c r="C590" s="181"/>
      <c r="D590" s="182" t="s">
        <v>75</v>
      </c>
      <c r="E590" s="194" t="s">
        <v>86</v>
      </c>
      <c r="F590" s="194" t="s">
        <v>941</v>
      </c>
      <c r="G590" s="181"/>
      <c r="H590" s="181"/>
      <c r="I590" s="184"/>
      <c r="J590" s="195">
        <f>BK590</f>
        <v>0</v>
      </c>
      <c r="K590" s="181"/>
      <c r="L590" s="186"/>
      <c r="M590" s="187"/>
      <c r="N590" s="188"/>
      <c r="O590" s="188"/>
      <c r="P590" s="189">
        <f>SUM(P591:P622)</f>
        <v>0</v>
      </c>
      <c r="Q590" s="188"/>
      <c r="R590" s="189">
        <f>SUM(R591:R622)</f>
        <v>3.7139639999999998</v>
      </c>
      <c r="S590" s="188"/>
      <c r="T590" s="190">
        <f>SUM(T591:T622)</f>
        <v>0</v>
      </c>
      <c r="AR590" s="191" t="s">
        <v>84</v>
      </c>
      <c r="AT590" s="192" t="s">
        <v>75</v>
      </c>
      <c r="AU590" s="192" t="s">
        <v>84</v>
      </c>
      <c r="AY590" s="191" t="s">
        <v>315</v>
      </c>
      <c r="BK590" s="193">
        <f>SUM(BK591:BK622)</f>
        <v>0</v>
      </c>
    </row>
    <row r="591" spans="1:65" s="2" customFormat="1" ht="16.5" customHeight="1">
      <c r="A591" s="36"/>
      <c r="B591" s="37"/>
      <c r="C591" s="196" t="s">
        <v>942</v>
      </c>
      <c r="D591" s="196" t="s">
        <v>317</v>
      </c>
      <c r="E591" s="197" t="s">
        <v>943</v>
      </c>
      <c r="F591" s="198" t="s">
        <v>944</v>
      </c>
      <c r="G591" s="199" t="s">
        <v>121</v>
      </c>
      <c r="H591" s="200">
        <v>28.8</v>
      </c>
      <c r="I591" s="201"/>
      <c r="J591" s="202">
        <f>ROUND(I591*H591,2)</f>
        <v>0</v>
      </c>
      <c r="K591" s="198" t="s">
        <v>320</v>
      </c>
      <c r="L591" s="41"/>
      <c r="M591" s="203" t="s">
        <v>19</v>
      </c>
      <c r="N591" s="204" t="s">
        <v>47</v>
      </c>
      <c r="O591" s="66"/>
      <c r="P591" s="205">
        <f>O591*H591</f>
        <v>0</v>
      </c>
      <c r="Q591" s="205">
        <v>2.5000000000000001E-4</v>
      </c>
      <c r="R591" s="205">
        <f>Q591*H591</f>
        <v>7.2000000000000007E-3</v>
      </c>
      <c r="S591" s="205">
        <v>0</v>
      </c>
      <c r="T591" s="206">
        <f>S591*H591</f>
        <v>0</v>
      </c>
      <c r="U591" s="36"/>
      <c r="V591" s="36"/>
      <c r="W591" s="36"/>
      <c r="X591" s="36"/>
      <c r="Y591" s="36"/>
      <c r="Z591" s="36"/>
      <c r="AA591" s="36"/>
      <c r="AB591" s="36"/>
      <c r="AC591" s="36"/>
      <c r="AD591" s="36"/>
      <c r="AE591" s="36"/>
      <c r="AR591" s="207" t="s">
        <v>194</v>
      </c>
      <c r="AT591" s="207" t="s">
        <v>317</v>
      </c>
      <c r="AU591" s="207" t="s">
        <v>86</v>
      </c>
      <c r="AY591" s="19" t="s">
        <v>315</v>
      </c>
      <c r="BE591" s="208">
        <f>IF(N591="základní",J591,0)</f>
        <v>0</v>
      </c>
      <c r="BF591" s="208">
        <f>IF(N591="snížená",J591,0)</f>
        <v>0</v>
      </c>
      <c r="BG591" s="208">
        <f>IF(N591="zákl. přenesená",J591,0)</f>
        <v>0</v>
      </c>
      <c r="BH591" s="208">
        <f>IF(N591="sníž. přenesená",J591,0)</f>
        <v>0</v>
      </c>
      <c r="BI591" s="208">
        <f>IF(N591="nulová",J591,0)</f>
        <v>0</v>
      </c>
      <c r="BJ591" s="19" t="s">
        <v>84</v>
      </c>
      <c r="BK591" s="208">
        <f>ROUND(I591*H591,2)</f>
        <v>0</v>
      </c>
      <c r="BL591" s="19" t="s">
        <v>194</v>
      </c>
      <c r="BM591" s="207" t="s">
        <v>945</v>
      </c>
    </row>
    <row r="592" spans="1:65" s="2" customFormat="1">
      <c r="A592" s="36"/>
      <c r="B592" s="37"/>
      <c r="C592" s="38"/>
      <c r="D592" s="209" t="s">
        <v>322</v>
      </c>
      <c r="E592" s="38"/>
      <c r="F592" s="210" t="s">
        <v>946</v>
      </c>
      <c r="G592" s="38"/>
      <c r="H592" s="38"/>
      <c r="I592" s="118"/>
      <c r="J592" s="38"/>
      <c r="K592" s="38"/>
      <c r="L592" s="41"/>
      <c r="M592" s="211"/>
      <c r="N592" s="212"/>
      <c r="O592" s="66"/>
      <c r="P592" s="66"/>
      <c r="Q592" s="66"/>
      <c r="R592" s="66"/>
      <c r="S592" s="66"/>
      <c r="T592" s="67"/>
      <c r="U592" s="36"/>
      <c r="V592" s="36"/>
      <c r="W592" s="36"/>
      <c r="X592" s="36"/>
      <c r="Y592" s="36"/>
      <c r="Z592" s="36"/>
      <c r="AA592" s="36"/>
      <c r="AB592" s="36"/>
      <c r="AC592" s="36"/>
      <c r="AD592" s="36"/>
      <c r="AE592" s="36"/>
      <c r="AT592" s="19" t="s">
        <v>322</v>
      </c>
      <c r="AU592" s="19" t="s">
        <v>86</v>
      </c>
    </row>
    <row r="593" spans="1:65" s="13" customFormat="1">
      <c r="B593" s="213"/>
      <c r="C593" s="214"/>
      <c r="D593" s="209" t="s">
        <v>324</v>
      </c>
      <c r="E593" s="215" t="s">
        <v>19</v>
      </c>
      <c r="F593" s="216" t="s">
        <v>947</v>
      </c>
      <c r="G593" s="214"/>
      <c r="H593" s="217">
        <v>28.8</v>
      </c>
      <c r="I593" s="218"/>
      <c r="J593" s="214"/>
      <c r="K593" s="214"/>
      <c r="L593" s="219"/>
      <c r="M593" s="220"/>
      <c r="N593" s="221"/>
      <c r="O593" s="221"/>
      <c r="P593" s="221"/>
      <c r="Q593" s="221"/>
      <c r="R593" s="221"/>
      <c r="S593" s="221"/>
      <c r="T593" s="222"/>
      <c r="AT593" s="223" t="s">
        <v>324</v>
      </c>
      <c r="AU593" s="223" t="s">
        <v>86</v>
      </c>
      <c r="AV593" s="13" t="s">
        <v>86</v>
      </c>
      <c r="AW593" s="13" t="s">
        <v>37</v>
      </c>
      <c r="AX593" s="13" t="s">
        <v>84</v>
      </c>
      <c r="AY593" s="223" t="s">
        <v>315</v>
      </c>
    </row>
    <row r="594" spans="1:65" s="2" customFormat="1" ht="16.5" customHeight="1">
      <c r="A594" s="36"/>
      <c r="B594" s="37"/>
      <c r="C594" s="196" t="s">
        <v>948</v>
      </c>
      <c r="D594" s="196" t="s">
        <v>317</v>
      </c>
      <c r="E594" s="197" t="s">
        <v>949</v>
      </c>
      <c r="F594" s="198" t="s">
        <v>950</v>
      </c>
      <c r="G594" s="199" t="s">
        <v>121</v>
      </c>
      <c r="H594" s="200">
        <v>19.2</v>
      </c>
      <c r="I594" s="201"/>
      <c r="J594" s="202">
        <f>ROUND(I594*H594,2)</f>
        <v>0</v>
      </c>
      <c r="K594" s="198" t="s">
        <v>320</v>
      </c>
      <c r="L594" s="41"/>
      <c r="M594" s="203" t="s">
        <v>19</v>
      </c>
      <c r="N594" s="204" t="s">
        <v>47</v>
      </c>
      <c r="O594" s="66"/>
      <c r="P594" s="205">
        <f>O594*H594</f>
        <v>0</v>
      </c>
      <c r="Q594" s="205">
        <v>5.1999999999999995E-4</v>
      </c>
      <c r="R594" s="205">
        <f>Q594*H594</f>
        <v>9.9839999999999981E-3</v>
      </c>
      <c r="S594" s="205">
        <v>0</v>
      </c>
      <c r="T594" s="206">
        <f>S594*H594</f>
        <v>0</v>
      </c>
      <c r="U594" s="36"/>
      <c r="V594" s="36"/>
      <c r="W594" s="36"/>
      <c r="X594" s="36"/>
      <c r="Y594" s="36"/>
      <c r="Z594" s="36"/>
      <c r="AA594" s="36"/>
      <c r="AB594" s="36"/>
      <c r="AC594" s="36"/>
      <c r="AD594" s="36"/>
      <c r="AE594" s="36"/>
      <c r="AR594" s="207" t="s">
        <v>194</v>
      </c>
      <c r="AT594" s="207" t="s">
        <v>317</v>
      </c>
      <c r="AU594" s="207" t="s">
        <v>86</v>
      </c>
      <c r="AY594" s="19" t="s">
        <v>315</v>
      </c>
      <c r="BE594" s="208">
        <f>IF(N594="základní",J594,0)</f>
        <v>0</v>
      </c>
      <c r="BF594" s="208">
        <f>IF(N594="snížená",J594,0)</f>
        <v>0</v>
      </c>
      <c r="BG594" s="208">
        <f>IF(N594="zákl. přenesená",J594,0)</f>
        <v>0</v>
      </c>
      <c r="BH594" s="208">
        <f>IF(N594="sníž. přenesená",J594,0)</f>
        <v>0</v>
      </c>
      <c r="BI594" s="208">
        <f>IF(N594="nulová",J594,0)</f>
        <v>0</v>
      </c>
      <c r="BJ594" s="19" t="s">
        <v>84</v>
      </c>
      <c r="BK594" s="208">
        <f>ROUND(I594*H594,2)</f>
        <v>0</v>
      </c>
      <c r="BL594" s="19" t="s">
        <v>194</v>
      </c>
      <c r="BM594" s="207" t="s">
        <v>951</v>
      </c>
    </row>
    <row r="595" spans="1:65" s="2" customFormat="1">
      <c r="A595" s="36"/>
      <c r="B595" s="37"/>
      <c r="C595" s="38"/>
      <c r="D595" s="209" t="s">
        <v>322</v>
      </c>
      <c r="E595" s="38"/>
      <c r="F595" s="210" t="s">
        <v>952</v>
      </c>
      <c r="G595" s="38"/>
      <c r="H595" s="38"/>
      <c r="I595" s="118"/>
      <c r="J595" s="38"/>
      <c r="K595" s="38"/>
      <c r="L595" s="41"/>
      <c r="M595" s="211"/>
      <c r="N595" s="212"/>
      <c r="O595" s="66"/>
      <c r="P595" s="66"/>
      <c r="Q595" s="66"/>
      <c r="R595" s="66"/>
      <c r="S595" s="66"/>
      <c r="T595" s="67"/>
      <c r="U595" s="36"/>
      <c r="V595" s="36"/>
      <c r="W595" s="36"/>
      <c r="X595" s="36"/>
      <c r="Y595" s="36"/>
      <c r="Z595" s="36"/>
      <c r="AA595" s="36"/>
      <c r="AB595" s="36"/>
      <c r="AC595" s="36"/>
      <c r="AD595" s="36"/>
      <c r="AE595" s="36"/>
      <c r="AT595" s="19" t="s">
        <v>322</v>
      </c>
      <c r="AU595" s="19" t="s">
        <v>86</v>
      </c>
    </row>
    <row r="596" spans="1:65" s="13" customFormat="1">
      <c r="B596" s="213"/>
      <c r="C596" s="214"/>
      <c r="D596" s="209" t="s">
        <v>324</v>
      </c>
      <c r="E596" s="215" t="s">
        <v>19</v>
      </c>
      <c r="F596" s="216" t="s">
        <v>953</v>
      </c>
      <c r="G596" s="214"/>
      <c r="H596" s="217">
        <v>19.2</v>
      </c>
      <c r="I596" s="218"/>
      <c r="J596" s="214"/>
      <c r="K596" s="214"/>
      <c r="L596" s="219"/>
      <c r="M596" s="220"/>
      <c r="N596" s="221"/>
      <c r="O596" s="221"/>
      <c r="P596" s="221"/>
      <c r="Q596" s="221"/>
      <c r="R596" s="221"/>
      <c r="S596" s="221"/>
      <c r="T596" s="222"/>
      <c r="AT596" s="223" t="s">
        <v>324</v>
      </c>
      <c r="AU596" s="223" t="s">
        <v>86</v>
      </c>
      <c r="AV596" s="13" t="s">
        <v>86</v>
      </c>
      <c r="AW596" s="13" t="s">
        <v>37</v>
      </c>
      <c r="AX596" s="13" t="s">
        <v>84</v>
      </c>
      <c r="AY596" s="223" t="s">
        <v>315</v>
      </c>
    </row>
    <row r="597" spans="1:65" s="2" customFormat="1" ht="16.5" customHeight="1">
      <c r="A597" s="36"/>
      <c r="B597" s="37"/>
      <c r="C597" s="196" t="s">
        <v>954</v>
      </c>
      <c r="D597" s="196" t="s">
        <v>317</v>
      </c>
      <c r="E597" s="197" t="s">
        <v>955</v>
      </c>
      <c r="F597" s="198" t="s">
        <v>956</v>
      </c>
      <c r="G597" s="199" t="s">
        <v>121</v>
      </c>
      <c r="H597" s="200">
        <v>46.2</v>
      </c>
      <c r="I597" s="201"/>
      <c r="J597" s="202">
        <f>ROUND(I597*H597,2)</f>
        <v>0</v>
      </c>
      <c r="K597" s="198" t="s">
        <v>320</v>
      </c>
      <c r="L597" s="41"/>
      <c r="M597" s="203" t="s">
        <v>19</v>
      </c>
      <c r="N597" s="204" t="s">
        <v>47</v>
      </c>
      <c r="O597" s="66"/>
      <c r="P597" s="205">
        <f>O597*H597</f>
        <v>0</v>
      </c>
      <c r="Q597" s="205">
        <v>3.8000000000000002E-4</v>
      </c>
      <c r="R597" s="205">
        <f>Q597*H597</f>
        <v>1.7556000000000002E-2</v>
      </c>
      <c r="S597" s="205">
        <v>0</v>
      </c>
      <c r="T597" s="206">
        <f>S597*H597</f>
        <v>0</v>
      </c>
      <c r="U597" s="36"/>
      <c r="V597" s="36"/>
      <c r="W597" s="36"/>
      <c r="X597" s="36"/>
      <c r="Y597" s="36"/>
      <c r="Z597" s="36"/>
      <c r="AA597" s="36"/>
      <c r="AB597" s="36"/>
      <c r="AC597" s="36"/>
      <c r="AD597" s="36"/>
      <c r="AE597" s="36"/>
      <c r="AR597" s="207" t="s">
        <v>194</v>
      </c>
      <c r="AT597" s="207" t="s">
        <v>317</v>
      </c>
      <c r="AU597" s="207" t="s">
        <v>86</v>
      </c>
      <c r="AY597" s="19" t="s">
        <v>315</v>
      </c>
      <c r="BE597" s="208">
        <f>IF(N597="základní",J597,0)</f>
        <v>0</v>
      </c>
      <c r="BF597" s="208">
        <f>IF(N597="snížená",J597,0)</f>
        <v>0</v>
      </c>
      <c r="BG597" s="208">
        <f>IF(N597="zákl. přenesená",J597,0)</f>
        <v>0</v>
      </c>
      <c r="BH597" s="208">
        <f>IF(N597="sníž. přenesená",J597,0)</f>
        <v>0</v>
      </c>
      <c r="BI597" s="208">
        <f>IF(N597="nulová",J597,0)</f>
        <v>0</v>
      </c>
      <c r="BJ597" s="19" t="s">
        <v>84</v>
      </c>
      <c r="BK597" s="208">
        <f>ROUND(I597*H597,2)</f>
        <v>0</v>
      </c>
      <c r="BL597" s="19" t="s">
        <v>194</v>
      </c>
      <c r="BM597" s="207" t="s">
        <v>957</v>
      </c>
    </row>
    <row r="598" spans="1:65" s="2" customFormat="1">
      <c r="A598" s="36"/>
      <c r="B598" s="37"/>
      <c r="C598" s="38"/>
      <c r="D598" s="209" t="s">
        <v>322</v>
      </c>
      <c r="E598" s="38"/>
      <c r="F598" s="210" t="s">
        <v>958</v>
      </c>
      <c r="G598" s="38"/>
      <c r="H598" s="38"/>
      <c r="I598" s="118"/>
      <c r="J598" s="38"/>
      <c r="K598" s="38"/>
      <c r="L598" s="41"/>
      <c r="M598" s="211"/>
      <c r="N598" s="212"/>
      <c r="O598" s="66"/>
      <c r="P598" s="66"/>
      <c r="Q598" s="66"/>
      <c r="R598" s="66"/>
      <c r="S598" s="66"/>
      <c r="T598" s="67"/>
      <c r="U598" s="36"/>
      <c r="V598" s="36"/>
      <c r="W598" s="36"/>
      <c r="X598" s="36"/>
      <c r="Y598" s="36"/>
      <c r="Z598" s="36"/>
      <c r="AA598" s="36"/>
      <c r="AB598" s="36"/>
      <c r="AC598" s="36"/>
      <c r="AD598" s="36"/>
      <c r="AE598" s="36"/>
      <c r="AT598" s="19" t="s">
        <v>322</v>
      </c>
      <c r="AU598" s="19" t="s">
        <v>86</v>
      </c>
    </row>
    <row r="599" spans="1:65" s="13" customFormat="1">
      <c r="B599" s="213"/>
      <c r="C599" s="214"/>
      <c r="D599" s="209" t="s">
        <v>324</v>
      </c>
      <c r="E599" s="215" t="s">
        <v>19</v>
      </c>
      <c r="F599" s="216" t="s">
        <v>959</v>
      </c>
      <c r="G599" s="214"/>
      <c r="H599" s="217">
        <v>46.2</v>
      </c>
      <c r="I599" s="218"/>
      <c r="J599" s="214"/>
      <c r="K599" s="214"/>
      <c r="L599" s="219"/>
      <c r="M599" s="220"/>
      <c r="N599" s="221"/>
      <c r="O599" s="221"/>
      <c r="P599" s="221"/>
      <c r="Q599" s="221"/>
      <c r="R599" s="221"/>
      <c r="S599" s="221"/>
      <c r="T599" s="222"/>
      <c r="AT599" s="223" t="s">
        <v>324</v>
      </c>
      <c r="AU599" s="223" t="s">
        <v>86</v>
      </c>
      <c r="AV599" s="13" t="s">
        <v>86</v>
      </c>
      <c r="AW599" s="13" t="s">
        <v>37</v>
      </c>
      <c r="AX599" s="13" t="s">
        <v>84</v>
      </c>
      <c r="AY599" s="223" t="s">
        <v>315</v>
      </c>
    </row>
    <row r="600" spans="1:65" s="2" customFormat="1" ht="16.5" customHeight="1">
      <c r="A600" s="36"/>
      <c r="B600" s="37"/>
      <c r="C600" s="196" t="s">
        <v>960</v>
      </c>
      <c r="D600" s="196" t="s">
        <v>317</v>
      </c>
      <c r="E600" s="197" t="s">
        <v>961</v>
      </c>
      <c r="F600" s="198" t="s">
        <v>962</v>
      </c>
      <c r="G600" s="199" t="s">
        <v>121</v>
      </c>
      <c r="H600" s="200">
        <v>30.8</v>
      </c>
      <c r="I600" s="201"/>
      <c r="J600" s="202">
        <f>ROUND(I600*H600,2)</f>
        <v>0</v>
      </c>
      <c r="K600" s="198" t="s">
        <v>320</v>
      </c>
      <c r="L600" s="41"/>
      <c r="M600" s="203" t="s">
        <v>19</v>
      </c>
      <c r="N600" s="204" t="s">
        <v>47</v>
      </c>
      <c r="O600" s="66"/>
      <c r="P600" s="205">
        <f>O600*H600</f>
        <v>0</v>
      </c>
      <c r="Q600" s="205">
        <v>7.7999999999999999E-4</v>
      </c>
      <c r="R600" s="205">
        <f>Q600*H600</f>
        <v>2.4024E-2</v>
      </c>
      <c r="S600" s="205">
        <v>0</v>
      </c>
      <c r="T600" s="206">
        <f>S600*H600</f>
        <v>0</v>
      </c>
      <c r="U600" s="36"/>
      <c r="V600" s="36"/>
      <c r="W600" s="36"/>
      <c r="X600" s="36"/>
      <c r="Y600" s="36"/>
      <c r="Z600" s="36"/>
      <c r="AA600" s="36"/>
      <c r="AB600" s="36"/>
      <c r="AC600" s="36"/>
      <c r="AD600" s="36"/>
      <c r="AE600" s="36"/>
      <c r="AR600" s="207" t="s">
        <v>194</v>
      </c>
      <c r="AT600" s="207" t="s">
        <v>317</v>
      </c>
      <c r="AU600" s="207" t="s">
        <v>86</v>
      </c>
      <c r="AY600" s="19" t="s">
        <v>315</v>
      </c>
      <c r="BE600" s="208">
        <f>IF(N600="základní",J600,0)</f>
        <v>0</v>
      </c>
      <c r="BF600" s="208">
        <f>IF(N600="snížená",J600,0)</f>
        <v>0</v>
      </c>
      <c r="BG600" s="208">
        <f>IF(N600="zákl. přenesená",J600,0)</f>
        <v>0</v>
      </c>
      <c r="BH600" s="208">
        <f>IF(N600="sníž. přenesená",J600,0)</f>
        <v>0</v>
      </c>
      <c r="BI600" s="208">
        <f>IF(N600="nulová",J600,0)</f>
        <v>0</v>
      </c>
      <c r="BJ600" s="19" t="s">
        <v>84</v>
      </c>
      <c r="BK600" s="208">
        <f>ROUND(I600*H600,2)</f>
        <v>0</v>
      </c>
      <c r="BL600" s="19" t="s">
        <v>194</v>
      </c>
      <c r="BM600" s="207" t="s">
        <v>963</v>
      </c>
    </row>
    <row r="601" spans="1:65" s="2" customFormat="1">
      <c r="A601" s="36"/>
      <c r="B601" s="37"/>
      <c r="C601" s="38"/>
      <c r="D601" s="209" t="s">
        <v>322</v>
      </c>
      <c r="E601" s="38"/>
      <c r="F601" s="210" t="s">
        <v>964</v>
      </c>
      <c r="G601" s="38"/>
      <c r="H601" s="38"/>
      <c r="I601" s="118"/>
      <c r="J601" s="38"/>
      <c r="K601" s="38"/>
      <c r="L601" s="41"/>
      <c r="M601" s="211"/>
      <c r="N601" s="212"/>
      <c r="O601" s="66"/>
      <c r="P601" s="66"/>
      <c r="Q601" s="66"/>
      <c r="R601" s="66"/>
      <c r="S601" s="66"/>
      <c r="T601" s="67"/>
      <c r="U601" s="36"/>
      <c r="V601" s="36"/>
      <c r="W601" s="36"/>
      <c r="X601" s="36"/>
      <c r="Y601" s="36"/>
      <c r="Z601" s="36"/>
      <c r="AA601" s="36"/>
      <c r="AB601" s="36"/>
      <c r="AC601" s="36"/>
      <c r="AD601" s="36"/>
      <c r="AE601" s="36"/>
      <c r="AT601" s="19" t="s">
        <v>322</v>
      </c>
      <c r="AU601" s="19" t="s">
        <v>86</v>
      </c>
    </row>
    <row r="602" spans="1:65" s="13" customFormat="1">
      <c r="B602" s="213"/>
      <c r="C602" s="214"/>
      <c r="D602" s="209" t="s">
        <v>324</v>
      </c>
      <c r="E602" s="215" t="s">
        <v>19</v>
      </c>
      <c r="F602" s="216" t="s">
        <v>965</v>
      </c>
      <c r="G602" s="214"/>
      <c r="H602" s="217">
        <v>30.8</v>
      </c>
      <c r="I602" s="218"/>
      <c r="J602" s="214"/>
      <c r="K602" s="214"/>
      <c r="L602" s="219"/>
      <c r="M602" s="220"/>
      <c r="N602" s="221"/>
      <c r="O602" s="221"/>
      <c r="P602" s="221"/>
      <c r="Q602" s="221"/>
      <c r="R602" s="221"/>
      <c r="S602" s="221"/>
      <c r="T602" s="222"/>
      <c r="AT602" s="223" t="s">
        <v>324</v>
      </c>
      <c r="AU602" s="223" t="s">
        <v>86</v>
      </c>
      <c r="AV602" s="13" t="s">
        <v>86</v>
      </c>
      <c r="AW602" s="13" t="s">
        <v>37</v>
      </c>
      <c r="AX602" s="13" t="s">
        <v>84</v>
      </c>
      <c r="AY602" s="223" t="s">
        <v>315</v>
      </c>
    </row>
    <row r="603" spans="1:65" s="2" customFormat="1" ht="16.5" customHeight="1">
      <c r="A603" s="36"/>
      <c r="B603" s="37"/>
      <c r="C603" s="196" t="s">
        <v>966</v>
      </c>
      <c r="D603" s="196" t="s">
        <v>317</v>
      </c>
      <c r="E603" s="197" t="s">
        <v>967</v>
      </c>
      <c r="F603" s="198" t="s">
        <v>968</v>
      </c>
      <c r="G603" s="199" t="s">
        <v>393</v>
      </c>
      <c r="H603" s="200">
        <v>3.6</v>
      </c>
      <c r="I603" s="201"/>
      <c r="J603" s="202">
        <f>ROUND(I603*H603,2)</f>
        <v>0</v>
      </c>
      <c r="K603" s="198" t="s">
        <v>320</v>
      </c>
      <c r="L603" s="41"/>
      <c r="M603" s="203" t="s">
        <v>19</v>
      </c>
      <c r="N603" s="204" t="s">
        <v>47</v>
      </c>
      <c r="O603" s="66"/>
      <c r="P603" s="205">
        <f>O603*H603</f>
        <v>0</v>
      </c>
      <c r="Q603" s="205">
        <v>4.0000000000000003E-5</v>
      </c>
      <c r="R603" s="205">
        <f>Q603*H603</f>
        <v>1.44E-4</v>
      </c>
      <c r="S603" s="205">
        <v>0</v>
      </c>
      <c r="T603" s="206">
        <f>S603*H603</f>
        <v>0</v>
      </c>
      <c r="U603" s="36"/>
      <c r="V603" s="36"/>
      <c r="W603" s="36"/>
      <c r="X603" s="36"/>
      <c r="Y603" s="36"/>
      <c r="Z603" s="36"/>
      <c r="AA603" s="36"/>
      <c r="AB603" s="36"/>
      <c r="AC603" s="36"/>
      <c r="AD603" s="36"/>
      <c r="AE603" s="36"/>
      <c r="AR603" s="207" t="s">
        <v>194</v>
      </c>
      <c r="AT603" s="207" t="s">
        <v>317</v>
      </c>
      <c r="AU603" s="207" t="s">
        <v>86</v>
      </c>
      <c r="AY603" s="19" t="s">
        <v>315</v>
      </c>
      <c r="BE603" s="208">
        <f>IF(N603="základní",J603,0)</f>
        <v>0</v>
      </c>
      <c r="BF603" s="208">
        <f>IF(N603="snížená",J603,0)</f>
        <v>0</v>
      </c>
      <c r="BG603" s="208">
        <f>IF(N603="zákl. přenesená",J603,0)</f>
        <v>0</v>
      </c>
      <c r="BH603" s="208">
        <f>IF(N603="sníž. přenesená",J603,0)</f>
        <v>0</v>
      </c>
      <c r="BI603" s="208">
        <f>IF(N603="nulová",J603,0)</f>
        <v>0</v>
      </c>
      <c r="BJ603" s="19" t="s">
        <v>84</v>
      </c>
      <c r="BK603" s="208">
        <f>ROUND(I603*H603,2)</f>
        <v>0</v>
      </c>
      <c r="BL603" s="19" t="s">
        <v>194</v>
      </c>
      <c r="BM603" s="207" t="s">
        <v>969</v>
      </c>
    </row>
    <row r="604" spans="1:65" s="2" customFormat="1">
      <c r="A604" s="36"/>
      <c r="B604" s="37"/>
      <c r="C604" s="38"/>
      <c r="D604" s="209" t="s">
        <v>322</v>
      </c>
      <c r="E604" s="38"/>
      <c r="F604" s="210" t="s">
        <v>970</v>
      </c>
      <c r="G604" s="38"/>
      <c r="H604" s="38"/>
      <c r="I604" s="118"/>
      <c r="J604" s="38"/>
      <c r="K604" s="38"/>
      <c r="L604" s="41"/>
      <c r="M604" s="211"/>
      <c r="N604" s="212"/>
      <c r="O604" s="66"/>
      <c r="P604" s="66"/>
      <c r="Q604" s="66"/>
      <c r="R604" s="66"/>
      <c r="S604" s="66"/>
      <c r="T604" s="67"/>
      <c r="U604" s="36"/>
      <c r="V604" s="36"/>
      <c r="W604" s="36"/>
      <c r="X604" s="36"/>
      <c r="Y604" s="36"/>
      <c r="Z604" s="36"/>
      <c r="AA604" s="36"/>
      <c r="AB604" s="36"/>
      <c r="AC604" s="36"/>
      <c r="AD604" s="36"/>
      <c r="AE604" s="36"/>
      <c r="AT604" s="19" t="s">
        <v>322</v>
      </c>
      <c r="AU604" s="19" t="s">
        <v>86</v>
      </c>
    </row>
    <row r="605" spans="1:65" s="14" customFormat="1">
      <c r="B605" s="225"/>
      <c r="C605" s="226"/>
      <c r="D605" s="209" t="s">
        <v>324</v>
      </c>
      <c r="E605" s="227" t="s">
        <v>19</v>
      </c>
      <c r="F605" s="228" t="s">
        <v>971</v>
      </c>
      <c r="G605" s="226"/>
      <c r="H605" s="227" t="s">
        <v>19</v>
      </c>
      <c r="I605" s="229"/>
      <c r="J605" s="226"/>
      <c r="K605" s="226"/>
      <c r="L605" s="230"/>
      <c r="M605" s="231"/>
      <c r="N605" s="232"/>
      <c r="O605" s="232"/>
      <c r="P605" s="232"/>
      <c r="Q605" s="232"/>
      <c r="R605" s="232"/>
      <c r="S605" s="232"/>
      <c r="T605" s="233"/>
      <c r="AT605" s="234" t="s">
        <v>324</v>
      </c>
      <c r="AU605" s="234" t="s">
        <v>86</v>
      </c>
      <c r="AV605" s="14" t="s">
        <v>84</v>
      </c>
      <c r="AW605" s="14" t="s">
        <v>37</v>
      </c>
      <c r="AX605" s="14" t="s">
        <v>76</v>
      </c>
      <c r="AY605" s="234" t="s">
        <v>315</v>
      </c>
    </row>
    <row r="606" spans="1:65" s="13" customFormat="1">
      <c r="B606" s="213"/>
      <c r="C606" s="214"/>
      <c r="D606" s="209" t="s">
        <v>324</v>
      </c>
      <c r="E606" s="215" t="s">
        <v>19</v>
      </c>
      <c r="F606" s="216" t="s">
        <v>972</v>
      </c>
      <c r="G606" s="214"/>
      <c r="H606" s="217">
        <v>3.6</v>
      </c>
      <c r="I606" s="218"/>
      <c r="J606" s="214"/>
      <c r="K606" s="214"/>
      <c r="L606" s="219"/>
      <c r="M606" s="220"/>
      <c r="N606" s="221"/>
      <c r="O606" s="221"/>
      <c r="P606" s="221"/>
      <c r="Q606" s="221"/>
      <c r="R606" s="221"/>
      <c r="S606" s="221"/>
      <c r="T606" s="222"/>
      <c r="AT606" s="223" t="s">
        <v>324</v>
      </c>
      <c r="AU606" s="223" t="s">
        <v>86</v>
      </c>
      <c r="AV606" s="13" t="s">
        <v>86</v>
      </c>
      <c r="AW606" s="13" t="s">
        <v>37</v>
      </c>
      <c r="AX606" s="13" t="s">
        <v>84</v>
      </c>
      <c r="AY606" s="223" t="s">
        <v>315</v>
      </c>
    </row>
    <row r="607" spans="1:65" s="2" customFormat="1" ht="16.5" customHeight="1">
      <c r="A607" s="36"/>
      <c r="B607" s="37"/>
      <c r="C607" s="196" t="s">
        <v>973</v>
      </c>
      <c r="D607" s="196" t="s">
        <v>317</v>
      </c>
      <c r="E607" s="197" t="s">
        <v>974</v>
      </c>
      <c r="F607" s="198" t="s">
        <v>975</v>
      </c>
      <c r="G607" s="199" t="s">
        <v>393</v>
      </c>
      <c r="H607" s="200">
        <v>26.4</v>
      </c>
      <c r="I607" s="201"/>
      <c r="J607" s="202">
        <f>ROUND(I607*H607,2)</f>
        <v>0</v>
      </c>
      <c r="K607" s="198" t="s">
        <v>320</v>
      </c>
      <c r="L607" s="41"/>
      <c r="M607" s="203" t="s">
        <v>19</v>
      </c>
      <c r="N607" s="204" t="s">
        <v>47</v>
      </c>
      <c r="O607" s="66"/>
      <c r="P607" s="205">
        <f>O607*H607</f>
        <v>0</v>
      </c>
      <c r="Q607" s="205">
        <v>4.0000000000000003E-5</v>
      </c>
      <c r="R607" s="205">
        <f>Q607*H607</f>
        <v>1.0560000000000001E-3</v>
      </c>
      <c r="S607" s="205">
        <v>0</v>
      </c>
      <c r="T607" s="206">
        <f>S607*H607</f>
        <v>0</v>
      </c>
      <c r="U607" s="36"/>
      <c r="V607" s="36"/>
      <c r="W607" s="36"/>
      <c r="X607" s="36"/>
      <c r="Y607" s="36"/>
      <c r="Z607" s="36"/>
      <c r="AA607" s="36"/>
      <c r="AB607" s="36"/>
      <c r="AC607" s="36"/>
      <c r="AD607" s="36"/>
      <c r="AE607" s="36"/>
      <c r="AR607" s="207" t="s">
        <v>194</v>
      </c>
      <c r="AT607" s="207" t="s">
        <v>317</v>
      </c>
      <c r="AU607" s="207" t="s">
        <v>86</v>
      </c>
      <c r="AY607" s="19" t="s">
        <v>315</v>
      </c>
      <c r="BE607" s="208">
        <f>IF(N607="základní",J607,0)</f>
        <v>0</v>
      </c>
      <c r="BF607" s="208">
        <f>IF(N607="snížená",J607,0)</f>
        <v>0</v>
      </c>
      <c r="BG607" s="208">
        <f>IF(N607="zákl. přenesená",J607,0)</f>
        <v>0</v>
      </c>
      <c r="BH607" s="208">
        <f>IF(N607="sníž. přenesená",J607,0)</f>
        <v>0</v>
      </c>
      <c r="BI607" s="208">
        <f>IF(N607="nulová",J607,0)</f>
        <v>0</v>
      </c>
      <c r="BJ607" s="19" t="s">
        <v>84</v>
      </c>
      <c r="BK607" s="208">
        <f>ROUND(I607*H607,2)</f>
        <v>0</v>
      </c>
      <c r="BL607" s="19" t="s">
        <v>194</v>
      </c>
      <c r="BM607" s="207" t="s">
        <v>976</v>
      </c>
    </row>
    <row r="608" spans="1:65" s="2" customFormat="1">
      <c r="A608" s="36"/>
      <c r="B608" s="37"/>
      <c r="C608" s="38"/>
      <c r="D608" s="209" t="s">
        <v>322</v>
      </c>
      <c r="E608" s="38"/>
      <c r="F608" s="210" t="s">
        <v>977</v>
      </c>
      <c r="G608" s="38"/>
      <c r="H608" s="38"/>
      <c r="I608" s="118"/>
      <c r="J608" s="38"/>
      <c r="K608" s="38"/>
      <c r="L608" s="41"/>
      <c r="M608" s="211"/>
      <c r="N608" s="212"/>
      <c r="O608" s="66"/>
      <c r="P608" s="66"/>
      <c r="Q608" s="66"/>
      <c r="R608" s="66"/>
      <c r="S608" s="66"/>
      <c r="T608" s="67"/>
      <c r="U608" s="36"/>
      <c r="V608" s="36"/>
      <c r="W608" s="36"/>
      <c r="X608" s="36"/>
      <c r="Y608" s="36"/>
      <c r="Z608" s="36"/>
      <c r="AA608" s="36"/>
      <c r="AB608" s="36"/>
      <c r="AC608" s="36"/>
      <c r="AD608" s="36"/>
      <c r="AE608" s="36"/>
      <c r="AT608" s="19" t="s">
        <v>322</v>
      </c>
      <c r="AU608" s="19" t="s">
        <v>86</v>
      </c>
    </row>
    <row r="609" spans="1:65" s="14" customFormat="1">
      <c r="B609" s="225"/>
      <c r="C609" s="226"/>
      <c r="D609" s="209" t="s">
        <v>324</v>
      </c>
      <c r="E609" s="227" t="s">
        <v>19</v>
      </c>
      <c r="F609" s="228" t="s">
        <v>978</v>
      </c>
      <c r="G609" s="226"/>
      <c r="H609" s="227" t="s">
        <v>19</v>
      </c>
      <c r="I609" s="229"/>
      <c r="J609" s="226"/>
      <c r="K609" s="226"/>
      <c r="L609" s="230"/>
      <c r="M609" s="231"/>
      <c r="N609" s="232"/>
      <c r="O609" s="232"/>
      <c r="P609" s="232"/>
      <c r="Q609" s="232"/>
      <c r="R609" s="232"/>
      <c r="S609" s="232"/>
      <c r="T609" s="233"/>
      <c r="AT609" s="234" t="s">
        <v>324</v>
      </c>
      <c r="AU609" s="234" t="s">
        <v>86</v>
      </c>
      <c r="AV609" s="14" t="s">
        <v>84</v>
      </c>
      <c r="AW609" s="14" t="s">
        <v>37</v>
      </c>
      <c r="AX609" s="14" t="s">
        <v>76</v>
      </c>
      <c r="AY609" s="234" t="s">
        <v>315</v>
      </c>
    </row>
    <row r="610" spans="1:65" s="13" customFormat="1">
      <c r="B610" s="213"/>
      <c r="C610" s="214"/>
      <c r="D610" s="209" t="s">
        <v>324</v>
      </c>
      <c r="E610" s="215" t="s">
        <v>19</v>
      </c>
      <c r="F610" s="216" t="s">
        <v>979</v>
      </c>
      <c r="G610" s="214"/>
      <c r="H610" s="217">
        <v>26.4</v>
      </c>
      <c r="I610" s="218"/>
      <c r="J610" s="214"/>
      <c r="K610" s="214"/>
      <c r="L610" s="219"/>
      <c r="M610" s="220"/>
      <c r="N610" s="221"/>
      <c r="O610" s="221"/>
      <c r="P610" s="221"/>
      <c r="Q610" s="221"/>
      <c r="R610" s="221"/>
      <c r="S610" s="221"/>
      <c r="T610" s="222"/>
      <c r="AT610" s="223" t="s">
        <v>324</v>
      </c>
      <c r="AU610" s="223" t="s">
        <v>86</v>
      </c>
      <c r="AV610" s="13" t="s">
        <v>86</v>
      </c>
      <c r="AW610" s="13" t="s">
        <v>37</v>
      </c>
      <c r="AX610" s="13" t="s">
        <v>84</v>
      </c>
      <c r="AY610" s="223" t="s">
        <v>315</v>
      </c>
    </row>
    <row r="611" spans="1:65" s="2" customFormat="1" ht="16.5" customHeight="1">
      <c r="A611" s="36"/>
      <c r="B611" s="37"/>
      <c r="C611" s="257" t="s">
        <v>980</v>
      </c>
      <c r="D611" s="257" t="s">
        <v>576</v>
      </c>
      <c r="E611" s="258" t="s">
        <v>981</v>
      </c>
      <c r="F611" s="259" t="s">
        <v>982</v>
      </c>
      <c r="G611" s="260" t="s">
        <v>117</v>
      </c>
      <c r="H611" s="261">
        <v>3.48</v>
      </c>
      <c r="I611" s="262"/>
      <c r="J611" s="263">
        <f>ROUND(I611*H611,2)</f>
        <v>0</v>
      </c>
      <c r="K611" s="259" t="s">
        <v>320</v>
      </c>
      <c r="L611" s="264"/>
      <c r="M611" s="265" t="s">
        <v>19</v>
      </c>
      <c r="N611" s="266" t="s">
        <v>47</v>
      </c>
      <c r="O611" s="66"/>
      <c r="P611" s="205">
        <f>O611*H611</f>
        <v>0</v>
      </c>
      <c r="Q611" s="205">
        <v>1</v>
      </c>
      <c r="R611" s="205">
        <f>Q611*H611</f>
        <v>3.48</v>
      </c>
      <c r="S611" s="205">
        <v>0</v>
      </c>
      <c r="T611" s="206">
        <f>S611*H611</f>
        <v>0</v>
      </c>
      <c r="U611" s="36"/>
      <c r="V611" s="36"/>
      <c r="W611" s="36"/>
      <c r="X611" s="36"/>
      <c r="Y611" s="36"/>
      <c r="Z611" s="36"/>
      <c r="AA611" s="36"/>
      <c r="AB611" s="36"/>
      <c r="AC611" s="36"/>
      <c r="AD611" s="36"/>
      <c r="AE611" s="36"/>
      <c r="AR611" s="207" t="s">
        <v>379</v>
      </c>
      <c r="AT611" s="207" t="s">
        <v>576</v>
      </c>
      <c r="AU611" s="207" t="s">
        <v>86</v>
      </c>
      <c r="AY611" s="19" t="s">
        <v>315</v>
      </c>
      <c r="BE611" s="208">
        <f>IF(N611="základní",J611,0)</f>
        <v>0</v>
      </c>
      <c r="BF611" s="208">
        <f>IF(N611="snížená",J611,0)</f>
        <v>0</v>
      </c>
      <c r="BG611" s="208">
        <f>IF(N611="zákl. přenesená",J611,0)</f>
        <v>0</v>
      </c>
      <c r="BH611" s="208">
        <f>IF(N611="sníž. přenesená",J611,0)</f>
        <v>0</v>
      </c>
      <c r="BI611" s="208">
        <f>IF(N611="nulová",J611,0)</f>
        <v>0</v>
      </c>
      <c r="BJ611" s="19" t="s">
        <v>84</v>
      </c>
      <c r="BK611" s="208">
        <f>ROUND(I611*H611,2)</f>
        <v>0</v>
      </c>
      <c r="BL611" s="19" t="s">
        <v>194</v>
      </c>
      <c r="BM611" s="207" t="s">
        <v>983</v>
      </c>
    </row>
    <row r="612" spans="1:65" s="2" customFormat="1">
      <c r="A612" s="36"/>
      <c r="B612" s="37"/>
      <c r="C612" s="38"/>
      <c r="D612" s="209" t="s">
        <v>322</v>
      </c>
      <c r="E612" s="38"/>
      <c r="F612" s="210" t="s">
        <v>982</v>
      </c>
      <c r="G612" s="38"/>
      <c r="H612" s="38"/>
      <c r="I612" s="118"/>
      <c r="J612" s="38"/>
      <c r="K612" s="38"/>
      <c r="L612" s="41"/>
      <c r="M612" s="211"/>
      <c r="N612" s="212"/>
      <c r="O612" s="66"/>
      <c r="P612" s="66"/>
      <c r="Q612" s="66"/>
      <c r="R612" s="66"/>
      <c r="S612" s="66"/>
      <c r="T612" s="67"/>
      <c r="U612" s="36"/>
      <c r="V612" s="36"/>
      <c r="W612" s="36"/>
      <c r="X612" s="36"/>
      <c r="Y612" s="36"/>
      <c r="Z612" s="36"/>
      <c r="AA612" s="36"/>
      <c r="AB612" s="36"/>
      <c r="AC612" s="36"/>
      <c r="AD612" s="36"/>
      <c r="AE612" s="36"/>
      <c r="AT612" s="19" t="s">
        <v>322</v>
      </c>
      <c r="AU612" s="19" t="s">
        <v>86</v>
      </c>
    </row>
    <row r="613" spans="1:65" s="14" customFormat="1">
      <c r="B613" s="225"/>
      <c r="C613" s="226"/>
      <c r="D613" s="209" t="s">
        <v>324</v>
      </c>
      <c r="E613" s="227" t="s">
        <v>19</v>
      </c>
      <c r="F613" s="228" t="s">
        <v>971</v>
      </c>
      <c r="G613" s="226"/>
      <c r="H613" s="227" t="s">
        <v>19</v>
      </c>
      <c r="I613" s="229"/>
      <c r="J613" s="226"/>
      <c r="K613" s="226"/>
      <c r="L613" s="230"/>
      <c r="M613" s="231"/>
      <c r="N613" s="232"/>
      <c r="O613" s="232"/>
      <c r="P613" s="232"/>
      <c r="Q613" s="232"/>
      <c r="R613" s="232"/>
      <c r="S613" s="232"/>
      <c r="T613" s="233"/>
      <c r="AT613" s="234" t="s">
        <v>324</v>
      </c>
      <c r="AU613" s="234" t="s">
        <v>86</v>
      </c>
      <c r="AV613" s="14" t="s">
        <v>84</v>
      </c>
      <c r="AW613" s="14" t="s">
        <v>37</v>
      </c>
      <c r="AX613" s="14" t="s">
        <v>76</v>
      </c>
      <c r="AY613" s="234" t="s">
        <v>315</v>
      </c>
    </row>
    <row r="614" spans="1:65" s="13" customFormat="1">
      <c r="B614" s="213"/>
      <c r="C614" s="214"/>
      <c r="D614" s="209" t="s">
        <v>324</v>
      </c>
      <c r="E614" s="215" t="s">
        <v>19</v>
      </c>
      <c r="F614" s="216" t="s">
        <v>984</v>
      </c>
      <c r="G614" s="214"/>
      <c r="H614" s="217">
        <v>0.6</v>
      </c>
      <c r="I614" s="218"/>
      <c r="J614" s="214"/>
      <c r="K614" s="214"/>
      <c r="L614" s="219"/>
      <c r="M614" s="220"/>
      <c r="N614" s="221"/>
      <c r="O614" s="221"/>
      <c r="P614" s="221"/>
      <c r="Q614" s="221"/>
      <c r="R614" s="221"/>
      <c r="S614" s="221"/>
      <c r="T614" s="222"/>
      <c r="AT614" s="223" t="s">
        <v>324</v>
      </c>
      <c r="AU614" s="223" t="s">
        <v>86</v>
      </c>
      <c r="AV614" s="13" t="s">
        <v>86</v>
      </c>
      <c r="AW614" s="13" t="s">
        <v>37</v>
      </c>
      <c r="AX614" s="13" t="s">
        <v>76</v>
      </c>
      <c r="AY614" s="223" t="s">
        <v>315</v>
      </c>
    </row>
    <row r="615" spans="1:65" s="14" customFormat="1">
      <c r="B615" s="225"/>
      <c r="C615" s="226"/>
      <c r="D615" s="209" t="s">
        <v>324</v>
      </c>
      <c r="E615" s="227" t="s">
        <v>19</v>
      </c>
      <c r="F615" s="228" t="s">
        <v>978</v>
      </c>
      <c r="G615" s="226"/>
      <c r="H615" s="227" t="s">
        <v>19</v>
      </c>
      <c r="I615" s="229"/>
      <c r="J615" s="226"/>
      <c r="K615" s="226"/>
      <c r="L615" s="230"/>
      <c r="M615" s="231"/>
      <c r="N615" s="232"/>
      <c r="O615" s="232"/>
      <c r="P615" s="232"/>
      <c r="Q615" s="232"/>
      <c r="R615" s="232"/>
      <c r="S615" s="232"/>
      <c r="T615" s="233"/>
      <c r="AT615" s="234" t="s">
        <v>324</v>
      </c>
      <c r="AU615" s="234" t="s">
        <v>86</v>
      </c>
      <c r="AV615" s="14" t="s">
        <v>84</v>
      </c>
      <c r="AW615" s="14" t="s">
        <v>37</v>
      </c>
      <c r="AX615" s="14" t="s">
        <v>76</v>
      </c>
      <c r="AY615" s="234" t="s">
        <v>315</v>
      </c>
    </row>
    <row r="616" spans="1:65" s="13" customFormat="1">
      <c r="B616" s="213"/>
      <c r="C616" s="214"/>
      <c r="D616" s="209" t="s">
        <v>324</v>
      </c>
      <c r="E616" s="215" t="s">
        <v>19</v>
      </c>
      <c r="F616" s="216" t="s">
        <v>985</v>
      </c>
      <c r="G616" s="214"/>
      <c r="H616" s="217">
        <v>2.88</v>
      </c>
      <c r="I616" s="218"/>
      <c r="J616" s="214"/>
      <c r="K616" s="214"/>
      <c r="L616" s="219"/>
      <c r="M616" s="220"/>
      <c r="N616" s="221"/>
      <c r="O616" s="221"/>
      <c r="P616" s="221"/>
      <c r="Q616" s="221"/>
      <c r="R616" s="221"/>
      <c r="S616" s="221"/>
      <c r="T616" s="222"/>
      <c r="AT616" s="223" t="s">
        <v>324</v>
      </c>
      <c r="AU616" s="223" t="s">
        <v>86</v>
      </c>
      <c r="AV616" s="13" t="s">
        <v>86</v>
      </c>
      <c r="AW616" s="13" t="s">
        <v>37</v>
      </c>
      <c r="AX616" s="13" t="s">
        <v>76</v>
      </c>
      <c r="AY616" s="223" t="s">
        <v>315</v>
      </c>
    </row>
    <row r="617" spans="1:65" s="16" customFormat="1">
      <c r="B617" s="246"/>
      <c r="C617" s="247"/>
      <c r="D617" s="209" t="s">
        <v>324</v>
      </c>
      <c r="E617" s="248" t="s">
        <v>115</v>
      </c>
      <c r="F617" s="249" t="s">
        <v>368</v>
      </c>
      <c r="G617" s="247"/>
      <c r="H617" s="250">
        <v>3.48</v>
      </c>
      <c r="I617" s="251"/>
      <c r="J617" s="247"/>
      <c r="K617" s="247"/>
      <c r="L617" s="252"/>
      <c r="M617" s="253"/>
      <c r="N617" s="254"/>
      <c r="O617" s="254"/>
      <c r="P617" s="254"/>
      <c r="Q617" s="254"/>
      <c r="R617" s="254"/>
      <c r="S617" s="254"/>
      <c r="T617" s="255"/>
      <c r="AT617" s="256" t="s">
        <v>324</v>
      </c>
      <c r="AU617" s="256" t="s">
        <v>86</v>
      </c>
      <c r="AV617" s="16" t="s">
        <v>194</v>
      </c>
      <c r="AW617" s="16" t="s">
        <v>37</v>
      </c>
      <c r="AX617" s="16" t="s">
        <v>84</v>
      </c>
      <c r="AY617" s="256" t="s">
        <v>315</v>
      </c>
    </row>
    <row r="618" spans="1:65" s="2" customFormat="1" ht="16.5" customHeight="1">
      <c r="A618" s="36"/>
      <c r="B618" s="37"/>
      <c r="C618" s="257" t="s">
        <v>986</v>
      </c>
      <c r="D618" s="257" t="s">
        <v>576</v>
      </c>
      <c r="E618" s="258" t="s">
        <v>987</v>
      </c>
      <c r="F618" s="259" t="s">
        <v>988</v>
      </c>
      <c r="G618" s="260" t="s">
        <v>117</v>
      </c>
      <c r="H618" s="261">
        <v>0.17399999999999999</v>
      </c>
      <c r="I618" s="262"/>
      <c r="J618" s="263">
        <f>ROUND(I618*H618,2)</f>
        <v>0</v>
      </c>
      <c r="K618" s="259" t="s">
        <v>320</v>
      </c>
      <c r="L618" s="264"/>
      <c r="M618" s="265" t="s">
        <v>19</v>
      </c>
      <c r="N618" s="266" t="s">
        <v>47</v>
      </c>
      <c r="O618" s="66"/>
      <c r="P618" s="205">
        <f>O618*H618</f>
        <v>0</v>
      </c>
      <c r="Q618" s="205">
        <v>1</v>
      </c>
      <c r="R618" s="205">
        <f>Q618*H618</f>
        <v>0.17399999999999999</v>
      </c>
      <c r="S618" s="205">
        <v>0</v>
      </c>
      <c r="T618" s="206">
        <f>S618*H618</f>
        <v>0</v>
      </c>
      <c r="U618" s="36"/>
      <c r="V618" s="36"/>
      <c r="W618" s="36"/>
      <c r="X618" s="36"/>
      <c r="Y618" s="36"/>
      <c r="Z618" s="36"/>
      <c r="AA618" s="36"/>
      <c r="AB618" s="36"/>
      <c r="AC618" s="36"/>
      <c r="AD618" s="36"/>
      <c r="AE618" s="36"/>
      <c r="AR618" s="207" t="s">
        <v>379</v>
      </c>
      <c r="AT618" s="207" t="s">
        <v>576</v>
      </c>
      <c r="AU618" s="207" t="s">
        <v>86</v>
      </c>
      <c r="AY618" s="19" t="s">
        <v>315</v>
      </c>
      <c r="BE618" s="208">
        <f>IF(N618="základní",J618,0)</f>
        <v>0</v>
      </c>
      <c r="BF618" s="208">
        <f>IF(N618="snížená",J618,0)</f>
        <v>0</v>
      </c>
      <c r="BG618" s="208">
        <f>IF(N618="zákl. přenesená",J618,0)</f>
        <v>0</v>
      </c>
      <c r="BH618" s="208">
        <f>IF(N618="sníž. přenesená",J618,0)</f>
        <v>0</v>
      </c>
      <c r="BI618" s="208">
        <f>IF(N618="nulová",J618,0)</f>
        <v>0</v>
      </c>
      <c r="BJ618" s="19" t="s">
        <v>84</v>
      </c>
      <c r="BK618" s="208">
        <f>ROUND(I618*H618,2)</f>
        <v>0</v>
      </c>
      <c r="BL618" s="19" t="s">
        <v>194</v>
      </c>
      <c r="BM618" s="207" t="s">
        <v>989</v>
      </c>
    </row>
    <row r="619" spans="1:65" s="2" customFormat="1">
      <c r="A619" s="36"/>
      <c r="B619" s="37"/>
      <c r="C619" s="38"/>
      <c r="D619" s="209" t="s">
        <v>322</v>
      </c>
      <c r="E619" s="38"/>
      <c r="F619" s="210" t="s">
        <v>988</v>
      </c>
      <c r="G619" s="38"/>
      <c r="H619" s="38"/>
      <c r="I619" s="118"/>
      <c r="J619" s="38"/>
      <c r="K619" s="38"/>
      <c r="L619" s="41"/>
      <c r="M619" s="211"/>
      <c r="N619" s="212"/>
      <c r="O619" s="66"/>
      <c r="P619" s="66"/>
      <c r="Q619" s="66"/>
      <c r="R619" s="66"/>
      <c r="S619" s="66"/>
      <c r="T619" s="67"/>
      <c r="U619" s="36"/>
      <c r="V619" s="36"/>
      <c r="W619" s="36"/>
      <c r="X619" s="36"/>
      <c r="Y619" s="36"/>
      <c r="Z619" s="36"/>
      <c r="AA619" s="36"/>
      <c r="AB619" s="36"/>
      <c r="AC619" s="36"/>
      <c r="AD619" s="36"/>
      <c r="AE619" s="36"/>
      <c r="AT619" s="19" t="s">
        <v>322</v>
      </c>
      <c r="AU619" s="19" t="s">
        <v>86</v>
      </c>
    </row>
    <row r="620" spans="1:65" s="13" customFormat="1">
      <c r="B620" s="213"/>
      <c r="C620" s="214"/>
      <c r="D620" s="209" t="s">
        <v>324</v>
      </c>
      <c r="E620" s="215" t="s">
        <v>19</v>
      </c>
      <c r="F620" s="216" t="s">
        <v>990</v>
      </c>
      <c r="G620" s="214"/>
      <c r="H620" s="217">
        <v>0.17399999999999999</v>
      </c>
      <c r="I620" s="218"/>
      <c r="J620" s="214"/>
      <c r="K620" s="214"/>
      <c r="L620" s="219"/>
      <c r="M620" s="220"/>
      <c r="N620" s="221"/>
      <c r="O620" s="221"/>
      <c r="P620" s="221"/>
      <c r="Q620" s="221"/>
      <c r="R620" s="221"/>
      <c r="S620" s="221"/>
      <c r="T620" s="222"/>
      <c r="AT620" s="223" t="s">
        <v>324</v>
      </c>
      <c r="AU620" s="223" t="s">
        <v>86</v>
      </c>
      <c r="AV620" s="13" t="s">
        <v>86</v>
      </c>
      <c r="AW620" s="13" t="s">
        <v>37</v>
      </c>
      <c r="AX620" s="13" t="s">
        <v>84</v>
      </c>
      <c r="AY620" s="223" t="s">
        <v>315</v>
      </c>
    </row>
    <row r="621" spans="1:65" s="2" customFormat="1" ht="16.5" customHeight="1">
      <c r="A621" s="36"/>
      <c r="B621" s="37"/>
      <c r="C621" s="196" t="s">
        <v>991</v>
      </c>
      <c r="D621" s="196" t="s">
        <v>317</v>
      </c>
      <c r="E621" s="197" t="s">
        <v>992</v>
      </c>
      <c r="F621" s="198" t="s">
        <v>993</v>
      </c>
      <c r="G621" s="199" t="s">
        <v>994</v>
      </c>
      <c r="H621" s="200">
        <v>1</v>
      </c>
      <c r="I621" s="201"/>
      <c r="J621" s="202">
        <f>ROUND(I621*H621,2)</f>
        <v>0</v>
      </c>
      <c r="K621" s="198" t="s">
        <v>19</v>
      </c>
      <c r="L621" s="41"/>
      <c r="M621" s="203" t="s">
        <v>19</v>
      </c>
      <c r="N621" s="204" t="s">
        <v>47</v>
      </c>
      <c r="O621" s="66"/>
      <c r="P621" s="205">
        <f>O621*H621</f>
        <v>0</v>
      </c>
      <c r="Q621" s="205">
        <v>0</v>
      </c>
      <c r="R621" s="205">
        <f>Q621*H621</f>
        <v>0</v>
      </c>
      <c r="S621" s="205">
        <v>0</v>
      </c>
      <c r="T621" s="206">
        <f>S621*H621</f>
        <v>0</v>
      </c>
      <c r="U621" s="36"/>
      <c r="V621" s="36"/>
      <c r="W621" s="36"/>
      <c r="X621" s="36"/>
      <c r="Y621" s="36"/>
      <c r="Z621" s="36"/>
      <c r="AA621" s="36"/>
      <c r="AB621" s="36"/>
      <c r="AC621" s="36"/>
      <c r="AD621" s="36"/>
      <c r="AE621" s="36"/>
      <c r="AR621" s="207" t="s">
        <v>194</v>
      </c>
      <c r="AT621" s="207" t="s">
        <v>317</v>
      </c>
      <c r="AU621" s="207" t="s">
        <v>86</v>
      </c>
      <c r="AY621" s="19" t="s">
        <v>315</v>
      </c>
      <c r="BE621" s="208">
        <f>IF(N621="základní",J621,0)</f>
        <v>0</v>
      </c>
      <c r="BF621" s="208">
        <f>IF(N621="snížená",J621,0)</f>
        <v>0</v>
      </c>
      <c r="BG621" s="208">
        <f>IF(N621="zákl. přenesená",J621,0)</f>
        <v>0</v>
      </c>
      <c r="BH621" s="208">
        <f>IF(N621="sníž. přenesená",J621,0)</f>
        <v>0</v>
      </c>
      <c r="BI621" s="208">
        <f>IF(N621="nulová",J621,0)</f>
        <v>0</v>
      </c>
      <c r="BJ621" s="19" t="s">
        <v>84</v>
      </c>
      <c r="BK621" s="208">
        <f>ROUND(I621*H621,2)</f>
        <v>0</v>
      </c>
      <c r="BL621" s="19" t="s">
        <v>194</v>
      </c>
      <c r="BM621" s="207" t="s">
        <v>995</v>
      </c>
    </row>
    <row r="622" spans="1:65" s="2" customFormat="1" ht="19.5">
      <c r="A622" s="36"/>
      <c r="B622" s="37"/>
      <c r="C622" s="38"/>
      <c r="D622" s="209" t="s">
        <v>322</v>
      </c>
      <c r="E622" s="38"/>
      <c r="F622" s="210" t="s">
        <v>996</v>
      </c>
      <c r="G622" s="38"/>
      <c r="H622" s="38"/>
      <c r="I622" s="118"/>
      <c r="J622" s="38"/>
      <c r="K622" s="38"/>
      <c r="L622" s="41"/>
      <c r="M622" s="211"/>
      <c r="N622" s="212"/>
      <c r="O622" s="66"/>
      <c r="P622" s="66"/>
      <c r="Q622" s="66"/>
      <c r="R622" s="66"/>
      <c r="S622" s="66"/>
      <c r="T622" s="67"/>
      <c r="U622" s="36"/>
      <c r="V622" s="36"/>
      <c r="W622" s="36"/>
      <c r="X622" s="36"/>
      <c r="Y622" s="36"/>
      <c r="Z622" s="36"/>
      <c r="AA622" s="36"/>
      <c r="AB622" s="36"/>
      <c r="AC622" s="36"/>
      <c r="AD622" s="36"/>
      <c r="AE622" s="36"/>
      <c r="AT622" s="19" t="s">
        <v>322</v>
      </c>
      <c r="AU622" s="19" t="s">
        <v>86</v>
      </c>
    </row>
    <row r="623" spans="1:65" s="12" customFormat="1" ht="22.9" customHeight="1">
      <c r="B623" s="180"/>
      <c r="C623" s="181"/>
      <c r="D623" s="182" t="s">
        <v>75</v>
      </c>
      <c r="E623" s="194" t="s">
        <v>142</v>
      </c>
      <c r="F623" s="194" t="s">
        <v>997</v>
      </c>
      <c r="G623" s="181"/>
      <c r="H623" s="181"/>
      <c r="I623" s="184"/>
      <c r="J623" s="195">
        <f>BK623</f>
        <v>0</v>
      </c>
      <c r="K623" s="181"/>
      <c r="L623" s="186"/>
      <c r="M623" s="187"/>
      <c r="N623" s="188"/>
      <c r="O623" s="188"/>
      <c r="P623" s="189">
        <f>SUM(P624:P906)</f>
        <v>0</v>
      </c>
      <c r="Q623" s="188"/>
      <c r="R623" s="189">
        <f>SUM(R624:R906)</f>
        <v>226.03879856</v>
      </c>
      <c r="S623" s="188"/>
      <c r="T623" s="190">
        <f>SUM(T624:T906)</f>
        <v>0</v>
      </c>
      <c r="AR623" s="191" t="s">
        <v>84</v>
      </c>
      <c r="AT623" s="192" t="s">
        <v>75</v>
      </c>
      <c r="AU623" s="192" t="s">
        <v>84</v>
      </c>
      <c r="AY623" s="191" t="s">
        <v>315</v>
      </c>
      <c r="BK623" s="193">
        <f>SUM(BK624:BK906)</f>
        <v>0</v>
      </c>
    </row>
    <row r="624" spans="1:65" s="2" customFormat="1" ht="16.5" customHeight="1">
      <c r="A624" s="36"/>
      <c r="B624" s="37"/>
      <c r="C624" s="196" t="s">
        <v>998</v>
      </c>
      <c r="D624" s="196" t="s">
        <v>317</v>
      </c>
      <c r="E624" s="197" t="s">
        <v>999</v>
      </c>
      <c r="F624" s="198" t="s">
        <v>1000</v>
      </c>
      <c r="G624" s="199" t="s">
        <v>113</v>
      </c>
      <c r="H624" s="200">
        <v>25.625</v>
      </c>
      <c r="I624" s="201"/>
      <c r="J624" s="202">
        <f>ROUND(I624*H624,2)</f>
        <v>0</v>
      </c>
      <c r="K624" s="198" t="s">
        <v>320</v>
      </c>
      <c r="L624" s="41"/>
      <c r="M624" s="203" t="s">
        <v>19</v>
      </c>
      <c r="N624" s="204" t="s">
        <v>47</v>
      </c>
      <c r="O624" s="66"/>
      <c r="P624" s="205">
        <f>O624*H624</f>
        <v>0</v>
      </c>
      <c r="Q624" s="205">
        <v>0.18293000000000001</v>
      </c>
      <c r="R624" s="205">
        <f>Q624*H624</f>
        <v>4.68758125</v>
      </c>
      <c r="S624" s="205">
        <v>0</v>
      </c>
      <c r="T624" s="206">
        <f>S624*H624</f>
        <v>0</v>
      </c>
      <c r="U624" s="36"/>
      <c r="V624" s="36"/>
      <c r="W624" s="36"/>
      <c r="X624" s="36"/>
      <c r="Y624" s="36"/>
      <c r="Z624" s="36"/>
      <c r="AA624" s="36"/>
      <c r="AB624" s="36"/>
      <c r="AC624" s="36"/>
      <c r="AD624" s="36"/>
      <c r="AE624" s="36"/>
      <c r="AR624" s="207" t="s">
        <v>194</v>
      </c>
      <c r="AT624" s="207" t="s">
        <v>317</v>
      </c>
      <c r="AU624" s="207" t="s">
        <v>86</v>
      </c>
      <c r="AY624" s="19" t="s">
        <v>315</v>
      </c>
      <c r="BE624" s="208">
        <f>IF(N624="základní",J624,0)</f>
        <v>0</v>
      </c>
      <c r="BF624" s="208">
        <f>IF(N624="snížená",J624,0)</f>
        <v>0</v>
      </c>
      <c r="BG624" s="208">
        <f>IF(N624="zákl. přenesená",J624,0)</f>
        <v>0</v>
      </c>
      <c r="BH624" s="208">
        <f>IF(N624="sníž. přenesená",J624,0)</f>
        <v>0</v>
      </c>
      <c r="BI624" s="208">
        <f>IF(N624="nulová",J624,0)</f>
        <v>0</v>
      </c>
      <c r="BJ624" s="19" t="s">
        <v>84</v>
      </c>
      <c r="BK624" s="208">
        <f>ROUND(I624*H624,2)</f>
        <v>0</v>
      </c>
      <c r="BL624" s="19" t="s">
        <v>194</v>
      </c>
      <c r="BM624" s="207" t="s">
        <v>1001</v>
      </c>
    </row>
    <row r="625" spans="1:65" s="2" customFormat="1" ht="29.25">
      <c r="A625" s="36"/>
      <c r="B625" s="37"/>
      <c r="C625" s="38"/>
      <c r="D625" s="209" t="s">
        <v>322</v>
      </c>
      <c r="E625" s="38"/>
      <c r="F625" s="210" t="s">
        <v>1002</v>
      </c>
      <c r="G625" s="38"/>
      <c r="H625" s="38"/>
      <c r="I625" s="118"/>
      <c r="J625" s="38"/>
      <c r="K625" s="38"/>
      <c r="L625" s="41"/>
      <c r="M625" s="211"/>
      <c r="N625" s="212"/>
      <c r="O625" s="66"/>
      <c r="P625" s="66"/>
      <c r="Q625" s="66"/>
      <c r="R625" s="66"/>
      <c r="S625" s="66"/>
      <c r="T625" s="67"/>
      <c r="U625" s="36"/>
      <c r="V625" s="36"/>
      <c r="W625" s="36"/>
      <c r="X625" s="36"/>
      <c r="Y625" s="36"/>
      <c r="Z625" s="36"/>
      <c r="AA625" s="36"/>
      <c r="AB625" s="36"/>
      <c r="AC625" s="36"/>
      <c r="AD625" s="36"/>
      <c r="AE625" s="36"/>
      <c r="AT625" s="19" t="s">
        <v>322</v>
      </c>
      <c r="AU625" s="19" t="s">
        <v>86</v>
      </c>
    </row>
    <row r="626" spans="1:65" s="2" customFormat="1" ht="117">
      <c r="A626" s="36"/>
      <c r="B626" s="37"/>
      <c r="C626" s="38"/>
      <c r="D626" s="209" t="s">
        <v>345</v>
      </c>
      <c r="E626" s="38"/>
      <c r="F626" s="224" t="s">
        <v>1003</v>
      </c>
      <c r="G626" s="38"/>
      <c r="H626" s="38"/>
      <c r="I626" s="118"/>
      <c r="J626" s="38"/>
      <c r="K626" s="38"/>
      <c r="L626" s="41"/>
      <c r="M626" s="211"/>
      <c r="N626" s="212"/>
      <c r="O626" s="66"/>
      <c r="P626" s="66"/>
      <c r="Q626" s="66"/>
      <c r="R626" s="66"/>
      <c r="S626" s="66"/>
      <c r="T626" s="67"/>
      <c r="U626" s="36"/>
      <c r="V626" s="36"/>
      <c r="W626" s="36"/>
      <c r="X626" s="36"/>
      <c r="Y626" s="36"/>
      <c r="Z626" s="36"/>
      <c r="AA626" s="36"/>
      <c r="AB626" s="36"/>
      <c r="AC626" s="36"/>
      <c r="AD626" s="36"/>
      <c r="AE626" s="36"/>
      <c r="AT626" s="19" t="s">
        <v>345</v>
      </c>
      <c r="AU626" s="19" t="s">
        <v>86</v>
      </c>
    </row>
    <row r="627" spans="1:65" s="13" customFormat="1">
      <c r="B627" s="213"/>
      <c r="C627" s="214"/>
      <c r="D627" s="209" t="s">
        <v>324</v>
      </c>
      <c r="E627" s="215" t="s">
        <v>19</v>
      </c>
      <c r="F627" s="216" t="s">
        <v>1004</v>
      </c>
      <c r="G627" s="214"/>
      <c r="H627" s="217">
        <v>7.625</v>
      </c>
      <c r="I627" s="218"/>
      <c r="J627" s="214"/>
      <c r="K627" s="214"/>
      <c r="L627" s="219"/>
      <c r="M627" s="220"/>
      <c r="N627" s="221"/>
      <c r="O627" s="221"/>
      <c r="P627" s="221"/>
      <c r="Q627" s="221"/>
      <c r="R627" s="221"/>
      <c r="S627" s="221"/>
      <c r="T627" s="222"/>
      <c r="AT627" s="223" t="s">
        <v>324</v>
      </c>
      <c r="AU627" s="223" t="s">
        <v>86</v>
      </c>
      <c r="AV627" s="13" t="s">
        <v>86</v>
      </c>
      <c r="AW627" s="13" t="s">
        <v>37</v>
      </c>
      <c r="AX627" s="13" t="s">
        <v>76</v>
      </c>
      <c r="AY627" s="223" t="s">
        <v>315</v>
      </c>
    </row>
    <row r="628" spans="1:65" s="13" customFormat="1">
      <c r="B628" s="213"/>
      <c r="C628" s="214"/>
      <c r="D628" s="209" t="s">
        <v>324</v>
      </c>
      <c r="E628" s="215" t="s">
        <v>19</v>
      </c>
      <c r="F628" s="216" t="s">
        <v>1005</v>
      </c>
      <c r="G628" s="214"/>
      <c r="H628" s="217">
        <v>7.625</v>
      </c>
      <c r="I628" s="218"/>
      <c r="J628" s="214"/>
      <c r="K628" s="214"/>
      <c r="L628" s="219"/>
      <c r="M628" s="220"/>
      <c r="N628" s="221"/>
      <c r="O628" s="221"/>
      <c r="P628" s="221"/>
      <c r="Q628" s="221"/>
      <c r="R628" s="221"/>
      <c r="S628" s="221"/>
      <c r="T628" s="222"/>
      <c r="AT628" s="223" t="s">
        <v>324</v>
      </c>
      <c r="AU628" s="223" t="s">
        <v>86</v>
      </c>
      <c r="AV628" s="13" t="s">
        <v>86</v>
      </c>
      <c r="AW628" s="13" t="s">
        <v>37</v>
      </c>
      <c r="AX628" s="13" t="s">
        <v>76</v>
      </c>
      <c r="AY628" s="223" t="s">
        <v>315</v>
      </c>
    </row>
    <row r="629" spans="1:65" s="13" customFormat="1">
      <c r="B629" s="213"/>
      <c r="C629" s="214"/>
      <c r="D629" s="209" t="s">
        <v>324</v>
      </c>
      <c r="E629" s="215" t="s">
        <v>19</v>
      </c>
      <c r="F629" s="216" t="s">
        <v>1006</v>
      </c>
      <c r="G629" s="214"/>
      <c r="H629" s="217">
        <v>2.7749999999999999</v>
      </c>
      <c r="I629" s="218"/>
      <c r="J629" s="214"/>
      <c r="K629" s="214"/>
      <c r="L629" s="219"/>
      <c r="M629" s="220"/>
      <c r="N629" s="221"/>
      <c r="O629" s="221"/>
      <c r="P629" s="221"/>
      <c r="Q629" s="221"/>
      <c r="R629" s="221"/>
      <c r="S629" s="221"/>
      <c r="T629" s="222"/>
      <c r="AT629" s="223" t="s">
        <v>324</v>
      </c>
      <c r="AU629" s="223" t="s">
        <v>86</v>
      </c>
      <c r="AV629" s="13" t="s">
        <v>86</v>
      </c>
      <c r="AW629" s="13" t="s">
        <v>37</v>
      </c>
      <c r="AX629" s="13" t="s">
        <v>76</v>
      </c>
      <c r="AY629" s="223" t="s">
        <v>315</v>
      </c>
    </row>
    <row r="630" spans="1:65" s="13" customFormat="1">
      <c r="B630" s="213"/>
      <c r="C630" s="214"/>
      <c r="D630" s="209" t="s">
        <v>324</v>
      </c>
      <c r="E630" s="215" t="s">
        <v>19</v>
      </c>
      <c r="F630" s="216" t="s">
        <v>1007</v>
      </c>
      <c r="G630" s="214"/>
      <c r="H630" s="217">
        <v>2.2250000000000001</v>
      </c>
      <c r="I630" s="218"/>
      <c r="J630" s="214"/>
      <c r="K630" s="214"/>
      <c r="L630" s="219"/>
      <c r="M630" s="220"/>
      <c r="N630" s="221"/>
      <c r="O630" s="221"/>
      <c r="P630" s="221"/>
      <c r="Q630" s="221"/>
      <c r="R630" s="221"/>
      <c r="S630" s="221"/>
      <c r="T630" s="222"/>
      <c r="AT630" s="223" t="s">
        <v>324</v>
      </c>
      <c r="AU630" s="223" t="s">
        <v>86</v>
      </c>
      <c r="AV630" s="13" t="s">
        <v>86</v>
      </c>
      <c r="AW630" s="13" t="s">
        <v>37</v>
      </c>
      <c r="AX630" s="13" t="s">
        <v>76</v>
      </c>
      <c r="AY630" s="223" t="s">
        <v>315</v>
      </c>
    </row>
    <row r="631" spans="1:65" s="13" customFormat="1">
      <c r="B631" s="213"/>
      <c r="C631" s="214"/>
      <c r="D631" s="209" t="s">
        <v>324</v>
      </c>
      <c r="E631" s="215" t="s">
        <v>19</v>
      </c>
      <c r="F631" s="216" t="s">
        <v>1008</v>
      </c>
      <c r="G631" s="214"/>
      <c r="H631" s="217">
        <v>1.675</v>
      </c>
      <c r="I631" s="218"/>
      <c r="J631" s="214"/>
      <c r="K631" s="214"/>
      <c r="L631" s="219"/>
      <c r="M631" s="220"/>
      <c r="N631" s="221"/>
      <c r="O631" s="221"/>
      <c r="P631" s="221"/>
      <c r="Q631" s="221"/>
      <c r="R631" s="221"/>
      <c r="S631" s="221"/>
      <c r="T631" s="222"/>
      <c r="AT631" s="223" t="s">
        <v>324</v>
      </c>
      <c r="AU631" s="223" t="s">
        <v>86</v>
      </c>
      <c r="AV631" s="13" t="s">
        <v>86</v>
      </c>
      <c r="AW631" s="13" t="s">
        <v>37</v>
      </c>
      <c r="AX631" s="13" t="s">
        <v>76</v>
      </c>
      <c r="AY631" s="223" t="s">
        <v>315</v>
      </c>
    </row>
    <row r="632" spans="1:65" s="13" customFormat="1">
      <c r="B632" s="213"/>
      <c r="C632" s="214"/>
      <c r="D632" s="209" t="s">
        <v>324</v>
      </c>
      <c r="E632" s="215" t="s">
        <v>19</v>
      </c>
      <c r="F632" s="216" t="s">
        <v>1009</v>
      </c>
      <c r="G632" s="214"/>
      <c r="H632" s="217">
        <v>2.2250000000000001</v>
      </c>
      <c r="I632" s="218"/>
      <c r="J632" s="214"/>
      <c r="K632" s="214"/>
      <c r="L632" s="219"/>
      <c r="M632" s="220"/>
      <c r="N632" s="221"/>
      <c r="O632" s="221"/>
      <c r="P632" s="221"/>
      <c r="Q632" s="221"/>
      <c r="R632" s="221"/>
      <c r="S632" s="221"/>
      <c r="T632" s="222"/>
      <c r="AT632" s="223" t="s">
        <v>324</v>
      </c>
      <c r="AU632" s="223" t="s">
        <v>86</v>
      </c>
      <c r="AV632" s="13" t="s">
        <v>86</v>
      </c>
      <c r="AW632" s="13" t="s">
        <v>37</v>
      </c>
      <c r="AX632" s="13" t="s">
        <v>76</v>
      </c>
      <c r="AY632" s="223" t="s">
        <v>315</v>
      </c>
    </row>
    <row r="633" spans="1:65" s="13" customFormat="1">
      <c r="B633" s="213"/>
      <c r="C633" s="214"/>
      <c r="D633" s="209" t="s">
        <v>324</v>
      </c>
      <c r="E633" s="215" t="s">
        <v>19</v>
      </c>
      <c r="F633" s="216" t="s">
        <v>1010</v>
      </c>
      <c r="G633" s="214"/>
      <c r="H633" s="217">
        <v>0.75</v>
      </c>
      <c r="I633" s="218"/>
      <c r="J633" s="214"/>
      <c r="K633" s="214"/>
      <c r="L633" s="219"/>
      <c r="M633" s="220"/>
      <c r="N633" s="221"/>
      <c r="O633" s="221"/>
      <c r="P633" s="221"/>
      <c r="Q633" s="221"/>
      <c r="R633" s="221"/>
      <c r="S633" s="221"/>
      <c r="T633" s="222"/>
      <c r="AT633" s="223" t="s">
        <v>324</v>
      </c>
      <c r="AU633" s="223" t="s">
        <v>86</v>
      </c>
      <c r="AV633" s="13" t="s">
        <v>86</v>
      </c>
      <c r="AW633" s="13" t="s">
        <v>37</v>
      </c>
      <c r="AX633" s="13" t="s">
        <v>76</v>
      </c>
      <c r="AY633" s="223" t="s">
        <v>315</v>
      </c>
    </row>
    <row r="634" spans="1:65" s="13" customFormat="1">
      <c r="B634" s="213"/>
      <c r="C634" s="214"/>
      <c r="D634" s="209" t="s">
        <v>324</v>
      </c>
      <c r="E634" s="215" t="s">
        <v>19</v>
      </c>
      <c r="F634" s="216" t="s">
        <v>1011</v>
      </c>
      <c r="G634" s="214"/>
      <c r="H634" s="217">
        <v>0.72499999999999998</v>
      </c>
      <c r="I634" s="218"/>
      <c r="J634" s="214"/>
      <c r="K634" s="214"/>
      <c r="L634" s="219"/>
      <c r="M634" s="220"/>
      <c r="N634" s="221"/>
      <c r="O634" s="221"/>
      <c r="P634" s="221"/>
      <c r="Q634" s="221"/>
      <c r="R634" s="221"/>
      <c r="S634" s="221"/>
      <c r="T634" s="222"/>
      <c r="AT634" s="223" t="s">
        <v>324</v>
      </c>
      <c r="AU634" s="223" t="s">
        <v>86</v>
      </c>
      <c r="AV634" s="13" t="s">
        <v>86</v>
      </c>
      <c r="AW634" s="13" t="s">
        <v>37</v>
      </c>
      <c r="AX634" s="13" t="s">
        <v>76</v>
      </c>
      <c r="AY634" s="223" t="s">
        <v>315</v>
      </c>
    </row>
    <row r="635" spans="1:65" s="16" customFormat="1">
      <c r="B635" s="246"/>
      <c r="C635" s="247"/>
      <c r="D635" s="209" t="s">
        <v>324</v>
      </c>
      <c r="E635" s="248" t="s">
        <v>215</v>
      </c>
      <c r="F635" s="249" t="s">
        <v>368</v>
      </c>
      <c r="G635" s="247"/>
      <c r="H635" s="250">
        <v>25.625</v>
      </c>
      <c r="I635" s="251"/>
      <c r="J635" s="247"/>
      <c r="K635" s="247"/>
      <c r="L635" s="252"/>
      <c r="M635" s="253"/>
      <c r="N635" s="254"/>
      <c r="O635" s="254"/>
      <c r="P635" s="254"/>
      <c r="Q635" s="254"/>
      <c r="R635" s="254"/>
      <c r="S635" s="254"/>
      <c r="T635" s="255"/>
      <c r="AT635" s="256" t="s">
        <v>324</v>
      </c>
      <c r="AU635" s="256" t="s">
        <v>86</v>
      </c>
      <c r="AV635" s="16" t="s">
        <v>194</v>
      </c>
      <c r="AW635" s="16" t="s">
        <v>37</v>
      </c>
      <c r="AX635" s="16" t="s">
        <v>84</v>
      </c>
      <c r="AY635" s="256" t="s">
        <v>315</v>
      </c>
    </row>
    <row r="636" spans="1:65" s="2" customFormat="1" ht="16.5" customHeight="1">
      <c r="A636" s="36"/>
      <c r="B636" s="37"/>
      <c r="C636" s="257" t="s">
        <v>1012</v>
      </c>
      <c r="D636" s="257" t="s">
        <v>576</v>
      </c>
      <c r="E636" s="258" t="s">
        <v>1013</v>
      </c>
      <c r="F636" s="259" t="s">
        <v>1014</v>
      </c>
      <c r="G636" s="260" t="s">
        <v>105</v>
      </c>
      <c r="H636" s="261">
        <v>112.75</v>
      </c>
      <c r="I636" s="262"/>
      <c r="J636" s="263">
        <f>ROUND(I636*H636,2)</f>
        <v>0</v>
      </c>
      <c r="K636" s="259" t="s">
        <v>320</v>
      </c>
      <c r="L636" s="264"/>
      <c r="M636" s="265" t="s">
        <v>19</v>
      </c>
      <c r="N636" s="266" t="s">
        <v>47</v>
      </c>
      <c r="O636" s="66"/>
      <c r="P636" s="205">
        <f>O636*H636</f>
        <v>0</v>
      </c>
      <c r="Q636" s="205">
        <v>0.77</v>
      </c>
      <c r="R636" s="205">
        <f>Q636*H636</f>
        <v>86.817499999999995</v>
      </c>
      <c r="S636" s="205">
        <v>0</v>
      </c>
      <c r="T636" s="206">
        <f>S636*H636</f>
        <v>0</v>
      </c>
      <c r="U636" s="36"/>
      <c r="V636" s="36"/>
      <c r="W636" s="36"/>
      <c r="X636" s="36"/>
      <c r="Y636" s="36"/>
      <c r="Z636" s="36"/>
      <c r="AA636" s="36"/>
      <c r="AB636" s="36"/>
      <c r="AC636" s="36"/>
      <c r="AD636" s="36"/>
      <c r="AE636" s="36"/>
      <c r="AR636" s="207" t="s">
        <v>379</v>
      </c>
      <c r="AT636" s="207" t="s">
        <v>576</v>
      </c>
      <c r="AU636" s="207" t="s">
        <v>86</v>
      </c>
      <c r="AY636" s="19" t="s">
        <v>315</v>
      </c>
      <c r="BE636" s="208">
        <f>IF(N636="základní",J636,0)</f>
        <v>0</v>
      </c>
      <c r="BF636" s="208">
        <f>IF(N636="snížená",J636,0)</f>
        <v>0</v>
      </c>
      <c r="BG636" s="208">
        <f>IF(N636="zákl. přenesená",J636,0)</f>
        <v>0</v>
      </c>
      <c r="BH636" s="208">
        <f>IF(N636="sníž. přenesená",J636,0)</f>
        <v>0</v>
      </c>
      <c r="BI636" s="208">
        <f>IF(N636="nulová",J636,0)</f>
        <v>0</v>
      </c>
      <c r="BJ636" s="19" t="s">
        <v>84</v>
      </c>
      <c r="BK636" s="208">
        <f>ROUND(I636*H636,2)</f>
        <v>0</v>
      </c>
      <c r="BL636" s="19" t="s">
        <v>194</v>
      </c>
      <c r="BM636" s="207" t="s">
        <v>1015</v>
      </c>
    </row>
    <row r="637" spans="1:65" s="2" customFormat="1">
      <c r="A637" s="36"/>
      <c r="B637" s="37"/>
      <c r="C637" s="38"/>
      <c r="D637" s="209" t="s">
        <v>322</v>
      </c>
      <c r="E637" s="38"/>
      <c r="F637" s="210" t="s">
        <v>1014</v>
      </c>
      <c r="G637" s="38"/>
      <c r="H637" s="38"/>
      <c r="I637" s="118"/>
      <c r="J637" s="38"/>
      <c r="K637" s="38"/>
      <c r="L637" s="41"/>
      <c r="M637" s="211"/>
      <c r="N637" s="212"/>
      <c r="O637" s="66"/>
      <c r="P637" s="66"/>
      <c r="Q637" s="66"/>
      <c r="R637" s="66"/>
      <c r="S637" s="66"/>
      <c r="T637" s="67"/>
      <c r="U637" s="36"/>
      <c r="V637" s="36"/>
      <c r="W637" s="36"/>
      <c r="X637" s="36"/>
      <c r="Y637" s="36"/>
      <c r="Z637" s="36"/>
      <c r="AA637" s="36"/>
      <c r="AB637" s="36"/>
      <c r="AC637" s="36"/>
      <c r="AD637" s="36"/>
      <c r="AE637" s="36"/>
      <c r="AT637" s="19" t="s">
        <v>322</v>
      </c>
      <c r="AU637" s="19" t="s">
        <v>86</v>
      </c>
    </row>
    <row r="638" spans="1:65" s="13" customFormat="1">
      <c r="B638" s="213"/>
      <c r="C638" s="214"/>
      <c r="D638" s="209" t="s">
        <v>324</v>
      </c>
      <c r="E638" s="215" t="s">
        <v>19</v>
      </c>
      <c r="F638" s="216" t="s">
        <v>1016</v>
      </c>
      <c r="G638" s="214"/>
      <c r="H638" s="217">
        <v>112.75</v>
      </c>
      <c r="I638" s="218"/>
      <c r="J638" s="214"/>
      <c r="K638" s="214"/>
      <c r="L638" s="219"/>
      <c r="M638" s="220"/>
      <c r="N638" s="221"/>
      <c r="O638" s="221"/>
      <c r="P638" s="221"/>
      <c r="Q638" s="221"/>
      <c r="R638" s="221"/>
      <c r="S638" s="221"/>
      <c r="T638" s="222"/>
      <c r="AT638" s="223" t="s">
        <v>324</v>
      </c>
      <c r="AU638" s="223" t="s">
        <v>86</v>
      </c>
      <c r="AV638" s="13" t="s">
        <v>86</v>
      </c>
      <c r="AW638" s="13" t="s">
        <v>37</v>
      </c>
      <c r="AX638" s="13" t="s">
        <v>84</v>
      </c>
      <c r="AY638" s="223" t="s">
        <v>315</v>
      </c>
    </row>
    <row r="639" spans="1:65" s="2" customFormat="1" ht="16.5" customHeight="1">
      <c r="A639" s="36"/>
      <c r="B639" s="37"/>
      <c r="C639" s="196" t="s">
        <v>1017</v>
      </c>
      <c r="D639" s="196" t="s">
        <v>317</v>
      </c>
      <c r="E639" s="197" t="s">
        <v>1018</v>
      </c>
      <c r="F639" s="198" t="s">
        <v>1019</v>
      </c>
      <c r="G639" s="199" t="s">
        <v>113</v>
      </c>
      <c r="H639" s="200">
        <v>9.8000000000000007</v>
      </c>
      <c r="I639" s="201"/>
      <c r="J639" s="202">
        <f>ROUND(I639*H639,2)</f>
        <v>0</v>
      </c>
      <c r="K639" s="198" t="s">
        <v>19</v>
      </c>
      <c r="L639" s="41"/>
      <c r="M639" s="203" t="s">
        <v>19</v>
      </c>
      <c r="N639" s="204" t="s">
        <v>47</v>
      </c>
      <c r="O639" s="66"/>
      <c r="P639" s="205">
        <f>O639*H639</f>
        <v>0</v>
      </c>
      <c r="Q639" s="205">
        <v>0.36037999999999998</v>
      </c>
      <c r="R639" s="205">
        <f>Q639*H639</f>
        <v>3.5317240000000001</v>
      </c>
      <c r="S639" s="205">
        <v>0</v>
      </c>
      <c r="T639" s="206">
        <f>S639*H639</f>
        <v>0</v>
      </c>
      <c r="U639" s="36"/>
      <c r="V639" s="36"/>
      <c r="W639" s="36"/>
      <c r="X639" s="36"/>
      <c r="Y639" s="36"/>
      <c r="Z639" s="36"/>
      <c r="AA639" s="36"/>
      <c r="AB639" s="36"/>
      <c r="AC639" s="36"/>
      <c r="AD639" s="36"/>
      <c r="AE639" s="36"/>
      <c r="AR639" s="207" t="s">
        <v>194</v>
      </c>
      <c r="AT639" s="207" t="s">
        <v>317</v>
      </c>
      <c r="AU639" s="207" t="s">
        <v>86</v>
      </c>
      <c r="AY639" s="19" t="s">
        <v>315</v>
      </c>
      <c r="BE639" s="208">
        <f>IF(N639="základní",J639,0)</f>
        <v>0</v>
      </c>
      <c r="BF639" s="208">
        <f>IF(N639="snížená",J639,0)</f>
        <v>0</v>
      </c>
      <c r="BG639" s="208">
        <f>IF(N639="zákl. přenesená",J639,0)</f>
        <v>0</v>
      </c>
      <c r="BH639" s="208">
        <f>IF(N639="sníž. přenesená",J639,0)</f>
        <v>0</v>
      </c>
      <c r="BI639" s="208">
        <f>IF(N639="nulová",J639,0)</f>
        <v>0</v>
      </c>
      <c r="BJ639" s="19" t="s">
        <v>84</v>
      </c>
      <c r="BK639" s="208">
        <f>ROUND(I639*H639,2)</f>
        <v>0</v>
      </c>
      <c r="BL639" s="19" t="s">
        <v>194</v>
      </c>
      <c r="BM639" s="207" t="s">
        <v>1020</v>
      </c>
    </row>
    <row r="640" spans="1:65" s="2" customFormat="1" ht="29.25">
      <c r="A640" s="36"/>
      <c r="B640" s="37"/>
      <c r="C640" s="38"/>
      <c r="D640" s="209" t="s">
        <v>322</v>
      </c>
      <c r="E640" s="38"/>
      <c r="F640" s="210" t="s">
        <v>1021</v>
      </c>
      <c r="G640" s="38"/>
      <c r="H640" s="38"/>
      <c r="I640" s="118"/>
      <c r="J640" s="38"/>
      <c r="K640" s="38"/>
      <c r="L640" s="41"/>
      <c r="M640" s="211"/>
      <c r="N640" s="212"/>
      <c r="O640" s="66"/>
      <c r="P640" s="66"/>
      <c r="Q640" s="66"/>
      <c r="R640" s="66"/>
      <c r="S640" s="66"/>
      <c r="T640" s="67"/>
      <c r="U640" s="36"/>
      <c r="V640" s="36"/>
      <c r="W640" s="36"/>
      <c r="X640" s="36"/>
      <c r="Y640" s="36"/>
      <c r="Z640" s="36"/>
      <c r="AA640" s="36"/>
      <c r="AB640" s="36"/>
      <c r="AC640" s="36"/>
      <c r="AD640" s="36"/>
      <c r="AE640" s="36"/>
      <c r="AT640" s="19" t="s">
        <v>322</v>
      </c>
      <c r="AU640" s="19" t="s">
        <v>86</v>
      </c>
    </row>
    <row r="641" spans="1:65" s="2" customFormat="1" ht="117">
      <c r="A641" s="36"/>
      <c r="B641" s="37"/>
      <c r="C641" s="38"/>
      <c r="D641" s="209" t="s">
        <v>345</v>
      </c>
      <c r="E641" s="38"/>
      <c r="F641" s="224" t="s">
        <v>1022</v>
      </c>
      <c r="G641" s="38"/>
      <c r="H641" s="38"/>
      <c r="I641" s="118"/>
      <c r="J641" s="38"/>
      <c r="K641" s="38"/>
      <c r="L641" s="41"/>
      <c r="M641" s="211"/>
      <c r="N641" s="212"/>
      <c r="O641" s="66"/>
      <c r="P641" s="66"/>
      <c r="Q641" s="66"/>
      <c r="R641" s="66"/>
      <c r="S641" s="66"/>
      <c r="T641" s="67"/>
      <c r="U641" s="36"/>
      <c r="V641" s="36"/>
      <c r="W641" s="36"/>
      <c r="X641" s="36"/>
      <c r="Y641" s="36"/>
      <c r="Z641" s="36"/>
      <c r="AA641" s="36"/>
      <c r="AB641" s="36"/>
      <c r="AC641" s="36"/>
      <c r="AD641" s="36"/>
      <c r="AE641" s="36"/>
      <c r="AT641" s="19" t="s">
        <v>345</v>
      </c>
      <c r="AU641" s="19" t="s">
        <v>86</v>
      </c>
    </row>
    <row r="642" spans="1:65" s="14" customFormat="1">
      <c r="B642" s="225"/>
      <c r="C642" s="226"/>
      <c r="D642" s="209" t="s">
        <v>324</v>
      </c>
      <c r="E642" s="227" t="s">
        <v>19</v>
      </c>
      <c r="F642" s="228" t="s">
        <v>1023</v>
      </c>
      <c r="G642" s="226"/>
      <c r="H642" s="227" t="s">
        <v>19</v>
      </c>
      <c r="I642" s="229"/>
      <c r="J642" s="226"/>
      <c r="K642" s="226"/>
      <c r="L642" s="230"/>
      <c r="M642" s="231"/>
      <c r="N642" s="232"/>
      <c r="O642" s="232"/>
      <c r="P642" s="232"/>
      <c r="Q642" s="232"/>
      <c r="R642" s="232"/>
      <c r="S642" s="232"/>
      <c r="T642" s="233"/>
      <c r="AT642" s="234" t="s">
        <v>324</v>
      </c>
      <c r="AU642" s="234" t="s">
        <v>86</v>
      </c>
      <c r="AV642" s="14" t="s">
        <v>84</v>
      </c>
      <c r="AW642" s="14" t="s">
        <v>37</v>
      </c>
      <c r="AX642" s="14" t="s">
        <v>76</v>
      </c>
      <c r="AY642" s="234" t="s">
        <v>315</v>
      </c>
    </row>
    <row r="643" spans="1:65" s="13" customFormat="1">
      <c r="B643" s="213"/>
      <c r="C643" s="214"/>
      <c r="D643" s="209" t="s">
        <v>324</v>
      </c>
      <c r="E643" s="215" t="s">
        <v>19</v>
      </c>
      <c r="F643" s="216" t="s">
        <v>1024</v>
      </c>
      <c r="G643" s="214"/>
      <c r="H643" s="217">
        <v>4.7249999999999996</v>
      </c>
      <c r="I643" s="218"/>
      <c r="J643" s="214"/>
      <c r="K643" s="214"/>
      <c r="L643" s="219"/>
      <c r="M643" s="220"/>
      <c r="N643" s="221"/>
      <c r="O643" s="221"/>
      <c r="P643" s="221"/>
      <c r="Q643" s="221"/>
      <c r="R643" s="221"/>
      <c r="S643" s="221"/>
      <c r="T643" s="222"/>
      <c r="AT643" s="223" t="s">
        <v>324</v>
      </c>
      <c r="AU643" s="223" t="s">
        <v>86</v>
      </c>
      <c r="AV643" s="13" t="s">
        <v>86</v>
      </c>
      <c r="AW643" s="13" t="s">
        <v>37</v>
      </c>
      <c r="AX643" s="13" t="s">
        <v>76</v>
      </c>
      <c r="AY643" s="223" t="s">
        <v>315</v>
      </c>
    </row>
    <row r="644" spans="1:65" s="13" customFormat="1">
      <c r="B644" s="213"/>
      <c r="C644" s="214"/>
      <c r="D644" s="209" t="s">
        <v>324</v>
      </c>
      <c r="E644" s="215" t="s">
        <v>19</v>
      </c>
      <c r="F644" s="216" t="s">
        <v>1025</v>
      </c>
      <c r="G644" s="214"/>
      <c r="H644" s="217">
        <v>5.0750000000000002</v>
      </c>
      <c r="I644" s="218"/>
      <c r="J644" s="214"/>
      <c r="K644" s="214"/>
      <c r="L644" s="219"/>
      <c r="M644" s="220"/>
      <c r="N644" s="221"/>
      <c r="O644" s="221"/>
      <c r="P644" s="221"/>
      <c r="Q644" s="221"/>
      <c r="R644" s="221"/>
      <c r="S644" s="221"/>
      <c r="T644" s="222"/>
      <c r="AT644" s="223" t="s">
        <v>324</v>
      </c>
      <c r="AU644" s="223" t="s">
        <v>86</v>
      </c>
      <c r="AV644" s="13" t="s">
        <v>86</v>
      </c>
      <c r="AW644" s="13" t="s">
        <v>37</v>
      </c>
      <c r="AX644" s="13" t="s">
        <v>76</v>
      </c>
      <c r="AY644" s="223" t="s">
        <v>315</v>
      </c>
    </row>
    <row r="645" spans="1:65" s="16" customFormat="1">
      <c r="B645" s="246"/>
      <c r="C645" s="247"/>
      <c r="D645" s="209" t="s">
        <v>324</v>
      </c>
      <c r="E645" s="248" t="s">
        <v>19</v>
      </c>
      <c r="F645" s="249" t="s">
        <v>368</v>
      </c>
      <c r="G645" s="247"/>
      <c r="H645" s="250">
        <v>9.8000000000000007</v>
      </c>
      <c r="I645" s="251"/>
      <c r="J645" s="247"/>
      <c r="K645" s="247"/>
      <c r="L645" s="252"/>
      <c r="M645" s="253"/>
      <c r="N645" s="254"/>
      <c r="O645" s="254"/>
      <c r="P645" s="254"/>
      <c r="Q645" s="254"/>
      <c r="R645" s="254"/>
      <c r="S645" s="254"/>
      <c r="T645" s="255"/>
      <c r="AT645" s="256" t="s">
        <v>324</v>
      </c>
      <c r="AU645" s="256" t="s">
        <v>86</v>
      </c>
      <c r="AV645" s="16" t="s">
        <v>194</v>
      </c>
      <c r="AW645" s="16" t="s">
        <v>37</v>
      </c>
      <c r="AX645" s="16" t="s">
        <v>84</v>
      </c>
      <c r="AY645" s="256" t="s">
        <v>315</v>
      </c>
    </row>
    <row r="646" spans="1:65" s="2" customFormat="1" ht="16.5" customHeight="1">
      <c r="A646" s="36"/>
      <c r="B646" s="37"/>
      <c r="C646" s="257" t="s">
        <v>1026</v>
      </c>
      <c r="D646" s="257" t="s">
        <v>576</v>
      </c>
      <c r="E646" s="258" t="s">
        <v>1027</v>
      </c>
      <c r="F646" s="259" t="s">
        <v>1028</v>
      </c>
      <c r="G646" s="260" t="s">
        <v>133</v>
      </c>
      <c r="H646" s="261">
        <v>3</v>
      </c>
      <c r="I646" s="262"/>
      <c r="J646" s="263">
        <f>ROUND(I646*H646,2)</f>
        <v>0</v>
      </c>
      <c r="K646" s="259" t="s">
        <v>19</v>
      </c>
      <c r="L646" s="264"/>
      <c r="M646" s="265" t="s">
        <v>19</v>
      </c>
      <c r="N646" s="266" t="s">
        <v>47</v>
      </c>
      <c r="O646" s="66"/>
      <c r="P646" s="205">
        <f>O646*H646</f>
        <v>0</v>
      </c>
      <c r="Q646" s="205">
        <v>0.41199999999999998</v>
      </c>
      <c r="R646" s="205">
        <f>Q646*H646</f>
        <v>1.236</v>
      </c>
      <c r="S646" s="205">
        <v>0</v>
      </c>
      <c r="T646" s="206">
        <f>S646*H646</f>
        <v>0</v>
      </c>
      <c r="U646" s="36"/>
      <c r="V646" s="36"/>
      <c r="W646" s="36"/>
      <c r="X646" s="36"/>
      <c r="Y646" s="36"/>
      <c r="Z646" s="36"/>
      <c r="AA646" s="36"/>
      <c r="AB646" s="36"/>
      <c r="AC646" s="36"/>
      <c r="AD646" s="36"/>
      <c r="AE646" s="36"/>
      <c r="AR646" s="207" t="s">
        <v>379</v>
      </c>
      <c r="AT646" s="207" t="s">
        <v>576</v>
      </c>
      <c r="AU646" s="207" t="s">
        <v>86</v>
      </c>
      <c r="AY646" s="19" t="s">
        <v>315</v>
      </c>
      <c r="BE646" s="208">
        <f>IF(N646="základní",J646,0)</f>
        <v>0</v>
      </c>
      <c r="BF646" s="208">
        <f>IF(N646="snížená",J646,0)</f>
        <v>0</v>
      </c>
      <c r="BG646" s="208">
        <f>IF(N646="zákl. přenesená",J646,0)</f>
        <v>0</v>
      </c>
      <c r="BH646" s="208">
        <f>IF(N646="sníž. přenesená",J646,0)</f>
        <v>0</v>
      </c>
      <c r="BI646" s="208">
        <f>IF(N646="nulová",J646,0)</f>
        <v>0</v>
      </c>
      <c r="BJ646" s="19" t="s">
        <v>84</v>
      </c>
      <c r="BK646" s="208">
        <f>ROUND(I646*H646,2)</f>
        <v>0</v>
      </c>
      <c r="BL646" s="19" t="s">
        <v>194</v>
      </c>
      <c r="BM646" s="207" t="s">
        <v>1029</v>
      </c>
    </row>
    <row r="647" spans="1:65" s="2" customFormat="1" ht="19.5">
      <c r="A647" s="36"/>
      <c r="B647" s="37"/>
      <c r="C647" s="38"/>
      <c r="D647" s="209" t="s">
        <v>322</v>
      </c>
      <c r="E647" s="38"/>
      <c r="F647" s="210" t="s">
        <v>1030</v>
      </c>
      <c r="G647" s="38"/>
      <c r="H647" s="38"/>
      <c r="I647" s="118"/>
      <c r="J647" s="38"/>
      <c r="K647" s="38"/>
      <c r="L647" s="41"/>
      <c r="M647" s="211"/>
      <c r="N647" s="212"/>
      <c r="O647" s="66"/>
      <c r="P647" s="66"/>
      <c r="Q647" s="66"/>
      <c r="R647" s="66"/>
      <c r="S647" s="66"/>
      <c r="T647" s="67"/>
      <c r="U647" s="36"/>
      <c r="V647" s="36"/>
      <c r="W647" s="36"/>
      <c r="X647" s="36"/>
      <c r="Y647" s="36"/>
      <c r="Z647" s="36"/>
      <c r="AA647" s="36"/>
      <c r="AB647" s="36"/>
      <c r="AC647" s="36"/>
      <c r="AD647" s="36"/>
      <c r="AE647" s="36"/>
      <c r="AT647" s="19" t="s">
        <v>322</v>
      </c>
      <c r="AU647" s="19" t="s">
        <v>86</v>
      </c>
    </row>
    <row r="648" spans="1:65" s="2" customFormat="1" ht="39">
      <c r="A648" s="36"/>
      <c r="B648" s="37"/>
      <c r="C648" s="38"/>
      <c r="D648" s="209" t="s">
        <v>345</v>
      </c>
      <c r="E648" s="38"/>
      <c r="F648" s="224" t="s">
        <v>1031</v>
      </c>
      <c r="G648" s="38"/>
      <c r="H648" s="38"/>
      <c r="I648" s="118"/>
      <c r="J648" s="38"/>
      <c r="K648" s="38"/>
      <c r="L648" s="41"/>
      <c r="M648" s="211"/>
      <c r="N648" s="212"/>
      <c r="O648" s="66"/>
      <c r="P648" s="66"/>
      <c r="Q648" s="66"/>
      <c r="R648" s="66"/>
      <c r="S648" s="66"/>
      <c r="T648" s="67"/>
      <c r="U648" s="36"/>
      <c r="V648" s="36"/>
      <c r="W648" s="36"/>
      <c r="X648" s="36"/>
      <c r="Y648" s="36"/>
      <c r="Z648" s="36"/>
      <c r="AA648" s="36"/>
      <c r="AB648" s="36"/>
      <c r="AC648" s="36"/>
      <c r="AD648" s="36"/>
      <c r="AE648" s="36"/>
      <c r="AT648" s="19" t="s">
        <v>345</v>
      </c>
      <c r="AU648" s="19" t="s">
        <v>86</v>
      </c>
    </row>
    <row r="649" spans="1:65" s="13" customFormat="1">
      <c r="B649" s="213"/>
      <c r="C649" s="214"/>
      <c r="D649" s="209" t="s">
        <v>324</v>
      </c>
      <c r="E649" s="215" t="s">
        <v>19</v>
      </c>
      <c r="F649" s="216" t="s">
        <v>1032</v>
      </c>
      <c r="G649" s="214"/>
      <c r="H649" s="217">
        <v>3</v>
      </c>
      <c r="I649" s="218"/>
      <c r="J649" s="214"/>
      <c r="K649" s="214"/>
      <c r="L649" s="219"/>
      <c r="M649" s="220"/>
      <c r="N649" s="221"/>
      <c r="O649" s="221"/>
      <c r="P649" s="221"/>
      <c r="Q649" s="221"/>
      <c r="R649" s="221"/>
      <c r="S649" s="221"/>
      <c r="T649" s="222"/>
      <c r="AT649" s="223" t="s">
        <v>324</v>
      </c>
      <c r="AU649" s="223" t="s">
        <v>86</v>
      </c>
      <c r="AV649" s="13" t="s">
        <v>86</v>
      </c>
      <c r="AW649" s="13" t="s">
        <v>37</v>
      </c>
      <c r="AX649" s="13" t="s">
        <v>84</v>
      </c>
      <c r="AY649" s="223" t="s">
        <v>315</v>
      </c>
    </row>
    <row r="650" spans="1:65" s="2" customFormat="1" ht="16.5" customHeight="1">
      <c r="A650" s="36"/>
      <c r="B650" s="37"/>
      <c r="C650" s="257" t="s">
        <v>1033</v>
      </c>
      <c r="D650" s="257" t="s">
        <v>576</v>
      </c>
      <c r="E650" s="258" t="s">
        <v>1034</v>
      </c>
      <c r="F650" s="259" t="s">
        <v>1035</v>
      </c>
      <c r="G650" s="260" t="s">
        <v>133</v>
      </c>
      <c r="H650" s="261">
        <v>84</v>
      </c>
      <c r="I650" s="262"/>
      <c r="J650" s="263">
        <f>ROUND(I650*H650,2)</f>
        <v>0</v>
      </c>
      <c r="K650" s="259" t="s">
        <v>19</v>
      </c>
      <c r="L650" s="264"/>
      <c r="M650" s="265" t="s">
        <v>19</v>
      </c>
      <c r="N650" s="266" t="s">
        <v>47</v>
      </c>
      <c r="O650" s="66"/>
      <c r="P650" s="205">
        <f>O650*H650</f>
        <v>0</v>
      </c>
      <c r="Q650" s="205">
        <v>0.22800000000000001</v>
      </c>
      <c r="R650" s="205">
        <f>Q650*H650</f>
        <v>19.152000000000001</v>
      </c>
      <c r="S650" s="205">
        <v>0</v>
      </c>
      <c r="T650" s="206">
        <f>S650*H650</f>
        <v>0</v>
      </c>
      <c r="U650" s="36"/>
      <c r="V650" s="36"/>
      <c r="W650" s="36"/>
      <c r="X650" s="36"/>
      <c r="Y650" s="36"/>
      <c r="Z650" s="36"/>
      <c r="AA650" s="36"/>
      <c r="AB650" s="36"/>
      <c r="AC650" s="36"/>
      <c r="AD650" s="36"/>
      <c r="AE650" s="36"/>
      <c r="AR650" s="207" t="s">
        <v>379</v>
      </c>
      <c r="AT650" s="207" t="s">
        <v>576</v>
      </c>
      <c r="AU650" s="207" t="s">
        <v>86</v>
      </c>
      <c r="AY650" s="19" t="s">
        <v>315</v>
      </c>
      <c r="BE650" s="208">
        <f>IF(N650="základní",J650,0)</f>
        <v>0</v>
      </c>
      <c r="BF650" s="208">
        <f>IF(N650="snížená",J650,0)</f>
        <v>0</v>
      </c>
      <c r="BG650" s="208">
        <f>IF(N650="zákl. přenesená",J650,0)</f>
        <v>0</v>
      </c>
      <c r="BH650" s="208">
        <f>IF(N650="sníž. přenesená",J650,0)</f>
        <v>0</v>
      </c>
      <c r="BI650" s="208">
        <f>IF(N650="nulová",J650,0)</f>
        <v>0</v>
      </c>
      <c r="BJ650" s="19" t="s">
        <v>84</v>
      </c>
      <c r="BK650" s="208">
        <f>ROUND(I650*H650,2)</f>
        <v>0</v>
      </c>
      <c r="BL650" s="19" t="s">
        <v>194</v>
      </c>
      <c r="BM650" s="207" t="s">
        <v>1036</v>
      </c>
    </row>
    <row r="651" spans="1:65" s="2" customFormat="1" ht="19.5">
      <c r="A651" s="36"/>
      <c r="B651" s="37"/>
      <c r="C651" s="38"/>
      <c r="D651" s="209" t="s">
        <v>322</v>
      </c>
      <c r="E651" s="38"/>
      <c r="F651" s="210" t="s">
        <v>1037</v>
      </c>
      <c r="G651" s="38"/>
      <c r="H651" s="38"/>
      <c r="I651" s="118"/>
      <c r="J651" s="38"/>
      <c r="K651" s="38"/>
      <c r="L651" s="41"/>
      <c r="M651" s="211"/>
      <c r="N651" s="212"/>
      <c r="O651" s="66"/>
      <c r="P651" s="66"/>
      <c r="Q651" s="66"/>
      <c r="R651" s="66"/>
      <c r="S651" s="66"/>
      <c r="T651" s="67"/>
      <c r="U651" s="36"/>
      <c r="V651" s="36"/>
      <c r="W651" s="36"/>
      <c r="X651" s="36"/>
      <c r="Y651" s="36"/>
      <c r="Z651" s="36"/>
      <c r="AA651" s="36"/>
      <c r="AB651" s="36"/>
      <c r="AC651" s="36"/>
      <c r="AD651" s="36"/>
      <c r="AE651" s="36"/>
      <c r="AT651" s="19" t="s">
        <v>322</v>
      </c>
      <c r="AU651" s="19" t="s">
        <v>86</v>
      </c>
    </row>
    <row r="652" spans="1:65" s="2" customFormat="1" ht="39">
      <c r="A652" s="36"/>
      <c r="B652" s="37"/>
      <c r="C652" s="38"/>
      <c r="D652" s="209" t="s">
        <v>345</v>
      </c>
      <c r="E652" s="38"/>
      <c r="F652" s="224" t="s">
        <v>1031</v>
      </c>
      <c r="G652" s="38"/>
      <c r="H652" s="38"/>
      <c r="I652" s="118"/>
      <c r="J652" s="38"/>
      <c r="K652" s="38"/>
      <c r="L652" s="41"/>
      <c r="M652" s="211"/>
      <c r="N652" s="212"/>
      <c r="O652" s="66"/>
      <c r="P652" s="66"/>
      <c r="Q652" s="66"/>
      <c r="R652" s="66"/>
      <c r="S652" s="66"/>
      <c r="T652" s="67"/>
      <c r="U652" s="36"/>
      <c r="V652" s="36"/>
      <c r="W652" s="36"/>
      <c r="X652" s="36"/>
      <c r="Y652" s="36"/>
      <c r="Z652" s="36"/>
      <c r="AA652" s="36"/>
      <c r="AB652" s="36"/>
      <c r="AC652" s="36"/>
      <c r="AD652" s="36"/>
      <c r="AE652" s="36"/>
      <c r="AT652" s="19" t="s">
        <v>345</v>
      </c>
      <c r="AU652" s="19" t="s">
        <v>86</v>
      </c>
    </row>
    <row r="653" spans="1:65" s="13" customFormat="1">
      <c r="B653" s="213"/>
      <c r="C653" s="214"/>
      <c r="D653" s="209" t="s">
        <v>324</v>
      </c>
      <c r="E653" s="215" t="s">
        <v>19</v>
      </c>
      <c r="F653" s="216" t="s">
        <v>1038</v>
      </c>
      <c r="G653" s="214"/>
      <c r="H653" s="217">
        <v>84</v>
      </c>
      <c r="I653" s="218"/>
      <c r="J653" s="214"/>
      <c r="K653" s="214"/>
      <c r="L653" s="219"/>
      <c r="M653" s="220"/>
      <c r="N653" s="221"/>
      <c r="O653" s="221"/>
      <c r="P653" s="221"/>
      <c r="Q653" s="221"/>
      <c r="R653" s="221"/>
      <c r="S653" s="221"/>
      <c r="T653" s="222"/>
      <c r="AT653" s="223" t="s">
        <v>324</v>
      </c>
      <c r="AU653" s="223" t="s">
        <v>86</v>
      </c>
      <c r="AV653" s="13" t="s">
        <v>86</v>
      </c>
      <c r="AW653" s="13" t="s">
        <v>37</v>
      </c>
      <c r="AX653" s="13" t="s">
        <v>84</v>
      </c>
      <c r="AY653" s="223" t="s">
        <v>315</v>
      </c>
    </row>
    <row r="654" spans="1:65" s="2" customFormat="1" ht="16.5" customHeight="1">
      <c r="A654" s="36"/>
      <c r="B654" s="37"/>
      <c r="C654" s="257" t="s">
        <v>1039</v>
      </c>
      <c r="D654" s="257" t="s">
        <v>576</v>
      </c>
      <c r="E654" s="258" t="s">
        <v>1040</v>
      </c>
      <c r="F654" s="259" t="s">
        <v>1041</v>
      </c>
      <c r="G654" s="260" t="s">
        <v>133</v>
      </c>
      <c r="H654" s="261">
        <v>6</v>
      </c>
      <c r="I654" s="262"/>
      <c r="J654" s="263">
        <f>ROUND(I654*H654,2)</f>
        <v>0</v>
      </c>
      <c r="K654" s="259" t="s">
        <v>19</v>
      </c>
      <c r="L654" s="264"/>
      <c r="M654" s="265" t="s">
        <v>19</v>
      </c>
      <c r="N654" s="266" t="s">
        <v>47</v>
      </c>
      <c r="O654" s="66"/>
      <c r="P654" s="205">
        <f>O654*H654</f>
        <v>0</v>
      </c>
      <c r="Q654" s="205">
        <v>0.22800000000000001</v>
      </c>
      <c r="R654" s="205">
        <f>Q654*H654</f>
        <v>1.3680000000000001</v>
      </c>
      <c r="S654" s="205">
        <v>0</v>
      </c>
      <c r="T654" s="206">
        <f>S654*H654</f>
        <v>0</v>
      </c>
      <c r="U654" s="36"/>
      <c r="V654" s="36"/>
      <c r="W654" s="36"/>
      <c r="X654" s="36"/>
      <c r="Y654" s="36"/>
      <c r="Z654" s="36"/>
      <c r="AA654" s="36"/>
      <c r="AB654" s="36"/>
      <c r="AC654" s="36"/>
      <c r="AD654" s="36"/>
      <c r="AE654" s="36"/>
      <c r="AR654" s="207" t="s">
        <v>379</v>
      </c>
      <c r="AT654" s="207" t="s">
        <v>576</v>
      </c>
      <c r="AU654" s="207" t="s">
        <v>86</v>
      </c>
      <c r="AY654" s="19" t="s">
        <v>315</v>
      </c>
      <c r="BE654" s="208">
        <f>IF(N654="základní",J654,0)</f>
        <v>0</v>
      </c>
      <c r="BF654" s="208">
        <f>IF(N654="snížená",J654,0)</f>
        <v>0</v>
      </c>
      <c r="BG654" s="208">
        <f>IF(N654="zákl. přenesená",J654,0)</f>
        <v>0</v>
      </c>
      <c r="BH654" s="208">
        <f>IF(N654="sníž. přenesená",J654,0)</f>
        <v>0</v>
      </c>
      <c r="BI654" s="208">
        <f>IF(N654="nulová",J654,0)</f>
        <v>0</v>
      </c>
      <c r="BJ654" s="19" t="s">
        <v>84</v>
      </c>
      <c r="BK654" s="208">
        <f>ROUND(I654*H654,2)</f>
        <v>0</v>
      </c>
      <c r="BL654" s="19" t="s">
        <v>194</v>
      </c>
      <c r="BM654" s="207" t="s">
        <v>1042</v>
      </c>
    </row>
    <row r="655" spans="1:65" s="2" customFormat="1" ht="58.5">
      <c r="A655" s="36"/>
      <c r="B655" s="37"/>
      <c r="C655" s="38"/>
      <c r="D655" s="209" t="s">
        <v>322</v>
      </c>
      <c r="E655" s="38"/>
      <c r="F655" s="210" t="s">
        <v>1043</v>
      </c>
      <c r="G655" s="38"/>
      <c r="H655" s="38"/>
      <c r="I655" s="118"/>
      <c r="J655" s="38"/>
      <c r="K655" s="38"/>
      <c r="L655" s="41"/>
      <c r="M655" s="211"/>
      <c r="N655" s="212"/>
      <c r="O655" s="66"/>
      <c r="P655" s="66"/>
      <c r="Q655" s="66"/>
      <c r="R655" s="66"/>
      <c r="S655" s="66"/>
      <c r="T655" s="67"/>
      <c r="U655" s="36"/>
      <c r="V655" s="36"/>
      <c r="W655" s="36"/>
      <c r="X655" s="36"/>
      <c r="Y655" s="36"/>
      <c r="Z655" s="36"/>
      <c r="AA655" s="36"/>
      <c r="AB655" s="36"/>
      <c r="AC655" s="36"/>
      <c r="AD655" s="36"/>
      <c r="AE655" s="36"/>
      <c r="AT655" s="19" t="s">
        <v>322</v>
      </c>
      <c r="AU655" s="19" t="s">
        <v>86</v>
      </c>
    </row>
    <row r="656" spans="1:65" s="2" customFormat="1" ht="39">
      <c r="A656" s="36"/>
      <c r="B656" s="37"/>
      <c r="C656" s="38"/>
      <c r="D656" s="209" t="s">
        <v>345</v>
      </c>
      <c r="E656" s="38"/>
      <c r="F656" s="224" t="s">
        <v>1031</v>
      </c>
      <c r="G656" s="38"/>
      <c r="H656" s="38"/>
      <c r="I656" s="118"/>
      <c r="J656" s="38"/>
      <c r="K656" s="38"/>
      <c r="L656" s="41"/>
      <c r="M656" s="211"/>
      <c r="N656" s="212"/>
      <c r="O656" s="66"/>
      <c r="P656" s="66"/>
      <c r="Q656" s="66"/>
      <c r="R656" s="66"/>
      <c r="S656" s="66"/>
      <c r="T656" s="67"/>
      <c r="U656" s="36"/>
      <c r="V656" s="36"/>
      <c r="W656" s="36"/>
      <c r="X656" s="36"/>
      <c r="Y656" s="36"/>
      <c r="Z656" s="36"/>
      <c r="AA656" s="36"/>
      <c r="AB656" s="36"/>
      <c r="AC656" s="36"/>
      <c r="AD656" s="36"/>
      <c r="AE656" s="36"/>
      <c r="AT656" s="19" t="s">
        <v>345</v>
      </c>
      <c r="AU656" s="19" t="s">
        <v>86</v>
      </c>
    </row>
    <row r="657" spans="1:65" s="13" customFormat="1">
      <c r="B657" s="213"/>
      <c r="C657" s="214"/>
      <c r="D657" s="209" t="s">
        <v>324</v>
      </c>
      <c r="E657" s="215" t="s">
        <v>19</v>
      </c>
      <c r="F657" s="216" t="s">
        <v>1044</v>
      </c>
      <c r="G657" s="214"/>
      <c r="H657" s="217">
        <v>6</v>
      </c>
      <c r="I657" s="218"/>
      <c r="J657" s="214"/>
      <c r="K657" s="214"/>
      <c r="L657" s="219"/>
      <c r="M657" s="220"/>
      <c r="N657" s="221"/>
      <c r="O657" s="221"/>
      <c r="P657" s="221"/>
      <c r="Q657" s="221"/>
      <c r="R657" s="221"/>
      <c r="S657" s="221"/>
      <c r="T657" s="222"/>
      <c r="AT657" s="223" t="s">
        <v>324</v>
      </c>
      <c r="AU657" s="223" t="s">
        <v>86</v>
      </c>
      <c r="AV657" s="13" t="s">
        <v>86</v>
      </c>
      <c r="AW657" s="13" t="s">
        <v>37</v>
      </c>
      <c r="AX657" s="13" t="s">
        <v>84</v>
      </c>
      <c r="AY657" s="223" t="s">
        <v>315</v>
      </c>
    </row>
    <row r="658" spans="1:65" s="2" customFormat="1" ht="16.5" customHeight="1">
      <c r="A658" s="36"/>
      <c r="B658" s="37"/>
      <c r="C658" s="257" t="s">
        <v>1045</v>
      </c>
      <c r="D658" s="257" t="s">
        <v>576</v>
      </c>
      <c r="E658" s="258" t="s">
        <v>1046</v>
      </c>
      <c r="F658" s="259" t="s">
        <v>1047</v>
      </c>
      <c r="G658" s="260" t="s">
        <v>133</v>
      </c>
      <c r="H658" s="261">
        <v>4</v>
      </c>
      <c r="I658" s="262"/>
      <c r="J658" s="263">
        <f>ROUND(I658*H658,2)</f>
        <v>0</v>
      </c>
      <c r="K658" s="259" t="s">
        <v>19</v>
      </c>
      <c r="L658" s="264"/>
      <c r="M658" s="265" t="s">
        <v>19</v>
      </c>
      <c r="N658" s="266" t="s">
        <v>47</v>
      </c>
      <c r="O658" s="66"/>
      <c r="P658" s="205">
        <f>O658*H658</f>
        <v>0</v>
      </c>
      <c r="Q658" s="205">
        <v>0.22800000000000001</v>
      </c>
      <c r="R658" s="205">
        <f>Q658*H658</f>
        <v>0.91200000000000003</v>
      </c>
      <c r="S658" s="205">
        <v>0</v>
      </c>
      <c r="T658" s="206">
        <f>S658*H658</f>
        <v>0</v>
      </c>
      <c r="U658" s="36"/>
      <c r="V658" s="36"/>
      <c r="W658" s="36"/>
      <c r="X658" s="36"/>
      <c r="Y658" s="36"/>
      <c r="Z658" s="36"/>
      <c r="AA658" s="36"/>
      <c r="AB658" s="36"/>
      <c r="AC658" s="36"/>
      <c r="AD658" s="36"/>
      <c r="AE658" s="36"/>
      <c r="AR658" s="207" t="s">
        <v>379</v>
      </c>
      <c r="AT658" s="207" t="s">
        <v>576</v>
      </c>
      <c r="AU658" s="207" t="s">
        <v>86</v>
      </c>
      <c r="AY658" s="19" t="s">
        <v>315</v>
      </c>
      <c r="BE658" s="208">
        <f>IF(N658="základní",J658,0)</f>
        <v>0</v>
      </c>
      <c r="BF658" s="208">
        <f>IF(N658="snížená",J658,0)</f>
        <v>0</v>
      </c>
      <c r="BG658" s="208">
        <f>IF(N658="zákl. přenesená",J658,0)</f>
        <v>0</v>
      </c>
      <c r="BH658" s="208">
        <f>IF(N658="sníž. přenesená",J658,0)</f>
        <v>0</v>
      </c>
      <c r="BI658" s="208">
        <f>IF(N658="nulová",J658,0)</f>
        <v>0</v>
      </c>
      <c r="BJ658" s="19" t="s">
        <v>84</v>
      </c>
      <c r="BK658" s="208">
        <f>ROUND(I658*H658,2)</f>
        <v>0</v>
      </c>
      <c r="BL658" s="19" t="s">
        <v>194</v>
      </c>
      <c r="BM658" s="207" t="s">
        <v>1048</v>
      </c>
    </row>
    <row r="659" spans="1:65" s="2" customFormat="1" ht="48.75">
      <c r="A659" s="36"/>
      <c r="B659" s="37"/>
      <c r="C659" s="38"/>
      <c r="D659" s="209" t="s">
        <v>322</v>
      </c>
      <c r="E659" s="38"/>
      <c r="F659" s="210" t="s">
        <v>1049</v>
      </c>
      <c r="G659" s="38"/>
      <c r="H659" s="38"/>
      <c r="I659" s="118"/>
      <c r="J659" s="38"/>
      <c r="K659" s="38"/>
      <c r="L659" s="41"/>
      <c r="M659" s="211"/>
      <c r="N659" s="212"/>
      <c r="O659" s="66"/>
      <c r="P659" s="66"/>
      <c r="Q659" s="66"/>
      <c r="R659" s="66"/>
      <c r="S659" s="66"/>
      <c r="T659" s="67"/>
      <c r="U659" s="36"/>
      <c r="V659" s="36"/>
      <c r="W659" s="36"/>
      <c r="X659" s="36"/>
      <c r="Y659" s="36"/>
      <c r="Z659" s="36"/>
      <c r="AA659" s="36"/>
      <c r="AB659" s="36"/>
      <c r="AC659" s="36"/>
      <c r="AD659" s="36"/>
      <c r="AE659" s="36"/>
      <c r="AT659" s="19" t="s">
        <v>322</v>
      </c>
      <c r="AU659" s="19" t="s">
        <v>86</v>
      </c>
    </row>
    <row r="660" spans="1:65" s="2" customFormat="1" ht="39">
      <c r="A660" s="36"/>
      <c r="B660" s="37"/>
      <c r="C660" s="38"/>
      <c r="D660" s="209" t="s">
        <v>345</v>
      </c>
      <c r="E660" s="38"/>
      <c r="F660" s="224" t="s">
        <v>1031</v>
      </c>
      <c r="G660" s="38"/>
      <c r="H660" s="38"/>
      <c r="I660" s="118"/>
      <c r="J660" s="38"/>
      <c r="K660" s="38"/>
      <c r="L660" s="41"/>
      <c r="M660" s="211"/>
      <c r="N660" s="212"/>
      <c r="O660" s="66"/>
      <c r="P660" s="66"/>
      <c r="Q660" s="66"/>
      <c r="R660" s="66"/>
      <c r="S660" s="66"/>
      <c r="T660" s="67"/>
      <c r="U660" s="36"/>
      <c r="V660" s="36"/>
      <c r="W660" s="36"/>
      <c r="X660" s="36"/>
      <c r="Y660" s="36"/>
      <c r="Z660" s="36"/>
      <c r="AA660" s="36"/>
      <c r="AB660" s="36"/>
      <c r="AC660" s="36"/>
      <c r="AD660" s="36"/>
      <c r="AE660" s="36"/>
      <c r="AT660" s="19" t="s">
        <v>345</v>
      </c>
      <c r="AU660" s="19" t="s">
        <v>86</v>
      </c>
    </row>
    <row r="661" spans="1:65" s="13" customFormat="1">
      <c r="B661" s="213"/>
      <c r="C661" s="214"/>
      <c r="D661" s="209" t="s">
        <v>324</v>
      </c>
      <c r="E661" s="215" t="s">
        <v>19</v>
      </c>
      <c r="F661" s="216" t="s">
        <v>1050</v>
      </c>
      <c r="G661" s="214"/>
      <c r="H661" s="217">
        <v>4</v>
      </c>
      <c r="I661" s="218"/>
      <c r="J661" s="214"/>
      <c r="K661" s="214"/>
      <c r="L661" s="219"/>
      <c r="M661" s="220"/>
      <c r="N661" s="221"/>
      <c r="O661" s="221"/>
      <c r="P661" s="221"/>
      <c r="Q661" s="221"/>
      <c r="R661" s="221"/>
      <c r="S661" s="221"/>
      <c r="T661" s="222"/>
      <c r="AT661" s="223" t="s">
        <v>324</v>
      </c>
      <c r="AU661" s="223" t="s">
        <v>86</v>
      </c>
      <c r="AV661" s="13" t="s">
        <v>86</v>
      </c>
      <c r="AW661" s="13" t="s">
        <v>37</v>
      </c>
      <c r="AX661" s="13" t="s">
        <v>84</v>
      </c>
      <c r="AY661" s="223" t="s">
        <v>315</v>
      </c>
    </row>
    <row r="662" spans="1:65" s="2" customFormat="1" ht="16.5" customHeight="1">
      <c r="A662" s="36"/>
      <c r="B662" s="37"/>
      <c r="C662" s="257" t="s">
        <v>1051</v>
      </c>
      <c r="D662" s="257" t="s">
        <v>576</v>
      </c>
      <c r="E662" s="258" t="s">
        <v>1052</v>
      </c>
      <c r="F662" s="259" t="s">
        <v>1053</v>
      </c>
      <c r="G662" s="260" t="s">
        <v>133</v>
      </c>
      <c r="H662" s="261">
        <v>1</v>
      </c>
      <c r="I662" s="262"/>
      <c r="J662" s="263">
        <f>ROUND(I662*H662,2)</f>
        <v>0</v>
      </c>
      <c r="K662" s="259" t="s">
        <v>19</v>
      </c>
      <c r="L662" s="264"/>
      <c r="M662" s="265" t="s">
        <v>19</v>
      </c>
      <c r="N662" s="266" t="s">
        <v>47</v>
      </c>
      <c r="O662" s="66"/>
      <c r="P662" s="205">
        <f>O662*H662</f>
        <v>0</v>
      </c>
      <c r="Q662" s="205">
        <v>0.23799999999999999</v>
      </c>
      <c r="R662" s="205">
        <f>Q662*H662</f>
        <v>0.23799999999999999</v>
      </c>
      <c r="S662" s="205">
        <v>0</v>
      </c>
      <c r="T662" s="206">
        <f>S662*H662</f>
        <v>0</v>
      </c>
      <c r="U662" s="36"/>
      <c r="V662" s="36"/>
      <c r="W662" s="36"/>
      <c r="X662" s="36"/>
      <c r="Y662" s="36"/>
      <c r="Z662" s="36"/>
      <c r="AA662" s="36"/>
      <c r="AB662" s="36"/>
      <c r="AC662" s="36"/>
      <c r="AD662" s="36"/>
      <c r="AE662" s="36"/>
      <c r="AR662" s="207" t="s">
        <v>379</v>
      </c>
      <c r="AT662" s="207" t="s">
        <v>576</v>
      </c>
      <c r="AU662" s="207" t="s">
        <v>86</v>
      </c>
      <c r="AY662" s="19" t="s">
        <v>315</v>
      </c>
      <c r="BE662" s="208">
        <f>IF(N662="základní",J662,0)</f>
        <v>0</v>
      </c>
      <c r="BF662" s="208">
        <f>IF(N662="snížená",J662,0)</f>
        <v>0</v>
      </c>
      <c r="BG662" s="208">
        <f>IF(N662="zákl. přenesená",J662,0)</f>
        <v>0</v>
      </c>
      <c r="BH662" s="208">
        <f>IF(N662="sníž. přenesená",J662,0)</f>
        <v>0</v>
      </c>
      <c r="BI662" s="208">
        <f>IF(N662="nulová",J662,0)</f>
        <v>0</v>
      </c>
      <c r="BJ662" s="19" t="s">
        <v>84</v>
      </c>
      <c r="BK662" s="208">
        <f>ROUND(I662*H662,2)</f>
        <v>0</v>
      </c>
      <c r="BL662" s="19" t="s">
        <v>194</v>
      </c>
      <c r="BM662" s="207" t="s">
        <v>1054</v>
      </c>
    </row>
    <row r="663" spans="1:65" s="2" customFormat="1" ht="19.5">
      <c r="A663" s="36"/>
      <c r="B663" s="37"/>
      <c r="C663" s="38"/>
      <c r="D663" s="209" t="s">
        <v>322</v>
      </c>
      <c r="E663" s="38"/>
      <c r="F663" s="210" t="s">
        <v>1055</v>
      </c>
      <c r="G663" s="38"/>
      <c r="H663" s="38"/>
      <c r="I663" s="118"/>
      <c r="J663" s="38"/>
      <c r="K663" s="38"/>
      <c r="L663" s="41"/>
      <c r="M663" s="211"/>
      <c r="N663" s="212"/>
      <c r="O663" s="66"/>
      <c r="P663" s="66"/>
      <c r="Q663" s="66"/>
      <c r="R663" s="66"/>
      <c r="S663" s="66"/>
      <c r="T663" s="67"/>
      <c r="U663" s="36"/>
      <c r="V663" s="36"/>
      <c r="W663" s="36"/>
      <c r="X663" s="36"/>
      <c r="Y663" s="36"/>
      <c r="Z663" s="36"/>
      <c r="AA663" s="36"/>
      <c r="AB663" s="36"/>
      <c r="AC663" s="36"/>
      <c r="AD663" s="36"/>
      <c r="AE663" s="36"/>
      <c r="AT663" s="19" t="s">
        <v>322</v>
      </c>
      <c r="AU663" s="19" t="s">
        <v>86</v>
      </c>
    </row>
    <row r="664" spans="1:65" s="2" customFormat="1" ht="39">
      <c r="A664" s="36"/>
      <c r="B664" s="37"/>
      <c r="C664" s="38"/>
      <c r="D664" s="209" t="s">
        <v>345</v>
      </c>
      <c r="E664" s="38"/>
      <c r="F664" s="224" t="s">
        <v>1031</v>
      </c>
      <c r="G664" s="38"/>
      <c r="H664" s="38"/>
      <c r="I664" s="118"/>
      <c r="J664" s="38"/>
      <c r="K664" s="38"/>
      <c r="L664" s="41"/>
      <c r="M664" s="211"/>
      <c r="N664" s="212"/>
      <c r="O664" s="66"/>
      <c r="P664" s="66"/>
      <c r="Q664" s="66"/>
      <c r="R664" s="66"/>
      <c r="S664" s="66"/>
      <c r="T664" s="67"/>
      <c r="U664" s="36"/>
      <c r="V664" s="36"/>
      <c r="W664" s="36"/>
      <c r="X664" s="36"/>
      <c r="Y664" s="36"/>
      <c r="Z664" s="36"/>
      <c r="AA664" s="36"/>
      <c r="AB664" s="36"/>
      <c r="AC664" s="36"/>
      <c r="AD664" s="36"/>
      <c r="AE664" s="36"/>
      <c r="AT664" s="19" t="s">
        <v>345</v>
      </c>
      <c r="AU664" s="19" t="s">
        <v>86</v>
      </c>
    </row>
    <row r="665" spans="1:65" s="13" customFormat="1">
      <c r="B665" s="213"/>
      <c r="C665" s="214"/>
      <c r="D665" s="209" t="s">
        <v>324</v>
      </c>
      <c r="E665" s="215" t="s">
        <v>19</v>
      </c>
      <c r="F665" s="216" t="s">
        <v>1056</v>
      </c>
      <c r="G665" s="214"/>
      <c r="H665" s="217">
        <v>1</v>
      </c>
      <c r="I665" s="218"/>
      <c r="J665" s="214"/>
      <c r="K665" s="214"/>
      <c r="L665" s="219"/>
      <c r="M665" s="220"/>
      <c r="N665" s="221"/>
      <c r="O665" s="221"/>
      <c r="P665" s="221"/>
      <c r="Q665" s="221"/>
      <c r="R665" s="221"/>
      <c r="S665" s="221"/>
      <c r="T665" s="222"/>
      <c r="AT665" s="223" t="s">
        <v>324</v>
      </c>
      <c r="AU665" s="223" t="s">
        <v>86</v>
      </c>
      <c r="AV665" s="13" t="s">
        <v>86</v>
      </c>
      <c r="AW665" s="13" t="s">
        <v>37</v>
      </c>
      <c r="AX665" s="13" t="s">
        <v>84</v>
      </c>
      <c r="AY665" s="223" t="s">
        <v>315</v>
      </c>
    </row>
    <row r="666" spans="1:65" s="2" customFormat="1" ht="16.5" customHeight="1">
      <c r="A666" s="36"/>
      <c r="B666" s="37"/>
      <c r="C666" s="196" t="s">
        <v>1057</v>
      </c>
      <c r="D666" s="196" t="s">
        <v>317</v>
      </c>
      <c r="E666" s="197" t="s">
        <v>1058</v>
      </c>
      <c r="F666" s="198" t="s">
        <v>1019</v>
      </c>
      <c r="G666" s="199" t="s">
        <v>113</v>
      </c>
      <c r="H666" s="200">
        <v>3.44</v>
      </c>
      <c r="I666" s="201"/>
      <c r="J666" s="202">
        <f>ROUND(I666*H666,2)</f>
        <v>0</v>
      </c>
      <c r="K666" s="198" t="s">
        <v>19</v>
      </c>
      <c r="L666" s="41"/>
      <c r="M666" s="203" t="s">
        <v>19</v>
      </c>
      <c r="N666" s="204" t="s">
        <v>47</v>
      </c>
      <c r="O666" s="66"/>
      <c r="P666" s="205">
        <f>O666*H666</f>
        <v>0</v>
      </c>
      <c r="Q666" s="205">
        <v>0.36037999999999998</v>
      </c>
      <c r="R666" s="205">
        <f>Q666*H666</f>
        <v>1.2397072</v>
      </c>
      <c r="S666" s="205">
        <v>0</v>
      </c>
      <c r="T666" s="206">
        <f>S666*H666</f>
        <v>0</v>
      </c>
      <c r="U666" s="36"/>
      <c r="V666" s="36"/>
      <c r="W666" s="36"/>
      <c r="X666" s="36"/>
      <c r="Y666" s="36"/>
      <c r="Z666" s="36"/>
      <c r="AA666" s="36"/>
      <c r="AB666" s="36"/>
      <c r="AC666" s="36"/>
      <c r="AD666" s="36"/>
      <c r="AE666" s="36"/>
      <c r="AR666" s="207" t="s">
        <v>194</v>
      </c>
      <c r="AT666" s="207" t="s">
        <v>317</v>
      </c>
      <c r="AU666" s="207" t="s">
        <v>86</v>
      </c>
      <c r="AY666" s="19" t="s">
        <v>315</v>
      </c>
      <c r="BE666" s="208">
        <f>IF(N666="základní",J666,0)</f>
        <v>0</v>
      </c>
      <c r="BF666" s="208">
        <f>IF(N666="snížená",J666,0)</f>
        <v>0</v>
      </c>
      <c r="BG666" s="208">
        <f>IF(N666="zákl. přenesená",J666,0)</f>
        <v>0</v>
      </c>
      <c r="BH666" s="208">
        <f>IF(N666="sníž. přenesená",J666,0)</f>
        <v>0</v>
      </c>
      <c r="BI666" s="208">
        <f>IF(N666="nulová",J666,0)</f>
        <v>0</v>
      </c>
      <c r="BJ666" s="19" t="s">
        <v>84</v>
      </c>
      <c r="BK666" s="208">
        <f>ROUND(I666*H666,2)</f>
        <v>0</v>
      </c>
      <c r="BL666" s="19" t="s">
        <v>194</v>
      </c>
      <c r="BM666" s="207" t="s">
        <v>1059</v>
      </c>
    </row>
    <row r="667" spans="1:65" s="2" customFormat="1" ht="29.25">
      <c r="A667" s="36"/>
      <c r="B667" s="37"/>
      <c r="C667" s="38"/>
      <c r="D667" s="209" t="s">
        <v>322</v>
      </c>
      <c r="E667" s="38"/>
      <c r="F667" s="210" t="s">
        <v>1021</v>
      </c>
      <c r="G667" s="38"/>
      <c r="H667" s="38"/>
      <c r="I667" s="118"/>
      <c r="J667" s="38"/>
      <c r="K667" s="38"/>
      <c r="L667" s="41"/>
      <c r="M667" s="211"/>
      <c r="N667" s="212"/>
      <c r="O667" s="66"/>
      <c r="P667" s="66"/>
      <c r="Q667" s="66"/>
      <c r="R667" s="66"/>
      <c r="S667" s="66"/>
      <c r="T667" s="67"/>
      <c r="U667" s="36"/>
      <c r="V667" s="36"/>
      <c r="W667" s="36"/>
      <c r="X667" s="36"/>
      <c r="Y667" s="36"/>
      <c r="Z667" s="36"/>
      <c r="AA667" s="36"/>
      <c r="AB667" s="36"/>
      <c r="AC667" s="36"/>
      <c r="AD667" s="36"/>
      <c r="AE667" s="36"/>
      <c r="AT667" s="19" t="s">
        <v>322</v>
      </c>
      <c r="AU667" s="19" t="s">
        <v>86</v>
      </c>
    </row>
    <row r="668" spans="1:65" s="2" customFormat="1" ht="126.75">
      <c r="A668" s="36"/>
      <c r="B668" s="37"/>
      <c r="C668" s="38"/>
      <c r="D668" s="209" t="s">
        <v>345</v>
      </c>
      <c r="E668" s="38"/>
      <c r="F668" s="224" t="s">
        <v>1060</v>
      </c>
      <c r="G668" s="38"/>
      <c r="H668" s="38"/>
      <c r="I668" s="118"/>
      <c r="J668" s="38"/>
      <c r="K668" s="38"/>
      <c r="L668" s="41"/>
      <c r="M668" s="211"/>
      <c r="N668" s="212"/>
      <c r="O668" s="66"/>
      <c r="P668" s="66"/>
      <c r="Q668" s="66"/>
      <c r="R668" s="66"/>
      <c r="S668" s="66"/>
      <c r="T668" s="67"/>
      <c r="U668" s="36"/>
      <c r="V668" s="36"/>
      <c r="W668" s="36"/>
      <c r="X668" s="36"/>
      <c r="Y668" s="36"/>
      <c r="Z668" s="36"/>
      <c r="AA668" s="36"/>
      <c r="AB668" s="36"/>
      <c r="AC668" s="36"/>
      <c r="AD668" s="36"/>
      <c r="AE668" s="36"/>
      <c r="AT668" s="19" t="s">
        <v>345</v>
      </c>
      <c r="AU668" s="19" t="s">
        <v>86</v>
      </c>
    </row>
    <row r="669" spans="1:65" s="14" customFormat="1">
      <c r="B669" s="225"/>
      <c r="C669" s="226"/>
      <c r="D669" s="209" t="s">
        <v>324</v>
      </c>
      <c r="E669" s="227" t="s">
        <v>19</v>
      </c>
      <c r="F669" s="228" t="s">
        <v>1061</v>
      </c>
      <c r="G669" s="226"/>
      <c r="H669" s="227" t="s">
        <v>19</v>
      </c>
      <c r="I669" s="229"/>
      <c r="J669" s="226"/>
      <c r="K669" s="226"/>
      <c r="L669" s="230"/>
      <c r="M669" s="231"/>
      <c r="N669" s="232"/>
      <c r="O669" s="232"/>
      <c r="P669" s="232"/>
      <c r="Q669" s="232"/>
      <c r="R669" s="232"/>
      <c r="S669" s="232"/>
      <c r="T669" s="233"/>
      <c r="AT669" s="234" t="s">
        <v>324</v>
      </c>
      <c r="AU669" s="234" t="s">
        <v>86</v>
      </c>
      <c r="AV669" s="14" t="s">
        <v>84</v>
      </c>
      <c r="AW669" s="14" t="s">
        <v>37</v>
      </c>
      <c r="AX669" s="14" t="s">
        <v>76</v>
      </c>
      <c r="AY669" s="234" t="s">
        <v>315</v>
      </c>
    </row>
    <row r="670" spans="1:65" s="13" customFormat="1">
      <c r="B670" s="213"/>
      <c r="C670" s="214"/>
      <c r="D670" s="209" t="s">
        <v>324</v>
      </c>
      <c r="E670" s="215" t="s">
        <v>19</v>
      </c>
      <c r="F670" s="216" t="s">
        <v>1062</v>
      </c>
      <c r="G670" s="214"/>
      <c r="H670" s="217">
        <v>2.8</v>
      </c>
      <c r="I670" s="218"/>
      <c r="J670" s="214"/>
      <c r="K670" s="214"/>
      <c r="L670" s="219"/>
      <c r="M670" s="220"/>
      <c r="N670" s="221"/>
      <c r="O670" s="221"/>
      <c r="P670" s="221"/>
      <c r="Q670" s="221"/>
      <c r="R670" s="221"/>
      <c r="S670" s="221"/>
      <c r="T670" s="222"/>
      <c r="AT670" s="223" t="s">
        <v>324</v>
      </c>
      <c r="AU670" s="223" t="s">
        <v>86</v>
      </c>
      <c r="AV670" s="13" t="s">
        <v>86</v>
      </c>
      <c r="AW670" s="13" t="s">
        <v>37</v>
      </c>
      <c r="AX670" s="13" t="s">
        <v>76</v>
      </c>
      <c r="AY670" s="223" t="s">
        <v>315</v>
      </c>
    </row>
    <row r="671" spans="1:65" s="13" customFormat="1">
      <c r="B671" s="213"/>
      <c r="C671" s="214"/>
      <c r="D671" s="209" t="s">
        <v>324</v>
      </c>
      <c r="E671" s="215" t="s">
        <v>19</v>
      </c>
      <c r="F671" s="216" t="s">
        <v>1063</v>
      </c>
      <c r="G671" s="214"/>
      <c r="H671" s="217">
        <v>0.64</v>
      </c>
      <c r="I671" s="218"/>
      <c r="J671" s="214"/>
      <c r="K671" s="214"/>
      <c r="L671" s="219"/>
      <c r="M671" s="220"/>
      <c r="N671" s="221"/>
      <c r="O671" s="221"/>
      <c r="P671" s="221"/>
      <c r="Q671" s="221"/>
      <c r="R671" s="221"/>
      <c r="S671" s="221"/>
      <c r="T671" s="222"/>
      <c r="AT671" s="223" t="s">
        <v>324</v>
      </c>
      <c r="AU671" s="223" t="s">
        <v>86</v>
      </c>
      <c r="AV671" s="13" t="s">
        <v>86</v>
      </c>
      <c r="AW671" s="13" t="s">
        <v>37</v>
      </c>
      <c r="AX671" s="13" t="s">
        <v>76</v>
      </c>
      <c r="AY671" s="223" t="s">
        <v>315</v>
      </c>
    </row>
    <row r="672" spans="1:65" s="16" customFormat="1">
      <c r="B672" s="246"/>
      <c r="C672" s="247"/>
      <c r="D672" s="209" t="s">
        <v>324</v>
      </c>
      <c r="E672" s="248" t="s">
        <v>19</v>
      </c>
      <c r="F672" s="249" t="s">
        <v>368</v>
      </c>
      <c r="G672" s="247"/>
      <c r="H672" s="250">
        <v>3.44</v>
      </c>
      <c r="I672" s="251"/>
      <c r="J672" s="247"/>
      <c r="K672" s="247"/>
      <c r="L672" s="252"/>
      <c r="M672" s="253"/>
      <c r="N672" s="254"/>
      <c r="O672" s="254"/>
      <c r="P672" s="254"/>
      <c r="Q672" s="254"/>
      <c r="R672" s="254"/>
      <c r="S672" s="254"/>
      <c r="T672" s="255"/>
      <c r="AT672" s="256" t="s">
        <v>324</v>
      </c>
      <c r="AU672" s="256" t="s">
        <v>86</v>
      </c>
      <c r="AV672" s="16" t="s">
        <v>194</v>
      </c>
      <c r="AW672" s="16" t="s">
        <v>37</v>
      </c>
      <c r="AX672" s="16" t="s">
        <v>84</v>
      </c>
      <c r="AY672" s="256" t="s">
        <v>315</v>
      </c>
    </row>
    <row r="673" spans="1:65" s="2" customFormat="1" ht="16.5" customHeight="1">
      <c r="A673" s="36"/>
      <c r="B673" s="37"/>
      <c r="C673" s="257" t="s">
        <v>1064</v>
      </c>
      <c r="D673" s="257" t="s">
        <v>576</v>
      </c>
      <c r="E673" s="258" t="s">
        <v>1065</v>
      </c>
      <c r="F673" s="259" t="s">
        <v>1066</v>
      </c>
      <c r="G673" s="260" t="s">
        <v>133</v>
      </c>
      <c r="H673" s="261">
        <v>26</v>
      </c>
      <c r="I673" s="262"/>
      <c r="J673" s="263">
        <f>ROUND(I673*H673,2)</f>
        <v>0</v>
      </c>
      <c r="K673" s="259" t="s">
        <v>19</v>
      </c>
      <c r="L673" s="264"/>
      <c r="M673" s="265" t="s">
        <v>19</v>
      </c>
      <c r="N673" s="266" t="s">
        <v>47</v>
      </c>
      <c r="O673" s="66"/>
      <c r="P673" s="205">
        <f>O673*H673</f>
        <v>0</v>
      </c>
      <c r="Q673" s="205">
        <v>0.22900000000000001</v>
      </c>
      <c r="R673" s="205">
        <f>Q673*H673</f>
        <v>5.9540000000000006</v>
      </c>
      <c r="S673" s="205">
        <v>0</v>
      </c>
      <c r="T673" s="206">
        <f>S673*H673</f>
        <v>0</v>
      </c>
      <c r="U673" s="36"/>
      <c r="V673" s="36"/>
      <c r="W673" s="36"/>
      <c r="X673" s="36"/>
      <c r="Y673" s="36"/>
      <c r="Z673" s="36"/>
      <c r="AA673" s="36"/>
      <c r="AB673" s="36"/>
      <c r="AC673" s="36"/>
      <c r="AD673" s="36"/>
      <c r="AE673" s="36"/>
      <c r="AR673" s="207" t="s">
        <v>379</v>
      </c>
      <c r="AT673" s="207" t="s">
        <v>576</v>
      </c>
      <c r="AU673" s="207" t="s">
        <v>86</v>
      </c>
      <c r="AY673" s="19" t="s">
        <v>315</v>
      </c>
      <c r="BE673" s="208">
        <f>IF(N673="základní",J673,0)</f>
        <v>0</v>
      </c>
      <c r="BF673" s="208">
        <f>IF(N673="snížená",J673,0)</f>
        <v>0</v>
      </c>
      <c r="BG673" s="208">
        <f>IF(N673="zákl. přenesená",J673,0)</f>
        <v>0</v>
      </c>
      <c r="BH673" s="208">
        <f>IF(N673="sníž. přenesená",J673,0)</f>
        <v>0</v>
      </c>
      <c r="BI673" s="208">
        <f>IF(N673="nulová",J673,0)</f>
        <v>0</v>
      </c>
      <c r="BJ673" s="19" t="s">
        <v>84</v>
      </c>
      <c r="BK673" s="208">
        <f>ROUND(I673*H673,2)</f>
        <v>0</v>
      </c>
      <c r="BL673" s="19" t="s">
        <v>194</v>
      </c>
      <c r="BM673" s="207" t="s">
        <v>1067</v>
      </c>
    </row>
    <row r="674" spans="1:65" s="2" customFormat="1">
      <c r="A674" s="36"/>
      <c r="B674" s="37"/>
      <c r="C674" s="38"/>
      <c r="D674" s="209" t="s">
        <v>322</v>
      </c>
      <c r="E674" s="38"/>
      <c r="F674" s="210" t="s">
        <v>1066</v>
      </c>
      <c r="G674" s="38"/>
      <c r="H674" s="38"/>
      <c r="I674" s="118"/>
      <c r="J674" s="38"/>
      <c r="K674" s="38"/>
      <c r="L674" s="41"/>
      <c r="M674" s="211"/>
      <c r="N674" s="212"/>
      <c r="O674" s="66"/>
      <c r="P674" s="66"/>
      <c r="Q674" s="66"/>
      <c r="R674" s="66"/>
      <c r="S674" s="66"/>
      <c r="T674" s="67"/>
      <c r="U674" s="36"/>
      <c r="V674" s="36"/>
      <c r="W674" s="36"/>
      <c r="X674" s="36"/>
      <c r="Y674" s="36"/>
      <c r="Z674" s="36"/>
      <c r="AA674" s="36"/>
      <c r="AB674" s="36"/>
      <c r="AC674" s="36"/>
      <c r="AD674" s="36"/>
      <c r="AE674" s="36"/>
      <c r="AT674" s="19" t="s">
        <v>322</v>
      </c>
      <c r="AU674" s="19" t="s">
        <v>86</v>
      </c>
    </row>
    <row r="675" spans="1:65" s="2" customFormat="1" ht="39">
      <c r="A675" s="36"/>
      <c r="B675" s="37"/>
      <c r="C675" s="38"/>
      <c r="D675" s="209" t="s">
        <v>345</v>
      </c>
      <c r="E675" s="38"/>
      <c r="F675" s="224" t="s">
        <v>1031</v>
      </c>
      <c r="G675" s="38"/>
      <c r="H675" s="38"/>
      <c r="I675" s="118"/>
      <c r="J675" s="38"/>
      <c r="K675" s="38"/>
      <c r="L675" s="41"/>
      <c r="M675" s="211"/>
      <c r="N675" s="212"/>
      <c r="O675" s="66"/>
      <c r="P675" s="66"/>
      <c r="Q675" s="66"/>
      <c r="R675" s="66"/>
      <c r="S675" s="66"/>
      <c r="T675" s="67"/>
      <c r="U675" s="36"/>
      <c r="V675" s="36"/>
      <c r="W675" s="36"/>
      <c r="X675" s="36"/>
      <c r="Y675" s="36"/>
      <c r="Z675" s="36"/>
      <c r="AA675" s="36"/>
      <c r="AB675" s="36"/>
      <c r="AC675" s="36"/>
      <c r="AD675" s="36"/>
      <c r="AE675" s="36"/>
      <c r="AT675" s="19" t="s">
        <v>345</v>
      </c>
      <c r="AU675" s="19" t="s">
        <v>86</v>
      </c>
    </row>
    <row r="676" spans="1:65" s="13" customFormat="1">
      <c r="B676" s="213"/>
      <c r="C676" s="214"/>
      <c r="D676" s="209" t="s">
        <v>324</v>
      </c>
      <c r="E676" s="215" t="s">
        <v>19</v>
      </c>
      <c r="F676" s="216" t="s">
        <v>1068</v>
      </c>
      <c r="G676" s="214"/>
      <c r="H676" s="217">
        <v>26</v>
      </c>
      <c r="I676" s="218"/>
      <c r="J676" s="214"/>
      <c r="K676" s="214"/>
      <c r="L676" s="219"/>
      <c r="M676" s="220"/>
      <c r="N676" s="221"/>
      <c r="O676" s="221"/>
      <c r="P676" s="221"/>
      <c r="Q676" s="221"/>
      <c r="R676" s="221"/>
      <c r="S676" s="221"/>
      <c r="T676" s="222"/>
      <c r="AT676" s="223" t="s">
        <v>324</v>
      </c>
      <c r="AU676" s="223" t="s">
        <v>86</v>
      </c>
      <c r="AV676" s="13" t="s">
        <v>86</v>
      </c>
      <c r="AW676" s="13" t="s">
        <v>37</v>
      </c>
      <c r="AX676" s="13" t="s">
        <v>84</v>
      </c>
      <c r="AY676" s="223" t="s">
        <v>315</v>
      </c>
    </row>
    <row r="677" spans="1:65" s="2" customFormat="1" ht="16.5" customHeight="1">
      <c r="A677" s="36"/>
      <c r="B677" s="37"/>
      <c r="C677" s="257" t="s">
        <v>1069</v>
      </c>
      <c r="D677" s="257" t="s">
        <v>576</v>
      </c>
      <c r="E677" s="258" t="s">
        <v>1070</v>
      </c>
      <c r="F677" s="259" t="s">
        <v>1071</v>
      </c>
      <c r="G677" s="260" t="s">
        <v>133</v>
      </c>
      <c r="H677" s="261">
        <v>2</v>
      </c>
      <c r="I677" s="262"/>
      <c r="J677" s="263">
        <f>ROUND(I677*H677,2)</f>
        <v>0</v>
      </c>
      <c r="K677" s="259" t="s">
        <v>19</v>
      </c>
      <c r="L677" s="264"/>
      <c r="M677" s="265" t="s">
        <v>19</v>
      </c>
      <c r="N677" s="266" t="s">
        <v>47</v>
      </c>
      <c r="O677" s="66"/>
      <c r="P677" s="205">
        <f>O677*H677</f>
        <v>0</v>
      </c>
      <c r="Q677" s="205">
        <v>0.221</v>
      </c>
      <c r="R677" s="205">
        <f>Q677*H677</f>
        <v>0.442</v>
      </c>
      <c r="S677" s="205">
        <v>0</v>
      </c>
      <c r="T677" s="206">
        <f>S677*H677</f>
        <v>0</v>
      </c>
      <c r="U677" s="36"/>
      <c r="V677" s="36"/>
      <c r="W677" s="36"/>
      <c r="X677" s="36"/>
      <c r="Y677" s="36"/>
      <c r="Z677" s="36"/>
      <c r="AA677" s="36"/>
      <c r="AB677" s="36"/>
      <c r="AC677" s="36"/>
      <c r="AD677" s="36"/>
      <c r="AE677" s="36"/>
      <c r="AR677" s="207" t="s">
        <v>379</v>
      </c>
      <c r="AT677" s="207" t="s">
        <v>576</v>
      </c>
      <c r="AU677" s="207" t="s">
        <v>86</v>
      </c>
      <c r="AY677" s="19" t="s">
        <v>315</v>
      </c>
      <c r="BE677" s="208">
        <f>IF(N677="základní",J677,0)</f>
        <v>0</v>
      </c>
      <c r="BF677" s="208">
        <f>IF(N677="snížená",J677,0)</f>
        <v>0</v>
      </c>
      <c r="BG677" s="208">
        <f>IF(N677="zákl. přenesená",J677,0)</f>
        <v>0</v>
      </c>
      <c r="BH677" s="208">
        <f>IF(N677="sníž. přenesená",J677,0)</f>
        <v>0</v>
      </c>
      <c r="BI677" s="208">
        <f>IF(N677="nulová",J677,0)</f>
        <v>0</v>
      </c>
      <c r="BJ677" s="19" t="s">
        <v>84</v>
      </c>
      <c r="BK677" s="208">
        <f>ROUND(I677*H677,2)</f>
        <v>0</v>
      </c>
      <c r="BL677" s="19" t="s">
        <v>194</v>
      </c>
      <c r="BM677" s="207" t="s">
        <v>1072</v>
      </c>
    </row>
    <row r="678" spans="1:65" s="2" customFormat="1">
      <c r="A678" s="36"/>
      <c r="B678" s="37"/>
      <c r="C678" s="38"/>
      <c r="D678" s="209" t="s">
        <v>322</v>
      </c>
      <c r="E678" s="38"/>
      <c r="F678" s="210" t="s">
        <v>1071</v>
      </c>
      <c r="G678" s="38"/>
      <c r="H678" s="38"/>
      <c r="I678" s="118"/>
      <c r="J678" s="38"/>
      <c r="K678" s="38"/>
      <c r="L678" s="41"/>
      <c r="M678" s="211"/>
      <c r="N678" s="212"/>
      <c r="O678" s="66"/>
      <c r="P678" s="66"/>
      <c r="Q678" s="66"/>
      <c r="R678" s="66"/>
      <c r="S678" s="66"/>
      <c r="T678" s="67"/>
      <c r="U678" s="36"/>
      <c r="V678" s="36"/>
      <c r="W678" s="36"/>
      <c r="X678" s="36"/>
      <c r="Y678" s="36"/>
      <c r="Z678" s="36"/>
      <c r="AA678" s="36"/>
      <c r="AB678" s="36"/>
      <c r="AC678" s="36"/>
      <c r="AD678" s="36"/>
      <c r="AE678" s="36"/>
      <c r="AT678" s="19" t="s">
        <v>322</v>
      </c>
      <c r="AU678" s="19" t="s">
        <v>86</v>
      </c>
    </row>
    <row r="679" spans="1:65" s="2" customFormat="1" ht="39">
      <c r="A679" s="36"/>
      <c r="B679" s="37"/>
      <c r="C679" s="38"/>
      <c r="D679" s="209" t="s">
        <v>345</v>
      </c>
      <c r="E679" s="38"/>
      <c r="F679" s="224" t="s">
        <v>1031</v>
      </c>
      <c r="G679" s="38"/>
      <c r="H679" s="38"/>
      <c r="I679" s="118"/>
      <c r="J679" s="38"/>
      <c r="K679" s="38"/>
      <c r="L679" s="41"/>
      <c r="M679" s="211"/>
      <c r="N679" s="212"/>
      <c r="O679" s="66"/>
      <c r="P679" s="66"/>
      <c r="Q679" s="66"/>
      <c r="R679" s="66"/>
      <c r="S679" s="66"/>
      <c r="T679" s="67"/>
      <c r="U679" s="36"/>
      <c r="V679" s="36"/>
      <c r="W679" s="36"/>
      <c r="X679" s="36"/>
      <c r="Y679" s="36"/>
      <c r="Z679" s="36"/>
      <c r="AA679" s="36"/>
      <c r="AB679" s="36"/>
      <c r="AC679" s="36"/>
      <c r="AD679" s="36"/>
      <c r="AE679" s="36"/>
      <c r="AT679" s="19" t="s">
        <v>345</v>
      </c>
      <c r="AU679" s="19" t="s">
        <v>86</v>
      </c>
    </row>
    <row r="680" spans="1:65" s="13" customFormat="1">
      <c r="B680" s="213"/>
      <c r="C680" s="214"/>
      <c r="D680" s="209" t="s">
        <v>324</v>
      </c>
      <c r="E680" s="215" t="s">
        <v>19</v>
      </c>
      <c r="F680" s="216" t="s">
        <v>1073</v>
      </c>
      <c r="G680" s="214"/>
      <c r="H680" s="217">
        <v>2</v>
      </c>
      <c r="I680" s="218"/>
      <c r="J680" s="214"/>
      <c r="K680" s="214"/>
      <c r="L680" s="219"/>
      <c r="M680" s="220"/>
      <c r="N680" s="221"/>
      <c r="O680" s="221"/>
      <c r="P680" s="221"/>
      <c r="Q680" s="221"/>
      <c r="R680" s="221"/>
      <c r="S680" s="221"/>
      <c r="T680" s="222"/>
      <c r="AT680" s="223" t="s">
        <v>324</v>
      </c>
      <c r="AU680" s="223" t="s">
        <v>86</v>
      </c>
      <c r="AV680" s="13" t="s">
        <v>86</v>
      </c>
      <c r="AW680" s="13" t="s">
        <v>37</v>
      </c>
      <c r="AX680" s="13" t="s">
        <v>84</v>
      </c>
      <c r="AY680" s="223" t="s">
        <v>315</v>
      </c>
    </row>
    <row r="681" spans="1:65" s="2" customFormat="1" ht="16.5" customHeight="1">
      <c r="A681" s="36"/>
      <c r="B681" s="37"/>
      <c r="C681" s="257" t="s">
        <v>1074</v>
      </c>
      <c r="D681" s="257" t="s">
        <v>576</v>
      </c>
      <c r="E681" s="258" t="s">
        <v>1075</v>
      </c>
      <c r="F681" s="259" t="s">
        <v>1076</v>
      </c>
      <c r="G681" s="260" t="s">
        <v>133</v>
      </c>
      <c r="H681" s="261">
        <v>2</v>
      </c>
      <c r="I681" s="262"/>
      <c r="J681" s="263">
        <f>ROUND(I681*H681,2)</f>
        <v>0</v>
      </c>
      <c r="K681" s="259" t="s">
        <v>19</v>
      </c>
      <c r="L681" s="264"/>
      <c r="M681" s="265" t="s">
        <v>19</v>
      </c>
      <c r="N681" s="266" t="s">
        <v>47</v>
      </c>
      <c r="O681" s="66"/>
      <c r="P681" s="205">
        <f>O681*H681</f>
        <v>0</v>
      </c>
      <c r="Q681" s="205">
        <v>0.36499999999999999</v>
      </c>
      <c r="R681" s="205">
        <f>Q681*H681</f>
        <v>0.73</v>
      </c>
      <c r="S681" s="205">
        <v>0</v>
      </c>
      <c r="T681" s="206">
        <f>S681*H681</f>
        <v>0</v>
      </c>
      <c r="U681" s="36"/>
      <c r="V681" s="36"/>
      <c r="W681" s="36"/>
      <c r="X681" s="36"/>
      <c r="Y681" s="36"/>
      <c r="Z681" s="36"/>
      <c r="AA681" s="36"/>
      <c r="AB681" s="36"/>
      <c r="AC681" s="36"/>
      <c r="AD681" s="36"/>
      <c r="AE681" s="36"/>
      <c r="AR681" s="207" t="s">
        <v>379</v>
      </c>
      <c r="AT681" s="207" t="s">
        <v>576</v>
      </c>
      <c r="AU681" s="207" t="s">
        <v>86</v>
      </c>
      <c r="AY681" s="19" t="s">
        <v>315</v>
      </c>
      <c r="BE681" s="208">
        <f>IF(N681="základní",J681,0)</f>
        <v>0</v>
      </c>
      <c r="BF681" s="208">
        <f>IF(N681="snížená",J681,0)</f>
        <v>0</v>
      </c>
      <c r="BG681" s="208">
        <f>IF(N681="zákl. přenesená",J681,0)</f>
        <v>0</v>
      </c>
      <c r="BH681" s="208">
        <f>IF(N681="sníž. přenesená",J681,0)</f>
        <v>0</v>
      </c>
      <c r="BI681" s="208">
        <f>IF(N681="nulová",J681,0)</f>
        <v>0</v>
      </c>
      <c r="BJ681" s="19" t="s">
        <v>84</v>
      </c>
      <c r="BK681" s="208">
        <f>ROUND(I681*H681,2)</f>
        <v>0</v>
      </c>
      <c r="BL681" s="19" t="s">
        <v>194</v>
      </c>
      <c r="BM681" s="207" t="s">
        <v>1077</v>
      </c>
    </row>
    <row r="682" spans="1:65" s="2" customFormat="1">
      <c r="A682" s="36"/>
      <c r="B682" s="37"/>
      <c r="C682" s="38"/>
      <c r="D682" s="209" t="s">
        <v>322</v>
      </c>
      <c r="E682" s="38"/>
      <c r="F682" s="210" t="s">
        <v>1076</v>
      </c>
      <c r="G682" s="38"/>
      <c r="H682" s="38"/>
      <c r="I682" s="118"/>
      <c r="J682" s="38"/>
      <c r="K682" s="38"/>
      <c r="L682" s="41"/>
      <c r="M682" s="211"/>
      <c r="N682" s="212"/>
      <c r="O682" s="66"/>
      <c r="P682" s="66"/>
      <c r="Q682" s="66"/>
      <c r="R682" s="66"/>
      <c r="S682" s="66"/>
      <c r="T682" s="67"/>
      <c r="U682" s="36"/>
      <c r="V682" s="36"/>
      <c r="W682" s="36"/>
      <c r="X682" s="36"/>
      <c r="Y682" s="36"/>
      <c r="Z682" s="36"/>
      <c r="AA682" s="36"/>
      <c r="AB682" s="36"/>
      <c r="AC682" s="36"/>
      <c r="AD682" s="36"/>
      <c r="AE682" s="36"/>
      <c r="AT682" s="19" t="s">
        <v>322</v>
      </c>
      <c r="AU682" s="19" t="s">
        <v>86</v>
      </c>
    </row>
    <row r="683" spans="1:65" s="2" customFormat="1" ht="39">
      <c r="A683" s="36"/>
      <c r="B683" s="37"/>
      <c r="C683" s="38"/>
      <c r="D683" s="209" t="s">
        <v>345</v>
      </c>
      <c r="E683" s="38"/>
      <c r="F683" s="224" t="s">
        <v>1031</v>
      </c>
      <c r="G683" s="38"/>
      <c r="H683" s="38"/>
      <c r="I683" s="118"/>
      <c r="J683" s="38"/>
      <c r="K683" s="38"/>
      <c r="L683" s="41"/>
      <c r="M683" s="211"/>
      <c r="N683" s="212"/>
      <c r="O683" s="66"/>
      <c r="P683" s="66"/>
      <c r="Q683" s="66"/>
      <c r="R683" s="66"/>
      <c r="S683" s="66"/>
      <c r="T683" s="67"/>
      <c r="U683" s="36"/>
      <c r="V683" s="36"/>
      <c r="W683" s="36"/>
      <c r="X683" s="36"/>
      <c r="Y683" s="36"/>
      <c r="Z683" s="36"/>
      <c r="AA683" s="36"/>
      <c r="AB683" s="36"/>
      <c r="AC683" s="36"/>
      <c r="AD683" s="36"/>
      <c r="AE683" s="36"/>
      <c r="AT683" s="19" t="s">
        <v>345</v>
      </c>
      <c r="AU683" s="19" t="s">
        <v>86</v>
      </c>
    </row>
    <row r="684" spans="1:65" s="13" customFormat="1">
      <c r="B684" s="213"/>
      <c r="C684" s="214"/>
      <c r="D684" s="209" t="s">
        <v>324</v>
      </c>
      <c r="E684" s="215" t="s">
        <v>19</v>
      </c>
      <c r="F684" s="216" t="s">
        <v>1073</v>
      </c>
      <c r="G684" s="214"/>
      <c r="H684" s="217">
        <v>2</v>
      </c>
      <c r="I684" s="218"/>
      <c r="J684" s="214"/>
      <c r="K684" s="214"/>
      <c r="L684" s="219"/>
      <c r="M684" s="220"/>
      <c r="N684" s="221"/>
      <c r="O684" s="221"/>
      <c r="P684" s="221"/>
      <c r="Q684" s="221"/>
      <c r="R684" s="221"/>
      <c r="S684" s="221"/>
      <c r="T684" s="222"/>
      <c r="AT684" s="223" t="s">
        <v>324</v>
      </c>
      <c r="AU684" s="223" t="s">
        <v>86</v>
      </c>
      <c r="AV684" s="13" t="s">
        <v>86</v>
      </c>
      <c r="AW684" s="13" t="s">
        <v>37</v>
      </c>
      <c r="AX684" s="13" t="s">
        <v>84</v>
      </c>
      <c r="AY684" s="223" t="s">
        <v>315</v>
      </c>
    </row>
    <row r="685" spans="1:65" s="2" customFormat="1" ht="16.5" customHeight="1">
      <c r="A685" s="36"/>
      <c r="B685" s="37"/>
      <c r="C685" s="257" t="s">
        <v>1078</v>
      </c>
      <c r="D685" s="257" t="s">
        <v>576</v>
      </c>
      <c r="E685" s="258" t="s">
        <v>1079</v>
      </c>
      <c r="F685" s="259" t="s">
        <v>1080</v>
      </c>
      <c r="G685" s="260" t="s">
        <v>133</v>
      </c>
      <c r="H685" s="261">
        <v>2</v>
      </c>
      <c r="I685" s="262"/>
      <c r="J685" s="263">
        <f>ROUND(I685*H685,2)</f>
        <v>0</v>
      </c>
      <c r="K685" s="259" t="s">
        <v>19</v>
      </c>
      <c r="L685" s="264"/>
      <c r="M685" s="265" t="s">
        <v>19</v>
      </c>
      <c r="N685" s="266" t="s">
        <v>47</v>
      </c>
      <c r="O685" s="66"/>
      <c r="P685" s="205">
        <f>O685*H685</f>
        <v>0</v>
      </c>
      <c r="Q685" s="205">
        <v>0.378</v>
      </c>
      <c r="R685" s="205">
        <f>Q685*H685</f>
        <v>0.75600000000000001</v>
      </c>
      <c r="S685" s="205">
        <v>0</v>
      </c>
      <c r="T685" s="206">
        <f>S685*H685</f>
        <v>0</v>
      </c>
      <c r="U685" s="36"/>
      <c r="V685" s="36"/>
      <c r="W685" s="36"/>
      <c r="X685" s="36"/>
      <c r="Y685" s="36"/>
      <c r="Z685" s="36"/>
      <c r="AA685" s="36"/>
      <c r="AB685" s="36"/>
      <c r="AC685" s="36"/>
      <c r="AD685" s="36"/>
      <c r="AE685" s="36"/>
      <c r="AR685" s="207" t="s">
        <v>379</v>
      </c>
      <c r="AT685" s="207" t="s">
        <v>576</v>
      </c>
      <c r="AU685" s="207" t="s">
        <v>86</v>
      </c>
      <c r="AY685" s="19" t="s">
        <v>315</v>
      </c>
      <c r="BE685" s="208">
        <f>IF(N685="základní",J685,0)</f>
        <v>0</v>
      </c>
      <c r="BF685" s="208">
        <f>IF(N685="snížená",J685,0)</f>
        <v>0</v>
      </c>
      <c r="BG685" s="208">
        <f>IF(N685="zákl. přenesená",J685,0)</f>
        <v>0</v>
      </c>
      <c r="BH685" s="208">
        <f>IF(N685="sníž. přenesená",J685,0)</f>
        <v>0</v>
      </c>
      <c r="BI685" s="208">
        <f>IF(N685="nulová",J685,0)</f>
        <v>0</v>
      </c>
      <c r="BJ685" s="19" t="s">
        <v>84</v>
      </c>
      <c r="BK685" s="208">
        <f>ROUND(I685*H685,2)</f>
        <v>0</v>
      </c>
      <c r="BL685" s="19" t="s">
        <v>194</v>
      </c>
      <c r="BM685" s="207" t="s">
        <v>1081</v>
      </c>
    </row>
    <row r="686" spans="1:65" s="2" customFormat="1">
      <c r="A686" s="36"/>
      <c r="B686" s="37"/>
      <c r="C686" s="38"/>
      <c r="D686" s="209" t="s">
        <v>322</v>
      </c>
      <c r="E686" s="38"/>
      <c r="F686" s="210" t="s">
        <v>1080</v>
      </c>
      <c r="G686" s="38"/>
      <c r="H686" s="38"/>
      <c r="I686" s="118"/>
      <c r="J686" s="38"/>
      <c r="K686" s="38"/>
      <c r="L686" s="41"/>
      <c r="M686" s="211"/>
      <c r="N686" s="212"/>
      <c r="O686" s="66"/>
      <c r="P686" s="66"/>
      <c r="Q686" s="66"/>
      <c r="R686" s="66"/>
      <c r="S686" s="66"/>
      <c r="T686" s="67"/>
      <c r="U686" s="36"/>
      <c r="V686" s="36"/>
      <c r="W686" s="36"/>
      <c r="X686" s="36"/>
      <c r="Y686" s="36"/>
      <c r="Z686" s="36"/>
      <c r="AA686" s="36"/>
      <c r="AB686" s="36"/>
      <c r="AC686" s="36"/>
      <c r="AD686" s="36"/>
      <c r="AE686" s="36"/>
      <c r="AT686" s="19" t="s">
        <v>322</v>
      </c>
      <c r="AU686" s="19" t="s">
        <v>86</v>
      </c>
    </row>
    <row r="687" spans="1:65" s="2" customFormat="1" ht="39">
      <c r="A687" s="36"/>
      <c r="B687" s="37"/>
      <c r="C687" s="38"/>
      <c r="D687" s="209" t="s">
        <v>345</v>
      </c>
      <c r="E687" s="38"/>
      <c r="F687" s="224" t="s">
        <v>1031</v>
      </c>
      <c r="G687" s="38"/>
      <c r="H687" s="38"/>
      <c r="I687" s="118"/>
      <c r="J687" s="38"/>
      <c r="K687" s="38"/>
      <c r="L687" s="41"/>
      <c r="M687" s="211"/>
      <c r="N687" s="212"/>
      <c r="O687" s="66"/>
      <c r="P687" s="66"/>
      <c r="Q687" s="66"/>
      <c r="R687" s="66"/>
      <c r="S687" s="66"/>
      <c r="T687" s="67"/>
      <c r="U687" s="36"/>
      <c r="V687" s="36"/>
      <c r="W687" s="36"/>
      <c r="X687" s="36"/>
      <c r="Y687" s="36"/>
      <c r="Z687" s="36"/>
      <c r="AA687" s="36"/>
      <c r="AB687" s="36"/>
      <c r="AC687" s="36"/>
      <c r="AD687" s="36"/>
      <c r="AE687" s="36"/>
      <c r="AT687" s="19" t="s">
        <v>345</v>
      </c>
      <c r="AU687" s="19" t="s">
        <v>86</v>
      </c>
    </row>
    <row r="688" spans="1:65" s="13" customFormat="1">
      <c r="B688" s="213"/>
      <c r="C688" s="214"/>
      <c r="D688" s="209" t="s">
        <v>324</v>
      </c>
      <c r="E688" s="215" t="s">
        <v>19</v>
      </c>
      <c r="F688" s="216" t="s">
        <v>1073</v>
      </c>
      <c r="G688" s="214"/>
      <c r="H688" s="217">
        <v>2</v>
      </c>
      <c r="I688" s="218"/>
      <c r="J688" s="214"/>
      <c r="K688" s="214"/>
      <c r="L688" s="219"/>
      <c r="M688" s="220"/>
      <c r="N688" s="221"/>
      <c r="O688" s="221"/>
      <c r="P688" s="221"/>
      <c r="Q688" s="221"/>
      <c r="R688" s="221"/>
      <c r="S688" s="221"/>
      <c r="T688" s="222"/>
      <c r="AT688" s="223" t="s">
        <v>324</v>
      </c>
      <c r="AU688" s="223" t="s">
        <v>86</v>
      </c>
      <c r="AV688" s="13" t="s">
        <v>86</v>
      </c>
      <c r="AW688" s="13" t="s">
        <v>37</v>
      </c>
      <c r="AX688" s="13" t="s">
        <v>84</v>
      </c>
      <c r="AY688" s="223" t="s">
        <v>315</v>
      </c>
    </row>
    <row r="689" spans="1:65" s="2" customFormat="1" ht="16.5" customHeight="1">
      <c r="A689" s="36"/>
      <c r="B689" s="37"/>
      <c r="C689" s="196" t="s">
        <v>1082</v>
      </c>
      <c r="D689" s="196" t="s">
        <v>317</v>
      </c>
      <c r="E689" s="197" t="s">
        <v>1083</v>
      </c>
      <c r="F689" s="198" t="s">
        <v>1084</v>
      </c>
      <c r="G689" s="199" t="s">
        <v>113</v>
      </c>
      <c r="H689" s="200">
        <v>206.95</v>
      </c>
      <c r="I689" s="201"/>
      <c r="J689" s="202">
        <f>ROUND(I689*H689,2)</f>
        <v>0</v>
      </c>
      <c r="K689" s="198" t="s">
        <v>320</v>
      </c>
      <c r="L689" s="41"/>
      <c r="M689" s="203" t="s">
        <v>19</v>
      </c>
      <c r="N689" s="204" t="s">
        <v>47</v>
      </c>
      <c r="O689" s="66"/>
      <c r="P689" s="205">
        <f>O689*H689</f>
        <v>0</v>
      </c>
      <c r="Q689" s="205">
        <v>0</v>
      </c>
      <c r="R689" s="205">
        <f>Q689*H689</f>
        <v>0</v>
      </c>
      <c r="S689" s="205">
        <v>0</v>
      </c>
      <c r="T689" s="206">
        <f>S689*H689</f>
        <v>0</v>
      </c>
      <c r="U689" s="36"/>
      <c r="V689" s="36"/>
      <c r="W689" s="36"/>
      <c r="X689" s="36"/>
      <c r="Y689" s="36"/>
      <c r="Z689" s="36"/>
      <c r="AA689" s="36"/>
      <c r="AB689" s="36"/>
      <c r="AC689" s="36"/>
      <c r="AD689" s="36"/>
      <c r="AE689" s="36"/>
      <c r="AR689" s="207" t="s">
        <v>194</v>
      </c>
      <c r="AT689" s="207" t="s">
        <v>317</v>
      </c>
      <c r="AU689" s="207" t="s">
        <v>86</v>
      </c>
      <c r="AY689" s="19" t="s">
        <v>315</v>
      </c>
      <c r="BE689" s="208">
        <f>IF(N689="základní",J689,0)</f>
        <v>0</v>
      </c>
      <c r="BF689" s="208">
        <f>IF(N689="snížená",J689,0)</f>
        <v>0</v>
      </c>
      <c r="BG689" s="208">
        <f>IF(N689="zákl. přenesená",J689,0)</f>
        <v>0</v>
      </c>
      <c r="BH689" s="208">
        <f>IF(N689="sníž. přenesená",J689,0)</f>
        <v>0</v>
      </c>
      <c r="BI689" s="208">
        <f>IF(N689="nulová",J689,0)</f>
        <v>0</v>
      </c>
      <c r="BJ689" s="19" t="s">
        <v>84</v>
      </c>
      <c r="BK689" s="208">
        <f>ROUND(I689*H689,2)</f>
        <v>0</v>
      </c>
      <c r="BL689" s="19" t="s">
        <v>194</v>
      </c>
      <c r="BM689" s="207" t="s">
        <v>1085</v>
      </c>
    </row>
    <row r="690" spans="1:65" s="2" customFormat="1" ht="19.5">
      <c r="A690" s="36"/>
      <c r="B690" s="37"/>
      <c r="C690" s="38"/>
      <c r="D690" s="209" t="s">
        <v>322</v>
      </c>
      <c r="E690" s="38"/>
      <c r="F690" s="210" t="s">
        <v>1086</v>
      </c>
      <c r="G690" s="38"/>
      <c r="H690" s="38"/>
      <c r="I690" s="118"/>
      <c r="J690" s="38"/>
      <c r="K690" s="38"/>
      <c r="L690" s="41"/>
      <c r="M690" s="211"/>
      <c r="N690" s="212"/>
      <c r="O690" s="66"/>
      <c r="P690" s="66"/>
      <c r="Q690" s="66"/>
      <c r="R690" s="66"/>
      <c r="S690" s="66"/>
      <c r="T690" s="67"/>
      <c r="U690" s="36"/>
      <c r="V690" s="36"/>
      <c r="W690" s="36"/>
      <c r="X690" s="36"/>
      <c r="Y690" s="36"/>
      <c r="Z690" s="36"/>
      <c r="AA690" s="36"/>
      <c r="AB690" s="36"/>
      <c r="AC690" s="36"/>
      <c r="AD690" s="36"/>
      <c r="AE690" s="36"/>
      <c r="AT690" s="19" t="s">
        <v>322</v>
      </c>
      <c r="AU690" s="19" t="s">
        <v>86</v>
      </c>
    </row>
    <row r="691" spans="1:65" s="2" customFormat="1" ht="19.5">
      <c r="A691" s="36"/>
      <c r="B691" s="37"/>
      <c r="C691" s="38"/>
      <c r="D691" s="209" t="s">
        <v>345</v>
      </c>
      <c r="E691" s="38"/>
      <c r="F691" s="224" t="s">
        <v>1087</v>
      </c>
      <c r="G691" s="38"/>
      <c r="H691" s="38"/>
      <c r="I691" s="118"/>
      <c r="J691" s="38"/>
      <c r="K691" s="38"/>
      <c r="L691" s="41"/>
      <c r="M691" s="211"/>
      <c r="N691" s="212"/>
      <c r="O691" s="66"/>
      <c r="P691" s="66"/>
      <c r="Q691" s="66"/>
      <c r="R691" s="66"/>
      <c r="S691" s="66"/>
      <c r="T691" s="67"/>
      <c r="U691" s="36"/>
      <c r="V691" s="36"/>
      <c r="W691" s="36"/>
      <c r="X691" s="36"/>
      <c r="Y691" s="36"/>
      <c r="Z691" s="36"/>
      <c r="AA691" s="36"/>
      <c r="AB691" s="36"/>
      <c r="AC691" s="36"/>
      <c r="AD691" s="36"/>
      <c r="AE691" s="36"/>
      <c r="AT691" s="19" t="s">
        <v>345</v>
      </c>
      <c r="AU691" s="19" t="s">
        <v>86</v>
      </c>
    </row>
    <row r="692" spans="1:65" s="14" customFormat="1">
      <c r="B692" s="225"/>
      <c r="C692" s="226"/>
      <c r="D692" s="209" t="s">
        <v>324</v>
      </c>
      <c r="E692" s="227" t="s">
        <v>19</v>
      </c>
      <c r="F692" s="228" t="s">
        <v>1088</v>
      </c>
      <c r="G692" s="226"/>
      <c r="H692" s="227" t="s">
        <v>19</v>
      </c>
      <c r="I692" s="229"/>
      <c r="J692" s="226"/>
      <c r="K692" s="226"/>
      <c r="L692" s="230"/>
      <c r="M692" s="231"/>
      <c r="N692" s="232"/>
      <c r="O692" s="232"/>
      <c r="P692" s="232"/>
      <c r="Q692" s="232"/>
      <c r="R692" s="232"/>
      <c r="S692" s="232"/>
      <c r="T692" s="233"/>
      <c r="AT692" s="234" t="s">
        <v>324</v>
      </c>
      <c r="AU692" s="234" t="s">
        <v>86</v>
      </c>
      <c r="AV692" s="14" t="s">
        <v>84</v>
      </c>
      <c r="AW692" s="14" t="s">
        <v>37</v>
      </c>
      <c r="AX692" s="14" t="s">
        <v>76</v>
      </c>
      <c r="AY692" s="234" t="s">
        <v>315</v>
      </c>
    </row>
    <row r="693" spans="1:65" s="14" customFormat="1">
      <c r="B693" s="225"/>
      <c r="C693" s="226"/>
      <c r="D693" s="209" t="s">
        <v>324</v>
      </c>
      <c r="E693" s="227" t="s">
        <v>19</v>
      </c>
      <c r="F693" s="228" t="s">
        <v>1089</v>
      </c>
      <c r="G693" s="226"/>
      <c r="H693" s="227" t="s">
        <v>19</v>
      </c>
      <c r="I693" s="229"/>
      <c r="J693" s="226"/>
      <c r="K693" s="226"/>
      <c r="L693" s="230"/>
      <c r="M693" s="231"/>
      <c r="N693" s="232"/>
      <c r="O693" s="232"/>
      <c r="P693" s="232"/>
      <c r="Q693" s="232"/>
      <c r="R693" s="232"/>
      <c r="S693" s="232"/>
      <c r="T693" s="233"/>
      <c r="AT693" s="234" t="s">
        <v>324</v>
      </c>
      <c r="AU693" s="234" t="s">
        <v>86</v>
      </c>
      <c r="AV693" s="14" t="s">
        <v>84</v>
      </c>
      <c r="AW693" s="14" t="s">
        <v>37</v>
      </c>
      <c r="AX693" s="14" t="s">
        <v>76</v>
      </c>
      <c r="AY693" s="234" t="s">
        <v>315</v>
      </c>
    </row>
    <row r="694" spans="1:65" s="13" customFormat="1">
      <c r="B694" s="213"/>
      <c r="C694" s="214"/>
      <c r="D694" s="209" t="s">
        <v>324</v>
      </c>
      <c r="E694" s="215" t="s">
        <v>19</v>
      </c>
      <c r="F694" s="216" t="s">
        <v>1090</v>
      </c>
      <c r="G694" s="214"/>
      <c r="H694" s="217">
        <v>103.2</v>
      </c>
      <c r="I694" s="218"/>
      <c r="J694" s="214"/>
      <c r="K694" s="214"/>
      <c r="L694" s="219"/>
      <c r="M694" s="220"/>
      <c r="N694" s="221"/>
      <c r="O694" s="221"/>
      <c r="P694" s="221"/>
      <c r="Q694" s="221"/>
      <c r="R694" s="221"/>
      <c r="S694" s="221"/>
      <c r="T694" s="222"/>
      <c r="AT694" s="223" t="s">
        <v>324</v>
      </c>
      <c r="AU694" s="223" t="s">
        <v>86</v>
      </c>
      <c r="AV694" s="13" t="s">
        <v>86</v>
      </c>
      <c r="AW694" s="13" t="s">
        <v>37</v>
      </c>
      <c r="AX694" s="13" t="s">
        <v>76</v>
      </c>
      <c r="AY694" s="223" t="s">
        <v>315</v>
      </c>
    </row>
    <row r="695" spans="1:65" s="14" customFormat="1">
      <c r="B695" s="225"/>
      <c r="C695" s="226"/>
      <c r="D695" s="209" t="s">
        <v>324</v>
      </c>
      <c r="E695" s="227" t="s">
        <v>19</v>
      </c>
      <c r="F695" s="228" t="s">
        <v>1091</v>
      </c>
      <c r="G695" s="226"/>
      <c r="H695" s="227" t="s">
        <v>19</v>
      </c>
      <c r="I695" s="229"/>
      <c r="J695" s="226"/>
      <c r="K695" s="226"/>
      <c r="L695" s="230"/>
      <c r="M695" s="231"/>
      <c r="N695" s="232"/>
      <c r="O695" s="232"/>
      <c r="P695" s="232"/>
      <c r="Q695" s="232"/>
      <c r="R695" s="232"/>
      <c r="S695" s="232"/>
      <c r="T695" s="233"/>
      <c r="AT695" s="234" t="s">
        <v>324</v>
      </c>
      <c r="AU695" s="234" t="s">
        <v>86</v>
      </c>
      <c r="AV695" s="14" t="s">
        <v>84</v>
      </c>
      <c r="AW695" s="14" t="s">
        <v>37</v>
      </c>
      <c r="AX695" s="14" t="s">
        <v>76</v>
      </c>
      <c r="AY695" s="234" t="s">
        <v>315</v>
      </c>
    </row>
    <row r="696" spans="1:65" s="13" customFormat="1">
      <c r="B696" s="213"/>
      <c r="C696" s="214"/>
      <c r="D696" s="209" t="s">
        <v>324</v>
      </c>
      <c r="E696" s="215" t="s">
        <v>19</v>
      </c>
      <c r="F696" s="216" t="s">
        <v>1092</v>
      </c>
      <c r="G696" s="214"/>
      <c r="H696" s="217">
        <v>11.73</v>
      </c>
      <c r="I696" s="218"/>
      <c r="J696" s="214"/>
      <c r="K696" s="214"/>
      <c r="L696" s="219"/>
      <c r="M696" s="220"/>
      <c r="N696" s="221"/>
      <c r="O696" s="221"/>
      <c r="P696" s="221"/>
      <c r="Q696" s="221"/>
      <c r="R696" s="221"/>
      <c r="S696" s="221"/>
      <c r="T696" s="222"/>
      <c r="AT696" s="223" t="s">
        <v>324</v>
      </c>
      <c r="AU696" s="223" t="s">
        <v>86</v>
      </c>
      <c r="AV696" s="13" t="s">
        <v>86</v>
      </c>
      <c r="AW696" s="13" t="s">
        <v>37</v>
      </c>
      <c r="AX696" s="13" t="s">
        <v>76</v>
      </c>
      <c r="AY696" s="223" t="s">
        <v>315</v>
      </c>
    </row>
    <row r="697" spans="1:65" s="14" customFormat="1">
      <c r="B697" s="225"/>
      <c r="C697" s="226"/>
      <c r="D697" s="209" t="s">
        <v>324</v>
      </c>
      <c r="E697" s="227" t="s">
        <v>19</v>
      </c>
      <c r="F697" s="228" t="s">
        <v>1093</v>
      </c>
      <c r="G697" s="226"/>
      <c r="H697" s="227" t="s">
        <v>19</v>
      </c>
      <c r="I697" s="229"/>
      <c r="J697" s="226"/>
      <c r="K697" s="226"/>
      <c r="L697" s="230"/>
      <c r="M697" s="231"/>
      <c r="N697" s="232"/>
      <c r="O697" s="232"/>
      <c r="P697" s="232"/>
      <c r="Q697" s="232"/>
      <c r="R697" s="232"/>
      <c r="S697" s="232"/>
      <c r="T697" s="233"/>
      <c r="AT697" s="234" t="s">
        <v>324</v>
      </c>
      <c r="AU697" s="234" t="s">
        <v>86</v>
      </c>
      <c r="AV697" s="14" t="s">
        <v>84</v>
      </c>
      <c r="AW697" s="14" t="s">
        <v>37</v>
      </c>
      <c r="AX697" s="14" t="s">
        <v>76</v>
      </c>
      <c r="AY697" s="234" t="s">
        <v>315</v>
      </c>
    </row>
    <row r="698" spans="1:65" s="13" customFormat="1">
      <c r="B698" s="213"/>
      <c r="C698" s="214"/>
      <c r="D698" s="209" t="s">
        <v>324</v>
      </c>
      <c r="E698" s="215" t="s">
        <v>19</v>
      </c>
      <c r="F698" s="216" t="s">
        <v>1094</v>
      </c>
      <c r="G698" s="214"/>
      <c r="H698" s="217">
        <v>14</v>
      </c>
      <c r="I698" s="218"/>
      <c r="J698" s="214"/>
      <c r="K698" s="214"/>
      <c r="L698" s="219"/>
      <c r="M698" s="220"/>
      <c r="N698" s="221"/>
      <c r="O698" s="221"/>
      <c r="P698" s="221"/>
      <c r="Q698" s="221"/>
      <c r="R698" s="221"/>
      <c r="S698" s="221"/>
      <c r="T698" s="222"/>
      <c r="AT698" s="223" t="s">
        <v>324</v>
      </c>
      <c r="AU698" s="223" t="s">
        <v>86</v>
      </c>
      <c r="AV698" s="13" t="s">
        <v>86</v>
      </c>
      <c r="AW698" s="13" t="s">
        <v>37</v>
      </c>
      <c r="AX698" s="13" t="s">
        <v>76</v>
      </c>
      <c r="AY698" s="223" t="s">
        <v>315</v>
      </c>
    </row>
    <row r="699" spans="1:65" s="14" customFormat="1">
      <c r="B699" s="225"/>
      <c r="C699" s="226"/>
      <c r="D699" s="209" t="s">
        <v>324</v>
      </c>
      <c r="E699" s="227" t="s">
        <v>19</v>
      </c>
      <c r="F699" s="228" t="s">
        <v>1095</v>
      </c>
      <c r="G699" s="226"/>
      <c r="H699" s="227" t="s">
        <v>19</v>
      </c>
      <c r="I699" s="229"/>
      <c r="J699" s="226"/>
      <c r="K699" s="226"/>
      <c r="L699" s="230"/>
      <c r="M699" s="231"/>
      <c r="N699" s="232"/>
      <c r="O699" s="232"/>
      <c r="P699" s="232"/>
      <c r="Q699" s="232"/>
      <c r="R699" s="232"/>
      <c r="S699" s="232"/>
      <c r="T699" s="233"/>
      <c r="AT699" s="234" t="s">
        <v>324</v>
      </c>
      <c r="AU699" s="234" t="s">
        <v>86</v>
      </c>
      <c r="AV699" s="14" t="s">
        <v>84</v>
      </c>
      <c r="AW699" s="14" t="s">
        <v>37</v>
      </c>
      <c r="AX699" s="14" t="s">
        <v>76</v>
      </c>
      <c r="AY699" s="234" t="s">
        <v>315</v>
      </c>
    </row>
    <row r="700" spans="1:65" s="13" customFormat="1">
      <c r="B700" s="213"/>
      <c r="C700" s="214"/>
      <c r="D700" s="209" t="s">
        <v>324</v>
      </c>
      <c r="E700" s="215" t="s">
        <v>19</v>
      </c>
      <c r="F700" s="216" t="s">
        <v>1096</v>
      </c>
      <c r="G700" s="214"/>
      <c r="H700" s="217">
        <v>1.56</v>
      </c>
      <c r="I700" s="218"/>
      <c r="J700" s="214"/>
      <c r="K700" s="214"/>
      <c r="L700" s="219"/>
      <c r="M700" s="220"/>
      <c r="N700" s="221"/>
      <c r="O700" s="221"/>
      <c r="P700" s="221"/>
      <c r="Q700" s="221"/>
      <c r="R700" s="221"/>
      <c r="S700" s="221"/>
      <c r="T700" s="222"/>
      <c r="AT700" s="223" t="s">
        <v>324</v>
      </c>
      <c r="AU700" s="223" t="s">
        <v>86</v>
      </c>
      <c r="AV700" s="13" t="s">
        <v>86</v>
      </c>
      <c r="AW700" s="13" t="s">
        <v>37</v>
      </c>
      <c r="AX700" s="13" t="s">
        <v>76</v>
      </c>
      <c r="AY700" s="223" t="s">
        <v>315</v>
      </c>
    </row>
    <row r="701" spans="1:65" s="14" customFormat="1">
      <c r="B701" s="225"/>
      <c r="C701" s="226"/>
      <c r="D701" s="209" t="s">
        <v>324</v>
      </c>
      <c r="E701" s="227" t="s">
        <v>19</v>
      </c>
      <c r="F701" s="228" t="s">
        <v>1097</v>
      </c>
      <c r="G701" s="226"/>
      <c r="H701" s="227" t="s">
        <v>19</v>
      </c>
      <c r="I701" s="229"/>
      <c r="J701" s="226"/>
      <c r="K701" s="226"/>
      <c r="L701" s="230"/>
      <c r="M701" s="231"/>
      <c r="N701" s="232"/>
      <c r="O701" s="232"/>
      <c r="P701" s="232"/>
      <c r="Q701" s="232"/>
      <c r="R701" s="232"/>
      <c r="S701" s="232"/>
      <c r="T701" s="233"/>
      <c r="AT701" s="234" t="s">
        <v>324</v>
      </c>
      <c r="AU701" s="234" t="s">
        <v>86</v>
      </c>
      <c r="AV701" s="14" t="s">
        <v>84</v>
      </c>
      <c r="AW701" s="14" t="s">
        <v>37</v>
      </c>
      <c r="AX701" s="14" t="s">
        <v>76</v>
      </c>
      <c r="AY701" s="234" t="s">
        <v>315</v>
      </c>
    </row>
    <row r="702" spans="1:65" s="13" customFormat="1">
      <c r="B702" s="213"/>
      <c r="C702" s="214"/>
      <c r="D702" s="209" t="s">
        <v>324</v>
      </c>
      <c r="E702" s="215" t="s">
        <v>19</v>
      </c>
      <c r="F702" s="216" t="s">
        <v>1098</v>
      </c>
      <c r="G702" s="214"/>
      <c r="H702" s="217">
        <v>2.68</v>
      </c>
      <c r="I702" s="218"/>
      <c r="J702" s="214"/>
      <c r="K702" s="214"/>
      <c r="L702" s="219"/>
      <c r="M702" s="220"/>
      <c r="N702" s="221"/>
      <c r="O702" s="221"/>
      <c r="P702" s="221"/>
      <c r="Q702" s="221"/>
      <c r="R702" s="221"/>
      <c r="S702" s="221"/>
      <c r="T702" s="222"/>
      <c r="AT702" s="223" t="s">
        <v>324</v>
      </c>
      <c r="AU702" s="223" t="s">
        <v>86</v>
      </c>
      <c r="AV702" s="13" t="s">
        <v>86</v>
      </c>
      <c r="AW702" s="13" t="s">
        <v>37</v>
      </c>
      <c r="AX702" s="13" t="s">
        <v>76</v>
      </c>
      <c r="AY702" s="223" t="s">
        <v>315</v>
      </c>
    </row>
    <row r="703" spans="1:65" s="14" customFormat="1">
      <c r="B703" s="225"/>
      <c r="C703" s="226"/>
      <c r="D703" s="209" t="s">
        <v>324</v>
      </c>
      <c r="E703" s="227" t="s">
        <v>19</v>
      </c>
      <c r="F703" s="228" t="s">
        <v>1099</v>
      </c>
      <c r="G703" s="226"/>
      <c r="H703" s="227" t="s">
        <v>19</v>
      </c>
      <c r="I703" s="229"/>
      <c r="J703" s="226"/>
      <c r="K703" s="226"/>
      <c r="L703" s="230"/>
      <c r="M703" s="231"/>
      <c r="N703" s="232"/>
      <c r="O703" s="232"/>
      <c r="P703" s="232"/>
      <c r="Q703" s="232"/>
      <c r="R703" s="232"/>
      <c r="S703" s="232"/>
      <c r="T703" s="233"/>
      <c r="AT703" s="234" t="s">
        <v>324</v>
      </c>
      <c r="AU703" s="234" t="s">
        <v>86</v>
      </c>
      <c r="AV703" s="14" t="s">
        <v>84</v>
      </c>
      <c r="AW703" s="14" t="s">
        <v>37</v>
      </c>
      <c r="AX703" s="14" t="s">
        <v>76</v>
      </c>
      <c r="AY703" s="234" t="s">
        <v>315</v>
      </c>
    </row>
    <row r="704" spans="1:65" s="13" customFormat="1">
      <c r="B704" s="213"/>
      <c r="C704" s="214"/>
      <c r="D704" s="209" t="s">
        <v>324</v>
      </c>
      <c r="E704" s="215" t="s">
        <v>19</v>
      </c>
      <c r="F704" s="216" t="s">
        <v>1100</v>
      </c>
      <c r="G704" s="214"/>
      <c r="H704" s="217">
        <v>0.48499999999999999</v>
      </c>
      <c r="I704" s="218"/>
      <c r="J704" s="214"/>
      <c r="K704" s="214"/>
      <c r="L704" s="219"/>
      <c r="M704" s="220"/>
      <c r="N704" s="221"/>
      <c r="O704" s="221"/>
      <c r="P704" s="221"/>
      <c r="Q704" s="221"/>
      <c r="R704" s="221"/>
      <c r="S704" s="221"/>
      <c r="T704" s="222"/>
      <c r="AT704" s="223" t="s">
        <v>324</v>
      </c>
      <c r="AU704" s="223" t="s">
        <v>86</v>
      </c>
      <c r="AV704" s="13" t="s">
        <v>86</v>
      </c>
      <c r="AW704" s="13" t="s">
        <v>37</v>
      </c>
      <c r="AX704" s="13" t="s">
        <v>76</v>
      </c>
      <c r="AY704" s="223" t="s">
        <v>315</v>
      </c>
    </row>
    <row r="705" spans="1:65" s="14" customFormat="1">
      <c r="B705" s="225"/>
      <c r="C705" s="226"/>
      <c r="D705" s="209" t="s">
        <v>324</v>
      </c>
      <c r="E705" s="227" t="s">
        <v>19</v>
      </c>
      <c r="F705" s="228" t="s">
        <v>1101</v>
      </c>
      <c r="G705" s="226"/>
      <c r="H705" s="227" t="s">
        <v>19</v>
      </c>
      <c r="I705" s="229"/>
      <c r="J705" s="226"/>
      <c r="K705" s="226"/>
      <c r="L705" s="230"/>
      <c r="M705" s="231"/>
      <c r="N705" s="232"/>
      <c r="O705" s="232"/>
      <c r="P705" s="232"/>
      <c r="Q705" s="232"/>
      <c r="R705" s="232"/>
      <c r="S705" s="232"/>
      <c r="T705" s="233"/>
      <c r="AT705" s="234" t="s">
        <v>324</v>
      </c>
      <c r="AU705" s="234" t="s">
        <v>86</v>
      </c>
      <c r="AV705" s="14" t="s">
        <v>84</v>
      </c>
      <c r="AW705" s="14" t="s">
        <v>37</v>
      </c>
      <c r="AX705" s="14" t="s">
        <v>76</v>
      </c>
      <c r="AY705" s="234" t="s">
        <v>315</v>
      </c>
    </row>
    <row r="706" spans="1:65" s="13" customFormat="1">
      <c r="B706" s="213"/>
      <c r="C706" s="214"/>
      <c r="D706" s="209" t="s">
        <v>324</v>
      </c>
      <c r="E706" s="215" t="s">
        <v>19</v>
      </c>
      <c r="F706" s="216" t="s">
        <v>1102</v>
      </c>
      <c r="G706" s="214"/>
      <c r="H706" s="217">
        <v>3.74</v>
      </c>
      <c r="I706" s="218"/>
      <c r="J706" s="214"/>
      <c r="K706" s="214"/>
      <c r="L706" s="219"/>
      <c r="M706" s="220"/>
      <c r="N706" s="221"/>
      <c r="O706" s="221"/>
      <c r="P706" s="221"/>
      <c r="Q706" s="221"/>
      <c r="R706" s="221"/>
      <c r="S706" s="221"/>
      <c r="T706" s="222"/>
      <c r="AT706" s="223" t="s">
        <v>324</v>
      </c>
      <c r="AU706" s="223" t="s">
        <v>86</v>
      </c>
      <c r="AV706" s="13" t="s">
        <v>86</v>
      </c>
      <c r="AW706" s="13" t="s">
        <v>37</v>
      </c>
      <c r="AX706" s="13" t="s">
        <v>76</v>
      </c>
      <c r="AY706" s="223" t="s">
        <v>315</v>
      </c>
    </row>
    <row r="707" spans="1:65" s="14" customFormat="1">
      <c r="B707" s="225"/>
      <c r="C707" s="226"/>
      <c r="D707" s="209" t="s">
        <v>324</v>
      </c>
      <c r="E707" s="227" t="s">
        <v>19</v>
      </c>
      <c r="F707" s="228" t="s">
        <v>1103</v>
      </c>
      <c r="G707" s="226"/>
      <c r="H707" s="227" t="s">
        <v>19</v>
      </c>
      <c r="I707" s="229"/>
      <c r="J707" s="226"/>
      <c r="K707" s="226"/>
      <c r="L707" s="230"/>
      <c r="M707" s="231"/>
      <c r="N707" s="232"/>
      <c r="O707" s="232"/>
      <c r="P707" s="232"/>
      <c r="Q707" s="232"/>
      <c r="R707" s="232"/>
      <c r="S707" s="232"/>
      <c r="T707" s="233"/>
      <c r="AT707" s="234" t="s">
        <v>324</v>
      </c>
      <c r="AU707" s="234" t="s">
        <v>86</v>
      </c>
      <c r="AV707" s="14" t="s">
        <v>84</v>
      </c>
      <c r="AW707" s="14" t="s">
        <v>37</v>
      </c>
      <c r="AX707" s="14" t="s">
        <v>76</v>
      </c>
      <c r="AY707" s="234" t="s">
        <v>315</v>
      </c>
    </row>
    <row r="708" spans="1:65" s="13" customFormat="1">
      <c r="B708" s="213"/>
      <c r="C708" s="214"/>
      <c r="D708" s="209" t="s">
        <v>324</v>
      </c>
      <c r="E708" s="215" t="s">
        <v>19</v>
      </c>
      <c r="F708" s="216" t="s">
        <v>1104</v>
      </c>
      <c r="G708" s="214"/>
      <c r="H708" s="217">
        <v>3.91</v>
      </c>
      <c r="I708" s="218"/>
      <c r="J708" s="214"/>
      <c r="K708" s="214"/>
      <c r="L708" s="219"/>
      <c r="M708" s="220"/>
      <c r="N708" s="221"/>
      <c r="O708" s="221"/>
      <c r="P708" s="221"/>
      <c r="Q708" s="221"/>
      <c r="R708" s="221"/>
      <c r="S708" s="221"/>
      <c r="T708" s="222"/>
      <c r="AT708" s="223" t="s">
        <v>324</v>
      </c>
      <c r="AU708" s="223" t="s">
        <v>86</v>
      </c>
      <c r="AV708" s="13" t="s">
        <v>86</v>
      </c>
      <c r="AW708" s="13" t="s">
        <v>37</v>
      </c>
      <c r="AX708" s="13" t="s">
        <v>76</v>
      </c>
      <c r="AY708" s="223" t="s">
        <v>315</v>
      </c>
    </row>
    <row r="709" spans="1:65" s="14" customFormat="1" ht="22.5">
      <c r="B709" s="225"/>
      <c r="C709" s="226"/>
      <c r="D709" s="209" t="s">
        <v>324</v>
      </c>
      <c r="E709" s="227" t="s">
        <v>19</v>
      </c>
      <c r="F709" s="228" t="s">
        <v>1105</v>
      </c>
      <c r="G709" s="226"/>
      <c r="H709" s="227" t="s">
        <v>19</v>
      </c>
      <c r="I709" s="229"/>
      <c r="J709" s="226"/>
      <c r="K709" s="226"/>
      <c r="L709" s="230"/>
      <c r="M709" s="231"/>
      <c r="N709" s="232"/>
      <c r="O709" s="232"/>
      <c r="P709" s="232"/>
      <c r="Q709" s="232"/>
      <c r="R709" s="232"/>
      <c r="S709" s="232"/>
      <c r="T709" s="233"/>
      <c r="AT709" s="234" t="s">
        <v>324</v>
      </c>
      <c r="AU709" s="234" t="s">
        <v>86</v>
      </c>
      <c r="AV709" s="14" t="s">
        <v>84</v>
      </c>
      <c r="AW709" s="14" t="s">
        <v>37</v>
      </c>
      <c r="AX709" s="14" t="s">
        <v>76</v>
      </c>
      <c r="AY709" s="234" t="s">
        <v>315</v>
      </c>
    </row>
    <row r="710" spans="1:65" s="13" customFormat="1">
      <c r="B710" s="213"/>
      <c r="C710" s="214"/>
      <c r="D710" s="209" t="s">
        <v>324</v>
      </c>
      <c r="E710" s="215" t="s">
        <v>19</v>
      </c>
      <c r="F710" s="216" t="s">
        <v>537</v>
      </c>
      <c r="G710" s="214"/>
      <c r="H710" s="217">
        <v>58.564999999999998</v>
      </c>
      <c r="I710" s="218"/>
      <c r="J710" s="214"/>
      <c r="K710" s="214"/>
      <c r="L710" s="219"/>
      <c r="M710" s="220"/>
      <c r="N710" s="221"/>
      <c r="O710" s="221"/>
      <c r="P710" s="221"/>
      <c r="Q710" s="221"/>
      <c r="R710" s="221"/>
      <c r="S710" s="221"/>
      <c r="T710" s="222"/>
      <c r="AT710" s="223" t="s">
        <v>324</v>
      </c>
      <c r="AU710" s="223" t="s">
        <v>86</v>
      </c>
      <c r="AV710" s="13" t="s">
        <v>86</v>
      </c>
      <c r="AW710" s="13" t="s">
        <v>37</v>
      </c>
      <c r="AX710" s="13" t="s">
        <v>76</v>
      </c>
      <c r="AY710" s="223" t="s">
        <v>315</v>
      </c>
    </row>
    <row r="711" spans="1:65" s="14" customFormat="1">
      <c r="B711" s="225"/>
      <c r="C711" s="226"/>
      <c r="D711" s="209" t="s">
        <v>324</v>
      </c>
      <c r="E711" s="227" t="s">
        <v>19</v>
      </c>
      <c r="F711" s="228" t="s">
        <v>1106</v>
      </c>
      <c r="G711" s="226"/>
      <c r="H711" s="227" t="s">
        <v>19</v>
      </c>
      <c r="I711" s="229"/>
      <c r="J711" s="226"/>
      <c r="K711" s="226"/>
      <c r="L711" s="230"/>
      <c r="M711" s="231"/>
      <c r="N711" s="232"/>
      <c r="O711" s="232"/>
      <c r="P711" s="232"/>
      <c r="Q711" s="232"/>
      <c r="R711" s="232"/>
      <c r="S711" s="232"/>
      <c r="T711" s="233"/>
      <c r="AT711" s="234" t="s">
        <v>324</v>
      </c>
      <c r="AU711" s="234" t="s">
        <v>86</v>
      </c>
      <c r="AV711" s="14" t="s">
        <v>84</v>
      </c>
      <c r="AW711" s="14" t="s">
        <v>37</v>
      </c>
      <c r="AX711" s="14" t="s">
        <v>76</v>
      </c>
      <c r="AY711" s="234" t="s">
        <v>315</v>
      </c>
    </row>
    <row r="712" spans="1:65" s="13" customFormat="1">
      <c r="B712" s="213"/>
      <c r="C712" s="214"/>
      <c r="D712" s="209" t="s">
        <v>324</v>
      </c>
      <c r="E712" s="215" t="s">
        <v>19</v>
      </c>
      <c r="F712" s="216" t="s">
        <v>1107</v>
      </c>
      <c r="G712" s="214"/>
      <c r="H712" s="217">
        <v>2.16</v>
      </c>
      <c r="I712" s="218"/>
      <c r="J712" s="214"/>
      <c r="K712" s="214"/>
      <c r="L712" s="219"/>
      <c r="M712" s="220"/>
      <c r="N712" s="221"/>
      <c r="O712" s="221"/>
      <c r="P712" s="221"/>
      <c r="Q712" s="221"/>
      <c r="R712" s="221"/>
      <c r="S712" s="221"/>
      <c r="T712" s="222"/>
      <c r="AT712" s="223" t="s">
        <v>324</v>
      </c>
      <c r="AU712" s="223" t="s">
        <v>86</v>
      </c>
      <c r="AV712" s="13" t="s">
        <v>86</v>
      </c>
      <c r="AW712" s="13" t="s">
        <v>37</v>
      </c>
      <c r="AX712" s="13" t="s">
        <v>76</v>
      </c>
      <c r="AY712" s="223" t="s">
        <v>315</v>
      </c>
    </row>
    <row r="713" spans="1:65" s="14" customFormat="1">
      <c r="B713" s="225"/>
      <c r="C713" s="226"/>
      <c r="D713" s="209" t="s">
        <v>324</v>
      </c>
      <c r="E713" s="227" t="s">
        <v>19</v>
      </c>
      <c r="F713" s="228" t="s">
        <v>1108</v>
      </c>
      <c r="G713" s="226"/>
      <c r="H713" s="227" t="s">
        <v>19</v>
      </c>
      <c r="I713" s="229"/>
      <c r="J713" s="226"/>
      <c r="K713" s="226"/>
      <c r="L713" s="230"/>
      <c r="M713" s="231"/>
      <c r="N713" s="232"/>
      <c r="O713" s="232"/>
      <c r="P713" s="232"/>
      <c r="Q713" s="232"/>
      <c r="R713" s="232"/>
      <c r="S713" s="232"/>
      <c r="T713" s="233"/>
      <c r="AT713" s="234" t="s">
        <v>324</v>
      </c>
      <c r="AU713" s="234" t="s">
        <v>86</v>
      </c>
      <c r="AV713" s="14" t="s">
        <v>84</v>
      </c>
      <c r="AW713" s="14" t="s">
        <v>37</v>
      </c>
      <c r="AX713" s="14" t="s">
        <v>76</v>
      </c>
      <c r="AY713" s="234" t="s">
        <v>315</v>
      </c>
    </row>
    <row r="714" spans="1:65" s="13" customFormat="1">
      <c r="B714" s="213"/>
      <c r="C714" s="214"/>
      <c r="D714" s="209" t="s">
        <v>324</v>
      </c>
      <c r="E714" s="215" t="s">
        <v>19</v>
      </c>
      <c r="F714" s="216" t="s">
        <v>1109</v>
      </c>
      <c r="G714" s="214"/>
      <c r="H714" s="217">
        <v>1.92</v>
      </c>
      <c r="I714" s="218"/>
      <c r="J714" s="214"/>
      <c r="K714" s="214"/>
      <c r="L714" s="219"/>
      <c r="M714" s="220"/>
      <c r="N714" s="221"/>
      <c r="O714" s="221"/>
      <c r="P714" s="221"/>
      <c r="Q714" s="221"/>
      <c r="R714" s="221"/>
      <c r="S714" s="221"/>
      <c r="T714" s="222"/>
      <c r="AT714" s="223" t="s">
        <v>324</v>
      </c>
      <c r="AU714" s="223" t="s">
        <v>86</v>
      </c>
      <c r="AV714" s="13" t="s">
        <v>86</v>
      </c>
      <c r="AW714" s="13" t="s">
        <v>37</v>
      </c>
      <c r="AX714" s="13" t="s">
        <v>76</v>
      </c>
      <c r="AY714" s="223" t="s">
        <v>315</v>
      </c>
    </row>
    <row r="715" spans="1:65" s="14" customFormat="1">
      <c r="B715" s="225"/>
      <c r="C715" s="226"/>
      <c r="D715" s="209" t="s">
        <v>324</v>
      </c>
      <c r="E715" s="227" t="s">
        <v>19</v>
      </c>
      <c r="F715" s="228" t="s">
        <v>1110</v>
      </c>
      <c r="G715" s="226"/>
      <c r="H715" s="227" t="s">
        <v>19</v>
      </c>
      <c r="I715" s="229"/>
      <c r="J715" s="226"/>
      <c r="K715" s="226"/>
      <c r="L715" s="230"/>
      <c r="M715" s="231"/>
      <c r="N715" s="232"/>
      <c r="O715" s="232"/>
      <c r="P715" s="232"/>
      <c r="Q715" s="232"/>
      <c r="R715" s="232"/>
      <c r="S715" s="232"/>
      <c r="T715" s="233"/>
      <c r="AT715" s="234" t="s">
        <v>324</v>
      </c>
      <c r="AU715" s="234" t="s">
        <v>86</v>
      </c>
      <c r="AV715" s="14" t="s">
        <v>84</v>
      </c>
      <c r="AW715" s="14" t="s">
        <v>37</v>
      </c>
      <c r="AX715" s="14" t="s">
        <v>76</v>
      </c>
      <c r="AY715" s="234" t="s">
        <v>315</v>
      </c>
    </row>
    <row r="716" spans="1:65" s="13" customFormat="1">
      <c r="B716" s="213"/>
      <c r="C716" s="214"/>
      <c r="D716" s="209" t="s">
        <v>324</v>
      </c>
      <c r="E716" s="215" t="s">
        <v>19</v>
      </c>
      <c r="F716" s="216" t="s">
        <v>1111</v>
      </c>
      <c r="G716" s="214"/>
      <c r="H716" s="217">
        <v>3</v>
      </c>
      <c r="I716" s="218"/>
      <c r="J716" s="214"/>
      <c r="K716" s="214"/>
      <c r="L716" s="219"/>
      <c r="M716" s="220"/>
      <c r="N716" s="221"/>
      <c r="O716" s="221"/>
      <c r="P716" s="221"/>
      <c r="Q716" s="221"/>
      <c r="R716" s="221"/>
      <c r="S716" s="221"/>
      <c r="T716" s="222"/>
      <c r="AT716" s="223" t="s">
        <v>324</v>
      </c>
      <c r="AU716" s="223" t="s">
        <v>86</v>
      </c>
      <c r="AV716" s="13" t="s">
        <v>86</v>
      </c>
      <c r="AW716" s="13" t="s">
        <v>37</v>
      </c>
      <c r="AX716" s="13" t="s">
        <v>76</v>
      </c>
      <c r="AY716" s="223" t="s">
        <v>315</v>
      </c>
    </row>
    <row r="717" spans="1:65" s="16" customFormat="1">
      <c r="B717" s="246"/>
      <c r="C717" s="247"/>
      <c r="D717" s="209" t="s">
        <v>324</v>
      </c>
      <c r="E717" s="248" t="s">
        <v>19</v>
      </c>
      <c r="F717" s="249" t="s">
        <v>368</v>
      </c>
      <c r="G717" s="247"/>
      <c r="H717" s="250">
        <v>206.95</v>
      </c>
      <c r="I717" s="251"/>
      <c r="J717" s="247"/>
      <c r="K717" s="247"/>
      <c r="L717" s="252"/>
      <c r="M717" s="253"/>
      <c r="N717" s="254"/>
      <c r="O717" s="254"/>
      <c r="P717" s="254"/>
      <c r="Q717" s="254"/>
      <c r="R717" s="254"/>
      <c r="S717" s="254"/>
      <c r="T717" s="255"/>
      <c r="AT717" s="256" t="s">
        <v>324</v>
      </c>
      <c r="AU717" s="256" t="s">
        <v>86</v>
      </c>
      <c r="AV717" s="16" t="s">
        <v>194</v>
      </c>
      <c r="AW717" s="16" t="s">
        <v>37</v>
      </c>
      <c r="AX717" s="16" t="s">
        <v>84</v>
      </c>
      <c r="AY717" s="256" t="s">
        <v>315</v>
      </c>
    </row>
    <row r="718" spans="1:65" s="2" customFormat="1" ht="16.5" customHeight="1">
      <c r="A718" s="36"/>
      <c r="B718" s="37"/>
      <c r="C718" s="196" t="s">
        <v>1112</v>
      </c>
      <c r="D718" s="196" t="s">
        <v>317</v>
      </c>
      <c r="E718" s="197" t="s">
        <v>1113</v>
      </c>
      <c r="F718" s="198" t="s">
        <v>1114</v>
      </c>
      <c r="G718" s="199" t="s">
        <v>113</v>
      </c>
      <c r="H718" s="200">
        <v>491.70800000000003</v>
      </c>
      <c r="I718" s="201"/>
      <c r="J718" s="202">
        <f>ROUND(I718*H718,2)</f>
        <v>0</v>
      </c>
      <c r="K718" s="198" t="s">
        <v>19</v>
      </c>
      <c r="L718" s="41"/>
      <c r="M718" s="203" t="s">
        <v>19</v>
      </c>
      <c r="N718" s="204" t="s">
        <v>47</v>
      </c>
      <c r="O718" s="66"/>
      <c r="P718" s="205">
        <f>O718*H718</f>
        <v>0</v>
      </c>
      <c r="Q718" s="205">
        <v>0</v>
      </c>
      <c r="R718" s="205">
        <f>Q718*H718</f>
        <v>0</v>
      </c>
      <c r="S718" s="205">
        <v>0</v>
      </c>
      <c r="T718" s="206">
        <f>S718*H718</f>
        <v>0</v>
      </c>
      <c r="U718" s="36"/>
      <c r="V718" s="36"/>
      <c r="W718" s="36"/>
      <c r="X718" s="36"/>
      <c r="Y718" s="36"/>
      <c r="Z718" s="36"/>
      <c r="AA718" s="36"/>
      <c r="AB718" s="36"/>
      <c r="AC718" s="36"/>
      <c r="AD718" s="36"/>
      <c r="AE718" s="36"/>
      <c r="AR718" s="207" t="s">
        <v>194</v>
      </c>
      <c r="AT718" s="207" t="s">
        <v>317</v>
      </c>
      <c r="AU718" s="207" t="s">
        <v>86</v>
      </c>
      <c r="AY718" s="19" t="s">
        <v>315</v>
      </c>
      <c r="BE718" s="208">
        <f>IF(N718="základní",J718,0)</f>
        <v>0</v>
      </c>
      <c r="BF718" s="208">
        <f>IF(N718="snížená",J718,0)</f>
        <v>0</v>
      </c>
      <c r="BG718" s="208">
        <f>IF(N718="zákl. přenesená",J718,0)</f>
        <v>0</v>
      </c>
      <c r="BH718" s="208">
        <f>IF(N718="sníž. přenesená",J718,0)</f>
        <v>0</v>
      </c>
      <c r="BI718" s="208">
        <f>IF(N718="nulová",J718,0)</f>
        <v>0</v>
      </c>
      <c r="BJ718" s="19" t="s">
        <v>84</v>
      </c>
      <c r="BK718" s="208">
        <f>ROUND(I718*H718,2)</f>
        <v>0</v>
      </c>
      <c r="BL718" s="19" t="s">
        <v>194</v>
      </c>
      <c r="BM718" s="207" t="s">
        <v>1115</v>
      </c>
    </row>
    <row r="719" spans="1:65" s="2" customFormat="1" ht="29.25">
      <c r="A719" s="36"/>
      <c r="B719" s="37"/>
      <c r="C719" s="38"/>
      <c r="D719" s="209" t="s">
        <v>322</v>
      </c>
      <c r="E719" s="38"/>
      <c r="F719" s="210" t="s">
        <v>1116</v>
      </c>
      <c r="G719" s="38"/>
      <c r="H719" s="38"/>
      <c r="I719" s="118"/>
      <c r="J719" s="38"/>
      <c r="K719" s="38"/>
      <c r="L719" s="41"/>
      <c r="M719" s="211"/>
      <c r="N719" s="212"/>
      <c r="O719" s="66"/>
      <c r="P719" s="66"/>
      <c r="Q719" s="66"/>
      <c r="R719" s="66"/>
      <c r="S719" s="66"/>
      <c r="T719" s="67"/>
      <c r="U719" s="36"/>
      <c r="V719" s="36"/>
      <c r="W719" s="36"/>
      <c r="X719" s="36"/>
      <c r="Y719" s="36"/>
      <c r="Z719" s="36"/>
      <c r="AA719" s="36"/>
      <c r="AB719" s="36"/>
      <c r="AC719" s="36"/>
      <c r="AD719" s="36"/>
      <c r="AE719" s="36"/>
      <c r="AT719" s="19" t="s">
        <v>322</v>
      </c>
      <c r="AU719" s="19" t="s">
        <v>86</v>
      </c>
    </row>
    <row r="720" spans="1:65" s="14" customFormat="1">
      <c r="B720" s="225"/>
      <c r="C720" s="226"/>
      <c r="D720" s="209" t="s">
        <v>324</v>
      </c>
      <c r="E720" s="227" t="s">
        <v>19</v>
      </c>
      <c r="F720" s="228" t="s">
        <v>1117</v>
      </c>
      <c r="G720" s="226"/>
      <c r="H720" s="227" t="s">
        <v>19</v>
      </c>
      <c r="I720" s="229"/>
      <c r="J720" s="226"/>
      <c r="K720" s="226"/>
      <c r="L720" s="230"/>
      <c r="M720" s="231"/>
      <c r="N720" s="232"/>
      <c r="O720" s="232"/>
      <c r="P720" s="232"/>
      <c r="Q720" s="232"/>
      <c r="R720" s="232"/>
      <c r="S720" s="232"/>
      <c r="T720" s="233"/>
      <c r="AT720" s="234" t="s">
        <v>324</v>
      </c>
      <c r="AU720" s="234" t="s">
        <v>86</v>
      </c>
      <c r="AV720" s="14" t="s">
        <v>84</v>
      </c>
      <c r="AW720" s="14" t="s">
        <v>37</v>
      </c>
      <c r="AX720" s="14" t="s">
        <v>76</v>
      </c>
      <c r="AY720" s="234" t="s">
        <v>315</v>
      </c>
    </row>
    <row r="721" spans="2:51" s="13" customFormat="1">
      <c r="B721" s="213"/>
      <c r="C721" s="214"/>
      <c r="D721" s="209" t="s">
        <v>324</v>
      </c>
      <c r="E721" s="215" t="s">
        <v>19</v>
      </c>
      <c r="F721" s="216" t="s">
        <v>1118</v>
      </c>
      <c r="G721" s="214"/>
      <c r="H721" s="217">
        <v>8.5359999999999996</v>
      </c>
      <c r="I721" s="218"/>
      <c r="J721" s="214"/>
      <c r="K721" s="214"/>
      <c r="L721" s="219"/>
      <c r="M721" s="220"/>
      <c r="N721" s="221"/>
      <c r="O721" s="221"/>
      <c r="P721" s="221"/>
      <c r="Q721" s="221"/>
      <c r="R721" s="221"/>
      <c r="S721" s="221"/>
      <c r="T721" s="222"/>
      <c r="AT721" s="223" t="s">
        <v>324</v>
      </c>
      <c r="AU721" s="223" t="s">
        <v>86</v>
      </c>
      <c r="AV721" s="13" t="s">
        <v>86</v>
      </c>
      <c r="AW721" s="13" t="s">
        <v>37</v>
      </c>
      <c r="AX721" s="13" t="s">
        <v>76</v>
      </c>
      <c r="AY721" s="223" t="s">
        <v>315</v>
      </c>
    </row>
    <row r="722" spans="2:51" s="15" customFormat="1">
      <c r="B722" s="235"/>
      <c r="C722" s="236"/>
      <c r="D722" s="209" t="s">
        <v>324</v>
      </c>
      <c r="E722" s="237" t="s">
        <v>19</v>
      </c>
      <c r="F722" s="238" t="s">
        <v>366</v>
      </c>
      <c r="G722" s="236"/>
      <c r="H722" s="239">
        <v>8.5359999999999996</v>
      </c>
      <c r="I722" s="240"/>
      <c r="J722" s="236"/>
      <c r="K722" s="236"/>
      <c r="L722" s="241"/>
      <c r="M722" s="242"/>
      <c r="N722" s="243"/>
      <c r="O722" s="243"/>
      <c r="P722" s="243"/>
      <c r="Q722" s="243"/>
      <c r="R722" s="243"/>
      <c r="S722" s="243"/>
      <c r="T722" s="244"/>
      <c r="AT722" s="245" t="s">
        <v>324</v>
      </c>
      <c r="AU722" s="245" t="s">
        <v>86</v>
      </c>
      <c r="AV722" s="15" t="s">
        <v>142</v>
      </c>
      <c r="AW722" s="15" t="s">
        <v>37</v>
      </c>
      <c r="AX722" s="15" t="s">
        <v>76</v>
      </c>
      <c r="AY722" s="245" t="s">
        <v>315</v>
      </c>
    </row>
    <row r="723" spans="2:51" s="14" customFormat="1">
      <c r="B723" s="225"/>
      <c r="C723" s="226"/>
      <c r="D723" s="209" t="s">
        <v>324</v>
      </c>
      <c r="E723" s="227" t="s">
        <v>19</v>
      </c>
      <c r="F723" s="228" t="s">
        <v>1119</v>
      </c>
      <c r="G723" s="226"/>
      <c r="H723" s="227" t="s">
        <v>19</v>
      </c>
      <c r="I723" s="229"/>
      <c r="J723" s="226"/>
      <c r="K723" s="226"/>
      <c r="L723" s="230"/>
      <c r="M723" s="231"/>
      <c r="N723" s="232"/>
      <c r="O723" s="232"/>
      <c r="P723" s="232"/>
      <c r="Q723" s="232"/>
      <c r="R723" s="232"/>
      <c r="S723" s="232"/>
      <c r="T723" s="233"/>
      <c r="AT723" s="234" t="s">
        <v>324</v>
      </c>
      <c r="AU723" s="234" t="s">
        <v>86</v>
      </c>
      <c r="AV723" s="14" t="s">
        <v>84</v>
      </c>
      <c r="AW723" s="14" t="s">
        <v>37</v>
      </c>
      <c r="AX723" s="14" t="s">
        <v>76</v>
      </c>
      <c r="AY723" s="234" t="s">
        <v>315</v>
      </c>
    </row>
    <row r="724" spans="2:51" s="13" customFormat="1">
      <c r="B724" s="213"/>
      <c r="C724" s="214"/>
      <c r="D724" s="209" t="s">
        <v>324</v>
      </c>
      <c r="E724" s="215" t="s">
        <v>19</v>
      </c>
      <c r="F724" s="216" t="s">
        <v>1120</v>
      </c>
      <c r="G724" s="214"/>
      <c r="H724" s="217">
        <v>88.081999999999994</v>
      </c>
      <c r="I724" s="218"/>
      <c r="J724" s="214"/>
      <c r="K724" s="214"/>
      <c r="L724" s="219"/>
      <c r="M724" s="220"/>
      <c r="N724" s="221"/>
      <c r="O724" s="221"/>
      <c r="P724" s="221"/>
      <c r="Q724" s="221"/>
      <c r="R724" s="221"/>
      <c r="S724" s="221"/>
      <c r="T724" s="222"/>
      <c r="AT724" s="223" t="s">
        <v>324</v>
      </c>
      <c r="AU724" s="223" t="s">
        <v>86</v>
      </c>
      <c r="AV724" s="13" t="s">
        <v>86</v>
      </c>
      <c r="AW724" s="13" t="s">
        <v>37</v>
      </c>
      <c r="AX724" s="13" t="s">
        <v>76</v>
      </c>
      <c r="AY724" s="223" t="s">
        <v>315</v>
      </c>
    </row>
    <row r="725" spans="2:51" s="13" customFormat="1">
      <c r="B725" s="213"/>
      <c r="C725" s="214"/>
      <c r="D725" s="209" t="s">
        <v>324</v>
      </c>
      <c r="E725" s="215" t="s">
        <v>19</v>
      </c>
      <c r="F725" s="216" t="s">
        <v>1121</v>
      </c>
      <c r="G725" s="214"/>
      <c r="H725" s="217">
        <v>-0.432</v>
      </c>
      <c r="I725" s="218"/>
      <c r="J725" s="214"/>
      <c r="K725" s="214"/>
      <c r="L725" s="219"/>
      <c r="M725" s="220"/>
      <c r="N725" s="221"/>
      <c r="O725" s="221"/>
      <c r="P725" s="221"/>
      <c r="Q725" s="221"/>
      <c r="R725" s="221"/>
      <c r="S725" s="221"/>
      <c r="T725" s="222"/>
      <c r="AT725" s="223" t="s">
        <v>324</v>
      </c>
      <c r="AU725" s="223" t="s">
        <v>86</v>
      </c>
      <c r="AV725" s="13" t="s">
        <v>86</v>
      </c>
      <c r="AW725" s="13" t="s">
        <v>37</v>
      </c>
      <c r="AX725" s="13" t="s">
        <v>76</v>
      </c>
      <c r="AY725" s="223" t="s">
        <v>315</v>
      </c>
    </row>
    <row r="726" spans="2:51" s="13" customFormat="1">
      <c r="B726" s="213"/>
      <c r="C726" s="214"/>
      <c r="D726" s="209" t="s">
        <v>324</v>
      </c>
      <c r="E726" s="215" t="s">
        <v>19</v>
      </c>
      <c r="F726" s="216" t="s">
        <v>1122</v>
      </c>
      <c r="G726" s="214"/>
      <c r="H726" s="217">
        <v>0.66</v>
      </c>
      <c r="I726" s="218"/>
      <c r="J726" s="214"/>
      <c r="K726" s="214"/>
      <c r="L726" s="219"/>
      <c r="M726" s="220"/>
      <c r="N726" s="221"/>
      <c r="O726" s="221"/>
      <c r="P726" s="221"/>
      <c r="Q726" s="221"/>
      <c r="R726" s="221"/>
      <c r="S726" s="221"/>
      <c r="T726" s="222"/>
      <c r="AT726" s="223" t="s">
        <v>324</v>
      </c>
      <c r="AU726" s="223" t="s">
        <v>86</v>
      </c>
      <c r="AV726" s="13" t="s">
        <v>86</v>
      </c>
      <c r="AW726" s="13" t="s">
        <v>37</v>
      </c>
      <c r="AX726" s="13" t="s">
        <v>76</v>
      </c>
      <c r="AY726" s="223" t="s">
        <v>315</v>
      </c>
    </row>
    <row r="727" spans="2:51" s="13" customFormat="1">
      <c r="B727" s="213"/>
      <c r="C727" s="214"/>
      <c r="D727" s="209" t="s">
        <v>324</v>
      </c>
      <c r="E727" s="215" t="s">
        <v>19</v>
      </c>
      <c r="F727" s="216" t="s">
        <v>1123</v>
      </c>
      <c r="G727" s="214"/>
      <c r="H727" s="217">
        <v>20.73</v>
      </c>
      <c r="I727" s="218"/>
      <c r="J727" s="214"/>
      <c r="K727" s="214"/>
      <c r="L727" s="219"/>
      <c r="M727" s="220"/>
      <c r="N727" s="221"/>
      <c r="O727" s="221"/>
      <c r="P727" s="221"/>
      <c r="Q727" s="221"/>
      <c r="R727" s="221"/>
      <c r="S727" s="221"/>
      <c r="T727" s="222"/>
      <c r="AT727" s="223" t="s">
        <v>324</v>
      </c>
      <c r="AU727" s="223" t="s">
        <v>86</v>
      </c>
      <c r="AV727" s="13" t="s">
        <v>86</v>
      </c>
      <c r="AW727" s="13" t="s">
        <v>37</v>
      </c>
      <c r="AX727" s="13" t="s">
        <v>76</v>
      </c>
      <c r="AY727" s="223" t="s">
        <v>315</v>
      </c>
    </row>
    <row r="728" spans="2:51" s="13" customFormat="1">
      <c r="B728" s="213"/>
      <c r="C728" s="214"/>
      <c r="D728" s="209" t="s">
        <v>324</v>
      </c>
      <c r="E728" s="215" t="s">
        <v>19</v>
      </c>
      <c r="F728" s="216" t="s">
        <v>1124</v>
      </c>
      <c r="G728" s="214"/>
      <c r="H728" s="217">
        <v>14.35</v>
      </c>
      <c r="I728" s="218"/>
      <c r="J728" s="214"/>
      <c r="K728" s="214"/>
      <c r="L728" s="219"/>
      <c r="M728" s="220"/>
      <c r="N728" s="221"/>
      <c r="O728" s="221"/>
      <c r="P728" s="221"/>
      <c r="Q728" s="221"/>
      <c r="R728" s="221"/>
      <c r="S728" s="221"/>
      <c r="T728" s="222"/>
      <c r="AT728" s="223" t="s">
        <v>324</v>
      </c>
      <c r="AU728" s="223" t="s">
        <v>86</v>
      </c>
      <c r="AV728" s="13" t="s">
        <v>86</v>
      </c>
      <c r="AW728" s="13" t="s">
        <v>37</v>
      </c>
      <c r="AX728" s="13" t="s">
        <v>76</v>
      </c>
      <c r="AY728" s="223" t="s">
        <v>315</v>
      </c>
    </row>
    <row r="729" spans="2:51" s="15" customFormat="1">
      <c r="B729" s="235"/>
      <c r="C729" s="236"/>
      <c r="D729" s="209" t="s">
        <v>324</v>
      </c>
      <c r="E729" s="237" t="s">
        <v>19</v>
      </c>
      <c r="F729" s="238" t="s">
        <v>366</v>
      </c>
      <c r="G729" s="236"/>
      <c r="H729" s="239">
        <v>123.39</v>
      </c>
      <c r="I729" s="240"/>
      <c r="J729" s="236"/>
      <c r="K729" s="236"/>
      <c r="L729" s="241"/>
      <c r="M729" s="242"/>
      <c r="N729" s="243"/>
      <c r="O729" s="243"/>
      <c r="P729" s="243"/>
      <c r="Q729" s="243"/>
      <c r="R729" s="243"/>
      <c r="S729" s="243"/>
      <c r="T729" s="244"/>
      <c r="AT729" s="245" t="s">
        <v>324</v>
      </c>
      <c r="AU729" s="245" t="s">
        <v>86</v>
      </c>
      <c r="AV729" s="15" t="s">
        <v>142</v>
      </c>
      <c r="AW729" s="15" t="s">
        <v>37</v>
      </c>
      <c r="AX729" s="15" t="s">
        <v>76</v>
      </c>
      <c r="AY729" s="245" t="s">
        <v>315</v>
      </c>
    </row>
    <row r="730" spans="2:51" s="14" customFormat="1">
      <c r="B730" s="225"/>
      <c r="C730" s="226"/>
      <c r="D730" s="209" t="s">
        <v>324</v>
      </c>
      <c r="E730" s="227" t="s">
        <v>19</v>
      </c>
      <c r="F730" s="228" t="s">
        <v>1125</v>
      </c>
      <c r="G730" s="226"/>
      <c r="H730" s="227" t="s">
        <v>19</v>
      </c>
      <c r="I730" s="229"/>
      <c r="J730" s="226"/>
      <c r="K730" s="226"/>
      <c r="L730" s="230"/>
      <c r="M730" s="231"/>
      <c r="N730" s="232"/>
      <c r="O730" s="232"/>
      <c r="P730" s="232"/>
      <c r="Q730" s="232"/>
      <c r="R730" s="232"/>
      <c r="S730" s="232"/>
      <c r="T730" s="233"/>
      <c r="AT730" s="234" t="s">
        <v>324</v>
      </c>
      <c r="AU730" s="234" t="s">
        <v>86</v>
      </c>
      <c r="AV730" s="14" t="s">
        <v>84</v>
      </c>
      <c r="AW730" s="14" t="s">
        <v>37</v>
      </c>
      <c r="AX730" s="14" t="s">
        <v>76</v>
      </c>
      <c r="AY730" s="234" t="s">
        <v>315</v>
      </c>
    </row>
    <row r="731" spans="2:51" s="13" customFormat="1">
      <c r="B731" s="213"/>
      <c r="C731" s="214"/>
      <c r="D731" s="209" t="s">
        <v>324</v>
      </c>
      <c r="E731" s="215" t="s">
        <v>19</v>
      </c>
      <c r="F731" s="216" t="s">
        <v>1120</v>
      </c>
      <c r="G731" s="214"/>
      <c r="H731" s="217">
        <v>88.081999999999994</v>
      </c>
      <c r="I731" s="218"/>
      <c r="J731" s="214"/>
      <c r="K731" s="214"/>
      <c r="L731" s="219"/>
      <c r="M731" s="220"/>
      <c r="N731" s="221"/>
      <c r="O731" s="221"/>
      <c r="P731" s="221"/>
      <c r="Q731" s="221"/>
      <c r="R731" s="221"/>
      <c r="S731" s="221"/>
      <c r="T731" s="222"/>
      <c r="AT731" s="223" t="s">
        <v>324</v>
      </c>
      <c r="AU731" s="223" t="s">
        <v>86</v>
      </c>
      <c r="AV731" s="13" t="s">
        <v>86</v>
      </c>
      <c r="AW731" s="13" t="s">
        <v>37</v>
      </c>
      <c r="AX731" s="13" t="s">
        <v>76</v>
      </c>
      <c r="AY731" s="223" t="s">
        <v>315</v>
      </c>
    </row>
    <row r="732" spans="2:51" s="13" customFormat="1">
      <c r="B732" s="213"/>
      <c r="C732" s="214"/>
      <c r="D732" s="209" t="s">
        <v>324</v>
      </c>
      <c r="E732" s="215" t="s">
        <v>19</v>
      </c>
      <c r="F732" s="216" t="s">
        <v>1122</v>
      </c>
      <c r="G732" s="214"/>
      <c r="H732" s="217">
        <v>0.66</v>
      </c>
      <c r="I732" s="218"/>
      <c r="J732" s="214"/>
      <c r="K732" s="214"/>
      <c r="L732" s="219"/>
      <c r="M732" s="220"/>
      <c r="N732" s="221"/>
      <c r="O732" s="221"/>
      <c r="P732" s="221"/>
      <c r="Q732" s="221"/>
      <c r="R732" s="221"/>
      <c r="S732" s="221"/>
      <c r="T732" s="222"/>
      <c r="AT732" s="223" t="s">
        <v>324</v>
      </c>
      <c r="AU732" s="223" t="s">
        <v>86</v>
      </c>
      <c r="AV732" s="13" t="s">
        <v>86</v>
      </c>
      <c r="AW732" s="13" t="s">
        <v>37</v>
      </c>
      <c r="AX732" s="13" t="s">
        <v>76</v>
      </c>
      <c r="AY732" s="223" t="s">
        <v>315</v>
      </c>
    </row>
    <row r="733" spans="2:51" s="13" customFormat="1">
      <c r="B733" s="213"/>
      <c r="C733" s="214"/>
      <c r="D733" s="209" t="s">
        <v>324</v>
      </c>
      <c r="E733" s="215" t="s">
        <v>19</v>
      </c>
      <c r="F733" s="216" t="s">
        <v>1123</v>
      </c>
      <c r="G733" s="214"/>
      <c r="H733" s="217">
        <v>20.73</v>
      </c>
      <c r="I733" s="218"/>
      <c r="J733" s="214"/>
      <c r="K733" s="214"/>
      <c r="L733" s="219"/>
      <c r="M733" s="220"/>
      <c r="N733" s="221"/>
      <c r="O733" s="221"/>
      <c r="P733" s="221"/>
      <c r="Q733" s="221"/>
      <c r="R733" s="221"/>
      <c r="S733" s="221"/>
      <c r="T733" s="222"/>
      <c r="AT733" s="223" t="s">
        <v>324</v>
      </c>
      <c r="AU733" s="223" t="s">
        <v>86</v>
      </c>
      <c r="AV733" s="13" t="s">
        <v>86</v>
      </c>
      <c r="AW733" s="13" t="s">
        <v>37</v>
      </c>
      <c r="AX733" s="13" t="s">
        <v>76</v>
      </c>
      <c r="AY733" s="223" t="s">
        <v>315</v>
      </c>
    </row>
    <row r="734" spans="2:51" s="13" customFormat="1">
      <c r="B734" s="213"/>
      <c r="C734" s="214"/>
      <c r="D734" s="209" t="s">
        <v>324</v>
      </c>
      <c r="E734" s="215" t="s">
        <v>19</v>
      </c>
      <c r="F734" s="216" t="s">
        <v>1124</v>
      </c>
      <c r="G734" s="214"/>
      <c r="H734" s="217">
        <v>14.35</v>
      </c>
      <c r="I734" s="218"/>
      <c r="J734" s="214"/>
      <c r="K734" s="214"/>
      <c r="L734" s="219"/>
      <c r="M734" s="220"/>
      <c r="N734" s="221"/>
      <c r="O734" s="221"/>
      <c r="P734" s="221"/>
      <c r="Q734" s="221"/>
      <c r="R734" s="221"/>
      <c r="S734" s="221"/>
      <c r="T734" s="222"/>
      <c r="AT734" s="223" t="s">
        <v>324</v>
      </c>
      <c r="AU734" s="223" t="s">
        <v>86</v>
      </c>
      <c r="AV734" s="13" t="s">
        <v>86</v>
      </c>
      <c r="AW734" s="13" t="s">
        <v>37</v>
      </c>
      <c r="AX734" s="13" t="s">
        <v>76</v>
      </c>
      <c r="AY734" s="223" t="s">
        <v>315</v>
      </c>
    </row>
    <row r="735" spans="2:51" s="15" customFormat="1">
      <c r="B735" s="235"/>
      <c r="C735" s="236"/>
      <c r="D735" s="209" t="s">
        <v>324</v>
      </c>
      <c r="E735" s="237" t="s">
        <v>19</v>
      </c>
      <c r="F735" s="238" t="s">
        <v>366</v>
      </c>
      <c r="G735" s="236"/>
      <c r="H735" s="239">
        <v>123.822</v>
      </c>
      <c r="I735" s="240"/>
      <c r="J735" s="236"/>
      <c r="K735" s="236"/>
      <c r="L735" s="241"/>
      <c r="M735" s="242"/>
      <c r="N735" s="243"/>
      <c r="O735" s="243"/>
      <c r="P735" s="243"/>
      <c r="Q735" s="243"/>
      <c r="R735" s="243"/>
      <c r="S735" s="243"/>
      <c r="T735" s="244"/>
      <c r="AT735" s="245" t="s">
        <v>324</v>
      </c>
      <c r="AU735" s="245" t="s">
        <v>86</v>
      </c>
      <c r="AV735" s="15" t="s">
        <v>142</v>
      </c>
      <c r="AW735" s="15" t="s">
        <v>37</v>
      </c>
      <c r="AX735" s="15" t="s">
        <v>76</v>
      </c>
      <c r="AY735" s="245" t="s">
        <v>315</v>
      </c>
    </row>
    <row r="736" spans="2:51" s="14" customFormat="1">
      <c r="B736" s="225"/>
      <c r="C736" s="226"/>
      <c r="D736" s="209" t="s">
        <v>324</v>
      </c>
      <c r="E736" s="227" t="s">
        <v>19</v>
      </c>
      <c r="F736" s="228" t="s">
        <v>1126</v>
      </c>
      <c r="G736" s="226"/>
      <c r="H736" s="227" t="s">
        <v>19</v>
      </c>
      <c r="I736" s="229"/>
      <c r="J736" s="226"/>
      <c r="K736" s="226"/>
      <c r="L736" s="230"/>
      <c r="M736" s="231"/>
      <c r="N736" s="232"/>
      <c r="O736" s="232"/>
      <c r="P736" s="232"/>
      <c r="Q736" s="232"/>
      <c r="R736" s="232"/>
      <c r="S736" s="232"/>
      <c r="T736" s="233"/>
      <c r="AT736" s="234" t="s">
        <v>324</v>
      </c>
      <c r="AU736" s="234" t="s">
        <v>86</v>
      </c>
      <c r="AV736" s="14" t="s">
        <v>84</v>
      </c>
      <c r="AW736" s="14" t="s">
        <v>37</v>
      </c>
      <c r="AX736" s="14" t="s">
        <v>76</v>
      </c>
      <c r="AY736" s="234" t="s">
        <v>315</v>
      </c>
    </row>
    <row r="737" spans="2:51" s="13" customFormat="1">
      <c r="B737" s="213"/>
      <c r="C737" s="214"/>
      <c r="D737" s="209" t="s">
        <v>324</v>
      </c>
      <c r="E737" s="215" t="s">
        <v>19</v>
      </c>
      <c r="F737" s="216" t="s">
        <v>1127</v>
      </c>
      <c r="G737" s="214"/>
      <c r="H737" s="217">
        <v>61.643000000000001</v>
      </c>
      <c r="I737" s="218"/>
      <c r="J737" s="214"/>
      <c r="K737" s="214"/>
      <c r="L737" s="219"/>
      <c r="M737" s="220"/>
      <c r="N737" s="221"/>
      <c r="O737" s="221"/>
      <c r="P737" s="221"/>
      <c r="Q737" s="221"/>
      <c r="R737" s="221"/>
      <c r="S737" s="221"/>
      <c r="T737" s="222"/>
      <c r="AT737" s="223" t="s">
        <v>324</v>
      </c>
      <c r="AU737" s="223" t="s">
        <v>86</v>
      </c>
      <c r="AV737" s="13" t="s">
        <v>86</v>
      </c>
      <c r="AW737" s="13" t="s">
        <v>37</v>
      </c>
      <c r="AX737" s="13" t="s">
        <v>76</v>
      </c>
      <c r="AY737" s="223" t="s">
        <v>315</v>
      </c>
    </row>
    <row r="738" spans="2:51" s="13" customFormat="1">
      <c r="B738" s="213"/>
      <c r="C738" s="214"/>
      <c r="D738" s="209" t="s">
        <v>324</v>
      </c>
      <c r="E738" s="215" t="s">
        <v>19</v>
      </c>
      <c r="F738" s="216" t="s">
        <v>1128</v>
      </c>
      <c r="G738" s="214"/>
      <c r="H738" s="217">
        <v>-0.28399999999999997</v>
      </c>
      <c r="I738" s="218"/>
      <c r="J738" s="214"/>
      <c r="K738" s="214"/>
      <c r="L738" s="219"/>
      <c r="M738" s="220"/>
      <c r="N738" s="221"/>
      <c r="O738" s="221"/>
      <c r="P738" s="221"/>
      <c r="Q738" s="221"/>
      <c r="R738" s="221"/>
      <c r="S738" s="221"/>
      <c r="T738" s="222"/>
      <c r="AT738" s="223" t="s">
        <v>324</v>
      </c>
      <c r="AU738" s="223" t="s">
        <v>86</v>
      </c>
      <c r="AV738" s="13" t="s">
        <v>86</v>
      </c>
      <c r="AW738" s="13" t="s">
        <v>37</v>
      </c>
      <c r="AX738" s="13" t="s">
        <v>76</v>
      </c>
      <c r="AY738" s="223" t="s">
        <v>315</v>
      </c>
    </row>
    <row r="739" spans="2:51" s="13" customFormat="1">
      <c r="B739" s="213"/>
      <c r="C739" s="214"/>
      <c r="D739" s="209" t="s">
        <v>324</v>
      </c>
      <c r="E739" s="215" t="s">
        <v>19</v>
      </c>
      <c r="F739" s="216" t="s">
        <v>1129</v>
      </c>
      <c r="G739" s="214"/>
      <c r="H739" s="217">
        <v>5.59</v>
      </c>
      <c r="I739" s="218"/>
      <c r="J739" s="214"/>
      <c r="K739" s="214"/>
      <c r="L739" s="219"/>
      <c r="M739" s="220"/>
      <c r="N739" s="221"/>
      <c r="O739" s="221"/>
      <c r="P739" s="221"/>
      <c r="Q739" s="221"/>
      <c r="R739" s="221"/>
      <c r="S739" s="221"/>
      <c r="T739" s="222"/>
      <c r="AT739" s="223" t="s">
        <v>324</v>
      </c>
      <c r="AU739" s="223" t="s">
        <v>86</v>
      </c>
      <c r="AV739" s="13" t="s">
        <v>86</v>
      </c>
      <c r="AW739" s="13" t="s">
        <v>37</v>
      </c>
      <c r="AX739" s="13" t="s">
        <v>76</v>
      </c>
      <c r="AY739" s="223" t="s">
        <v>315</v>
      </c>
    </row>
    <row r="740" spans="2:51" s="13" customFormat="1">
      <c r="B740" s="213"/>
      <c r="C740" s="214"/>
      <c r="D740" s="209" t="s">
        <v>324</v>
      </c>
      <c r="E740" s="215" t="s">
        <v>19</v>
      </c>
      <c r="F740" s="216" t="s">
        <v>1130</v>
      </c>
      <c r="G740" s="214"/>
      <c r="H740" s="217">
        <v>17.28</v>
      </c>
      <c r="I740" s="218"/>
      <c r="J740" s="214"/>
      <c r="K740" s="214"/>
      <c r="L740" s="219"/>
      <c r="M740" s="220"/>
      <c r="N740" s="221"/>
      <c r="O740" s="221"/>
      <c r="P740" s="221"/>
      <c r="Q740" s="221"/>
      <c r="R740" s="221"/>
      <c r="S740" s="221"/>
      <c r="T740" s="222"/>
      <c r="AT740" s="223" t="s">
        <v>324</v>
      </c>
      <c r="AU740" s="223" t="s">
        <v>86</v>
      </c>
      <c r="AV740" s="13" t="s">
        <v>86</v>
      </c>
      <c r="AW740" s="13" t="s">
        <v>37</v>
      </c>
      <c r="AX740" s="13" t="s">
        <v>76</v>
      </c>
      <c r="AY740" s="223" t="s">
        <v>315</v>
      </c>
    </row>
    <row r="741" spans="2:51" s="15" customFormat="1">
      <c r="B741" s="235"/>
      <c r="C741" s="236"/>
      <c r="D741" s="209" t="s">
        <v>324</v>
      </c>
      <c r="E741" s="237" t="s">
        <v>19</v>
      </c>
      <c r="F741" s="238" t="s">
        <v>366</v>
      </c>
      <c r="G741" s="236"/>
      <c r="H741" s="239">
        <v>84.228999999999999</v>
      </c>
      <c r="I741" s="240"/>
      <c r="J741" s="236"/>
      <c r="K741" s="236"/>
      <c r="L741" s="241"/>
      <c r="M741" s="242"/>
      <c r="N741" s="243"/>
      <c r="O741" s="243"/>
      <c r="P741" s="243"/>
      <c r="Q741" s="243"/>
      <c r="R741" s="243"/>
      <c r="S741" s="243"/>
      <c r="T741" s="244"/>
      <c r="AT741" s="245" t="s">
        <v>324</v>
      </c>
      <c r="AU741" s="245" t="s">
        <v>86</v>
      </c>
      <c r="AV741" s="15" t="s">
        <v>142</v>
      </c>
      <c r="AW741" s="15" t="s">
        <v>37</v>
      </c>
      <c r="AX741" s="15" t="s">
        <v>76</v>
      </c>
      <c r="AY741" s="245" t="s">
        <v>315</v>
      </c>
    </row>
    <row r="742" spans="2:51" s="14" customFormat="1">
      <c r="B742" s="225"/>
      <c r="C742" s="226"/>
      <c r="D742" s="209" t="s">
        <v>324</v>
      </c>
      <c r="E742" s="227" t="s">
        <v>19</v>
      </c>
      <c r="F742" s="228" t="s">
        <v>1131</v>
      </c>
      <c r="G742" s="226"/>
      <c r="H742" s="227" t="s">
        <v>19</v>
      </c>
      <c r="I742" s="229"/>
      <c r="J742" s="226"/>
      <c r="K742" s="226"/>
      <c r="L742" s="230"/>
      <c r="M742" s="231"/>
      <c r="N742" s="232"/>
      <c r="O742" s="232"/>
      <c r="P742" s="232"/>
      <c r="Q742" s="232"/>
      <c r="R742" s="232"/>
      <c r="S742" s="232"/>
      <c r="T742" s="233"/>
      <c r="AT742" s="234" t="s">
        <v>324</v>
      </c>
      <c r="AU742" s="234" t="s">
        <v>86</v>
      </c>
      <c r="AV742" s="14" t="s">
        <v>84</v>
      </c>
      <c r="AW742" s="14" t="s">
        <v>37</v>
      </c>
      <c r="AX742" s="14" t="s">
        <v>76</v>
      </c>
      <c r="AY742" s="234" t="s">
        <v>315</v>
      </c>
    </row>
    <row r="743" spans="2:51" s="13" customFormat="1">
      <c r="B743" s="213"/>
      <c r="C743" s="214"/>
      <c r="D743" s="209" t="s">
        <v>324</v>
      </c>
      <c r="E743" s="215" t="s">
        <v>19</v>
      </c>
      <c r="F743" s="216" t="s">
        <v>1127</v>
      </c>
      <c r="G743" s="214"/>
      <c r="H743" s="217">
        <v>61.643000000000001</v>
      </c>
      <c r="I743" s="218"/>
      <c r="J743" s="214"/>
      <c r="K743" s="214"/>
      <c r="L743" s="219"/>
      <c r="M743" s="220"/>
      <c r="N743" s="221"/>
      <c r="O743" s="221"/>
      <c r="P743" s="221"/>
      <c r="Q743" s="221"/>
      <c r="R743" s="221"/>
      <c r="S743" s="221"/>
      <c r="T743" s="222"/>
      <c r="AT743" s="223" t="s">
        <v>324</v>
      </c>
      <c r="AU743" s="223" t="s">
        <v>86</v>
      </c>
      <c r="AV743" s="13" t="s">
        <v>86</v>
      </c>
      <c r="AW743" s="13" t="s">
        <v>37</v>
      </c>
      <c r="AX743" s="13" t="s">
        <v>76</v>
      </c>
      <c r="AY743" s="223" t="s">
        <v>315</v>
      </c>
    </row>
    <row r="744" spans="2:51" s="13" customFormat="1">
      <c r="B744" s="213"/>
      <c r="C744" s="214"/>
      <c r="D744" s="209" t="s">
        <v>324</v>
      </c>
      <c r="E744" s="215" t="s">
        <v>19</v>
      </c>
      <c r="F744" s="216" t="s">
        <v>1128</v>
      </c>
      <c r="G744" s="214"/>
      <c r="H744" s="217">
        <v>-0.28399999999999997</v>
      </c>
      <c r="I744" s="218"/>
      <c r="J744" s="214"/>
      <c r="K744" s="214"/>
      <c r="L744" s="219"/>
      <c r="M744" s="220"/>
      <c r="N744" s="221"/>
      <c r="O744" s="221"/>
      <c r="P744" s="221"/>
      <c r="Q744" s="221"/>
      <c r="R744" s="221"/>
      <c r="S744" s="221"/>
      <c r="T744" s="222"/>
      <c r="AT744" s="223" t="s">
        <v>324</v>
      </c>
      <c r="AU744" s="223" t="s">
        <v>86</v>
      </c>
      <c r="AV744" s="13" t="s">
        <v>86</v>
      </c>
      <c r="AW744" s="13" t="s">
        <v>37</v>
      </c>
      <c r="AX744" s="13" t="s">
        <v>76</v>
      </c>
      <c r="AY744" s="223" t="s">
        <v>315</v>
      </c>
    </row>
    <row r="745" spans="2:51" s="13" customFormat="1">
      <c r="B745" s="213"/>
      <c r="C745" s="214"/>
      <c r="D745" s="209" t="s">
        <v>324</v>
      </c>
      <c r="E745" s="215" t="s">
        <v>19</v>
      </c>
      <c r="F745" s="216" t="s">
        <v>1132</v>
      </c>
      <c r="G745" s="214"/>
      <c r="H745" s="217">
        <v>4.0449999999999999</v>
      </c>
      <c r="I745" s="218"/>
      <c r="J745" s="214"/>
      <c r="K745" s="214"/>
      <c r="L745" s="219"/>
      <c r="M745" s="220"/>
      <c r="N745" s="221"/>
      <c r="O745" s="221"/>
      <c r="P745" s="221"/>
      <c r="Q745" s="221"/>
      <c r="R745" s="221"/>
      <c r="S745" s="221"/>
      <c r="T745" s="222"/>
      <c r="AT745" s="223" t="s">
        <v>324</v>
      </c>
      <c r="AU745" s="223" t="s">
        <v>86</v>
      </c>
      <c r="AV745" s="13" t="s">
        <v>86</v>
      </c>
      <c r="AW745" s="13" t="s">
        <v>37</v>
      </c>
      <c r="AX745" s="13" t="s">
        <v>76</v>
      </c>
      <c r="AY745" s="223" t="s">
        <v>315</v>
      </c>
    </row>
    <row r="746" spans="2:51" s="13" customFormat="1">
      <c r="B746" s="213"/>
      <c r="C746" s="214"/>
      <c r="D746" s="209" t="s">
        <v>324</v>
      </c>
      <c r="E746" s="215" t="s">
        <v>19</v>
      </c>
      <c r="F746" s="216" t="s">
        <v>1133</v>
      </c>
      <c r="G746" s="214"/>
      <c r="H746" s="217">
        <v>9.0079999999999991</v>
      </c>
      <c r="I746" s="218"/>
      <c r="J746" s="214"/>
      <c r="K746" s="214"/>
      <c r="L746" s="219"/>
      <c r="M746" s="220"/>
      <c r="N746" s="221"/>
      <c r="O746" s="221"/>
      <c r="P746" s="221"/>
      <c r="Q746" s="221"/>
      <c r="R746" s="221"/>
      <c r="S746" s="221"/>
      <c r="T746" s="222"/>
      <c r="AT746" s="223" t="s">
        <v>324</v>
      </c>
      <c r="AU746" s="223" t="s">
        <v>86</v>
      </c>
      <c r="AV746" s="13" t="s">
        <v>86</v>
      </c>
      <c r="AW746" s="13" t="s">
        <v>37</v>
      </c>
      <c r="AX746" s="13" t="s">
        <v>76</v>
      </c>
      <c r="AY746" s="223" t="s">
        <v>315</v>
      </c>
    </row>
    <row r="747" spans="2:51" s="15" customFormat="1">
      <c r="B747" s="235"/>
      <c r="C747" s="236"/>
      <c r="D747" s="209" t="s">
        <v>324</v>
      </c>
      <c r="E747" s="237" t="s">
        <v>19</v>
      </c>
      <c r="F747" s="238" t="s">
        <v>366</v>
      </c>
      <c r="G747" s="236"/>
      <c r="H747" s="239">
        <v>74.412000000000006</v>
      </c>
      <c r="I747" s="240"/>
      <c r="J747" s="236"/>
      <c r="K747" s="236"/>
      <c r="L747" s="241"/>
      <c r="M747" s="242"/>
      <c r="N747" s="243"/>
      <c r="O747" s="243"/>
      <c r="P747" s="243"/>
      <c r="Q747" s="243"/>
      <c r="R747" s="243"/>
      <c r="S747" s="243"/>
      <c r="T747" s="244"/>
      <c r="AT747" s="245" t="s">
        <v>324</v>
      </c>
      <c r="AU747" s="245" t="s">
        <v>86</v>
      </c>
      <c r="AV747" s="15" t="s">
        <v>142</v>
      </c>
      <c r="AW747" s="15" t="s">
        <v>37</v>
      </c>
      <c r="AX747" s="15" t="s">
        <v>76</v>
      </c>
      <c r="AY747" s="245" t="s">
        <v>315</v>
      </c>
    </row>
    <row r="748" spans="2:51" s="14" customFormat="1">
      <c r="B748" s="225"/>
      <c r="C748" s="226"/>
      <c r="D748" s="209" t="s">
        <v>324</v>
      </c>
      <c r="E748" s="227" t="s">
        <v>19</v>
      </c>
      <c r="F748" s="228" t="s">
        <v>1134</v>
      </c>
      <c r="G748" s="226"/>
      <c r="H748" s="227" t="s">
        <v>19</v>
      </c>
      <c r="I748" s="229"/>
      <c r="J748" s="226"/>
      <c r="K748" s="226"/>
      <c r="L748" s="230"/>
      <c r="M748" s="231"/>
      <c r="N748" s="232"/>
      <c r="O748" s="232"/>
      <c r="P748" s="232"/>
      <c r="Q748" s="232"/>
      <c r="R748" s="232"/>
      <c r="S748" s="232"/>
      <c r="T748" s="233"/>
      <c r="AT748" s="234" t="s">
        <v>324</v>
      </c>
      <c r="AU748" s="234" t="s">
        <v>86</v>
      </c>
      <c r="AV748" s="14" t="s">
        <v>84</v>
      </c>
      <c r="AW748" s="14" t="s">
        <v>37</v>
      </c>
      <c r="AX748" s="14" t="s">
        <v>76</v>
      </c>
      <c r="AY748" s="234" t="s">
        <v>315</v>
      </c>
    </row>
    <row r="749" spans="2:51" s="13" customFormat="1">
      <c r="B749" s="213"/>
      <c r="C749" s="214"/>
      <c r="D749" s="209" t="s">
        <v>324</v>
      </c>
      <c r="E749" s="215" t="s">
        <v>19</v>
      </c>
      <c r="F749" s="216" t="s">
        <v>1135</v>
      </c>
      <c r="G749" s="214"/>
      <c r="H749" s="217">
        <v>8.4499999999999993</v>
      </c>
      <c r="I749" s="218"/>
      <c r="J749" s="214"/>
      <c r="K749" s="214"/>
      <c r="L749" s="219"/>
      <c r="M749" s="220"/>
      <c r="N749" s="221"/>
      <c r="O749" s="221"/>
      <c r="P749" s="221"/>
      <c r="Q749" s="221"/>
      <c r="R749" s="221"/>
      <c r="S749" s="221"/>
      <c r="T749" s="222"/>
      <c r="AT749" s="223" t="s">
        <v>324</v>
      </c>
      <c r="AU749" s="223" t="s">
        <v>86</v>
      </c>
      <c r="AV749" s="13" t="s">
        <v>86</v>
      </c>
      <c r="AW749" s="13" t="s">
        <v>37</v>
      </c>
      <c r="AX749" s="13" t="s">
        <v>76</v>
      </c>
      <c r="AY749" s="223" t="s">
        <v>315</v>
      </c>
    </row>
    <row r="750" spans="2:51" s="13" customFormat="1">
      <c r="B750" s="213"/>
      <c r="C750" s="214"/>
      <c r="D750" s="209" t="s">
        <v>324</v>
      </c>
      <c r="E750" s="215" t="s">
        <v>19</v>
      </c>
      <c r="F750" s="216" t="s">
        <v>1136</v>
      </c>
      <c r="G750" s="214"/>
      <c r="H750" s="217">
        <v>3.35</v>
      </c>
      <c r="I750" s="218"/>
      <c r="J750" s="214"/>
      <c r="K750" s="214"/>
      <c r="L750" s="219"/>
      <c r="M750" s="220"/>
      <c r="N750" s="221"/>
      <c r="O750" s="221"/>
      <c r="P750" s="221"/>
      <c r="Q750" s="221"/>
      <c r="R750" s="221"/>
      <c r="S750" s="221"/>
      <c r="T750" s="222"/>
      <c r="AT750" s="223" t="s">
        <v>324</v>
      </c>
      <c r="AU750" s="223" t="s">
        <v>86</v>
      </c>
      <c r="AV750" s="13" t="s">
        <v>86</v>
      </c>
      <c r="AW750" s="13" t="s">
        <v>37</v>
      </c>
      <c r="AX750" s="13" t="s">
        <v>76</v>
      </c>
      <c r="AY750" s="223" t="s">
        <v>315</v>
      </c>
    </row>
    <row r="751" spans="2:51" s="13" customFormat="1">
      <c r="B751" s="213"/>
      <c r="C751" s="214"/>
      <c r="D751" s="209" t="s">
        <v>324</v>
      </c>
      <c r="E751" s="215" t="s">
        <v>19</v>
      </c>
      <c r="F751" s="216" t="s">
        <v>1137</v>
      </c>
      <c r="G751" s="214"/>
      <c r="H751" s="217">
        <v>4.7629999999999999</v>
      </c>
      <c r="I751" s="218"/>
      <c r="J751" s="214"/>
      <c r="K751" s="214"/>
      <c r="L751" s="219"/>
      <c r="M751" s="220"/>
      <c r="N751" s="221"/>
      <c r="O751" s="221"/>
      <c r="P751" s="221"/>
      <c r="Q751" s="221"/>
      <c r="R751" s="221"/>
      <c r="S751" s="221"/>
      <c r="T751" s="222"/>
      <c r="AT751" s="223" t="s">
        <v>324</v>
      </c>
      <c r="AU751" s="223" t="s">
        <v>86</v>
      </c>
      <c r="AV751" s="13" t="s">
        <v>86</v>
      </c>
      <c r="AW751" s="13" t="s">
        <v>37</v>
      </c>
      <c r="AX751" s="13" t="s">
        <v>76</v>
      </c>
      <c r="AY751" s="223" t="s">
        <v>315</v>
      </c>
    </row>
    <row r="752" spans="2:51" s="15" customFormat="1">
      <c r="B752" s="235"/>
      <c r="C752" s="236"/>
      <c r="D752" s="209" t="s">
        <v>324</v>
      </c>
      <c r="E752" s="237" t="s">
        <v>19</v>
      </c>
      <c r="F752" s="238" t="s">
        <v>366</v>
      </c>
      <c r="G752" s="236"/>
      <c r="H752" s="239">
        <v>16.562999999999999</v>
      </c>
      <c r="I752" s="240"/>
      <c r="J752" s="236"/>
      <c r="K752" s="236"/>
      <c r="L752" s="241"/>
      <c r="M752" s="242"/>
      <c r="N752" s="243"/>
      <c r="O752" s="243"/>
      <c r="P752" s="243"/>
      <c r="Q752" s="243"/>
      <c r="R752" s="243"/>
      <c r="S752" s="243"/>
      <c r="T752" s="244"/>
      <c r="AT752" s="245" t="s">
        <v>324</v>
      </c>
      <c r="AU752" s="245" t="s">
        <v>86</v>
      </c>
      <c r="AV752" s="15" t="s">
        <v>142</v>
      </c>
      <c r="AW752" s="15" t="s">
        <v>37</v>
      </c>
      <c r="AX752" s="15" t="s">
        <v>76</v>
      </c>
      <c r="AY752" s="245" t="s">
        <v>315</v>
      </c>
    </row>
    <row r="753" spans="2:51" s="14" customFormat="1">
      <c r="B753" s="225"/>
      <c r="C753" s="226"/>
      <c r="D753" s="209" t="s">
        <v>324</v>
      </c>
      <c r="E753" s="227" t="s">
        <v>19</v>
      </c>
      <c r="F753" s="228" t="s">
        <v>1138</v>
      </c>
      <c r="G753" s="226"/>
      <c r="H753" s="227" t="s">
        <v>19</v>
      </c>
      <c r="I753" s="229"/>
      <c r="J753" s="226"/>
      <c r="K753" s="226"/>
      <c r="L753" s="230"/>
      <c r="M753" s="231"/>
      <c r="N753" s="232"/>
      <c r="O753" s="232"/>
      <c r="P753" s="232"/>
      <c r="Q753" s="232"/>
      <c r="R753" s="232"/>
      <c r="S753" s="232"/>
      <c r="T753" s="233"/>
      <c r="AT753" s="234" t="s">
        <v>324</v>
      </c>
      <c r="AU753" s="234" t="s">
        <v>86</v>
      </c>
      <c r="AV753" s="14" t="s">
        <v>84</v>
      </c>
      <c r="AW753" s="14" t="s">
        <v>37</v>
      </c>
      <c r="AX753" s="14" t="s">
        <v>76</v>
      </c>
      <c r="AY753" s="234" t="s">
        <v>315</v>
      </c>
    </row>
    <row r="754" spans="2:51" s="13" customFormat="1">
      <c r="B754" s="213"/>
      <c r="C754" s="214"/>
      <c r="D754" s="209" t="s">
        <v>324</v>
      </c>
      <c r="E754" s="215" t="s">
        <v>19</v>
      </c>
      <c r="F754" s="216" t="s">
        <v>1139</v>
      </c>
      <c r="G754" s="214"/>
      <c r="H754" s="217">
        <v>11.28</v>
      </c>
      <c r="I754" s="218"/>
      <c r="J754" s="214"/>
      <c r="K754" s="214"/>
      <c r="L754" s="219"/>
      <c r="M754" s="220"/>
      <c r="N754" s="221"/>
      <c r="O754" s="221"/>
      <c r="P754" s="221"/>
      <c r="Q754" s="221"/>
      <c r="R754" s="221"/>
      <c r="S754" s="221"/>
      <c r="T754" s="222"/>
      <c r="AT754" s="223" t="s">
        <v>324</v>
      </c>
      <c r="AU754" s="223" t="s">
        <v>86</v>
      </c>
      <c r="AV754" s="13" t="s">
        <v>86</v>
      </c>
      <c r="AW754" s="13" t="s">
        <v>37</v>
      </c>
      <c r="AX754" s="13" t="s">
        <v>76</v>
      </c>
      <c r="AY754" s="223" t="s">
        <v>315</v>
      </c>
    </row>
    <row r="755" spans="2:51" s="13" customFormat="1">
      <c r="B755" s="213"/>
      <c r="C755" s="214"/>
      <c r="D755" s="209" t="s">
        <v>324</v>
      </c>
      <c r="E755" s="215" t="s">
        <v>19</v>
      </c>
      <c r="F755" s="216" t="s">
        <v>1140</v>
      </c>
      <c r="G755" s="214"/>
      <c r="H755" s="217">
        <v>4.43</v>
      </c>
      <c r="I755" s="218"/>
      <c r="J755" s="214"/>
      <c r="K755" s="214"/>
      <c r="L755" s="219"/>
      <c r="M755" s="220"/>
      <c r="N755" s="221"/>
      <c r="O755" s="221"/>
      <c r="P755" s="221"/>
      <c r="Q755" s="221"/>
      <c r="R755" s="221"/>
      <c r="S755" s="221"/>
      <c r="T755" s="222"/>
      <c r="AT755" s="223" t="s">
        <v>324</v>
      </c>
      <c r="AU755" s="223" t="s">
        <v>86</v>
      </c>
      <c r="AV755" s="13" t="s">
        <v>86</v>
      </c>
      <c r="AW755" s="13" t="s">
        <v>37</v>
      </c>
      <c r="AX755" s="13" t="s">
        <v>76</v>
      </c>
      <c r="AY755" s="223" t="s">
        <v>315</v>
      </c>
    </row>
    <row r="756" spans="2:51" s="13" customFormat="1">
      <c r="B756" s="213"/>
      <c r="C756" s="214"/>
      <c r="D756" s="209" t="s">
        <v>324</v>
      </c>
      <c r="E756" s="215" t="s">
        <v>19</v>
      </c>
      <c r="F756" s="216" t="s">
        <v>1141</v>
      </c>
      <c r="G756" s="214"/>
      <c r="H756" s="217">
        <v>6.75</v>
      </c>
      <c r="I756" s="218"/>
      <c r="J756" s="214"/>
      <c r="K756" s="214"/>
      <c r="L756" s="219"/>
      <c r="M756" s="220"/>
      <c r="N756" s="221"/>
      <c r="O756" s="221"/>
      <c r="P756" s="221"/>
      <c r="Q756" s="221"/>
      <c r="R756" s="221"/>
      <c r="S756" s="221"/>
      <c r="T756" s="222"/>
      <c r="AT756" s="223" t="s">
        <v>324</v>
      </c>
      <c r="AU756" s="223" t="s">
        <v>86</v>
      </c>
      <c r="AV756" s="13" t="s">
        <v>86</v>
      </c>
      <c r="AW756" s="13" t="s">
        <v>37</v>
      </c>
      <c r="AX756" s="13" t="s">
        <v>76</v>
      </c>
      <c r="AY756" s="223" t="s">
        <v>315</v>
      </c>
    </row>
    <row r="757" spans="2:51" s="15" customFormat="1">
      <c r="B757" s="235"/>
      <c r="C757" s="236"/>
      <c r="D757" s="209" t="s">
        <v>324</v>
      </c>
      <c r="E757" s="237" t="s">
        <v>19</v>
      </c>
      <c r="F757" s="238" t="s">
        <v>366</v>
      </c>
      <c r="G757" s="236"/>
      <c r="H757" s="239">
        <v>22.46</v>
      </c>
      <c r="I757" s="240"/>
      <c r="J757" s="236"/>
      <c r="K757" s="236"/>
      <c r="L757" s="241"/>
      <c r="M757" s="242"/>
      <c r="N757" s="243"/>
      <c r="O757" s="243"/>
      <c r="P757" s="243"/>
      <c r="Q757" s="243"/>
      <c r="R757" s="243"/>
      <c r="S757" s="243"/>
      <c r="T757" s="244"/>
      <c r="AT757" s="245" t="s">
        <v>324</v>
      </c>
      <c r="AU757" s="245" t="s">
        <v>86</v>
      </c>
      <c r="AV757" s="15" t="s">
        <v>142</v>
      </c>
      <c r="AW757" s="15" t="s">
        <v>37</v>
      </c>
      <c r="AX757" s="15" t="s">
        <v>76</v>
      </c>
      <c r="AY757" s="245" t="s">
        <v>315</v>
      </c>
    </row>
    <row r="758" spans="2:51" s="14" customFormat="1">
      <c r="B758" s="225"/>
      <c r="C758" s="226"/>
      <c r="D758" s="209" t="s">
        <v>324</v>
      </c>
      <c r="E758" s="227" t="s">
        <v>19</v>
      </c>
      <c r="F758" s="228" t="s">
        <v>1142</v>
      </c>
      <c r="G758" s="226"/>
      <c r="H758" s="227" t="s">
        <v>19</v>
      </c>
      <c r="I758" s="229"/>
      <c r="J758" s="226"/>
      <c r="K758" s="226"/>
      <c r="L758" s="230"/>
      <c r="M758" s="231"/>
      <c r="N758" s="232"/>
      <c r="O758" s="232"/>
      <c r="P758" s="232"/>
      <c r="Q758" s="232"/>
      <c r="R758" s="232"/>
      <c r="S758" s="232"/>
      <c r="T758" s="233"/>
      <c r="AT758" s="234" t="s">
        <v>324</v>
      </c>
      <c r="AU758" s="234" t="s">
        <v>86</v>
      </c>
      <c r="AV758" s="14" t="s">
        <v>84</v>
      </c>
      <c r="AW758" s="14" t="s">
        <v>37</v>
      </c>
      <c r="AX758" s="14" t="s">
        <v>76</v>
      </c>
      <c r="AY758" s="234" t="s">
        <v>315</v>
      </c>
    </row>
    <row r="759" spans="2:51" s="13" customFormat="1">
      <c r="B759" s="213"/>
      <c r="C759" s="214"/>
      <c r="D759" s="209" t="s">
        <v>324</v>
      </c>
      <c r="E759" s="215" t="s">
        <v>19</v>
      </c>
      <c r="F759" s="216" t="s">
        <v>1143</v>
      </c>
      <c r="G759" s="214"/>
      <c r="H759" s="217">
        <v>4.2750000000000004</v>
      </c>
      <c r="I759" s="218"/>
      <c r="J759" s="214"/>
      <c r="K759" s="214"/>
      <c r="L759" s="219"/>
      <c r="M759" s="220"/>
      <c r="N759" s="221"/>
      <c r="O759" s="221"/>
      <c r="P759" s="221"/>
      <c r="Q759" s="221"/>
      <c r="R759" s="221"/>
      <c r="S759" s="221"/>
      <c r="T759" s="222"/>
      <c r="AT759" s="223" t="s">
        <v>324</v>
      </c>
      <c r="AU759" s="223" t="s">
        <v>86</v>
      </c>
      <c r="AV759" s="13" t="s">
        <v>86</v>
      </c>
      <c r="AW759" s="13" t="s">
        <v>37</v>
      </c>
      <c r="AX759" s="13" t="s">
        <v>76</v>
      </c>
      <c r="AY759" s="223" t="s">
        <v>315</v>
      </c>
    </row>
    <row r="760" spans="2:51" s="13" customFormat="1">
      <c r="B760" s="213"/>
      <c r="C760" s="214"/>
      <c r="D760" s="209" t="s">
        <v>324</v>
      </c>
      <c r="E760" s="215" t="s">
        <v>19</v>
      </c>
      <c r="F760" s="216" t="s">
        <v>1144</v>
      </c>
      <c r="G760" s="214"/>
      <c r="H760" s="217">
        <v>1.43</v>
      </c>
      <c r="I760" s="218"/>
      <c r="J760" s="214"/>
      <c r="K760" s="214"/>
      <c r="L760" s="219"/>
      <c r="M760" s="220"/>
      <c r="N760" s="221"/>
      <c r="O760" s="221"/>
      <c r="P760" s="221"/>
      <c r="Q760" s="221"/>
      <c r="R760" s="221"/>
      <c r="S760" s="221"/>
      <c r="T760" s="222"/>
      <c r="AT760" s="223" t="s">
        <v>324</v>
      </c>
      <c r="AU760" s="223" t="s">
        <v>86</v>
      </c>
      <c r="AV760" s="13" t="s">
        <v>86</v>
      </c>
      <c r="AW760" s="13" t="s">
        <v>37</v>
      </c>
      <c r="AX760" s="13" t="s">
        <v>76</v>
      </c>
      <c r="AY760" s="223" t="s">
        <v>315</v>
      </c>
    </row>
    <row r="761" spans="2:51" s="13" customFormat="1">
      <c r="B761" s="213"/>
      <c r="C761" s="214"/>
      <c r="D761" s="209" t="s">
        <v>324</v>
      </c>
      <c r="E761" s="215" t="s">
        <v>19</v>
      </c>
      <c r="F761" s="216" t="s">
        <v>1145</v>
      </c>
      <c r="G761" s="214"/>
      <c r="H761" s="217">
        <v>2.2679999999999998</v>
      </c>
      <c r="I761" s="218"/>
      <c r="J761" s="214"/>
      <c r="K761" s="214"/>
      <c r="L761" s="219"/>
      <c r="M761" s="220"/>
      <c r="N761" s="221"/>
      <c r="O761" s="221"/>
      <c r="P761" s="221"/>
      <c r="Q761" s="221"/>
      <c r="R761" s="221"/>
      <c r="S761" s="221"/>
      <c r="T761" s="222"/>
      <c r="AT761" s="223" t="s">
        <v>324</v>
      </c>
      <c r="AU761" s="223" t="s">
        <v>86</v>
      </c>
      <c r="AV761" s="13" t="s">
        <v>86</v>
      </c>
      <c r="AW761" s="13" t="s">
        <v>37</v>
      </c>
      <c r="AX761" s="13" t="s">
        <v>76</v>
      </c>
      <c r="AY761" s="223" t="s">
        <v>315</v>
      </c>
    </row>
    <row r="762" spans="2:51" s="15" customFormat="1">
      <c r="B762" s="235"/>
      <c r="C762" s="236"/>
      <c r="D762" s="209" t="s">
        <v>324</v>
      </c>
      <c r="E762" s="237" t="s">
        <v>19</v>
      </c>
      <c r="F762" s="238" t="s">
        <v>366</v>
      </c>
      <c r="G762" s="236"/>
      <c r="H762" s="239">
        <v>7.9729999999999999</v>
      </c>
      <c r="I762" s="240"/>
      <c r="J762" s="236"/>
      <c r="K762" s="236"/>
      <c r="L762" s="241"/>
      <c r="M762" s="242"/>
      <c r="N762" s="243"/>
      <c r="O762" s="243"/>
      <c r="P762" s="243"/>
      <c r="Q762" s="243"/>
      <c r="R762" s="243"/>
      <c r="S762" s="243"/>
      <c r="T762" s="244"/>
      <c r="AT762" s="245" t="s">
        <v>324</v>
      </c>
      <c r="AU762" s="245" t="s">
        <v>86</v>
      </c>
      <c r="AV762" s="15" t="s">
        <v>142</v>
      </c>
      <c r="AW762" s="15" t="s">
        <v>37</v>
      </c>
      <c r="AX762" s="15" t="s">
        <v>76</v>
      </c>
      <c r="AY762" s="245" t="s">
        <v>315</v>
      </c>
    </row>
    <row r="763" spans="2:51" s="14" customFormat="1">
      <c r="B763" s="225"/>
      <c r="C763" s="226"/>
      <c r="D763" s="209" t="s">
        <v>324</v>
      </c>
      <c r="E763" s="227" t="s">
        <v>19</v>
      </c>
      <c r="F763" s="228" t="s">
        <v>1146</v>
      </c>
      <c r="G763" s="226"/>
      <c r="H763" s="227" t="s">
        <v>19</v>
      </c>
      <c r="I763" s="229"/>
      <c r="J763" s="226"/>
      <c r="K763" s="226"/>
      <c r="L763" s="230"/>
      <c r="M763" s="231"/>
      <c r="N763" s="232"/>
      <c r="O763" s="232"/>
      <c r="P763" s="232"/>
      <c r="Q763" s="232"/>
      <c r="R763" s="232"/>
      <c r="S763" s="232"/>
      <c r="T763" s="233"/>
      <c r="AT763" s="234" t="s">
        <v>324</v>
      </c>
      <c r="AU763" s="234" t="s">
        <v>86</v>
      </c>
      <c r="AV763" s="14" t="s">
        <v>84</v>
      </c>
      <c r="AW763" s="14" t="s">
        <v>37</v>
      </c>
      <c r="AX763" s="14" t="s">
        <v>76</v>
      </c>
      <c r="AY763" s="234" t="s">
        <v>315</v>
      </c>
    </row>
    <row r="764" spans="2:51" s="13" customFormat="1">
      <c r="B764" s="213"/>
      <c r="C764" s="214"/>
      <c r="D764" s="209" t="s">
        <v>324</v>
      </c>
      <c r="E764" s="215" t="s">
        <v>19</v>
      </c>
      <c r="F764" s="216" t="s">
        <v>1147</v>
      </c>
      <c r="G764" s="214"/>
      <c r="H764" s="217">
        <v>1.45</v>
      </c>
      <c r="I764" s="218"/>
      <c r="J764" s="214"/>
      <c r="K764" s="214"/>
      <c r="L764" s="219"/>
      <c r="M764" s="220"/>
      <c r="N764" s="221"/>
      <c r="O764" s="221"/>
      <c r="P764" s="221"/>
      <c r="Q764" s="221"/>
      <c r="R764" s="221"/>
      <c r="S764" s="221"/>
      <c r="T764" s="222"/>
      <c r="AT764" s="223" t="s">
        <v>324</v>
      </c>
      <c r="AU764" s="223" t="s">
        <v>86</v>
      </c>
      <c r="AV764" s="13" t="s">
        <v>86</v>
      </c>
      <c r="AW764" s="13" t="s">
        <v>37</v>
      </c>
      <c r="AX764" s="13" t="s">
        <v>76</v>
      </c>
      <c r="AY764" s="223" t="s">
        <v>315</v>
      </c>
    </row>
    <row r="765" spans="2:51" s="13" customFormat="1">
      <c r="B765" s="213"/>
      <c r="C765" s="214"/>
      <c r="D765" s="209" t="s">
        <v>324</v>
      </c>
      <c r="E765" s="215" t="s">
        <v>19</v>
      </c>
      <c r="F765" s="216" t="s">
        <v>1148</v>
      </c>
      <c r="G765" s="214"/>
      <c r="H765" s="217">
        <v>28.373000000000001</v>
      </c>
      <c r="I765" s="218"/>
      <c r="J765" s="214"/>
      <c r="K765" s="214"/>
      <c r="L765" s="219"/>
      <c r="M765" s="220"/>
      <c r="N765" s="221"/>
      <c r="O765" s="221"/>
      <c r="P765" s="221"/>
      <c r="Q765" s="221"/>
      <c r="R765" s="221"/>
      <c r="S765" s="221"/>
      <c r="T765" s="222"/>
      <c r="AT765" s="223" t="s">
        <v>324</v>
      </c>
      <c r="AU765" s="223" t="s">
        <v>86</v>
      </c>
      <c r="AV765" s="13" t="s">
        <v>86</v>
      </c>
      <c r="AW765" s="13" t="s">
        <v>37</v>
      </c>
      <c r="AX765" s="13" t="s">
        <v>76</v>
      </c>
      <c r="AY765" s="223" t="s">
        <v>315</v>
      </c>
    </row>
    <row r="766" spans="2:51" s="15" customFormat="1">
      <c r="B766" s="235"/>
      <c r="C766" s="236"/>
      <c r="D766" s="209" t="s">
        <v>324</v>
      </c>
      <c r="E766" s="237" t="s">
        <v>19</v>
      </c>
      <c r="F766" s="238" t="s">
        <v>366</v>
      </c>
      <c r="G766" s="236"/>
      <c r="H766" s="239">
        <v>29.823</v>
      </c>
      <c r="I766" s="240"/>
      <c r="J766" s="236"/>
      <c r="K766" s="236"/>
      <c r="L766" s="241"/>
      <c r="M766" s="242"/>
      <c r="N766" s="243"/>
      <c r="O766" s="243"/>
      <c r="P766" s="243"/>
      <c r="Q766" s="243"/>
      <c r="R766" s="243"/>
      <c r="S766" s="243"/>
      <c r="T766" s="244"/>
      <c r="AT766" s="245" t="s">
        <v>324</v>
      </c>
      <c r="AU766" s="245" t="s">
        <v>86</v>
      </c>
      <c r="AV766" s="15" t="s">
        <v>142</v>
      </c>
      <c r="AW766" s="15" t="s">
        <v>37</v>
      </c>
      <c r="AX766" s="15" t="s">
        <v>76</v>
      </c>
      <c r="AY766" s="245" t="s">
        <v>315</v>
      </c>
    </row>
    <row r="767" spans="2:51" s="13" customFormat="1">
      <c r="B767" s="213"/>
      <c r="C767" s="214"/>
      <c r="D767" s="209" t="s">
        <v>324</v>
      </c>
      <c r="E767" s="215" t="s">
        <v>19</v>
      </c>
      <c r="F767" s="216" t="s">
        <v>1149</v>
      </c>
      <c r="G767" s="214"/>
      <c r="H767" s="217">
        <v>0.5</v>
      </c>
      <c r="I767" s="218"/>
      <c r="J767" s="214"/>
      <c r="K767" s="214"/>
      <c r="L767" s="219"/>
      <c r="M767" s="220"/>
      <c r="N767" s="221"/>
      <c r="O767" s="221"/>
      <c r="P767" s="221"/>
      <c r="Q767" s="221"/>
      <c r="R767" s="221"/>
      <c r="S767" s="221"/>
      <c r="T767" s="222"/>
      <c r="AT767" s="223" t="s">
        <v>324</v>
      </c>
      <c r="AU767" s="223" t="s">
        <v>86</v>
      </c>
      <c r="AV767" s="13" t="s">
        <v>86</v>
      </c>
      <c r="AW767" s="13" t="s">
        <v>37</v>
      </c>
      <c r="AX767" s="13" t="s">
        <v>76</v>
      </c>
      <c r="AY767" s="223" t="s">
        <v>315</v>
      </c>
    </row>
    <row r="768" spans="2:51" s="16" customFormat="1">
      <c r="B768" s="246"/>
      <c r="C768" s="247"/>
      <c r="D768" s="209" t="s">
        <v>324</v>
      </c>
      <c r="E768" s="248" t="s">
        <v>1150</v>
      </c>
      <c r="F768" s="249" t="s">
        <v>368</v>
      </c>
      <c r="G768" s="247"/>
      <c r="H768" s="250">
        <v>491.70800000000003</v>
      </c>
      <c r="I768" s="251"/>
      <c r="J768" s="247"/>
      <c r="K768" s="247"/>
      <c r="L768" s="252"/>
      <c r="M768" s="253"/>
      <c r="N768" s="254"/>
      <c r="O768" s="254"/>
      <c r="P768" s="254"/>
      <c r="Q768" s="254"/>
      <c r="R768" s="254"/>
      <c r="S768" s="254"/>
      <c r="T768" s="255"/>
      <c r="AT768" s="256" t="s">
        <v>324</v>
      </c>
      <c r="AU768" s="256" t="s">
        <v>86</v>
      </c>
      <c r="AV768" s="16" t="s">
        <v>194</v>
      </c>
      <c r="AW768" s="16" t="s">
        <v>37</v>
      </c>
      <c r="AX768" s="16" t="s">
        <v>84</v>
      </c>
      <c r="AY768" s="256" t="s">
        <v>315</v>
      </c>
    </row>
    <row r="769" spans="1:65" s="2" customFormat="1" ht="16.5" customHeight="1">
      <c r="A769" s="36"/>
      <c r="B769" s="37"/>
      <c r="C769" s="196" t="s">
        <v>1151</v>
      </c>
      <c r="D769" s="196" t="s">
        <v>317</v>
      </c>
      <c r="E769" s="197" t="s">
        <v>1152</v>
      </c>
      <c r="F769" s="198" t="s">
        <v>1153</v>
      </c>
      <c r="G769" s="199" t="s">
        <v>105</v>
      </c>
      <c r="H769" s="200">
        <v>836.851</v>
      </c>
      <c r="I769" s="201"/>
      <c r="J769" s="202">
        <f>ROUND(I769*H769,2)</f>
        <v>0</v>
      </c>
      <c r="K769" s="198" t="s">
        <v>320</v>
      </c>
      <c r="L769" s="41"/>
      <c r="M769" s="203" t="s">
        <v>19</v>
      </c>
      <c r="N769" s="204" t="s">
        <v>47</v>
      </c>
      <c r="O769" s="66"/>
      <c r="P769" s="205">
        <f>O769*H769</f>
        <v>0</v>
      </c>
      <c r="Q769" s="205">
        <v>7.26E-3</v>
      </c>
      <c r="R769" s="205">
        <f>Q769*H769</f>
        <v>6.0755382600000001</v>
      </c>
      <c r="S769" s="205">
        <v>0</v>
      </c>
      <c r="T769" s="206">
        <f>S769*H769</f>
        <v>0</v>
      </c>
      <c r="U769" s="36"/>
      <c r="V769" s="36"/>
      <c r="W769" s="36"/>
      <c r="X769" s="36"/>
      <c r="Y769" s="36"/>
      <c r="Z769" s="36"/>
      <c r="AA769" s="36"/>
      <c r="AB769" s="36"/>
      <c r="AC769" s="36"/>
      <c r="AD769" s="36"/>
      <c r="AE769" s="36"/>
      <c r="AR769" s="207" t="s">
        <v>194</v>
      </c>
      <c r="AT769" s="207" t="s">
        <v>317</v>
      </c>
      <c r="AU769" s="207" t="s">
        <v>86</v>
      </c>
      <c r="AY769" s="19" t="s">
        <v>315</v>
      </c>
      <c r="BE769" s="208">
        <f>IF(N769="základní",J769,0)</f>
        <v>0</v>
      </c>
      <c r="BF769" s="208">
        <f>IF(N769="snížená",J769,0)</f>
        <v>0</v>
      </c>
      <c r="BG769" s="208">
        <f>IF(N769="zákl. přenesená",J769,0)</f>
        <v>0</v>
      </c>
      <c r="BH769" s="208">
        <f>IF(N769="sníž. přenesená",J769,0)</f>
        <v>0</v>
      </c>
      <c r="BI769" s="208">
        <f>IF(N769="nulová",J769,0)</f>
        <v>0</v>
      </c>
      <c r="BJ769" s="19" t="s">
        <v>84</v>
      </c>
      <c r="BK769" s="208">
        <f>ROUND(I769*H769,2)</f>
        <v>0</v>
      </c>
      <c r="BL769" s="19" t="s">
        <v>194</v>
      </c>
      <c r="BM769" s="207" t="s">
        <v>1154</v>
      </c>
    </row>
    <row r="770" spans="1:65" s="2" customFormat="1" ht="29.25">
      <c r="A770" s="36"/>
      <c r="B770" s="37"/>
      <c r="C770" s="38"/>
      <c r="D770" s="209" t="s">
        <v>322</v>
      </c>
      <c r="E770" s="38"/>
      <c r="F770" s="210" t="s">
        <v>1155</v>
      </c>
      <c r="G770" s="38"/>
      <c r="H770" s="38"/>
      <c r="I770" s="118"/>
      <c r="J770" s="38"/>
      <c r="K770" s="38"/>
      <c r="L770" s="41"/>
      <c r="M770" s="211"/>
      <c r="N770" s="212"/>
      <c r="O770" s="66"/>
      <c r="P770" s="66"/>
      <c r="Q770" s="66"/>
      <c r="R770" s="66"/>
      <c r="S770" s="66"/>
      <c r="T770" s="67"/>
      <c r="U770" s="36"/>
      <c r="V770" s="36"/>
      <c r="W770" s="36"/>
      <c r="X770" s="36"/>
      <c r="Y770" s="36"/>
      <c r="Z770" s="36"/>
      <c r="AA770" s="36"/>
      <c r="AB770" s="36"/>
      <c r="AC770" s="36"/>
      <c r="AD770" s="36"/>
      <c r="AE770" s="36"/>
      <c r="AT770" s="19" t="s">
        <v>322</v>
      </c>
      <c r="AU770" s="19" t="s">
        <v>86</v>
      </c>
    </row>
    <row r="771" spans="1:65" s="14" customFormat="1">
      <c r="B771" s="225"/>
      <c r="C771" s="226"/>
      <c r="D771" s="209" t="s">
        <v>324</v>
      </c>
      <c r="E771" s="227" t="s">
        <v>19</v>
      </c>
      <c r="F771" s="228" t="s">
        <v>1156</v>
      </c>
      <c r="G771" s="226"/>
      <c r="H771" s="227" t="s">
        <v>19</v>
      </c>
      <c r="I771" s="229"/>
      <c r="J771" s="226"/>
      <c r="K771" s="226"/>
      <c r="L771" s="230"/>
      <c r="M771" s="231"/>
      <c r="N771" s="232"/>
      <c r="O771" s="232"/>
      <c r="P771" s="232"/>
      <c r="Q771" s="232"/>
      <c r="R771" s="232"/>
      <c r="S771" s="232"/>
      <c r="T771" s="233"/>
      <c r="AT771" s="234" t="s">
        <v>324</v>
      </c>
      <c r="AU771" s="234" t="s">
        <v>86</v>
      </c>
      <c r="AV771" s="14" t="s">
        <v>84</v>
      </c>
      <c r="AW771" s="14" t="s">
        <v>37</v>
      </c>
      <c r="AX771" s="14" t="s">
        <v>76</v>
      </c>
      <c r="AY771" s="234" t="s">
        <v>315</v>
      </c>
    </row>
    <row r="772" spans="1:65" s="13" customFormat="1">
      <c r="B772" s="213"/>
      <c r="C772" s="214"/>
      <c r="D772" s="209" t="s">
        <v>324</v>
      </c>
      <c r="E772" s="215" t="s">
        <v>19</v>
      </c>
      <c r="F772" s="216" t="s">
        <v>1157</v>
      </c>
      <c r="G772" s="214"/>
      <c r="H772" s="217">
        <v>12.75</v>
      </c>
      <c r="I772" s="218"/>
      <c r="J772" s="214"/>
      <c r="K772" s="214"/>
      <c r="L772" s="219"/>
      <c r="M772" s="220"/>
      <c r="N772" s="221"/>
      <c r="O772" s="221"/>
      <c r="P772" s="221"/>
      <c r="Q772" s="221"/>
      <c r="R772" s="221"/>
      <c r="S772" s="221"/>
      <c r="T772" s="222"/>
      <c r="AT772" s="223" t="s">
        <v>324</v>
      </c>
      <c r="AU772" s="223" t="s">
        <v>86</v>
      </c>
      <c r="AV772" s="13" t="s">
        <v>86</v>
      </c>
      <c r="AW772" s="13" t="s">
        <v>37</v>
      </c>
      <c r="AX772" s="13" t="s">
        <v>76</v>
      </c>
      <c r="AY772" s="223" t="s">
        <v>315</v>
      </c>
    </row>
    <row r="773" spans="1:65" s="14" customFormat="1">
      <c r="B773" s="225"/>
      <c r="C773" s="226"/>
      <c r="D773" s="209" t="s">
        <v>324</v>
      </c>
      <c r="E773" s="227" t="s">
        <v>19</v>
      </c>
      <c r="F773" s="228" t="s">
        <v>1158</v>
      </c>
      <c r="G773" s="226"/>
      <c r="H773" s="227" t="s">
        <v>19</v>
      </c>
      <c r="I773" s="229"/>
      <c r="J773" s="226"/>
      <c r="K773" s="226"/>
      <c r="L773" s="230"/>
      <c r="M773" s="231"/>
      <c r="N773" s="232"/>
      <c r="O773" s="232"/>
      <c r="P773" s="232"/>
      <c r="Q773" s="232"/>
      <c r="R773" s="232"/>
      <c r="S773" s="232"/>
      <c r="T773" s="233"/>
      <c r="AT773" s="234" t="s">
        <v>324</v>
      </c>
      <c r="AU773" s="234" t="s">
        <v>86</v>
      </c>
      <c r="AV773" s="14" t="s">
        <v>84</v>
      </c>
      <c r="AW773" s="14" t="s">
        <v>37</v>
      </c>
      <c r="AX773" s="14" t="s">
        <v>76</v>
      </c>
      <c r="AY773" s="234" t="s">
        <v>315</v>
      </c>
    </row>
    <row r="774" spans="1:65" s="13" customFormat="1">
      <c r="B774" s="213"/>
      <c r="C774" s="214"/>
      <c r="D774" s="209" t="s">
        <v>324</v>
      </c>
      <c r="E774" s="215" t="s">
        <v>19</v>
      </c>
      <c r="F774" s="216" t="s">
        <v>1159</v>
      </c>
      <c r="G774" s="214"/>
      <c r="H774" s="217">
        <v>6.383</v>
      </c>
      <c r="I774" s="218"/>
      <c r="J774" s="214"/>
      <c r="K774" s="214"/>
      <c r="L774" s="219"/>
      <c r="M774" s="220"/>
      <c r="N774" s="221"/>
      <c r="O774" s="221"/>
      <c r="P774" s="221"/>
      <c r="Q774" s="221"/>
      <c r="R774" s="221"/>
      <c r="S774" s="221"/>
      <c r="T774" s="222"/>
      <c r="AT774" s="223" t="s">
        <v>324</v>
      </c>
      <c r="AU774" s="223" t="s">
        <v>86</v>
      </c>
      <c r="AV774" s="13" t="s">
        <v>86</v>
      </c>
      <c r="AW774" s="13" t="s">
        <v>37</v>
      </c>
      <c r="AX774" s="13" t="s">
        <v>76</v>
      </c>
      <c r="AY774" s="223" t="s">
        <v>315</v>
      </c>
    </row>
    <row r="775" spans="1:65" s="14" customFormat="1">
      <c r="B775" s="225"/>
      <c r="C775" s="226"/>
      <c r="D775" s="209" t="s">
        <v>324</v>
      </c>
      <c r="E775" s="227" t="s">
        <v>19</v>
      </c>
      <c r="F775" s="228" t="s">
        <v>1160</v>
      </c>
      <c r="G775" s="226"/>
      <c r="H775" s="227" t="s">
        <v>19</v>
      </c>
      <c r="I775" s="229"/>
      <c r="J775" s="226"/>
      <c r="K775" s="226"/>
      <c r="L775" s="230"/>
      <c r="M775" s="231"/>
      <c r="N775" s="232"/>
      <c r="O775" s="232"/>
      <c r="P775" s="232"/>
      <c r="Q775" s="232"/>
      <c r="R775" s="232"/>
      <c r="S775" s="232"/>
      <c r="T775" s="233"/>
      <c r="AT775" s="234" t="s">
        <v>324</v>
      </c>
      <c r="AU775" s="234" t="s">
        <v>86</v>
      </c>
      <c r="AV775" s="14" t="s">
        <v>84</v>
      </c>
      <c r="AW775" s="14" t="s">
        <v>37</v>
      </c>
      <c r="AX775" s="14" t="s">
        <v>76</v>
      </c>
      <c r="AY775" s="234" t="s">
        <v>315</v>
      </c>
    </row>
    <row r="776" spans="1:65" s="13" customFormat="1">
      <c r="B776" s="213"/>
      <c r="C776" s="214"/>
      <c r="D776" s="209" t="s">
        <v>324</v>
      </c>
      <c r="E776" s="215" t="s">
        <v>19</v>
      </c>
      <c r="F776" s="216" t="s">
        <v>1161</v>
      </c>
      <c r="G776" s="214"/>
      <c r="H776" s="217">
        <v>6.7830000000000004</v>
      </c>
      <c r="I776" s="218"/>
      <c r="J776" s="214"/>
      <c r="K776" s="214"/>
      <c r="L776" s="219"/>
      <c r="M776" s="220"/>
      <c r="N776" s="221"/>
      <c r="O776" s="221"/>
      <c r="P776" s="221"/>
      <c r="Q776" s="221"/>
      <c r="R776" s="221"/>
      <c r="S776" s="221"/>
      <c r="T776" s="222"/>
      <c r="AT776" s="223" t="s">
        <v>324</v>
      </c>
      <c r="AU776" s="223" t="s">
        <v>86</v>
      </c>
      <c r="AV776" s="13" t="s">
        <v>86</v>
      </c>
      <c r="AW776" s="13" t="s">
        <v>37</v>
      </c>
      <c r="AX776" s="13" t="s">
        <v>76</v>
      </c>
      <c r="AY776" s="223" t="s">
        <v>315</v>
      </c>
    </row>
    <row r="777" spans="1:65" s="14" customFormat="1">
      <c r="B777" s="225"/>
      <c r="C777" s="226"/>
      <c r="D777" s="209" t="s">
        <v>324</v>
      </c>
      <c r="E777" s="227" t="s">
        <v>19</v>
      </c>
      <c r="F777" s="228" t="s">
        <v>1162</v>
      </c>
      <c r="G777" s="226"/>
      <c r="H777" s="227" t="s">
        <v>19</v>
      </c>
      <c r="I777" s="229"/>
      <c r="J777" s="226"/>
      <c r="K777" s="226"/>
      <c r="L777" s="230"/>
      <c r="M777" s="231"/>
      <c r="N777" s="232"/>
      <c r="O777" s="232"/>
      <c r="P777" s="232"/>
      <c r="Q777" s="232"/>
      <c r="R777" s="232"/>
      <c r="S777" s="232"/>
      <c r="T777" s="233"/>
      <c r="AT777" s="234" t="s">
        <v>324</v>
      </c>
      <c r="AU777" s="234" t="s">
        <v>86</v>
      </c>
      <c r="AV777" s="14" t="s">
        <v>84</v>
      </c>
      <c r="AW777" s="14" t="s">
        <v>37</v>
      </c>
      <c r="AX777" s="14" t="s">
        <v>76</v>
      </c>
      <c r="AY777" s="234" t="s">
        <v>315</v>
      </c>
    </row>
    <row r="778" spans="1:65" s="13" customFormat="1">
      <c r="B778" s="213"/>
      <c r="C778" s="214"/>
      <c r="D778" s="209" t="s">
        <v>324</v>
      </c>
      <c r="E778" s="215" t="s">
        <v>19</v>
      </c>
      <c r="F778" s="216" t="s">
        <v>1163</v>
      </c>
      <c r="G778" s="214"/>
      <c r="H778" s="217">
        <v>1.4850000000000001</v>
      </c>
      <c r="I778" s="218"/>
      <c r="J778" s="214"/>
      <c r="K778" s="214"/>
      <c r="L778" s="219"/>
      <c r="M778" s="220"/>
      <c r="N778" s="221"/>
      <c r="O778" s="221"/>
      <c r="P778" s="221"/>
      <c r="Q778" s="221"/>
      <c r="R778" s="221"/>
      <c r="S778" s="221"/>
      <c r="T778" s="222"/>
      <c r="AT778" s="223" t="s">
        <v>324</v>
      </c>
      <c r="AU778" s="223" t="s">
        <v>86</v>
      </c>
      <c r="AV778" s="13" t="s">
        <v>86</v>
      </c>
      <c r="AW778" s="13" t="s">
        <v>37</v>
      </c>
      <c r="AX778" s="13" t="s">
        <v>76</v>
      </c>
      <c r="AY778" s="223" t="s">
        <v>315</v>
      </c>
    </row>
    <row r="779" spans="1:65" s="14" customFormat="1">
      <c r="B779" s="225"/>
      <c r="C779" s="226"/>
      <c r="D779" s="209" t="s">
        <v>324</v>
      </c>
      <c r="E779" s="227" t="s">
        <v>19</v>
      </c>
      <c r="F779" s="228" t="s">
        <v>1164</v>
      </c>
      <c r="G779" s="226"/>
      <c r="H779" s="227" t="s">
        <v>19</v>
      </c>
      <c r="I779" s="229"/>
      <c r="J779" s="226"/>
      <c r="K779" s="226"/>
      <c r="L779" s="230"/>
      <c r="M779" s="231"/>
      <c r="N779" s="232"/>
      <c r="O779" s="232"/>
      <c r="P779" s="232"/>
      <c r="Q779" s="232"/>
      <c r="R779" s="232"/>
      <c r="S779" s="232"/>
      <c r="T779" s="233"/>
      <c r="AT779" s="234" t="s">
        <v>324</v>
      </c>
      <c r="AU779" s="234" t="s">
        <v>86</v>
      </c>
      <c r="AV779" s="14" t="s">
        <v>84</v>
      </c>
      <c r="AW779" s="14" t="s">
        <v>37</v>
      </c>
      <c r="AX779" s="14" t="s">
        <v>76</v>
      </c>
      <c r="AY779" s="234" t="s">
        <v>315</v>
      </c>
    </row>
    <row r="780" spans="1:65" s="13" customFormat="1">
      <c r="B780" s="213"/>
      <c r="C780" s="214"/>
      <c r="D780" s="209" t="s">
        <v>324</v>
      </c>
      <c r="E780" s="215" t="s">
        <v>19</v>
      </c>
      <c r="F780" s="216" t="s">
        <v>1165</v>
      </c>
      <c r="G780" s="214"/>
      <c r="H780" s="217">
        <v>1.0049999999999999</v>
      </c>
      <c r="I780" s="218"/>
      <c r="J780" s="214"/>
      <c r="K780" s="214"/>
      <c r="L780" s="219"/>
      <c r="M780" s="220"/>
      <c r="N780" s="221"/>
      <c r="O780" s="221"/>
      <c r="P780" s="221"/>
      <c r="Q780" s="221"/>
      <c r="R780" s="221"/>
      <c r="S780" s="221"/>
      <c r="T780" s="222"/>
      <c r="AT780" s="223" t="s">
        <v>324</v>
      </c>
      <c r="AU780" s="223" t="s">
        <v>86</v>
      </c>
      <c r="AV780" s="13" t="s">
        <v>86</v>
      </c>
      <c r="AW780" s="13" t="s">
        <v>37</v>
      </c>
      <c r="AX780" s="13" t="s">
        <v>76</v>
      </c>
      <c r="AY780" s="223" t="s">
        <v>315</v>
      </c>
    </row>
    <row r="781" spans="1:65" s="14" customFormat="1">
      <c r="B781" s="225"/>
      <c r="C781" s="226"/>
      <c r="D781" s="209" t="s">
        <v>324</v>
      </c>
      <c r="E781" s="227" t="s">
        <v>19</v>
      </c>
      <c r="F781" s="228" t="s">
        <v>1166</v>
      </c>
      <c r="G781" s="226"/>
      <c r="H781" s="227" t="s">
        <v>19</v>
      </c>
      <c r="I781" s="229"/>
      <c r="J781" s="226"/>
      <c r="K781" s="226"/>
      <c r="L781" s="230"/>
      <c r="M781" s="231"/>
      <c r="N781" s="232"/>
      <c r="O781" s="232"/>
      <c r="P781" s="232"/>
      <c r="Q781" s="232"/>
      <c r="R781" s="232"/>
      <c r="S781" s="232"/>
      <c r="T781" s="233"/>
      <c r="AT781" s="234" t="s">
        <v>324</v>
      </c>
      <c r="AU781" s="234" t="s">
        <v>86</v>
      </c>
      <c r="AV781" s="14" t="s">
        <v>84</v>
      </c>
      <c r="AW781" s="14" t="s">
        <v>37</v>
      </c>
      <c r="AX781" s="14" t="s">
        <v>76</v>
      </c>
      <c r="AY781" s="234" t="s">
        <v>315</v>
      </c>
    </row>
    <row r="782" spans="1:65" s="13" customFormat="1">
      <c r="B782" s="213"/>
      <c r="C782" s="214"/>
      <c r="D782" s="209" t="s">
        <v>324</v>
      </c>
      <c r="E782" s="215" t="s">
        <v>19</v>
      </c>
      <c r="F782" s="216" t="s">
        <v>1167</v>
      </c>
      <c r="G782" s="214"/>
      <c r="H782" s="217">
        <v>2.2999999999999998</v>
      </c>
      <c r="I782" s="218"/>
      <c r="J782" s="214"/>
      <c r="K782" s="214"/>
      <c r="L782" s="219"/>
      <c r="M782" s="220"/>
      <c r="N782" s="221"/>
      <c r="O782" s="221"/>
      <c r="P782" s="221"/>
      <c r="Q782" s="221"/>
      <c r="R782" s="221"/>
      <c r="S782" s="221"/>
      <c r="T782" s="222"/>
      <c r="AT782" s="223" t="s">
        <v>324</v>
      </c>
      <c r="AU782" s="223" t="s">
        <v>86</v>
      </c>
      <c r="AV782" s="13" t="s">
        <v>86</v>
      </c>
      <c r="AW782" s="13" t="s">
        <v>37</v>
      </c>
      <c r="AX782" s="13" t="s">
        <v>76</v>
      </c>
      <c r="AY782" s="223" t="s">
        <v>315</v>
      </c>
    </row>
    <row r="783" spans="1:65" s="14" customFormat="1">
      <c r="B783" s="225"/>
      <c r="C783" s="226"/>
      <c r="D783" s="209" t="s">
        <v>324</v>
      </c>
      <c r="E783" s="227" t="s">
        <v>19</v>
      </c>
      <c r="F783" s="228" t="s">
        <v>1168</v>
      </c>
      <c r="G783" s="226"/>
      <c r="H783" s="227" t="s">
        <v>19</v>
      </c>
      <c r="I783" s="229"/>
      <c r="J783" s="226"/>
      <c r="K783" s="226"/>
      <c r="L783" s="230"/>
      <c r="M783" s="231"/>
      <c r="N783" s="232"/>
      <c r="O783" s="232"/>
      <c r="P783" s="232"/>
      <c r="Q783" s="232"/>
      <c r="R783" s="232"/>
      <c r="S783" s="232"/>
      <c r="T783" s="233"/>
      <c r="AT783" s="234" t="s">
        <v>324</v>
      </c>
      <c r="AU783" s="234" t="s">
        <v>86</v>
      </c>
      <c r="AV783" s="14" t="s">
        <v>84</v>
      </c>
      <c r="AW783" s="14" t="s">
        <v>37</v>
      </c>
      <c r="AX783" s="14" t="s">
        <v>76</v>
      </c>
      <c r="AY783" s="234" t="s">
        <v>315</v>
      </c>
    </row>
    <row r="784" spans="1:65" s="13" customFormat="1">
      <c r="B784" s="213"/>
      <c r="C784" s="214"/>
      <c r="D784" s="209" t="s">
        <v>324</v>
      </c>
      <c r="E784" s="215" t="s">
        <v>19</v>
      </c>
      <c r="F784" s="216" t="s">
        <v>1169</v>
      </c>
      <c r="G784" s="214"/>
      <c r="H784" s="217">
        <v>13.4</v>
      </c>
      <c r="I784" s="218"/>
      <c r="J784" s="214"/>
      <c r="K784" s="214"/>
      <c r="L784" s="219"/>
      <c r="M784" s="220"/>
      <c r="N784" s="221"/>
      <c r="O784" s="221"/>
      <c r="P784" s="221"/>
      <c r="Q784" s="221"/>
      <c r="R784" s="221"/>
      <c r="S784" s="221"/>
      <c r="T784" s="222"/>
      <c r="AT784" s="223" t="s">
        <v>324</v>
      </c>
      <c r="AU784" s="223" t="s">
        <v>86</v>
      </c>
      <c r="AV784" s="13" t="s">
        <v>86</v>
      </c>
      <c r="AW784" s="13" t="s">
        <v>37</v>
      </c>
      <c r="AX784" s="13" t="s">
        <v>76</v>
      </c>
      <c r="AY784" s="223" t="s">
        <v>315</v>
      </c>
    </row>
    <row r="785" spans="2:51" s="14" customFormat="1">
      <c r="B785" s="225"/>
      <c r="C785" s="226"/>
      <c r="D785" s="209" t="s">
        <v>324</v>
      </c>
      <c r="E785" s="227" t="s">
        <v>19</v>
      </c>
      <c r="F785" s="228" t="s">
        <v>1170</v>
      </c>
      <c r="G785" s="226"/>
      <c r="H785" s="227" t="s">
        <v>19</v>
      </c>
      <c r="I785" s="229"/>
      <c r="J785" s="226"/>
      <c r="K785" s="226"/>
      <c r="L785" s="230"/>
      <c r="M785" s="231"/>
      <c r="N785" s="232"/>
      <c r="O785" s="232"/>
      <c r="P785" s="232"/>
      <c r="Q785" s="232"/>
      <c r="R785" s="232"/>
      <c r="S785" s="232"/>
      <c r="T785" s="233"/>
      <c r="AT785" s="234" t="s">
        <v>324</v>
      </c>
      <c r="AU785" s="234" t="s">
        <v>86</v>
      </c>
      <c r="AV785" s="14" t="s">
        <v>84</v>
      </c>
      <c r="AW785" s="14" t="s">
        <v>37</v>
      </c>
      <c r="AX785" s="14" t="s">
        <v>76</v>
      </c>
      <c r="AY785" s="234" t="s">
        <v>315</v>
      </c>
    </row>
    <row r="786" spans="2:51" s="13" customFormat="1">
      <c r="B786" s="213"/>
      <c r="C786" s="214"/>
      <c r="D786" s="209" t="s">
        <v>324</v>
      </c>
      <c r="E786" s="215" t="s">
        <v>19</v>
      </c>
      <c r="F786" s="216" t="s">
        <v>1171</v>
      </c>
      <c r="G786" s="214"/>
      <c r="H786" s="217">
        <v>23.55</v>
      </c>
      <c r="I786" s="218"/>
      <c r="J786" s="214"/>
      <c r="K786" s="214"/>
      <c r="L786" s="219"/>
      <c r="M786" s="220"/>
      <c r="N786" s="221"/>
      <c r="O786" s="221"/>
      <c r="P786" s="221"/>
      <c r="Q786" s="221"/>
      <c r="R786" s="221"/>
      <c r="S786" s="221"/>
      <c r="T786" s="222"/>
      <c r="AT786" s="223" t="s">
        <v>324</v>
      </c>
      <c r="AU786" s="223" t="s">
        <v>86</v>
      </c>
      <c r="AV786" s="13" t="s">
        <v>86</v>
      </c>
      <c r="AW786" s="13" t="s">
        <v>37</v>
      </c>
      <c r="AX786" s="13" t="s">
        <v>76</v>
      </c>
      <c r="AY786" s="223" t="s">
        <v>315</v>
      </c>
    </row>
    <row r="787" spans="2:51" s="14" customFormat="1">
      <c r="B787" s="225"/>
      <c r="C787" s="226"/>
      <c r="D787" s="209" t="s">
        <v>324</v>
      </c>
      <c r="E787" s="227" t="s">
        <v>19</v>
      </c>
      <c r="F787" s="228" t="s">
        <v>1172</v>
      </c>
      <c r="G787" s="226"/>
      <c r="H787" s="227" t="s">
        <v>19</v>
      </c>
      <c r="I787" s="229"/>
      <c r="J787" s="226"/>
      <c r="K787" s="226"/>
      <c r="L787" s="230"/>
      <c r="M787" s="231"/>
      <c r="N787" s="232"/>
      <c r="O787" s="232"/>
      <c r="P787" s="232"/>
      <c r="Q787" s="232"/>
      <c r="R787" s="232"/>
      <c r="S787" s="232"/>
      <c r="T787" s="233"/>
      <c r="AT787" s="234" t="s">
        <v>324</v>
      </c>
      <c r="AU787" s="234" t="s">
        <v>86</v>
      </c>
      <c r="AV787" s="14" t="s">
        <v>84</v>
      </c>
      <c r="AW787" s="14" t="s">
        <v>37</v>
      </c>
      <c r="AX787" s="14" t="s">
        <v>76</v>
      </c>
      <c r="AY787" s="234" t="s">
        <v>315</v>
      </c>
    </row>
    <row r="788" spans="2:51" s="13" customFormat="1">
      <c r="B788" s="213"/>
      <c r="C788" s="214"/>
      <c r="D788" s="209" t="s">
        <v>324</v>
      </c>
      <c r="E788" s="215" t="s">
        <v>19</v>
      </c>
      <c r="F788" s="216" t="s">
        <v>1173</v>
      </c>
      <c r="G788" s="214"/>
      <c r="H788" s="217">
        <v>51.81</v>
      </c>
      <c r="I788" s="218"/>
      <c r="J788" s="214"/>
      <c r="K788" s="214"/>
      <c r="L788" s="219"/>
      <c r="M788" s="220"/>
      <c r="N788" s="221"/>
      <c r="O788" s="221"/>
      <c r="P788" s="221"/>
      <c r="Q788" s="221"/>
      <c r="R788" s="221"/>
      <c r="S788" s="221"/>
      <c r="T788" s="222"/>
      <c r="AT788" s="223" t="s">
        <v>324</v>
      </c>
      <c r="AU788" s="223" t="s">
        <v>86</v>
      </c>
      <c r="AV788" s="13" t="s">
        <v>86</v>
      </c>
      <c r="AW788" s="13" t="s">
        <v>37</v>
      </c>
      <c r="AX788" s="13" t="s">
        <v>76</v>
      </c>
      <c r="AY788" s="223" t="s">
        <v>315</v>
      </c>
    </row>
    <row r="789" spans="2:51" s="14" customFormat="1">
      <c r="B789" s="225"/>
      <c r="C789" s="226"/>
      <c r="D789" s="209" t="s">
        <v>324</v>
      </c>
      <c r="E789" s="227" t="s">
        <v>19</v>
      </c>
      <c r="F789" s="228" t="s">
        <v>1174</v>
      </c>
      <c r="G789" s="226"/>
      <c r="H789" s="227" t="s">
        <v>19</v>
      </c>
      <c r="I789" s="229"/>
      <c r="J789" s="226"/>
      <c r="K789" s="226"/>
      <c r="L789" s="230"/>
      <c r="M789" s="231"/>
      <c r="N789" s="232"/>
      <c r="O789" s="232"/>
      <c r="P789" s="232"/>
      <c r="Q789" s="232"/>
      <c r="R789" s="232"/>
      <c r="S789" s="232"/>
      <c r="T789" s="233"/>
      <c r="AT789" s="234" t="s">
        <v>324</v>
      </c>
      <c r="AU789" s="234" t="s">
        <v>86</v>
      </c>
      <c r="AV789" s="14" t="s">
        <v>84</v>
      </c>
      <c r="AW789" s="14" t="s">
        <v>37</v>
      </c>
      <c r="AX789" s="14" t="s">
        <v>76</v>
      </c>
      <c r="AY789" s="234" t="s">
        <v>315</v>
      </c>
    </row>
    <row r="790" spans="2:51" s="13" customFormat="1">
      <c r="B790" s="213"/>
      <c r="C790" s="214"/>
      <c r="D790" s="209" t="s">
        <v>324</v>
      </c>
      <c r="E790" s="215" t="s">
        <v>19</v>
      </c>
      <c r="F790" s="216" t="s">
        <v>1175</v>
      </c>
      <c r="G790" s="214"/>
      <c r="H790" s="217">
        <v>10.205</v>
      </c>
      <c r="I790" s="218"/>
      <c r="J790" s="214"/>
      <c r="K790" s="214"/>
      <c r="L790" s="219"/>
      <c r="M790" s="220"/>
      <c r="N790" s="221"/>
      <c r="O790" s="221"/>
      <c r="P790" s="221"/>
      <c r="Q790" s="221"/>
      <c r="R790" s="221"/>
      <c r="S790" s="221"/>
      <c r="T790" s="222"/>
      <c r="AT790" s="223" t="s">
        <v>324</v>
      </c>
      <c r="AU790" s="223" t="s">
        <v>86</v>
      </c>
      <c r="AV790" s="13" t="s">
        <v>86</v>
      </c>
      <c r="AW790" s="13" t="s">
        <v>37</v>
      </c>
      <c r="AX790" s="13" t="s">
        <v>76</v>
      </c>
      <c r="AY790" s="223" t="s">
        <v>315</v>
      </c>
    </row>
    <row r="791" spans="2:51" s="14" customFormat="1">
      <c r="B791" s="225"/>
      <c r="C791" s="226"/>
      <c r="D791" s="209" t="s">
        <v>324</v>
      </c>
      <c r="E791" s="227" t="s">
        <v>19</v>
      </c>
      <c r="F791" s="228" t="s">
        <v>1176</v>
      </c>
      <c r="G791" s="226"/>
      <c r="H791" s="227" t="s">
        <v>19</v>
      </c>
      <c r="I791" s="229"/>
      <c r="J791" s="226"/>
      <c r="K791" s="226"/>
      <c r="L791" s="230"/>
      <c r="M791" s="231"/>
      <c r="N791" s="232"/>
      <c r="O791" s="232"/>
      <c r="P791" s="232"/>
      <c r="Q791" s="232"/>
      <c r="R791" s="232"/>
      <c r="S791" s="232"/>
      <c r="T791" s="233"/>
      <c r="AT791" s="234" t="s">
        <v>324</v>
      </c>
      <c r="AU791" s="234" t="s">
        <v>86</v>
      </c>
      <c r="AV791" s="14" t="s">
        <v>84</v>
      </c>
      <c r="AW791" s="14" t="s">
        <v>37</v>
      </c>
      <c r="AX791" s="14" t="s">
        <v>76</v>
      </c>
      <c r="AY791" s="234" t="s">
        <v>315</v>
      </c>
    </row>
    <row r="792" spans="2:51" s="13" customFormat="1">
      <c r="B792" s="213"/>
      <c r="C792" s="214"/>
      <c r="D792" s="209" t="s">
        <v>324</v>
      </c>
      <c r="E792" s="215" t="s">
        <v>19</v>
      </c>
      <c r="F792" s="216" t="s">
        <v>1177</v>
      </c>
      <c r="G792" s="214"/>
      <c r="H792" s="217">
        <v>9.7050000000000001</v>
      </c>
      <c r="I792" s="218"/>
      <c r="J792" s="214"/>
      <c r="K792" s="214"/>
      <c r="L792" s="219"/>
      <c r="M792" s="220"/>
      <c r="N792" s="221"/>
      <c r="O792" s="221"/>
      <c r="P792" s="221"/>
      <c r="Q792" s="221"/>
      <c r="R792" s="221"/>
      <c r="S792" s="221"/>
      <c r="T792" s="222"/>
      <c r="AT792" s="223" t="s">
        <v>324</v>
      </c>
      <c r="AU792" s="223" t="s">
        <v>86</v>
      </c>
      <c r="AV792" s="13" t="s">
        <v>86</v>
      </c>
      <c r="AW792" s="13" t="s">
        <v>37</v>
      </c>
      <c r="AX792" s="13" t="s">
        <v>76</v>
      </c>
      <c r="AY792" s="223" t="s">
        <v>315</v>
      </c>
    </row>
    <row r="793" spans="2:51" s="14" customFormat="1">
      <c r="B793" s="225"/>
      <c r="C793" s="226"/>
      <c r="D793" s="209" t="s">
        <v>324</v>
      </c>
      <c r="E793" s="227" t="s">
        <v>19</v>
      </c>
      <c r="F793" s="228" t="s">
        <v>1119</v>
      </c>
      <c r="G793" s="226"/>
      <c r="H793" s="227" t="s">
        <v>19</v>
      </c>
      <c r="I793" s="229"/>
      <c r="J793" s="226"/>
      <c r="K793" s="226"/>
      <c r="L793" s="230"/>
      <c r="M793" s="231"/>
      <c r="N793" s="232"/>
      <c r="O793" s="232"/>
      <c r="P793" s="232"/>
      <c r="Q793" s="232"/>
      <c r="R793" s="232"/>
      <c r="S793" s="232"/>
      <c r="T793" s="233"/>
      <c r="AT793" s="234" t="s">
        <v>324</v>
      </c>
      <c r="AU793" s="234" t="s">
        <v>86</v>
      </c>
      <c r="AV793" s="14" t="s">
        <v>84</v>
      </c>
      <c r="AW793" s="14" t="s">
        <v>37</v>
      </c>
      <c r="AX793" s="14" t="s">
        <v>76</v>
      </c>
      <c r="AY793" s="234" t="s">
        <v>315</v>
      </c>
    </row>
    <row r="794" spans="2:51" s="13" customFormat="1">
      <c r="B794" s="213"/>
      <c r="C794" s="214"/>
      <c r="D794" s="209" t="s">
        <v>324</v>
      </c>
      <c r="E794" s="215" t="s">
        <v>19</v>
      </c>
      <c r="F794" s="216" t="s">
        <v>1178</v>
      </c>
      <c r="G794" s="214"/>
      <c r="H794" s="217">
        <v>134.1</v>
      </c>
      <c r="I794" s="218"/>
      <c r="J794" s="214"/>
      <c r="K794" s="214"/>
      <c r="L794" s="219"/>
      <c r="M794" s="220"/>
      <c r="N794" s="221"/>
      <c r="O794" s="221"/>
      <c r="P794" s="221"/>
      <c r="Q794" s="221"/>
      <c r="R794" s="221"/>
      <c r="S794" s="221"/>
      <c r="T794" s="222"/>
      <c r="AT794" s="223" t="s">
        <v>324</v>
      </c>
      <c r="AU794" s="223" t="s">
        <v>86</v>
      </c>
      <c r="AV794" s="13" t="s">
        <v>86</v>
      </c>
      <c r="AW794" s="13" t="s">
        <v>37</v>
      </c>
      <c r="AX794" s="13" t="s">
        <v>76</v>
      </c>
      <c r="AY794" s="223" t="s">
        <v>315</v>
      </c>
    </row>
    <row r="795" spans="2:51" s="14" customFormat="1">
      <c r="B795" s="225"/>
      <c r="C795" s="226"/>
      <c r="D795" s="209" t="s">
        <v>324</v>
      </c>
      <c r="E795" s="227" t="s">
        <v>19</v>
      </c>
      <c r="F795" s="228" t="s">
        <v>1125</v>
      </c>
      <c r="G795" s="226"/>
      <c r="H795" s="227" t="s">
        <v>19</v>
      </c>
      <c r="I795" s="229"/>
      <c r="J795" s="226"/>
      <c r="K795" s="226"/>
      <c r="L795" s="230"/>
      <c r="M795" s="231"/>
      <c r="N795" s="232"/>
      <c r="O795" s="232"/>
      <c r="P795" s="232"/>
      <c r="Q795" s="232"/>
      <c r="R795" s="232"/>
      <c r="S795" s="232"/>
      <c r="T795" s="233"/>
      <c r="AT795" s="234" t="s">
        <v>324</v>
      </c>
      <c r="AU795" s="234" t="s">
        <v>86</v>
      </c>
      <c r="AV795" s="14" t="s">
        <v>84</v>
      </c>
      <c r="AW795" s="14" t="s">
        <v>37</v>
      </c>
      <c r="AX795" s="14" t="s">
        <v>76</v>
      </c>
      <c r="AY795" s="234" t="s">
        <v>315</v>
      </c>
    </row>
    <row r="796" spans="2:51" s="13" customFormat="1">
      <c r="B796" s="213"/>
      <c r="C796" s="214"/>
      <c r="D796" s="209" t="s">
        <v>324</v>
      </c>
      <c r="E796" s="215" t="s">
        <v>19</v>
      </c>
      <c r="F796" s="216" t="s">
        <v>1179</v>
      </c>
      <c r="G796" s="214"/>
      <c r="H796" s="217">
        <v>122.1</v>
      </c>
      <c r="I796" s="218"/>
      <c r="J796" s="214"/>
      <c r="K796" s="214"/>
      <c r="L796" s="219"/>
      <c r="M796" s="220"/>
      <c r="N796" s="221"/>
      <c r="O796" s="221"/>
      <c r="P796" s="221"/>
      <c r="Q796" s="221"/>
      <c r="R796" s="221"/>
      <c r="S796" s="221"/>
      <c r="T796" s="222"/>
      <c r="AT796" s="223" t="s">
        <v>324</v>
      </c>
      <c r="AU796" s="223" t="s">
        <v>86</v>
      </c>
      <c r="AV796" s="13" t="s">
        <v>86</v>
      </c>
      <c r="AW796" s="13" t="s">
        <v>37</v>
      </c>
      <c r="AX796" s="13" t="s">
        <v>76</v>
      </c>
      <c r="AY796" s="223" t="s">
        <v>315</v>
      </c>
    </row>
    <row r="797" spans="2:51" s="14" customFormat="1">
      <c r="B797" s="225"/>
      <c r="C797" s="226"/>
      <c r="D797" s="209" t="s">
        <v>324</v>
      </c>
      <c r="E797" s="227" t="s">
        <v>19</v>
      </c>
      <c r="F797" s="228" t="s">
        <v>1126</v>
      </c>
      <c r="G797" s="226"/>
      <c r="H797" s="227" t="s">
        <v>19</v>
      </c>
      <c r="I797" s="229"/>
      <c r="J797" s="226"/>
      <c r="K797" s="226"/>
      <c r="L797" s="230"/>
      <c r="M797" s="231"/>
      <c r="N797" s="232"/>
      <c r="O797" s="232"/>
      <c r="P797" s="232"/>
      <c r="Q797" s="232"/>
      <c r="R797" s="232"/>
      <c r="S797" s="232"/>
      <c r="T797" s="233"/>
      <c r="AT797" s="234" t="s">
        <v>324</v>
      </c>
      <c r="AU797" s="234" t="s">
        <v>86</v>
      </c>
      <c r="AV797" s="14" t="s">
        <v>84</v>
      </c>
      <c r="AW797" s="14" t="s">
        <v>37</v>
      </c>
      <c r="AX797" s="14" t="s">
        <v>76</v>
      </c>
      <c r="AY797" s="234" t="s">
        <v>315</v>
      </c>
    </row>
    <row r="798" spans="2:51" s="13" customFormat="1">
      <c r="B798" s="213"/>
      <c r="C798" s="214"/>
      <c r="D798" s="209" t="s">
        <v>324</v>
      </c>
      <c r="E798" s="215" t="s">
        <v>19</v>
      </c>
      <c r="F798" s="216" t="s">
        <v>1180</v>
      </c>
      <c r="G798" s="214"/>
      <c r="H798" s="217">
        <v>135.80000000000001</v>
      </c>
      <c r="I798" s="218"/>
      <c r="J798" s="214"/>
      <c r="K798" s="214"/>
      <c r="L798" s="219"/>
      <c r="M798" s="220"/>
      <c r="N798" s="221"/>
      <c r="O798" s="221"/>
      <c r="P798" s="221"/>
      <c r="Q798" s="221"/>
      <c r="R798" s="221"/>
      <c r="S798" s="221"/>
      <c r="T798" s="222"/>
      <c r="AT798" s="223" t="s">
        <v>324</v>
      </c>
      <c r="AU798" s="223" t="s">
        <v>86</v>
      </c>
      <c r="AV798" s="13" t="s">
        <v>86</v>
      </c>
      <c r="AW798" s="13" t="s">
        <v>37</v>
      </c>
      <c r="AX798" s="13" t="s">
        <v>76</v>
      </c>
      <c r="AY798" s="223" t="s">
        <v>315</v>
      </c>
    </row>
    <row r="799" spans="2:51" s="14" customFormat="1">
      <c r="B799" s="225"/>
      <c r="C799" s="226"/>
      <c r="D799" s="209" t="s">
        <v>324</v>
      </c>
      <c r="E799" s="227" t="s">
        <v>19</v>
      </c>
      <c r="F799" s="228" t="s">
        <v>1131</v>
      </c>
      <c r="G799" s="226"/>
      <c r="H799" s="227" t="s">
        <v>19</v>
      </c>
      <c r="I799" s="229"/>
      <c r="J799" s="226"/>
      <c r="K799" s="226"/>
      <c r="L799" s="230"/>
      <c r="M799" s="231"/>
      <c r="N799" s="232"/>
      <c r="O799" s="232"/>
      <c r="P799" s="232"/>
      <c r="Q799" s="232"/>
      <c r="R799" s="232"/>
      <c r="S799" s="232"/>
      <c r="T799" s="233"/>
      <c r="AT799" s="234" t="s">
        <v>324</v>
      </c>
      <c r="AU799" s="234" t="s">
        <v>86</v>
      </c>
      <c r="AV799" s="14" t="s">
        <v>84</v>
      </c>
      <c r="AW799" s="14" t="s">
        <v>37</v>
      </c>
      <c r="AX799" s="14" t="s">
        <v>76</v>
      </c>
      <c r="AY799" s="234" t="s">
        <v>315</v>
      </c>
    </row>
    <row r="800" spans="2:51" s="13" customFormat="1">
      <c r="B800" s="213"/>
      <c r="C800" s="214"/>
      <c r="D800" s="209" t="s">
        <v>324</v>
      </c>
      <c r="E800" s="215" t="s">
        <v>19</v>
      </c>
      <c r="F800" s="216" t="s">
        <v>1181</v>
      </c>
      <c r="G800" s="214"/>
      <c r="H800" s="217">
        <v>107.4</v>
      </c>
      <c r="I800" s="218"/>
      <c r="J800" s="214"/>
      <c r="K800" s="214"/>
      <c r="L800" s="219"/>
      <c r="M800" s="220"/>
      <c r="N800" s="221"/>
      <c r="O800" s="221"/>
      <c r="P800" s="221"/>
      <c r="Q800" s="221"/>
      <c r="R800" s="221"/>
      <c r="S800" s="221"/>
      <c r="T800" s="222"/>
      <c r="AT800" s="223" t="s">
        <v>324</v>
      </c>
      <c r="AU800" s="223" t="s">
        <v>86</v>
      </c>
      <c r="AV800" s="13" t="s">
        <v>86</v>
      </c>
      <c r="AW800" s="13" t="s">
        <v>37</v>
      </c>
      <c r="AX800" s="13" t="s">
        <v>76</v>
      </c>
      <c r="AY800" s="223" t="s">
        <v>315</v>
      </c>
    </row>
    <row r="801" spans="1:65" s="14" customFormat="1">
      <c r="B801" s="225"/>
      <c r="C801" s="226"/>
      <c r="D801" s="209" t="s">
        <v>324</v>
      </c>
      <c r="E801" s="227" t="s">
        <v>19</v>
      </c>
      <c r="F801" s="228" t="s">
        <v>1134</v>
      </c>
      <c r="G801" s="226"/>
      <c r="H801" s="227" t="s">
        <v>19</v>
      </c>
      <c r="I801" s="229"/>
      <c r="J801" s="226"/>
      <c r="K801" s="226"/>
      <c r="L801" s="230"/>
      <c r="M801" s="231"/>
      <c r="N801" s="232"/>
      <c r="O801" s="232"/>
      <c r="P801" s="232"/>
      <c r="Q801" s="232"/>
      <c r="R801" s="232"/>
      <c r="S801" s="232"/>
      <c r="T801" s="233"/>
      <c r="AT801" s="234" t="s">
        <v>324</v>
      </c>
      <c r="AU801" s="234" t="s">
        <v>86</v>
      </c>
      <c r="AV801" s="14" t="s">
        <v>84</v>
      </c>
      <c r="AW801" s="14" t="s">
        <v>37</v>
      </c>
      <c r="AX801" s="14" t="s">
        <v>76</v>
      </c>
      <c r="AY801" s="234" t="s">
        <v>315</v>
      </c>
    </row>
    <row r="802" spans="1:65" s="13" customFormat="1">
      <c r="B802" s="213"/>
      <c r="C802" s="214"/>
      <c r="D802" s="209" t="s">
        <v>324</v>
      </c>
      <c r="E802" s="215" t="s">
        <v>19</v>
      </c>
      <c r="F802" s="216" t="s">
        <v>1182</v>
      </c>
      <c r="G802" s="214"/>
      <c r="H802" s="217">
        <v>38.6</v>
      </c>
      <c r="I802" s="218"/>
      <c r="J802" s="214"/>
      <c r="K802" s="214"/>
      <c r="L802" s="219"/>
      <c r="M802" s="220"/>
      <c r="N802" s="221"/>
      <c r="O802" s="221"/>
      <c r="P802" s="221"/>
      <c r="Q802" s="221"/>
      <c r="R802" s="221"/>
      <c r="S802" s="221"/>
      <c r="T802" s="222"/>
      <c r="AT802" s="223" t="s">
        <v>324</v>
      </c>
      <c r="AU802" s="223" t="s">
        <v>86</v>
      </c>
      <c r="AV802" s="13" t="s">
        <v>86</v>
      </c>
      <c r="AW802" s="13" t="s">
        <v>37</v>
      </c>
      <c r="AX802" s="13" t="s">
        <v>76</v>
      </c>
      <c r="AY802" s="223" t="s">
        <v>315</v>
      </c>
    </row>
    <row r="803" spans="1:65" s="14" customFormat="1">
      <c r="B803" s="225"/>
      <c r="C803" s="226"/>
      <c r="D803" s="209" t="s">
        <v>324</v>
      </c>
      <c r="E803" s="227" t="s">
        <v>19</v>
      </c>
      <c r="F803" s="228" t="s">
        <v>1138</v>
      </c>
      <c r="G803" s="226"/>
      <c r="H803" s="227" t="s">
        <v>19</v>
      </c>
      <c r="I803" s="229"/>
      <c r="J803" s="226"/>
      <c r="K803" s="226"/>
      <c r="L803" s="230"/>
      <c r="M803" s="231"/>
      <c r="N803" s="232"/>
      <c r="O803" s="232"/>
      <c r="P803" s="232"/>
      <c r="Q803" s="232"/>
      <c r="R803" s="232"/>
      <c r="S803" s="232"/>
      <c r="T803" s="233"/>
      <c r="AT803" s="234" t="s">
        <v>324</v>
      </c>
      <c r="AU803" s="234" t="s">
        <v>86</v>
      </c>
      <c r="AV803" s="14" t="s">
        <v>84</v>
      </c>
      <c r="AW803" s="14" t="s">
        <v>37</v>
      </c>
      <c r="AX803" s="14" t="s">
        <v>76</v>
      </c>
      <c r="AY803" s="234" t="s">
        <v>315</v>
      </c>
    </row>
    <row r="804" spans="1:65" s="13" customFormat="1">
      <c r="B804" s="213"/>
      <c r="C804" s="214"/>
      <c r="D804" s="209" t="s">
        <v>324</v>
      </c>
      <c r="E804" s="215" t="s">
        <v>19</v>
      </c>
      <c r="F804" s="216" t="s">
        <v>1183</v>
      </c>
      <c r="G804" s="214"/>
      <c r="H804" s="217">
        <v>50.8</v>
      </c>
      <c r="I804" s="218"/>
      <c r="J804" s="214"/>
      <c r="K804" s="214"/>
      <c r="L804" s="219"/>
      <c r="M804" s="220"/>
      <c r="N804" s="221"/>
      <c r="O804" s="221"/>
      <c r="P804" s="221"/>
      <c r="Q804" s="221"/>
      <c r="R804" s="221"/>
      <c r="S804" s="221"/>
      <c r="T804" s="222"/>
      <c r="AT804" s="223" t="s">
        <v>324</v>
      </c>
      <c r="AU804" s="223" t="s">
        <v>86</v>
      </c>
      <c r="AV804" s="13" t="s">
        <v>86</v>
      </c>
      <c r="AW804" s="13" t="s">
        <v>37</v>
      </c>
      <c r="AX804" s="13" t="s">
        <v>76</v>
      </c>
      <c r="AY804" s="223" t="s">
        <v>315</v>
      </c>
    </row>
    <row r="805" spans="1:65" s="14" customFormat="1">
      <c r="B805" s="225"/>
      <c r="C805" s="226"/>
      <c r="D805" s="209" t="s">
        <v>324</v>
      </c>
      <c r="E805" s="227" t="s">
        <v>19</v>
      </c>
      <c r="F805" s="228" t="s">
        <v>1142</v>
      </c>
      <c r="G805" s="226"/>
      <c r="H805" s="227" t="s">
        <v>19</v>
      </c>
      <c r="I805" s="229"/>
      <c r="J805" s="226"/>
      <c r="K805" s="226"/>
      <c r="L805" s="230"/>
      <c r="M805" s="231"/>
      <c r="N805" s="232"/>
      <c r="O805" s="232"/>
      <c r="P805" s="232"/>
      <c r="Q805" s="232"/>
      <c r="R805" s="232"/>
      <c r="S805" s="232"/>
      <c r="T805" s="233"/>
      <c r="AT805" s="234" t="s">
        <v>324</v>
      </c>
      <c r="AU805" s="234" t="s">
        <v>86</v>
      </c>
      <c r="AV805" s="14" t="s">
        <v>84</v>
      </c>
      <c r="AW805" s="14" t="s">
        <v>37</v>
      </c>
      <c r="AX805" s="14" t="s">
        <v>76</v>
      </c>
      <c r="AY805" s="234" t="s">
        <v>315</v>
      </c>
    </row>
    <row r="806" spans="1:65" s="13" customFormat="1">
      <c r="B806" s="213"/>
      <c r="C806" s="214"/>
      <c r="D806" s="209" t="s">
        <v>324</v>
      </c>
      <c r="E806" s="215" t="s">
        <v>19</v>
      </c>
      <c r="F806" s="216" t="s">
        <v>1184</v>
      </c>
      <c r="G806" s="214"/>
      <c r="H806" s="217">
        <v>21.774999999999999</v>
      </c>
      <c r="I806" s="218"/>
      <c r="J806" s="214"/>
      <c r="K806" s="214"/>
      <c r="L806" s="219"/>
      <c r="M806" s="220"/>
      <c r="N806" s="221"/>
      <c r="O806" s="221"/>
      <c r="P806" s="221"/>
      <c r="Q806" s="221"/>
      <c r="R806" s="221"/>
      <c r="S806" s="221"/>
      <c r="T806" s="222"/>
      <c r="AT806" s="223" t="s">
        <v>324</v>
      </c>
      <c r="AU806" s="223" t="s">
        <v>86</v>
      </c>
      <c r="AV806" s="13" t="s">
        <v>86</v>
      </c>
      <c r="AW806" s="13" t="s">
        <v>37</v>
      </c>
      <c r="AX806" s="13" t="s">
        <v>76</v>
      </c>
      <c r="AY806" s="223" t="s">
        <v>315</v>
      </c>
    </row>
    <row r="807" spans="1:65" s="14" customFormat="1">
      <c r="B807" s="225"/>
      <c r="C807" s="226"/>
      <c r="D807" s="209" t="s">
        <v>324</v>
      </c>
      <c r="E807" s="227" t="s">
        <v>19</v>
      </c>
      <c r="F807" s="228" t="s">
        <v>1146</v>
      </c>
      <c r="G807" s="226"/>
      <c r="H807" s="227" t="s">
        <v>19</v>
      </c>
      <c r="I807" s="229"/>
      <c r="J807" s="226"/>
      <c r="K807" s="226"/>
      <c r="L807" s="230"/>
      <c r="M807" s="231"/>
      <c r="N807" s="232"/>
      <c r="O807" s="232"/>
      <c r="P807" s="232"/>
      <c r="Q807" s="232"/>
      <c r="R807" s="232"/>
      <c r="S807" s="232"/>
      <c r="T807" s="233"/>
      <c r="AT807" s="234" t="s">
        <v>324</v>
      </c>
      <c r="AU807" s="234" t="s">
        <v>86</v>
      </c>
      <c r="AV807" s="14" t="s">
        <v>84</v>
      </c>
      <c r="AW807" s="14" t="s">
        <v>37</v>
      </c>
      <c r="AX807" s="14" t="s">
        <v>76</v>
      </c>
      <c r="AY807" s="234" t="s">
        <v>315</v>
      </c>
    </row>
    <row r="808" spans="1:65" s="13" customFormat="1">
      <c r="B808" s="213"/>
      <c r="C808" s="214"/>
      <c r="D808" s="209" t="s">
        <v>324</v>
      </c>
      <c r="E808" s="215" t="s">
        <v>19</v>
      </c>
      <c r="F808" s="216" t="s">
        <v>1185</v>
      </c>
      <c r="G808" s="214"/>
      <c r="H808" s="217">
        <v>86.9</v>
      </c>
      <c r="I808" s="218"/>
      <c r="J808" s="214"/>
      <c r="K808" s="214"/>
      <c r="L808" s="219"/>
      <c r="M808" s="220"/>
      <c r="N808" s="221"/>
      <c r="O808" s="221"/>
      <c r="P808" s="221"/>
      <c r="Q808" s="221"/>
      <c r="R808" s="221"/>
      <c r="S808" s="221"/>
      <c r="T808" s="222"/>
      <c r="AT808" s="223" t="s">
        <v>324</v>
      </c>
      <c r="AU808" s="223" t="s">
        <v>86</v>
      </c>
      <c r="AV808" s="13" t="s">
        <v>86</v>
      </c>
      <c r="AW808" s="13" t="s">
        <v>37</v>
      </c>
      <c r="AX808" s="13" t="s">
        <v>76</v>
      </c>
      <c r="AY808" s="223" t="s">
        <v>315</v>
      </c>
    </row>
    <row r="809" spans="1:65" s="16" customFormat="1">
      <c r="B809" s="246"/>
      <c r="C809" s="247"/>
      <c r="D809" s="209" t="s">
        <v>324</v>
      </c>
      <c r="E809" s="248" t="s">
        <v>103</v>
      </c>
      <c r="F809" s="249" t="s">
        <v>368</v>
      </c>
      <c r="G809" s="247"/>
      <c r="H809" s="250">
        <v>836.851</v>
      </c>
      <c r="I809" s="251"/>
      <c r="J809" s="247"/>
      <c r="K809" s="247"/>
      <c r="L809" s="252"/>
      <c r="M809" s="253"/>
      <c r="N809" s="254"/>
      <c r="O809" s="254"/>
      <c r="P809" s="254"/>
      <c r="Q809" s="254"/>
      <c r="R809" s="254"/>
      <c r="S809" s="254"/>
      <c r="T809" s="255"/>
      <c r="AT809" s="256" t="s">
        <v>324</v>
      </c>
      <c r="AU809" s="256" t="s">
        <v>86</v>
      </c>
      <c r="AV809" s="16" t="s">
        <v>194</v>
      </c>
      <c r="AW809" s="16" t="s">
        <v>37</v>
      </c>
      <c r="AX809" s="16" t="s">
        <v>84</v>
      </c>
      <c r="AY809" s="256" t="s">
        <v>315</v>
      </c>
    </row>
    <row r="810" spans="1:65" s="2" customFormat="1" ht="16.5" customHeight="1">
      <c r="A810" s="36"/>
      <c r="B810" s="37"/>
      <c r="C810" s="196" t="s">
        <v>1186</v>
      </c>
      <c r="D810" s="196" t="s">
        <v>317</v>
      </c>
      <c r="E810" s="197" t="s">
        <v>1187</v>
      </c>
      <c r="F810" s="198" t="s">
        <v>1188</v>
      </c>
      <c r="G810" s="199" t="s">
        <v>105</v>
      </c>
      <c r="H810" s="200">
        <v>103.145</v>
      </c>
      <c r="I810" s="201"/>
      <c r="J810" s="202">
        <f>ROUND(I810*H810,2)</f>
        <v>0</v>
      </c>
      <c r="K810" s="198" t="s">
        <v>19</v>
      </c>
      <c r="L810" s="41"/>
      <c r="M810" s="203" t="s">
        <v>19</v>
      </c>
      <c r="N810" s="204" t="s">
        <v>47</v>
      </c>
      <c r="O810" s="66"/>
      <c r="P810" s="205">
        <f>O810*H810</f>
        <v>0</v>
      </c>
      <c r="Q810" s="205">
        <v>7.26E-3</v>
      </c>
      <c r="R810" s="205">
        <f>Q810*H810</f>
        <v>0.74883270000000002</v>
      </c>
      <c r="S810" s="205">
        <v>0</v>
      </c>
      <c r="T810" s="206">
        <f>S810*H810</f>
        <v>0</v>
      </c>
      <c r="U810" s="36"/>
      <c r="V810" s="36"/>
      <c r="W810" s="36"/>
      <c r="X810" s="36"/>
      <c r="Y810" s="36"/>
      <c r="Z810" s="36"/>
      <c r="AA810" s="36"/>
      <c r="AB810" s="36"/>
      <c r="AC810" s="36"/>
      <c r="AD810" s="36"/>
      <c r="AE810" s="36"/>
      <c r="AR810" s="207" t="s">
        <v>194</v>
      </c>
      <c r="AT810" s="207" t="s">
        <v>317</v>
      </c>
      <c r="AU810" s="207" t="s">
        <v>86</v>
      </c>
      <c r="AY810" s="19" t="s">
        <v>315</v>
      </c>
      <c r="BE810" s="208">
        <f>IF(N810="základní",J810,0)</f>
        <v>0</v>
      </c>
      <c r="BF810" s="208">
        <f>IF(N810="snížená",J810,0)</f>
        <v>0</v>
      </c>
      <c r="BG810" s="208">
        <f>IF(N810="zákl. přenesená",J810,0)</f>
        <v>0</v>
      </c>
      <c r="BH810" s="208">
        <f>IF(N810="sníž. přenesená",J810,0)</f>
        <v>0</v>
      </c>
      <c r="BI810" s="208">
        <f>IF(N810="nulová",J810,0)</f>
        <v>0</v>
      </c>
      <c r="BJ810" s="19" t="s">
        <v>84</v>
      </c>
      <c r="BK810" s="208">
        <f>ROUND(I810*H810,2)</f>
        <v>0</v>
      </c>
      <c r="BL810" s="19" t="s">
        <v>194</v>
      </c>
      <c r="BM810" s="207" t="s">
        <v>1189</v>
      </c>
    </row>
    <row r="811" spans="1:65" s="2" customFormat="1" ht="29.25">
      <c r="A811" s="36"/>
      <c r="B811" s="37"/>
      <c r="C811" s="38"/>
      <c r="D811" s="209" t="s">
        <v>322</v>
      </c>
      <c r="E811" s="38"/>
      <c r="F811" s="210" t="s">
        <v>1155</v>
      </c>
      <c r="G811" s="38"/>
      <c r="H811" s="38"/>
      <c r="I811" s="118"/>
      <c r="J811" s="38"/>
      <c r="K811" s="38"/>
      <c r="L811" s="41"/>
      <c r="M811" s="211"/>
      <c r="N811" s="212"/>
      <c r="O811" s="66"/>
      <c r="P811" s="66"/>
      <c r="Q811" s="66"/>
      <c r="R811" s="66"/>
      <c r="S811" s="66"/>
      <c r="T811" s="67"/>
      <c r="U811" s="36"/>
      <c r="V811" s="36"/>
      <c r="W811" s="36"/>
      <c r="X811" s="36"/>
      <c r="Y811" s="36"/>
      <c r="Z811" s="36"/>
      <c r="AA811" s="36"/>
      <c r="AB811" s="36"/>
      <c r="AC811" s="36"/>
      <c r="AD811" s="36"/>
      <c r="AE811" s="36"/>
      <c r="AT811" s="19" t="s">
        <v>322</v>
      </c>
      <c r="AU811" s="19" t="s">
        <v>86</v>
      </c>
    </row>
    <row r="812" spans="1:65" s="14" customFormat="1">
      <c r="B812" s="225"/>
      <c r="C812" s="226"/>
      <c r="D812" s="209" t="s">
        <v>324</v>
      </c>
      <c r="E812" s="227" t="s">
        <v>19</v>
      </c>
      <c r="F812" s="228" t="s">
        <v>1119</v>
      </c>
      <c r="G812" s="226"/>
      <c r="H812" s="227" t="s">
        <v>19</v>
      </c>
      <c r="I812" s="229"/>
      <c r="J812" s="226"/>
      <c r="K812" s="226"/>
      <c r="L812" s="230"/>
      <c r="M812" s="231"/>
      <c r="N812" s="232"/>
      <c r="O812" s="232"/>
      <c r="P812" s="232"/>
      <c r="Q812" s="232"/>
      <c r="R812" s="232"/>
      <c r="S812" s="232"/>
      <c r="T812" s="233"/>
      <c r="AT812" s="234" t="s">
        <v>324</v>
      </c>
      <c r="AU812" s="234" t="s">
        <v>86</v>
      </c>
      <c r="AV812" s="14" t="s">
        <v>84</v>
      </c>
      <c r="AW812" s="14" t="s">
        <v>37</v>
      </c>
      <c r="AX812" s="14" t="s">
        <v>76</v>
      </c>
      <c r="AY812" s="234" t="s">
        <v>315</v>
      </c>
    </row>
    <row r="813" spans="1:65" s="13" customFormat="1">
      <c r="B813" s="213"/>
      <c r="C813" s="214"/>
      <c r="D813" s="209" t="s">
        <v>324</v>
      </c>
      <c r="E813" s="215" t="s">
        <v>19</v>
      </c>
      <c r="F813" s="216" t="s">
        <v>1190</v>
      </c>
      <c r="G813" s="214"/>
      <c r="H813" s="217">
        <v>48.354999999999997</v>
      </c>
      <c r="I813" s="218"/>
      <c r="J813" s="214"/>
      <c r="K813" s="214"/>
      <c r="L813" s="219"/>
      <c r="M813" s="220"/>
      <c r="N813" s="221"/>
      <c r="O813" s="221"/>
      <c r="P813" s="221"/>
      <c r="Q813" s="221"/>
      <c r="R813" s="221"/>
      <c r="S813" s="221"/>
      <c r="T813" s="222"/>
      <c r="AT813" s="223" t="s">
        <v>324</v>
      </c>
      <c r="AU813" s="223" t="s">
        <v>86</v>
      </c>
      <c r="AV813" s="13" t="s">
        <v>86</v>
      </c>
      <c r="AW813" s="13" t="s">
        <v>37</v>
      </c>
      <c r="AX813" s="13" t="s">
        <v>76</v>
      </c>
      <c r="AY813" s="223" t="s">
        <v>315</v>
      </c>
    </row>
    <row r="814" spans="1:65" s="14" customFormat="1">
      <c r="B814" s="225"/>
      <c r="C814" s="226"/>
      <c r="D814" s="209" t="s">
        <v>324</v>
      </c>
      <c r="E814" s="227" t="s">
        <v>19</v>
      </c>
      <c r="F814" s="228" t="s">
        <v>1125</v>
      </c>
      <c r="G814" s="226"/>
      <c r="H814" s="227" t="s">
        <v>19</v>
      </c>
      <c r="I814" s="229"/>
      <c r="J814" s="226"/>
      <c r="K814" s="226"/>
      <c r="L814" s="230"/>
      <c r="M814" s="231"/>
      <c r="N814" s="232"/>
      <c r="O814" s="232"/>
      <c r="P814" s="232"/>
      <c r="Q814" s="232"/>
      <c r="R814" s="232"/>
      <c r="S814" s="232"/>
      <c r="T814" s="233"/>
      <c r="AT814" s="234" t="s">
        <v>324</v>
      </c>
      <c r="AU814" s="234" t="s">
        <v>86</v>
      </c>
      <c r="AV814" s="14" t="s">
        <v>84</v>
      </c>
      <c r="AW814" s="14" t="s">
        <v>37</v>
      </c>
      <c r="AX814" s="14" t="s">
        <v>76</v>
      </c>
      <c r="AY814" s="234" t="s">
        <v>315</v>
      </c>
    </row>
    <row r="815" spans="1:65" s="13" customFormat="1">
      <c r="B815" s="213"/>
      <c r="C815" s="214"/>
      <c r="D815" s="209" t="s">
        <v>324</v>
      </c>
      <c r="E815" s="215" t="s">
        <v>19</v>
      </c>
      <c r="F815" s="216" t="s">
        <v>1191</v>
      </c>
      <c r="G815" s="214"/>
      <c r="H815" s="217">
        <v>46.94</v>
      </c>
      <c r="I815" s="218"/>
      <c r="J815" s="214"/>
      <c r="K815" s="214"/>
      <c r="L815" s="219"/>
      <c r="M815" s="220"/>
      <c r="N815" s="221"/>
      <c r="O815" s="221"/>
      <c r="P815" s="221"/>
      <c r="Q815" s="221"/>
      <c r="R815" s="221"/>
      <c r="S815" s="221"/>
      <c r="T815" s="222"/>
      <c r="AT815" s="223" t="s">
        <v>324</v>
      </c>
      <c r="AU815" s="223" t="s">
        <v>86</v>
      </c>
      <c r="AV815" s="13" t="s">
        <v>86</v>
      </c>
      <c r="AW815" s="13" t="s">
        <v>37</v>
      </c>
      <c r="AX815" s="13" t="s">
        <v>76</v>
      </c>
      <c r="AY815" s="223" t="s">
        <v>315</v>
      </c>
    </row>
    <row r="816" spans="1:65" s="14" customFormat="1">
      <c r="B816" s="225"/>
      <c r="C816" s="226"/>
      <c r="D816" s="209" t="s">
        <v>324</v>
      </c>
      <c r="E816" s="227" t="s">
        <v>19</v>
      </c>
      <c r="F816" s="228" t="s">
        <v>1126</v>
      </c>
      <c r="G816" s="226"/>
      <c r="H816" s="227" t="s">
        <v>19</v>
      </c>
      <c r="I816" s="229"/>
      <c r="J816" s="226"/>
      <c r="K816" s="226"/>
      <c r="L816" s="230"/>
      <c r="M816" s="231"/>
      <c r="N816" s="232"/>
      <c r="O816" s="232"/>
      <c r="P816" s="232"/>
      <c r="Q816" s="232"/>
      <c r="R816" s="232"/>
      <c r="S816" s="232"/>
      <c r="T816" s="233"/>
      <c r="AT816" s="234" t="s">
        <v>324</v>
      </c>
      <c r="AU816" s="234" t="s">
        <v>86</v>
      </c>
      <c r="AV816" s="14" t="s">
        <v>84</v>
      </c>
      <c r="AW816" s="14" t="s">
        <v>37</v>
      </c>
      <c r="AX816" s="14" t="s">
        <v>76</v>
      </c>
      <c r="AY816" s="234" t="s">
        <v>315</v>
      </c>
    </row>
    <row r="817" spans="1:65" s="13" customFormat="1">
      <c r="B817" s="213"/>
      <c r="C817" s="214"/>
      <c r="D817" s="209" t="s">
        <v>324</v>
      </c>
      <c r="E817" s="215" t="s">
        <v>19</v>
      </c>
      <c r="F817" s="216" t="s">
        <v>1192</v>
      </c>
      <c r="G817" s="214"/>
      <c r="H817" s="217">
        <v>1.125</v>
      </c>
      <c r="I817" s="218"/>
      <c r="J817" s="214"/>
      <c r="K817" s="214"/>
      <c r="L817" s="219"/>
      <c r="M817" s="220"/>
      <c r="N817" s="221"/>
      <c r="O817" s="221"/>
      <c r="P817" s="221"/>
      <c r="Q817" s="221"/>
      <c r="R817" s="221"/>
      <c r="S817" s="221"/>
      <c r="T817" s="222"/>
      <c r="AT817" s="223" t="s">
        <v>324</v>
      </c>
      <c r="AU817" s="223" t="s">
        <v>86</v>
      </c>
      <c r="AV817" s="13" t="s">
        <v>86</v>
      </c>
      <c r="AW817" s="13" t="s">
        <v>37</v>
      </c>
      <c r="AX817" s="13" t="s">
        <v>76</v>
      </c>
      <c r="AY817" s="223" t="s">
        <v>315</v>
      </c>
    </row>
    <row r="818" spans="1:65" s="14" customFormat="1">
      <c r="B818" s="225"/>
      <c r="C818" s="226"/>
      <c r="D818" s="209" t="s">
        <v>324</v>
      </c>
      <c r="E818" s="227" t="s">
        <v>19</v>
      </c>
      <c r="F818" s="228" t="s">
        <v>1131</v>
      </c>
      <c r="G818" s="226"/>
      <c r="H818" s="227" t="s">
        <v>19</v>
      </c>
      <c r="I818" s="229"/>
      <c r="J818" s="226"/>
      <c r="K818" s="226"/>
      <c r="L818" s="230"/>
      <c r="M818" s="231"/>
      <c r="N818" s="232"/>
      <c r="O818" s="232"/>
      <c r="P818" s="232"/>
      <c r="Q818" s="232"/>
      <c r="R818" s="232"/>
      <c r="S818" s="232"/>
      <c r="T818" s="233"/>
      <c r="AT818" s="234" t="s">
        <v>324</v>
      </c>
      <c r="AU818" s="234" t="s">
        <v>86</v>
      </c>
      <c r="AV818" s="14" t="s">
        <v>84</v>
      </c>
      <c r="AW818" s="14" t="s">
        <v>37</v>
      </c>
      <c r="AX818" s="14" t="s">
        <v>76</v>
      </c>
      <c r="AY818" s="234" t="s">
        <v>315</v>
      </c>
    </row>
    <row r="819" spans="1:65" s="13" customFormat="1">
      <c r="B819" s="213"/>
      <c r="C819" s="214"/>
      <c r="D819" s="209" t="s">
        <v>324</v>
      </c>
      <c r="E819" s="215" t="s">
        <v>19</v>
      </c>
      <c r="F819" s="216" t="s">
        <v>1192</v>
      </c>
      <c r="G819" s="214"/>
      <c r="H819" s="217">
        <v>1.125</v>
      </c>
      <c r="I819" s="218"/>
      <c r="J819" s="214"/>
      <c r="K819" s="214"/>
      <c r="L819" s="219"/>
      <c r="M819" s="220"/>
      <c r="N819" s="221"/>
      <c r="O819" s="221"/>
      <c r="P819" s="221"/>
      <c r="Q819" s="221"/>
      <c r="R819" s="221"/>
      <c r="S819" s="221"/>
      <c r="T819" s="222"/>
      <c r="AT819" s="223" t="s">
        <v>324</v>
      </c>
      <c r="AU819" s="223" t="s">
        <v>86</v>
      </c>
      <c r="AV819" s="13" t="s">
        <v>86</v>
      </c>
      <c r="AW819" s="13" t="s">
        <v>37</v>
      </c>
      <c r="AX819" s="13" t="s">
        <v>76</v>
      </c>
      <c r="AY819" s="223" t="s">
        <v>315</v>
      </c>
    </row>
    <row r="820" spans="1:65" s="14" customFormat="1">
      <c r="B820" s="225"/>
      <c r="C820" s="226"/>
      <c r="D820" s="209" t="s">
        <v>324</v>
      </c>
      <c r="E820" s="227" t="s">
        <v>19</v>
      </c>
      <c r="F820" s="228" t="s">
        <v>1134</v>
      </c>
      <c r="G820" s="226"/>
      <c r="H820" s="227" t="s">
        <v>19</v>
      </c>
      <c r="I820" s="229"/>
      <c r="J820" s="226"/>
      <c r="K820" s="226"/>
      <c r="L820" s="230"/>
      <c r="M820" s="231"/>
      <c r="N820" s="232"/>
      <c r="O820" s="232"/>
      <c r="P820" s="232"/>
      <c r="Q820" s="232"/>
      <c r="R820" s="232"/>
      <c r="S820" s="232"/>
      <c r="T820" s="233"/>
      <c r="AT820" s="234" t="s">
        <v>324</v>
      </c>
      <c r="AU820" s="234" t="s">
        <v>86</v>
      </c>
      <c r="AV820" s="14" t="s">
        <v>84</v>
      </c>
      <c r="AW820" s="14" t="s">
        <v>37</v>
      </c>
      <c r="AX820" s="14" t="s">
        <v>76</v>
      </c>
      <c r="AY820" s="234" t="s">
        <v>315</v>
      </c>
    </row>
    <row r="821" spans="1:65" s="13" customFormat="1">
      <c r="B821" s="213"/>
      <c r="C821" s="214"/>
      <c r="D821" s="209" t="s">
        <v>324</v>
      </c>
      <c r="E821" s="215" t="s">
        <v>19</v>
      </c>
      <c r="F821" s="216" t="s">
        <v>1193</v>
      </c>
      <c r="G821" s="214"/>
      <c r="H821" s="217">
        <v>2.0499999999999998</v>
      </c>
      <c r="I821" s="218"/>
      <c r="J821" s="214"/>
      <c r="K821" s="214"/>
      <c r="L821" s="219"/>
      <c r="M821" s="220"/>
      <c r="N821" s="221"/>
      <c r="O821" s="221"/>
      <c r="P821" s="221"/>
      <c r="Q821" s="221"/>
      <c r="R821" s="221"/>
      <c r="S821" s="221"/>
      <c r="T821" s="222"/>
      <c r="AT821" s="223" t="s">
        <v>324</v>
      </c>
      <c r="AU821" s="223" t="s">
        <v>86</v>
      </c>
      <c r="AV821" s="13" t="s">
        <v>86</v>
      </c>
      <c r="AW821" s="13" t="s">
        <v>37</v>
      </c>
      <c r="AX821" s="13" t="s">
        <v>76</v>
      </c>
      <c r="AY821" s="223" t="s">
        <v>315</v>
      </c>
    </row>
    <row r="822" spans="1:65" s="14" customFormat="1">
      <c r="B822" s="225"/>
      <c r="C822" s="226"/>
      <c r="D822" s="209" t="s">
        <v>324</v>
      </c>
      <c r="E822" s="227" t="s">
        <v>19</v>
      </c>
      <c r="F822" s="228" t="s">
        <v>1138</v>
      </c>
      <c r="G822" s="226"/>
      <c r="H822" s="227" t="s">
        <v>19</v>
      </c>
      <c r="I822" s="229"/>
      <c r="J822" s="226"/>
      <c r="K822" s="226"/>
      <c r="L822" s="230"/>
      <c r="M822" s="231"/>
      <c r="N822" s="232"/>
      <c r="O822" s="232"/>
      <c r="P822" s="232"/>
      <c r="Q822" s="232"/>
      <c r="R822" s="232"/>
      <c r="S822" s="232"/>
      <c r="T822" s="233"/>
      <c r="AT822" s="234" t="s">
        <v>324</v>
      </c>
      <c r="AU822" s="234" t="s">
        <v>86</v>
      </c>
      <c r="AV822" s="14" t="s">
        <v>84</v>
      </c>
      <c r="AW822" s="14" t="s">
        <v>37</v>
      </c>
      <c r="AX822" s="14" t="s">
        <v>76</v>
      </c>
      <c r="AY822" s="234" t="s">
        <v>315</v>
      </c>
    </row>
    <row r="823" spans="1:65" s="13" customFormat="1">
      <c r="B823" s="213"/>
      <c r="C823" s="214"/>
      <c r="D823" s="209" t="s">
        <v>324</v>
      </c>
      <c r="E823" s="215" t="s">
        <v>19</v>
      </c>
      <c r="F823" s="216" t="s">
        <v>1194</v>
      </c>
      <c r="G823" s="214"/>
      <c r="H823" s="217">
        <v>2.6</v>
      </c>
      <c r="I823" s="218"/>
      <c r="J823" s="214"/>
      <c r="K823" s="214"/>
      <c r="L823" s="219"/>
      <c r="M823" s="220"/>
      <c r="N823" s="221"/>
      <c r="O823" s="221"/>
      <c r="P823" s="221"/>
      <c r="Q823" s="221"/>
      <c r="R823" s="221"/>
      <c r="S823" s="221"/>
      <c r="T823" s="222"/>
      <c r="AT823" s="223" t="s">
        <v>324</v>
      </c>
      <c r="AU823" s="223" t="s">
        <v>86</v>
      </c>
      <c r="AV823" s="13" t="s">
        <v>86</v>
      </c>
      <c r="AW823" s="13" t="s">
        <v>37</v>
      </c>
      <c r="AX823" s="13" t="s">
        <v>76</v>
      </c>
      <c r="AY823" s="223" t="s">
        <v>315</v>
      </c>
    </row>
    <row r="824" spans="1:65" s="14" customFormat="1">
      <c r="B824" s="225"/>
      <c r="C824" s="226"/>
      <c r="D824" s="209" t="s">
        <v>324</v>
      </c>
      <c r="E824" s="227" t="s">
        <v>19</v>
      </c>
      <c r="F824" s="228" t="s">
        <v>1146</v>
      </c>
      <c r="G824" s="226"/>
      <c r="H824" s="227" t="s">
        <v>19</v>
      </c>
      <c r="I824" s="229"/>
      <c r="J824" s="226"/>
      <c r="K824" s="226"/>
      <c r="L824" s="230"/>
      <c r="M824" s="231"/>
      <c r="N824" s="232"/>
      <c r="O824" s="232"/>
      <c r="P824" s="232"/>
      <c r="Q824" s="232"/>
      <c r="R824" s="232"/>
      <c r="S824" s="232"/>
      <c r="T824" s="233"/>
      <c r="AT824" s="234" t="s">
        <v>324</v>
      </c>
      <c r="AU824" s="234" t="s">
        <v>86</v>
      </c>
      <c r="AV824" s="14" t="s">
        <v>84</v>
      </c>
      <c r="AW824" s="14" t="s">
        <v>37</v>
      </c>
      <c r="AX824" s="14" t="s">
        <v>76</v>
      </c>
      <c r="AY824" s="234" t="s">
        <v>315</v>
      </c>
    </row>
    <row r="825" spans="1:65" s="13" customFormat="1">
      <c r="B825" s="213"/>
      <c r="C825" s="214"/>
      <c r="D825" s="209" t="s">
        <v>324</v>
      </c>
      <c r="E825" s="215" t="s">
        <v>19</v>
      </c>
      <c r="F825" s="216" t="s">
        <v>1195</v>
      </c>
      <c r="G825" s="214"/>
      <c r="H825" s="217">
        <v>0.95</v>
      </c>
      <c r="I825" s="218"/>
      <c r="J825" s="214"/>
      <c r="K825" s="214"/>
      <c r="L825" s="219"/>
      <c r="M825" s="220"/>
      <c r="N825" s="221"/>
      <c r="O825" s="221"/>
      <c r="P825" s="221"/>
      <c r="Q825" s="221"/>
      <c r="R825" s="221"/>
      <c r="S825" s="221"/>
      <c r="T825" s="222"/>
      <c r="AT825" s="223" t="s">
        <v>324</v>
      </c>
      <c r="AU825" s="223" t="s">
        <v>86</v>
      </c>
      <c r="AV825" s="13" t="s">
        <v>86</v>
      </c>
      <c r="AW825" s="13" t="s">
        <v>37</v>
      </c>
      <c r="AX825" s="13" t="s">
        <v>76</v>
      </c>
      <c r="AY825" s="223" t="s">
        <v>315</v>
      </c>
    </row>
    <row r="826" spans="1:65" s="16" customFormat="1">
      <c r="B826" s="246"/>
      <c r="C826" s="247"/>
      <c r="D826" s="209" t="s">
        <v>324</v>
      </c>
      <c r="E826" s="248" t="s">
        <v>107</v>
      </c>
      <c r="F826" s="249" t="s">
        <v>368</v>
      </c>
      <c r="G826" s="247"/>
      <c r="H826" s="250">
        <v>103.145</v>
      </c>
      <c r="I826" s="251"/>
      <c r="J826" s="247"/>
      <c r="K826" s="247"/>
      <c r="L826" s="252"/>
      <c r="M826" s="253"/>
      <c r="N826" s="254"/>
      <c r="O826" s="254"/>
      <c r="P826" s="254"/>
      <c r="Q826" s="254"/>
      <c r="R826" s="254"/>
      <c r="S826" s="254"/>
      <c r="T826" s="255"/>
      <c r="AT826" s="256" t="s">
        <v>324</v>
      </c>
      <c r="AU826" s="256" t="s">
        <v>86</v>
      </c>
      <c r="AV826" s="16" t="s">
        <v>194</v>
      </c>
      <c r="AW826" s="16" t="s">
        <v>37</v>
      </c>
      <c r="AX826" s="16" t="s">
        <v>84</v>
      </c>
      <c r="AY826" s="256" t="s">
        <v>315</v>
      </c>
    </row>
    <row r="827" spans="1:65" s="2" customFormat="1" ht="16.5" customHeight="1">
      <c r="A827" s="36"/>
      <c r="B827" s="37"/>
      <c r="C827" s="196" t="s">
        <v>1196</v>
      </c>
      <c r="D827" s="196" t="s">
        <v>317</v>
      </c>
      <c r="E827" s="197" t="s">
        <v>1197</v>
      </c>
      <c r="F827" s="198" t="s">
        <v>1198</v>
      </c>
      <c r="G827" s="199" t="s">
        <v>105</v>
      </c>
      <c r="H827" s="200">
        <v>836.851</v>
      </c>
      <c r="I827" s="201"/>
      <c r="J827" s="202">
        <f>ROUND(I827*H827,2)</f>
        <v>0</v>
      </c>
      <c r="K827" s="198" t="s">
        <v>320</v>
      </c>
      <c r="L827" s="41"/>
      <c r="M827" s="203" t="s">
        <v>19</v>
      </c>
      <c r="N827" s="204" t="s">
        <v>47</v>
      </c>
      <c r="O827" s="66"/>
      <c r="P827" s="205">
        <f>O827*H827</f>
        <v>0</v>
      </c>
      <c r="Q827" s="205">
        <v>8.5999999999999998E-4</v>
      </c>
      <c r="R827" s="205">
        <f>Q827*H827</f>
        <v>0.71969185999999996</v>
      </c>
      <c r="S827" s="205">
        <v>0</v>
      </c>
      <c r="T827" s="206">
        <f>S827*H827</f>
        <v>0</v>
      </c>
      <c r="U827" s="36"/>
      <c r="V827" s="36"/>
      <c r="W827" s="36"/>
      <c r="X827" s="36"/>
      <c r="Y827" s="36"/>
      <c r="Z827" s="36"/>
      <c r="AA827" s="36"/>
      <c r="AB827" s="36"/>
      <c r="AC827" s="36"/>
      <c r="AD827" s="36"/>
      <c r="AE827" s="36"/>
      <c r="AR827" s="207" t="s">
        <v>194</v>
      </c>
      <c r="AT827" s="207" t="s">
        <v>317</v>
      </c>
      <c r="AU827" s="207" t="s">
        <v>86</v>
      </c>
      <c r="AY827" s="19" t="s">
        <v>315</v>
      </c>
      <c r="BE827" s="208">
        <f>IF(N827="základní",J827,0)</f>
        <v>0</v>
      </c>
      <c r="BF827" s="208">
        <f>IF(N827="snížená",J827,0)</f>
        <v>0</v>
      </c>
      <c r="BG827" s="208">
        <f>IF(N827="zákl. přenesená",J827,0)</f>
        <v>0</v>
      </c>
      <c r="BH827" s="208">
        <f>IF(N827="sníž. přenesená",J827,0)</f>
        <v>0</v>
      </c>
      <c r="BI827" s="208">
        <f>IF(N827="nulová",J827,0)</f>
        <v>0</v>
      </c>
      <c r="BJ827" s="19" t="s">
        <v>84</v>
      </c>
      <c r="BK827" s="208">
        <f>ROUND(I827*H827,2)</f>
        <v>0</v>
      </c>
      <c r="BL827" s="19" t="s">
        <v>194</v>
      </c>
      <c r="BM827" s="207" t="s">
        <v>1199</v>
      </c>
    </row>
    <row r="828" spans="1:65" s="2" customFormat="1" ht="29.25">
      <c r="A828" s="36"/>
      <c r="B828" s="37"/>
      <c r="C828" s="38"/>
      <c r="D828" s="209" t="s">
        <v>322</v>
      </c>
      <c r="E828" s="38"/>
      <c r="F828" s="210" t="s">
        <v>1200</v>
      </c>
      <c r="G828" s="38"/>
      <c r="H828" s="38"/>
      <c r="I828" s="118"/>
      <c r="J828" s="38"/>
      <c r="K828" s="38"/>
      <c r="L828" s="41"/>
      <c r="M828" s="211"/>
      <c r="N828" s="212"/>
      <c r="O828" s="66"/>
      <c r="P828" s="66"/>
      <c r="Q828" s="66"/>
      <c r="R828" s="66"/>
      <c r="S828" s="66"/>
      <c r="T828" s="67"/>
      <c r="U828" s="36"/>
      <c r="V828" s="36"/>
      <c r="W828" s="36"/>
      <c r="X828" s="36"/>
      <c r="Y828" s="36"/>
      <c r="Z828" s="36"/>
      <c r="AA828" s="36"/>
      <c r="AB828" s="36"/>
      <c r="AC828" s="36"/>
      <c r="AD828" s="36"/>
      <c r="AE828" s="36"/>
      <c r="AT828" s="19" t="s">
        <v>322</v>
      </c>
      <c r="AU828" s="19" t="s">
        <v>86</v>
      </c>
    </row>
    <row r="829" spans="1:65" s="13" customFormat="1">
      <c r="B829" s="213"/>
      <c r="C829" s="214"/>
      <c r="D829" s="209" t="s">
        <v>324</v>
      </c>
      <c r="E829" s="215" t="s">
        <v>19</v>
      </c>
      <c r="F829" s="216" t="s">
        <v>103</v>
      </c>
      <c r="G829" s="214"/>
      <c r="H829" s="217">
        <v>836.851</v>
      </c>
      <c r="I829" s="218"/>
      <c r="J829" s="214"/>
      <c r="K829" s="214"/>
      <c r="L829" s="219"/>
      <c r="M829" s="220"/>
      <c r="N829" s="221"/>
      <c r="O829" s="221"/>
      <c r="P829" s="221"/>
      <c r="Q829" s="221"/>
      <c r="R829" s="221"/>
      <c r="S829" s="221"/>
      <c r="T829" s="222"/>
      <c r="AT829" s="223" t="s">
        <v>324</v>
      </c>
      <c r="AU829" s="223" t="s">
        <v>86</v>
      </c>
      <c r="AV829" s="13" t="s">
        <v>86</v>
      </c>
      <c r="AW829" s="13" t="s">
        <v>37</v>
      </c>
      <c r="AX829" s="13" t="s">
        <v>84</v>
      </c>
      <c r="AY829" s="223" t="s">
        <v>315</v>
      </c>
    </row>
    <row r="830" spans="1:65" s="2" customFormat="1" ht="16.5" customHeight="1">
      <c r="A830" s="36"/>
      <c r="B830" s="37"/>
      <c r="C830" s="196" t="s">
        <v>1201</v>
      </c>
      <c r="D830" s="196" t="s">
        <v>317</v>
      </c>
      <c r="E830" s="197" t="s">
        <v>1202</v>
      </c>
      <c r="F830" s="198" t="s">
        <v>1203</v>
      </c>
      <c r="G830" s="199" t="s">
        <v>105</v>
      </c>
      <c r="H830" s="200">
        <v>103.145</v>
      </c>
      <c r="I830" s="201"/>
      <c r="J830" s="202">
        <f>ROUND(I830*H830,2)</f>
        <v>0</v>
      </c>
      <c r="K830" s="198" t="s">
        <v>19</v>
      </c>
      <c r="L830" s="41"/>
      <c r="M830" s="203" t="s">
        <v>19</v>
      </c>
      <c r="N830" s="204" t="s">
        <v>47</v>
      </c>
      <c r="O830" s="66"/>
      <c r="P830" s="205">
        <f>O830*H830</f>
        <v>0</v>
      </c>
      <c r="Q830" s="205">
        <v>7.26E-3</v>
      </c>
      <c r="R830" s="205">
        <f>Q830*H830</f>
        <v>0.74883270000000002</v>
      </c>
      <c r="S830" s="205">
        <v>0</v>
      </c>
      <c r="T830" s="206">
        <f>S830*H830</f>
        <v>0</v>
      </c>
      <c r="U830" s="36"/>
      <c r="V830" s="36"/>
      <c r="W830" s="36"/>
      <c r="X830" s="36"/>
      <c r="Y830" s="36"/>
      <c r="Z830" s="36"/>
      <c r="AA830" s="36"/>
      <c r="AB830" s="36"/>
      <c r="AC830" s="36"/>
      <c r="AD830" s="36"/>
      <c r="AE830" s="36"/>
      <c r="AR830" s="207" t="s">
        <v>194</v>
      </c>
      <c r="AT830" s="207" t="s">
        <v>317</v>
      </c>
      <c r="AU830" s="207" t="s">
        <v>86</v>
      </c>
      <c r="AY830" s="19" t="s">
        <v>315</v>
      </c>
      <c r="BE830" s="208">
        <f>IF(N830="základní",J830,0)</f>
        <v>0</v>
      </c>
      <c r="BF830" s="208">
        <f>IF(N830="snížená",J830,0)</f>
        <v>0</v>
      </c>
      <c r="BG830" s="208">
        <f>IF(N830="zákl. přenesená",J830,0)</f>
        <v>0</v>
      </c>
      <c r="BH830" s="208">
        <f>IF(N830="sníž. přenesená",J830,0)</f>
        <v>0</v>
      </c>
      <c r="BI830" s="208">
        <f>IF(N830="nulová",J830,0)</f>
        <v>0</v>
      </c>
      <c r="BJ830" s="19" t="s">
        <v>84</v>
      </c>
      <c r="BK830" s="208">
        <f>ROUND(I830*H830,2)</f>
        <v>0</v>
      </c>
      <c r="BL830" s="19" t="s">
        <v>194</v>
      </c>
      <c r="BM830" s="207" t="s">
        <v>1204</v>
      </c>
    </row>
    <row r="831" spans="1:65" s="2" customFormat="1" ht="29.25">
      <c r="A831" s="36"/>
      <c r="B831" s="37"/>
      <c r="C831" s="38"/>
      <c r="D831" s="209" t="s">
        <v>322</v>
      </c>
      <c r="E831" s="38"/>
      <c r="F831" s="210" t="s">
        <v>1200</v>
      </c>
      <c r="G831" s="38"/>
      <c r="H831" s="38"/>
      <c r="I831" s="118"/>
      <c r="J831" s="38"/>
      <c r="K831" s="38"/>
      <c r="L831" s="41"/>
      <c r="M831" s="211"/>
      <c r="N831" s="212"/>
      <c r="O831" s="66"/>
      <c r="P831" s="66"/>
      <c r="Q831" s="66"/>
      <c r="R831" s="66"/>
      <c r="S831" s="66"/>
      <c r="T831" s="67"/>
      <c r="U831" s="36"/>
      <c r="V831" s="36"/>
      <c r="W831" s="36"/>
      <c r="X831" s="36"/>
      <c r="Y831" s="36"/>
      <c r="Z831" s="36"/>
      <c r="AA831" s="36"/>
      <c r="AB831" s="36"/>
      <c r="AC831" s="36"/>
      <c r="AD831" s="36"/>
      <c r="AE831" s="36"/>
      <c r="AT831" s="19" t="s">
        <v>322</v>
      </c>
      <c r="AU831" s="19" t="s">
        <v>86</v>
      </c>
    </row>
    <row r="832" spans="1:65" s="13" customFormat="1">
      <c r="B832" s="213"/>
      <c r="C832" s="214"/>
      <c r="D832" s="209" t="s">
        <v>324</v>
      </c>
      <c r="E832" s="215" t="s">
        <v>19</v>
      </c>
      <c r="F832" s="216" t="s">
        <v>107</v>
      </c>
      <c r="G832" s="214"/>
      <c r="H832" s="217">
        <v>103.145</v>
      </c>
      <c r="I832" s="218"/>
      <c r="J832" s="214"/>
      <c r="K832" s="214"/>
      <c r="L832" s="219"/>
      <c r="M832" s="220"/>
      <c r="N832" s="221"/>
      <c r="O832" s="221"/>
      <c r="P832" s="221"/>
      <c r="Q832" s="221"/>
      <c r="R832" s="221"/>
      <c r="S832" s="221"/>
      <c r="T832" s="222"/>
      <c r="AT832" s="223" t="s">
        <v>324</v>
      </c>
      <c r="AU832" s="223" t="s">
        <v>86</v>
      </c>
      <c r="AV832" s="13" t="s">
        <v>86</v>
      </c>
      <c r="AW832" s="13" t="s">
        <v>37</v>
      </c>
      <c r="AX832" s="13" t="s">
        <v>84</v>
      </c>
      <c r="AY832" s="223" t="s">
        <v>315</v>
      </c>
    </row>
    <row r="833" spans="1:65" s="2" customFormat="1" ht="16.5" customHeight="1">
      <c r="A833" s="36"/>
      <c r="B833" s="37"/>
      <c r="C833" s="196" t="s">
        <v>1205</v>
      </c>
      <c r="D833" s="196" t="s">
        <v>317</v>
      </c>
      <c r="E833" s="197" t="s">
        <v>1206</v>
      </c>
      <c r="F833" s="198" t="s">
        <v>1207</v>
      </c>
      <c r="G833" s="199" t="s">
        <v>117</v>
      </c>
      <c r="H833" s="200">
        <v>6.8010000000000002</v>
      </c>
      <c r="I833" s="201"/>
      <c r="J833" s="202">
        <f>ROUND(I833*H833,2)</f>
        <v>0</v>
      </c>
      <c r="K833" s="198" t="s">
        <v>320</v>
      </c>
      <c r="L833" s="41"/>
      <c r="M833" s="203" t="s">
        <v>19</v>
      </c>
      <c r="N833" s="204" t="s">
        <v>47</v>
      </c>
      <c r="O833" s="66"/>
      <c r="P833" s="205">
        <f>O833*H833</f>
        <v>0</v>
      </c>
      <c r="Q833" s="205">
        <v>1.0958000000000001</v>
      </c>
      <c r="R833" s="205">
        <f>Q833*H833</f>
        <v>7.4525358000000006</v>
      </c>
      <c r="S833" s="205">
        <v>0</v>
      </c>
      <c r="T833" s="206">
        <f>S833*H833</f>
        <v>0</v>
      </c>
      <c r="U833" s="36"/>
      <c r="V833" s="36"/>
      <c r="W833" s="36"/>
      <c r="X833" s="36"/>
      <c r="Y833" s="36"/>
      <c r="Z833" s="36"/>
      <c r="AA833" s="36"/>
      <c r="AB833" s="36"/>
      <c r="AC833" s="36"/>
      <c r="AD833" s="36"/>
      <c r="AE833" s="36"/>
      <c r="AR833" s="207" t="s">
        <v>194</v>
      </c>
      <c r="AT833" s="207" t="s">
        <v>317</v>
      </c>
      <c r="AU833" s="207" t="s">
        <v>86</v>
      </c>
      <c r="AY833" s="19" t="s">
        <v>315</v>
      </c>
      <c r="BE833" s="208">
        <f>IF(N833="základní",J833,0)</f>
        <v>0</v>
      </c>
      <c r="BF833" s="208">
        <f>IF(N833="snížená",J833,0)</f>
        <v>0</v>
      </c>
      <c r="BG833" s="208">
        <f>IF(N833="zákl. přenesená",J833,0)</f>
        <v>0</v>
      </c>
      <c r="BH833" s="208">
        <f>IF(N833="sníž. přenesená",J833,0)</f>
        <v>0</v>
      </c>
      <c r="BI833" s="208">
        <f>IF(N833="nulová",J833,0)</f>
        <v>0</v>
      </c>
      <c r="BJ833" s="19" t="s">
        <v>84</v>
      </c>
      <c r="BK833" s="208">
        <f>ROUND(I833*H833,2)</f>
        <v>0</v>
      </c>
      <c r="BL833" s="19" t="s">
        <v>194</v>
      </c>
      <c r="BM833" s="207" t="s">
        <v>1208</v>
      </c>
    </row>
    <row r="834" spans="1:65" s="2" customFormat="1" ht="29.25">
      <c r="A834" s="36"/>
      <c r="B834" s="37"/>
      <c r="C834" s="38"/>
      <c r="D834" s="209" t="s">
        <v>322</v>
      </c>
      <c r="E834" s="38"/>
      <c r="F834" s="210" t="s">
        <v>1209</v>
      </c>
      <c r="G834" s="38"/>
      <c r="H834" s="38"/>
      <c r="I834" s="118"/>
      <c r="J834" s="38"/>
      <c r="K834" s="38"/>
      <c r="L834" s="41"/>
      <c r="M834" s="211"/>
      <c r="N834" s="212"/>
      <c r="O834" s="66"/>
      <c r="P834" s="66"/>
      <c r="Q834" s="66"/>
      <c r="R834" s="66"/>
      <c r="S834" s="66"/>
      <c r="T834" s="67"/>
      <c r="U834" s="36"/>
      <c r="V834" s="36"/>
      <c r="W834" s="36"/>
      <c r="X834" s="36"/>
      <c r="Y834" s="36"/>
      <c r="Z834" s="36"/>
      <c r="AA834" s="36"/>
      <c r="AB834" s="36"/>
      <c r="AC834" s="36"/>
      <c r="AD834" s="36"/>
      <c r="AE834" s="36"/>
      <c r="AT834" s="19" t="s">
        <v>322</v>
      </c>
      <c r="AU834" s="19" t="s">
        <v>86</v>
      </c>
    </row>
    <row r="835" spans="1:65" s="13" customFormat="1">
      <c r="B835" s="213"/>
      <c r="C835" s="214"/>
      <c r="D835" s="209" t="s">
        <v>324</v>
      </c>
      <c r="E835" s="215" t="s">
        <v>19</v>
      </c>
      <c r="F835" s="216" t="s">
        <v>1210</v>
      </c>
      <c r="G835" s="214"/>
      <c r="H835" s="217">
        <v>1.3109999999999999</v>
      </c>
      <c r="I835" s="218"/>
      <c r="J835" s="214"/>
      <c r="K835" s="214"/>
      <c r="L835" s="219"/>
      <c r="M835" s="220"/>
      <c r="N835" s="221"/>
      <c r="O835" s="221"/>
      <c r="P835" s="221"/>
      <c r="Q835" s="221"/>
      <c r="R835" s="221"/>
      <c r="S835" s="221"/>
      <c r="T835" s="222"/>
      <c r="AT835" s="223" t="s">
        <v>324</v>
      </c>
      <c r="AU835" s="223" t="s">
        <v>86</v>
      </c>
      <c r="AV835" s="13" t="s">
        <v>86</v>
      </c>
      <c r="AW835" s="13" t="s">
        <v>37</v>
      </c>
      <c r="AX835" s="13" t="s">
        <v>76</v>
      </c>
      <c r="AY835" s="223" t="s">
        <v>315</v>
      </c>
    </row>
    <row r="836" spans="1:65" s="13" customFormat="1">
      <c r="B836" s="213"/>
      <c r="C836" s="214"/>
      <c r="D836" s="209" t="s">
        <v>324</v>
      </c>
      <c r="E836" s="215" t="s">
        <v>19</v>
      </c>
      <c r="F836" s="216" t="s">
        <v>1211</v>
      </c>
      <c r="G836" s="214"/>
      <c r="H836" s="217">
        <v>1.3129999999999999</v>
      </c>
      <c r="I836" s="218"/>
      <c r="J836" s="214"/>
      <c r="K836" s="214"/>
      <c r="L836" s="219"/>
      <c r="M836" s="220"/>
      <c r="N836" s="221"/>
      <c r="O836" s="221"/>
      <c r="P836" s="221"/>
      <c r="Q836" s="221"/>
      <c r="R836" s="221"/>
      <c r="S836" s="221"/>
      <c r="T836" s="222"/>
      <c r="AT836" s="223" t="s">
        <v>324</v>
      </c>
      <c r="AU836" s="223" t="s">
        <v>86</v>
      </c>
      <c r="AV836" s="13" t="s">
        <v>86</v>
      </c>
      <c r="AW836" s="13" t="s">
        <v>37</v>
      </c>
      <c r="AX836" s="13" t="s">
        <v>76</v>
      </c>
      <c r="AY836" s="223" t="s">
        <v>315</v>
      </c>
    </row>
    <row r="837" spans="1:65" s="13" customFormat="1">
      <c r="B837" s="213"/>
      <c r="C837" s="214"/>
      <c r="D837" s="209" t="s">
        <v>324</v>
      </c>
      <c r="E837" s="215" t="s">
        <v>19</v>
      </c>
      <c r="F837" s="216" t="s">
        <v>1212</v>
      </c>
      <c r="G837" s="214"/>
      <c r="H837" s="217">
        <v>1.603</v>
      </c>
      <c r="I837" s="218"/>
      <c r="J837" s="214"/>
      <c r="K837" s="214"/>
      <c r="L837" s="219"/>
      <c r="M837" s="220"/>
      <c r="N837" s="221"/>
      <c r="O837" s="221"/>
      <c r="P837" s="221"/>
      <c r="Q837" s="221"/>
      <c r="R837" s="221"/>
      <c r="S837" s="221"/>
      <c r="T837" s="222"/>
      <c r="AT837" s="223" t="s">
        <v>324</v>
      </c>
      <c r="AU837" s="223" t="s">
        <v>86</v>
      </c>
      <c r="AV837" s="13" t="s">
        <v>86</v>
      </c>
      <c r="AW837" s="13" t="s">
        <v>37</v>
      </c>
      <c r="AX837" s="13" t="s">
        <v>76</v>
      </c>
      <c r="AY837" s="223" t="s">
        <v>315</v>
      </c>
    </row>
    <row r="838" spans="1:65" s="13" customFormat="1">
      <c r="B838" s="213"/>
      <c r="C838" s="214"/>
      <c r="D838" s="209" t="s">
        <v>324</v>
      </c>
      <c r="E838" s="215" t="s">
        <v>19</v>
      </c>
      <c r="F838" s="216" t="s">
        <v>1213</v>
      </c>
      <c r="G838" s="214"/>
      <c r="H838" s="217">
        <v>1.2150000000000001</v>
      </c>
      <c r="I838" s="218"/>
      <c r="J838" s="214"/>
      <c r="K838" s="214"/>
      <c r="L838" s="219"/>
      <c r="M838" s="220"/>
      <c r="N838" s="221"/>
      <c r="O838" s="221"/>
      <c r="P838" s="221"/>
      <c r="Q838" s="221"/>
      <c r="R838" s="221"/>
      <c r="S838" s="221"/>
      <c r="T838" s="222"/>
      <c r="AT838" s="223" t="s">
        <v>324</v>
      </c>
      <c r="AU838" s="223" t="s">
        <v>86</v>
      </c>
      <c r="AV838" s="13" t="s">
        <v>86</v>
      </c>
      <c r="AW838" s="13" t="s">
        <v>37</v>
      </c>
      <c r="AX838" s="13" t="s">
        <v>76</v>
      </c>
      <c r="AY838" s="223" t="s">
        <v>315</v>
      </c>
    </row>
    <row r="839" spans="1:65" s="13" customFormat="1">
      <c r="B839" s="213"/>
      <c r="C839" s="214"/>
      <c r="D839" s="209" t="s">
        <v>324</v>
      </c>
      <c r="E839" s="215" t="s">
        <v>19</v>
      </c>
      <c r="F839" s="216" t="s">
        <v>1214</v>
      </c>
      <c r="G839" s="214"/>
      <c r="H839" s="217">
        <v>0.24</v>
      </c>
      <c r="I839" s="218"/>
      <c r="J839" s="214"/>
      <c r="K839" s="214"/>
      <c r="L839" s="219"/>
      <c r="M839" s="220"/>
      <c r="N839" s="221"/>
      <c r="O839" s="221"/>
      <c r="P839" s="221"/>
      <c r="Q839" s="221"/>
      <c r="R839" s="221"/>
      <c r="S839" s="221"/>
      <c r="T839" s="222"/>
      <c r="AT839" s="223" t="s">
        <v>324</v>
      </c>
      <c r="AU839" s="223" t="s">
        <v>86</v>
      </c>
      <c r="AV839" s="13" t="s">
        <v>86</v>
      </c>
      <c r="AW839" s="13" t="s">
        <v>37</v>
      </c>
      <c r="AX839" s="13" t="s">
        <v>76</v>
      </c>
      <c r="AY839" s="223" t="s">
        <v>315</v>
      </c>
    </row>
    <row r="840" spans="1:65" s="13" customFormat="1">
      <c r="B840" s="213"/>
      <c r="C840" s="214"/>
      <c r="D840" s="209" t="s">
        <v>324</v>
      </c>
      <c r="E840" s="215" t="s">
        <v>19</v>
      </c>
      <c r="F840" s="216" t="s">
        <v>1215</v>
      </c>
      <c r="G840" s="214"/>
      <c r="H840" s="217">
        <v>0.26600000000000001</v>
      </c>
      <c r="I840" s="218"/>
      <c r="J840" s="214"/>
      <c r="K840" s="214"/>
      <c r="L840" s="219"/>
      <c r="M840" s="220"/>
      <c r="N840" s="221"/>
      <c r="O840" s="221"/>
      <c r="P840" s="221"/>
      <c r="Q840" s="221"/>
      <c r="R840" s="221"/>
      <c r="S840" s="221"/>
      <c r="T840" s="222"/>
      <c r="AT840" s="223" t="s">
        <v>324</v>
      </c>
      <c r="AU840" s="223" t="s">
        <v>86</v>
      </c>
      <c r="AV840" s="13" t="s">
        <v>86</v>
      </c>
      <c r="AW840" s="13" t="s">
        <v>37</v>
      </c>
      <c r="AX840" s="13" t="s">
        <v>76</v>
      </c>
      <c r="AY840" s="223" t="s">
        <v>315</v>
      </c>
    </row>
    <row r="841" spans="1:65" s="13" customFormat="1">
      <c r="B841" s="213"/>
      <c r="C841" s="214"/>
      <c r="D841" s="209" t="s">
        <v>324</v>
      </c>
      <c r="E841" s="215" t="s">
        <v>19</v>
      </c>
      <c r="F841" s="216" t="s">
        <v>1216</v>
      </c>
      <c r="G841" s="214"/>
      <c r="H841" s="217">
        <v>0.252</v>
      </c>
      <c r="I841" s="218"/>
      <c r="J841" s="214"/>
      <c r="K841" s="214"/>
      <c r="L841" s="219"/>
      <c r="M841" s="220"/>
      <c r="N841" s="221"/>
      <c r="O841" s="221"/>
      <c r="P841" s="221"/>
      <c r="Q841" s="221"/>
      <c r="R841" s="221"/>
      <c r="S841" s="221"/>
      <c r="T841" s="222"/>
      <c r="AT841" s="223" t="s">
        <v>324</v>
      </c>
      <c r="AU841" s="223" t="s">
        <v>86</v>
      </c>
      <c r="AV841" s="13" t="s">
        <v>86</v>
      </c>
      <c r="AW841" s="13" t="s">
        <v>37</v>
      </c>
      <c r="AX841" s="13" t="s">
        <v>76</v>
      </c>
      <c r="AY841" s="223" t="s">
        <v>315</v>
      </c>
    </row>
    <row r="842" spans="1:65" s="13" customFormat="1">
      <c r="B842" s="213"/>
      <c r="C842" s="214"/>
      <c r="D842" s="209" t="s">
        <v>324</v>
      </c>
      <c r="E842" s="215" t="s">
        <v>19</v>
      </c>
      <c r="F842" s="216" t="s">
        <v>1217</v>
      </c>
      <c r="G842" s="214"/>
      <c r="H842" s="217">
        <v>0.60099999999999998</v>
      </c>
      <c r="I842" s="218"/>
      <c r="J842" s="214"/>
      <c r="K842" s="214"/>
      <c r="L842" s="219"/>
      <c r="M842" s="220"/>
      <c r="N842" s="221"/>
      <c r="O842" s="221"/>
      <c r="P842" s="221"/>
      <c r="Q842" s="221"/>
      <c r="R842" s="221"/>
      <c r="S842" s="221"/>
      <c r="T842" s="222"/>
      <c r="AT842" s="223" t="s">
        <v>324</v>
      </c>
      <c r="AU842" s="223" t="s">
        <v>86</v>
      </c>
      <c r="AV842" s="13" t="s">
        <v>86</v>
      </c>
      <c r="AW842" s="13" t="s">
        <v>37</v>
      </c>
      <c r="AX842" s="13" t="s">
        <v>76</v>
      </c>
      <c r="AY842" s="223" t="s">
        <v>315</v>
      </c>
    </row>
    <row r="843" spans="1:65" s="16" customFormat="1">
      <c r="B843" s="246"/>
      <c r="C843" s="247"/>
      <c r="D843" s="209" t="s">
        <v>324</v>
      </c>
      <c r="E843" s="248" t="s">
        <v>19</v>
      </c>
      <c r="F843" s="249" t="s">
        <v>368</v>
      </c>
      <c r="G843" s="247"/>
      <c r="H843" s="250">
        <v>6.8010000000000002</v>
      </c>
      <c r="I843" s="251"/>
      <c r="J843" s="247"/>
      <c r="K843" s="247"/>
      <c r="L843" s="252"/>
      <c r="M843" s="253"/>
      <c r="N843" s="254"/>
      <c r="O843" s="254"/>
      <c r="P843" s="254"/>
      <c r="Q843" s="254"/>
      <c r="R843" s="254"/>
      <c r="S843" s="254"/>
      <c r="T843" s="255"/>
      <c r="AT843" s="256" t="s">
        <v>324</v>
      </c>
      <c r="AU843" s="256" t="s">
        <v>86</v>
      </c>
      <c r="AV843" s="16" t="s">
        <v>194</v>
      </c>
      <c r="AW843" s="16" t="s">
        <v>37</v>
      </c>
      <c r="AX843" s="16" t="s">
        <v>84</v>
      </c>
      <c r="AY843" s="256" t="s">
        <v>315</v>
      </c>
    </row>
    <row r="844" spans="1:65" s="2" customFormat="1" ht="16.5" customHeight="1">
      <c r="A844" s="36"/>
      <c r="B844" s="37"/>
      <c r="C844" s="196" t="s">
        <v>1218</v>
      </c>
      <c r="D844" s="196" t="s">
        <v>317</v>
      </c>
      <c r="E844" s="197" t="s">
        <v>1219</v>
      </c>
      <c r="F844" s="198" t="s">
        <v>1220</v>
      </c>
      <c r="G844" s="199" t="s">
        <v>117</v>
      </c>
      <c r="H844" s="200">
        <v>78.239999999999995</v>
      </c>
      <c r="I844" s="201"/>
      <c r="J844" s="202">
        <f>ROUND(I844*H844,2)</f>
        <v>0</v>
      </c>
      <c r="K844" s="198" t="s">
        <v>320</v>
      </c>
      <c r="L844" s="41"/>
      <c r="M844" s="203" t="s">
        <v>19</v>
      </c>
      <c r="N844" s="204" t="s">
        <v>47</v>
      </c>
      <c r="O844" s="66"/>
      <c r="P844" s="205">
        <f>O844*H844</f>
        <v>0</v>
      </c>
      <c r="Q844" s="205">
        <v>1.0563100000000001</v>
      </c>
      <c r="R844" s="205">
        <f>Q844*H844</f>
        <v>82.645694399999996</v>
      </c>
      <c r="S844" s="205">
        <v>0</v>
      </c>
      <c r="T844" s="206">
        <f>S844*H844</f>
        <v>0</v>
      </c>
      <c r="U844" s="36"/>
      <c r="V844" s="36"/>
      <c r="W844" s="36"/>
      <c r="X844" s="36"/>
      <c r="Y844" s="36"/>
      <c r="Z844" s="36"/>
      <c r="AA844" s="36"/>
      <c r="AB844" s="36"/>
      <c r="AC844" s="36"/>
      <c r="AD844" s="36"/>
      <c r="AE844" s="36"/>
      <c r="AR844" s="207" t="s">
        <v>194</v>
      </c>
      <c r="AT844" s="207" t="s">
        <v>317</v>
      </c>
      <c r="AU844" s="207" t="s">
        <v>86</v>
      </c>
      <c r="AY844" s="19" t="s">
        <v>315</v>
      </c>
      <c r="BE844" s="208">
        <f>IF(N844="základní",J844,0)</f>
        <v>0</v>
      </c>
      <c r="BF844" s="208">
        <f>IF(N844="snížená",J844,0)</f>
        <v>0</v>
      </c>
      <c r="BG844" s="208">
        <f>IF(N844="zákl. přenesená",J844,0)</f>
        <v>0</v>
      </c>
      <c r="BH844" s="208">
        <f>IF(N844="sníž. přenesená",J844,0)</f>
        <v>0</v>
      </c>
      <c r="BI844" s="208">
        <f>IF(N844="nulová",J844,0)</f>
        <v>0</v>
      </c>
      <c r="BJ844" s="19" t="s">
        <v>84</v>
      </c>
      <c r="BK844" s="208">
        <f>ROUND(I844*H844,2)</f>
        <v>0</v>
      </c>
      <c r="BL844" s="19" t="s">
        <v>194</v>
      </c>
      <c r="BM844" s="207" t="s">
        <v>1221</v>
      </c>
    </row>
    <row r="845" spans="1:65" s="2" customFormat="1" ht="29.25">
      <c r="A845" s="36"/>
      <c r="B845" s="37"/>
      <c r="C845" s="38"/>
      <c r="D845" s="209" t="s">
        <v>322</v>
      </c>
      <c r="E845" s="38"/>
      <c r="F845" s="210" t="s">
        <v>1222</v>
      </c>
      <c r="G845" s="38"/>
      <c r="H845" s="38"/>
      <c r="I845" s="118"/>
      <c r="J845" s="38"/>
      <c r="K845" s="38"/>
      <c r="L845" s="41"/>
      <c r="M845" s="211"/>
      <c r="N845" s="212"/>
      <c r="O845" s="66"/>
      <c r="P845" s="66"/>
      <c r="Q845" s="66"/>
      <c r="R845" s="66"/>
      <c r="S845" s="66"/>
      <c r="T845" s="67"/>
      <c r="U845" s="36"/>
      <c r="V845" s="36"/>
      <c r="W845" s="36"/>
      <c r="X845" s="36"/>
      <c r="Y845" s="36"/>
      <c r="Z845" s="36"/>
      <c r="AA845" s="36"/>
      <c r="AB845" s="36"/>
      <c r="AC845" s="36"/>
      <c r="AD845" s="36"/>
      <c r="AE845" s="36"/>
      <c r="AT845" s="19" t="s">
        <v>322</v>
      </c>
      <c r="AU845" s="19" t="s">
        <v>86</v>
      </c>
    </row>
    <row r="846" spans="1:65" s="13" customFormat="1">
      <c r="B846" s="213"/>
      <c r="C846" s="214"/>
      <c r="D846" s="209" t="s">
        <v>324</v>
      </c>
      <c r="E846" s="215" t="s">
        <v>19</v>
      </c>
      <c r="F846" s="216" t="s">
        <v>1223</v>
      </c>
      <c r="G846" s="214"/>
      <c r="H846" s="217">
        <v>18.702999999999999</v>
      </c>
      <c r="I846" s="218"/>
      <c r="J846" s="214"/>
      <c r="K846" s="214"/>
      <c r="L846" s="219"/>
      <c r="M846" s="220"/>
      <c r="N846" s="221"/>
      <c r="O846" s="221"/>
      <c r="P846" s="221"/>
      <c r="Q846" s="221"/>
      <c r="R846" s="221"/>
      <c r="S846" s="221"/>
      <c r="T846" s="222"/>
      <c r="AT846" s="223" t="s">
        <v>324</v>
      </c>
      <c r="AU846" s="223" t="s">
        <v>86</v>
      </c>
      <c r="AV846" s="13" t="s">
        <v>86</v>
      </c>
      <c r="AW846" s="13" t="s">
        <v>37</v>
      </c>
      <c r="AX846" s="13" t="s">
        <v>76</v>
      </c>
      <c r="AY846" s="223" t="s">
        <v>315</v>
      </c>
    </row>
    <row r="847" spans="1:65" s="13" customFormat="1">
      <c r="B847" s="213"/>
      <c r="C847" s="214"/>
      <c r="D847" s="209" t="s">
        <v>324</v>
      </c>
      <c r="E847" s="215" t="s">
        <v>19</v>
      </c>
      <c r="F847" s="216" t="s">
        <v>1224</v>
      </c>
      <c r="G847" s="214"/>
      <c r="H847" s="217">
        <v>18.66</v>
      </c>
      <c r="I847" s="218"/>
      <c r="J847" s="214"/>
      <c r="K847" s="214"/>
      <c r="L847" s="219"/>
      <c r="M847" s="220"/>
      <c r="N847" s="221"/>
      <c r="O847" s="221"/>
      <c r="P847" s="221"/>
      <c r="Q847" s="221"/>
      <c r="R847" s="221"/>
      <c r="S847" s="221"/>
      <c r="T847" s="222"/>
      <c r="AT847" s="223" t="s">
        <v>324</v>
      </c>
      <c r="AU847" s="223" t="s">
        <v>86</v>
      </c>
      <c r="AV847" s="13" t="s">
        <v>86</v>
      </c>
      <c r="AW847" s="13" t="s">
        <v>37</v>
      </c>
      <c r="AX847" s="13" t="s">
        <v>76</v>
      </c>
      <c r="AY847" s="223" t="s">
        <v>315</v>
      </c>
    </row>
    <row r="848" spans="1:65" s="13" customFormat="1">
      <c r="B848" s="213"/>
      <c r="C848" s="214"/>
      <c r="D848" s="209" t="s">
        <v>324</v>
      </c>
      <c r="E848" s="215" t="s">
        <v>19</v>
      </c>
      <c r="F848" s="216" t="s">
        <v>1225</v>
      </c>
      <c r="G848" s="214"/>
      <c r="H848" s="217">
        <v>14.781000000000001</v>
      </c>
      <c r="I848" s="218"/>
      <c r="J848" s="214"/>
      <c r="K848" s="214"/>
      <c r="L848" s="219"/>
      <c r="M848" s="220"/>
      <c r="N848" s="221"/>
      <c r="O848" s="221"/>
      <c r="P848" s="221"/>
      <c r="Q848" s="221"/>
      <c r="R848" s="221"/>
      <c r="S848" s="221"/>
      <c r="T848" s="222"/>
      <c r="AT848" s="223" t="s">
        <v>324</v>
      </c>
      <c r="AU848" s="223" t="s">
        <v>86</v>
      </c>
      <c r="AV848" s="13" t="s">
        <v>86</v>
      </c>
      <c r="AW848" s="13" t="s">
        <v>37</v>
      </c>
      <c r="AX848" s="13" t="s">
        <v>76</v>
      </c>
      <c r="AY848" s="223" t="s">
        <v>315</v>
      </c>
    </row>
    <row r="849" spans="1:65" s="13" customFormat="1">
      <c r="B849" s="213"/>
      <c r="C849" s="214"/>
      <c r="D849" s="209" t="s">
        <v>324</v>
      </c>
      <c r="E849" s="215" t="s">
        <v>19</v>
      </c>
      <c r="F849" s="216" t="s">
        <v>1226</v>
      </c>
      <c r="G849" s="214"/>
      <c r="H849" s="217">
        <v>12.904999999999999</v>
      </c>
      <c r="I849" s="218"/>
      <c r="J849" s="214"/>
      <c r="K849" s="214"/>
      <c r="L849" s="219"/>
      <c r="M849" s="220"/>
      <c r="N849" s="221"/>
      <c r="O849" s="221"/>
      <c r="P849" s="221"/>
      <c r="Q849" s="221"/>
      <c r="R849" s="221"/>
      <c r="S849" s="221"/>
      <c r="T849" s="222"/>
      <c r="AT849" s="223" t="s">
        <v>324</v>
      </c>
      <c r="AU849" s="223" t="s">
        <v>86</v>
      </c>
      <c r="AV849" s="13" t="s">
        <v>86</v>
      </c>
      <c r="AW849" s="13" t="s">
        <v>37</v>
      </c>
      <c r="AX849" s="13" t="s">
        <v>76</v>
      </c>
      <c r="AY849" s="223" t="s">
        <v>315</v>
      </c>
    </row>
    <row r="850" spans="1:65" s="13" customFormat="1">
      <c r="B850" s="213"/>
      <c r="C850" s="214"/>
      <c r="D850" s="209" t="s">
        <v>324</v>
      </c>
      <c r="E850" s="215" t="s">
        <v>19</v>
      </c>
      <c r="F850" s="216" t="s">
        <v>1227</v>
      </c>
      <c r="G850" s="214"/>
      <c r="H850" s="217">
        <v>3.7509999999999999</v>
      </c>
      <c r="I850" s="218"/>
      <c r="J850" s="214"/>
      <c r="K850" s="214"/>
      <c r="L850" s="219"/>
      <c r="M850" s="220"/>
      <c r="N850" s="221"/>
      <c r="O850" s="221"/>
      <c r="P850" s="221"/>
      <c r="Q850" s="221"/>
      <c r="R850" s="221"/>
      <c r="S850" s="221"/>
      <c r="T850" s="222"/>
      <c r="AT850" s="223" t="s">
        <v>324</v>
      </c>
      <c r="AU850" s="223" t="s">
        <v>86</v>
      </c>
      <c r="AV850" s="13" t="s">
        <v>86</v>
      </c>
      <c r="AW850" s="13" t="s">
        <v>37</v>
      </c>
      <c r="AX850" s="13" t="s">
        <v>76</v>
      </c>
      <c r="AY850" s="223" t="s">
        <v>315</v>
      </c>
    </row>
    <row r="851" spans="1:65" s="13" customFormat="1">
      <c r="B851" s="213"/>
      <c r="C851" s="214"/>
      <c r="D851" s="209" t="s">
        <v>324</v>
      </c>
      <c r="E851" s="215" t="s">
        <v>19</v>
      </c>
      <c r="F851" s="216" t="s">
        <v>1228</v>
      </c>
      <c r="G851" s="214"/>
      <c r="H851" s="217">
        <v>4.7060000000000004</v>
      </c>
      <c r="I851" s="218"/>
      <c r="J851" s="214"/>
      <c r="K851" s="214"/>
      <c r="L851" s="219"/>
      <c r="M851" s="220"/>
      <c r="N851" s="221"/>
      <c r="O851" s="221"/>
      <c r="P851" s="221"/>
      <c r="Q851" s="221"/>
      <c r="R851" s="221"/>
      <c r="S851" s="221"/>
      <c r="T851" s="222"/>
      <c r="AT851" s="223" t="s">
        <v>324</v>
      </c>
      <c r="AU851" s="223" t="s">
        <v>86</v>
      </c>
      <c r="AV851" s="13" t="s">
        <v>86</v>
      </c>
      <c r="AW851" s="13" t="s">
        <v>37</v>
      </c>
      <c r="AX851" s="13" t="s">
        <v>76</v>
      </c>
      <c r="AY851" s="223" t="s">
        <v>315</v>
      </c>
    </row>
    <row r="852" spans="1:65" s="13" customFormat="1">
      <c r="B852" s="213"/>
      <c r="C852" s="214"/>
      <c r="D852" s="209" t="s">
        <v>324</v>
      </c>
      <c r="E852" s="215" t="s">
        <v>19</v>
      </c>
      <c r="F852" s="216" t="s">
        <v>1229</v>
      </c>
      <c r="G852" s="214"/>
      <c r="H852" s="217">
        <v>1.244</v>
      </c>
      <c r="I852" s="218"/>
      <c r="J852" s="214"/>
      <c r="K852" s="214"/>
      <c r="L852" s="219"/>
      <c r="M852" s="220"/>
      <c r="N852" s="221"/>
      <c r="O852" s="221"/>
      <c r="P852" s="221"/>
      <c r="Q852" s="221"/>
      <c r="R852" s="221"/>
      <c r="S852" s="221"/>
      <c r="T852" s="222"/>
      <c r="AT852" s="223" t="s">
        <v>324</v>
      </c>
      <c r="AU852" s="223" t="s">
        <v>86</v>
      </c>
      <c r="AV852" s="13" t="s">
        <v>86</v>
      </c>
      <c r="AW852" s="13" t="s">
        <v>37</v>
      </c>
      <c r="AX852" s="13" t="s">
        <v>76</v>
      </c>
      <c r="AY852" s="223" t="s">
        <v>315</v>
      </c>
    </row>
    <row r="853" spans="1:65" s="13" customFormat="1">
      <c r="B853" s="213"/>
      <c r="C853" s="214"/>
      <c r="D853" s="209" t="s">
        <v>324</v>
      </c>
      <c r="E853" s="215" t="s">
        <v>19</v>
      </c>
      <c r="F853" s="216" t="s">
        <v>1230</v>
      </c>
      <c r="G853" s="214"/>
      <c r="H853" s="217">
        <v>3.49</v>
      </c>
      <c r="I853" s="218"/>
      <c r="J853" s="214"/>
      <c r="K853" s="214"/>
      <c r="L853" s="219"/>
      <c r="M853" s="220"/>
      <c r="N853" s="221"/>
      <c r="O853" s="221"/>
      <c r="P853" s="221"/>
      <c r="Q853" s="221"/>
      <c r="R853" s="221"/>
      <c r="S853" s="221"/>
      <c r="T853" s="222"/>
      <c r="AT853" s="223" t="s">
        <v>324</v>
      </c>
      <c r="AU853" s="223" t="s">
        <v>86</v>
      </c>
      <c r="AV853" s="13" t="s">
        <v>86</v>
      </c>
      <c r="AW853" s="13" t="s">
        <v>37</v>
      </c>
      <c r="AX853" s="13" t="s">
        <v>76</v>
      </c>
      <c r="AY853" s="223" t="s">
        <v>315</v>
      </c>
    </row>
    <row r="854" spans="1:65" s="16" customFormat="1">
      <c r="B854" s="246"/>
      <c r="C854" s="247"/>
      <c r="D854" s="209" t="s">
        <v>324</v>
      </c>
      <c r="E854" s="248" t="s">
        <v>19</v>
      </c>
      <c r="F854" s="249" t="s">
        <v>368</v>
      </c>
      <c r="G854" s="247"/>
      <c r="H854" s="250">
        <v>78.239999999999995</v>
      </c>
      <c r="I854" s="251"/>
      <c r="J854" s="247"/>
      <c r="K854" s="247"/>
      <c r="L854" s="252"/>
      <c r="M854" s="253"/>
      <c r="N854" s="254"/>
      <c r="O854" s="254"/>
      <c r="P854" s="254"/>
      <c r="Q854" s="254"/>
      <c r="R854" s="254"/>
      <c r="S854" s="254"/>
      <c r="T854" s="255"/>
      <c r="AT854" s="256" t="s">
        <v>324</v>
      </c>
      <c r="AU854" s="256" t="s">
        <v>86</v>
      </c>
      <c r="AV854" s="16" t="s">
        <v>194</v>
      </c>
      <c r="AW854" s="16" t="s">
        <v>37</v>
      </c>
      <c r="AX854" s="16" t="s">
        <v>84</v>
      </c>
      <c r="AY854" s="256" t="s">
        <v>315</v>
      </c>
    </row>
    <row r="855" spans="1:65" s="2" customFormat="1" ht="16.5" customHeight="1">
      <c r="A855" s="36"/>
      <c r="B855" s="37"/>
      <c r="C855" s="196" t="s">
        <v>1231</v>
      </c>
      <c r="D855" s="196" t="s">
        <v>317</v>
      </c>
      <c r="E855" s="197" t="s">
        <v>1232</v>
      </c>
      <c r="F855" s="198" t="s">
        <v>1233</v>
      </c>
      <c r="G855" s="199" t="s">
        <v>117</v>
      </c>
      <c r="H855" s="200">
        <v>0.48899999999999999</v>
      </c>
      <c r="I855" s="201"/>
      <c r="J855" s="202">
        <f>ROUND(I855*H855,2)</f>
        <v>0</v>
      </c>
      <c r="K855" s="198" t="s">
        <v>320</v>
      </c>
      <c r="L855" s="41"/>
      <c r="M855" s="203" t="s">
        <v>19</v>
      </c>
      <c r="N855" s="204" t="s">
        <v>47</v>
      </c>
      <c r="O855" s="66"/>
      <c r="P855" s="205">
        <f>O855*H855</f>
        <v>0</v>
      </c>
      <c r="Q855" s="205">
        <v>1.0395099999999999</v>
      </c>
      <c r="R855" s="205">
        <f>Q855*H855</f>
        <v>0.50832038999999996</v>
      </c>
      <c r="S855" s="205">
        <v>0</v>
      </c>
      <c r="T855" s="206">
        <f>S855*H855</f>
        <v>0</v>
      </c>
      <c r="U855" s="36"/>
      <c r="V855" s="36"/>
      <c r="W855" s="36"/>
      <c r="X855" s="36"/>
      <c r="Y855" s="36"/>
      <c r="Z855" s="36"/>
      <c r="AA855" s="36"/>
      <c r="AB855" s="36"/>
      <c r="AC855" s="36"/>
      <c r="AD855" s="36"/>
      <c r="AE855" s="36"/>
      <c r="AR855" s="207" t="s">
        <v>194</v>
      </c>
      <c r="AT855" s="207" t="s">
        <v>317</v>
      </c>
      <c r="AU855" s="207" t="s">
        <v>86</v>
      </c>
      <c r="AY855" s="19" t="s">
        <v>315</v>
      </c>
      <c r="BE855" s="208">
        <f>IF(N855="základní",J855,0)</f>
        <v>0</v>
      </c>
      <c r="BF855" s="208">
        <f>IF(N855="snížená",J855,0)</f>
        <v>0</v>
      </c>
      <c r="BG855" s="208">
        <f>IF(N855="zákl. přenesená",J855,0)</f>
        <v>0</v>
      </c>
      <c r="BH855" s="208">
        <f>IF(N855="sníž. přenesená",J855,0)</f>
        <v>0</v>
      </c>
      <c r="BI855" s="208">
        <f>IF(N855="nulová",J855,0)</f>
        <v>0</v>
      </c>
      <c r="BJ855" s="19" t="s">
        <v>84</v>
      </c>
      <c r="BK855" s="208">
        <f>ROUND(I855*H855,2)</f>
        <v>0</v>
      </c>
      <c r="BL855" s="19" t="s">
        <v>194</v>
      </c>
      <c r="BM855" s="207" t="s">
        <v>1234</v>
      </c>
    </row>
    <row r="856" spans="1:65" s="2" customFormat="1" ht="29.25">
      <c r="A856" s="36"/>
      <c r="B856" s="37"/>
      <c r="C856" s="38"/>
      <c r="D856" s="209" t="s">
        <v>322</v>
      </c>
      <c r="E856" s="38"/>
      <c r="F856" s="210" t="s">
        <v>1235</v>
      </c>
      <c r="G856" s="38"/>
      <c r="H856" s="38"/>
      <c r="I856" s="118"/>
      <c r="J856" s="38"/>
      <c r="K856" s="38"/>
      <c r="L856" s="41"/>
      <c r="M856" s="211"/>
      <c r="N856" s="212"/>
      <c r="O856" s="66"/>
      <c r="P856" s="66"/>
      <c r="Q856" s="66"/>
      <c r="R856" s="66"/>
      <c r="S856" s="66"/>
      <c r="T856" s="67"/>
      <c r="U856" s="36"/>
      <c r="V856" s="36"/>
      <c r="W856" s="36"/>
      <c r="X856" s="36"/>
      <c r="Y856" s="36"/>
      <c r="Z856" s="36"/>
      <c r="AA856" s="36"/>
      <c r="AB856" s="36"/>
      <c r="AC856" s="36"/>
      <c r="AD856" s="36"/>
      <c r="AE856" s="36"/>
      <c r="AT856" s="19" t="s">
        <v>322</v>
      </c>
      <c r="AU856" s="19" t="s">
        <v>86</v>
      </c>
    </row>
    <row r="857" spans="1:65" s="14" customFormat="1">
      <c r="B857" s="225"/>
      <c r="C857" s="226"/>
      <c r="D857" s="209" t="s">
        <v>324</v>
      </c>
      <c r="E857" s="227" t="s">
        <v>19</v>
      </c>
      <c r="F857" s="228" t="s">
        <v>1236</v>
      </c>
      <c r="G857" s="226"/>
      <c r="H857" s="227" t="s">
        <v>19</v>
      </c>
      <c r="I857" s="229"/>
      <c r="J857" s="226"/>
      <c r="K857" s="226"/>
      <c r="L857" s="230"/>
      <c r="M857" s="231"/>
      <c r="N857" s="232"/>
      <c r="O857" s="232"/>
      <c r="P857" s="232"/>
      <c r="Q857" s="232"/>
      <c r="R857" s="232"/>
      <c r="S857" s="232"/>
      <c r="T857" s="233"/>
      <c r="AT857" s="234" t="s">
        <v>324</v>
      </c>
      <c r="AU857" s="234" t="s">
        <v>86</v>
      </c>
      <c r="AV857" s="14" t="s">
        <v>84</v>
      </c>
      <c r="AW857" s="14" t="s">
        <v>37</v>
      </c>
      <c r="AX857" s="14" t="s">
        <v>76</v>
      </c>
      <c r="AY857" s="234" t="s">
        <v>315</v>
      </c>
    </row>
    <row r="858" spans="1:65" s="14" customFormat="1">
      <c r="B858" s="225"/>
      <c r="C858" s="226"/>
      <c r="D858" s="209" t="s">
        <v>324</v>
      </c>
      <c r="E858" s="227" t="s">
        <v>19</v>
      </c>
      <c r="F858" s="228" t="s">
        <v>1237</v>
      </c>
      <c r="G858" s="226"/>
      <c r="H858" s="227" t="s">
        <v>19</v>
      </c>
      <c r="I858" s="229"/>
      <c r="J858" s="226"/>
      <c r="K858" s="226"/>
      <c r="L858" s="230"/>
      <c r="M858" s="231"/>
      <c r="N858" s="232"/>
      <c r="O858" s="232"/>
      <c r="P858" s="232"/>
      <c r="Q858" s="232"/>
      <c r="R858" s="232"/>
      <c r="S858" s="232"/>
      <c r="T858" s="233"/>
      <c r="AT858" s="234" t="s">
        <v>324</v>
      </c>
      <c r="AU858" s="234" t="s">
        <v>86</v>
      </c>
      <c r="AV858" s="14" t="s">
        <v>84</v>
      </c>
      <c r="AW858" s="14" t="s">
        <v>37</v>
      </c>
      <c r="AX858" s="14" t="s">
        <v>76</v>
      </c>
      <c r="AY858" s="234" t="s">
        <v>315</v>
      </c>
    </row>
    <row r="859" spans="1:65" s="13" customFormat="1">
      <c r="B859" s="213"/>
      <c r="C859" s="214"/>
      <c r="D859" s="209" t="s">
        <v>324</v>
      </c>
      <c r="E859" s="215" t="s">
        <v>19</v>
      </c>
      <c r="F859" s="216" t="s">
        <v>1238</v>
      </c>
      <c r="G859" s="214"/>
      <c r="H859" s="217">
        <v>0.10199999999999999</v>
      </c>
      <c r="I859" s="218"/>
      <c r="J859" s="214"/>
      <c r="K859" s="214"/>
      <c r="L859" s="219"/>
      <c r="M859" s="220"/>
      <c r="N859" s="221"/>
      <c r="O859" s="221"/>
      <c r="P859" s="221"/>
      <c r="Q859" s="221"/>
      <c r="R859" s="221"/>
      <c r="S859" s="221"/>
      <c r="T859" s="222"/>
      <c r="AT859" s="223" t="s">
        <v>324</v>
      </c>
      <c r="AU859" s="223" t="s">
        <v>86</v>
      </c>
      <c r="AV859" s="13" t="s">
        <v>86</v>
      </c>
      <c r="AW859" s="13" t="s">
        <v>37</v>
      </c>
      <c r="AX859" s="13" t="s">
        <v>76</v>
      </c>
      <c r="AY859" s="223" t="s">
        <v>315</v>
      </c>
    </row>
    <row r="860" spans="1:65" s="14" customFormat="1">
      <c r="B860" s="225"/>
      <c r="C860" s="226"/>
      <c r="D860" s="209" t="s">
        <v>324</v>
      </c>
      <c r="E860" s="227" t="s">
        <v>19</v>
      </c>
      <c r="F860" s="228" t="s">
        <v>1239</v>
      </c>
      <c r="G860" s="226"/>
      <c r="H860" s="227" t="s">
        <v>19</v>
      </c>
      <c r="I860" s="229"/>
      <c r="J860" s="226"/>
      <c r="K860" s="226"/>
      <c r="L860" s="230"/>
      <c r="M860" s="231"/>
      <c r="N860" s="232"/>
      <c r="O860" s="232"/>
      <c r="P860" s="232"/>
      <c r="Q860" s="232"/>
      <c r="R860" s="232"/>
      <c r="S860" s="232"/>
      <c r="T860" s="233"/>
      <c r="AT860" s="234" t="s">
        <v>324</v>
      </c>
      <c r="AU860" s="234" t="s">
        <v>86</v>
      </c>
      <c r="AV860" s="14" t="s">
        <v>84</v>
      </c>
      <c r="AW860" s="14" t="s">
        <v>37</v>
      </c>
      <c r="AX860" s="14" t="s">
        <v>76</v>
      </c>
      <c r="AY860" s="234" t="s">
        <v>315</v>
      </c>
    </row>
    <row r="861" spans="1:65" s="13" customFormat="1">
      <c r="B861" s="213"/>
      <c r="C861" s="214"/>
      <c r="D861" s="209" t="s">
        <v>324</v>
      </c>
      <c r="E861" s="215" t="s">
        <v>19</v>
      </c>
      <c r="F861" s="216" t="s">
        <v>1238</v>
      </c>
      <c r="G861" s="214"/>
      <c r="H861" s="217">
        <v>0.10199999999999999</v>
      </c>
      <c r="I861" s="218"/>
      <c r="J861" s="214"/>
      <c r="K861" s="214"/>
      <c r="L861" s="219"/>
      <c r="M861" s="220"/>
      <c r="N861" s="221"/>
      <c r="O861" s="221"/>
      <c r="P861" s="221"/>
      <c r="Q861" s="221"/>
      <c r="R861" s="221"/>
      <c r="S861" s="221"/>
      <c r="T861" s="222"/>
      <c r="AT861" s="223" t="s">
        <v>324</v>
      </c>
      <c r="AU861" s="223" t="s">
        <v>86</v>
      </c>
      <c r="AV861" s="13" t="s">
        <v>86</v>
      </c>
      <c r="AW861" s="13" t="s">
        <v>37</v>
      </c>
      <c r="AX861" s="13" t="s">
        <v>76</v>
      </c>
      <c r="AY861" s="223" t="s">
        <v>315</v>
      </c>
    </row>
    <row r="862" spans="1:65" s="14" customFormat="1">
      <c r="B862" s="225"/>
      <c r="C862" s="226"/>
      <c r="D862" s="209" t="s">
        <v>324</v>
      </c>
      <c r="E862" s="227" t="s">
        <v>19</v>
      </c>
      <c r="F862" s="228" t="s">
        <v>1240</v>
      </c>
      <c r="G862" s="226"/>
      <c r="H862" s="227" t="s">
        <v>19</v>
      </c>
      <c r="I862" s="229"/>
      <c r="J862" s="226"/>
      <c r="K862" s="226"/>
      <c r="L862" s="230"/>
      <c r="M862" s="231"/>
      <c r="N862" s="232"/>
      <c r="O862" s="232"/>
      <c r="P862" s="232"/>
      <c r="Q862" s="232"/>
      <c r="R862" s="232"/>
      <c r="S862" s="232"/>
      <c r="T862" s="233"/>
      <c r="AT862" s="234" t="s">
        <v>324</v>
      </c>
      <c r="AU862" s="234" t="s">
        <v>86</v>
      </c>
      <c r="AV862" s="14" t="s">
        <v>84</v>
      </c>
      <c r="AW862" s="14" t="s">
        <v>37</v>
      </c>
      <c r="AX862" s="14" t="s">
        <v>76</v>
      </c>
      <c r="AY862" s="234" t="s">
        <v>315</v>
      </c>
    </row>
    <row r="863" spans="1:65" s="13" customFormat="1">
      <c r="B863" s="213"/>
      <c r="C863" s="214"/>
      <c r="D863" s="209" t="s">
        <v>324</v>
      </c>
      <c r="E863" s="215" t="s">
        <v>19</v>
      </c>
      <c r="F863" s="216" t="s">
        <v>1241</v>
      </c>
      <c r="G863" s="214"/>
      <c r="H863" s="217">
        <v>0.13500000000000001</v>
      </c>
      <c r="I863" s="218"/>
      <c r="J863" s="214"/>
      <c r="K863" s="214"/>
      <c r="L863" s="219"/>
      <c r="M863" s="220"/>
      <c r="N863" s="221"/>
      <c r="O863" s="221"/>
      <c r="P863" s="221"/>
      <c r="Q863" s="221"/>
      <c r="R863" s="221"/>
      <c r="S863" s="221"/>
      <c r="T863" s="222"/>
      <c r="AT863" s="223" t="s">
        <v>324</v>
      </c>
      <c r="AU863" s="223" t="s">
        <v>86</v>
      </c>
      <c r="AV863" s="13" t="s">
        <v>86</v>
      </c>
      <c r="AW863" s="13" t="s">
        <v>37</v>
      </c>
      <c r="AX863" s="13" t="s">
        <v>76</v>
      </c>
      <c r="AY863" s="223" t="s">
        <v>315</v>
      </c>
    </row>
    <row r="864" spans="1:65" s="14" customFormat="1">
      <c r="B864" s="225"/>
      <c r="C864" s="226"/>
      <c r="D864" s="209" t="s">
        <v>324</v>
      </c>
      <c r="E864" s="227" t="s">
        <v>19</v>
      </c>
      <c r="F864" s="228" t="s">
        <v>1242</v>
      </c>
      <c r="G864" s="226"/>
      <c r="H864" s="227" t="s">
        <v>19</v>
      </c>
      <c r="I864" s="229"/>
      <c r="J864" s="226"/>
      <c r="K864" s="226"/>
      <c r="L864" s="230"/>
      <c r="M864" s="231"/>
      <c r="N864" s="232"/>
      <c r="O864" s="232"/>
      <c r="P864" s="232"/>
      <c r="Q864" s="232"/>
      <c r="R864" s="232"/>
      <c r="S864" s="232"/>
      <c r="T864" s="233"/>
      <c r="AT864" s="234" t="s">
        <v>324</v>
      </c>
      <c r="AU864" s="234" t="s">
        <v>86</v>
      </c>
      <c r="AV864" s="14" t="s">
        <v>84</v>
      </c>
      <c r="AW864" s="14" t="s">
        <v>37</v>
      </c>
      <c r="AX864" s="14" t="s">
        <v>76</v>
      </c>
      <c r="AY864" s="234" t="s">
        <v>315</v>
      </c>
    </row>
    <row r="865" spans="1:65" s="13" customFormat="1">
      <c r="B865" s="213"/>
      <c r="C865" s="214"/>
      <c r="D865" s="209" t="s">
        <v>324</v>
      </c>
      <c r="E865" s="215" t="s">
        <v>19</v>
      </c>
      <c r="F865" s="216" t="s">
        <v>1243</v>
      </c>
      <c r="G865" s="214"/>
      <c r="H865" s="217">
        <v>0.15</v>
      </c>
      <c r="I865" s="218"/>
      <c r="J865" s="214"/>
      <c r="K865" s="214"/>
      <c r="L865" s="219"/>
      <c r="M865" s="220"/>
      <c r="N865" s="221"/>
      <c r="O865" s="221"/>
      <c r="P865" s="221"/>
      <c r="Q865" s="221"/>
      <c r="R865" s="221"/>
      <c r="S865" s="221"/>
      <c r="T865" s="222"/>
      <c r="AT865" s="223" t="s">
        <v>324</v>
      </c>
      <c r="AU865" s="223" t="s">
        <v>86</v>
      </c>
      <c r="AV865" s="13" t="s">
        <v>86</v>
      </c>
      <c r="AW865" s="13" t="s">
        <v>37</v>
      </c>
      <c r="AX865" s="13" t="s">
        <v>76</v>
      </c>
      <c r="AY865" s="223" t="s">
        <v>315</v>
      </c>
    </row>
    <row r="866" spans="1:65" s="16" customFormat="1">
      <c r="B866" s="246"/>
      <c r="C866" s="247"/>
      <c r="D866" s="209" t="s">
        <v>324</v>
      </c>
      <c r="E866" s="248" t="s">
        <v>19</v>
      </c>
      <c r="F866" s="249" t="s">
        <v>368</v>
      </c>
      <c r="G866" s="247"/>
      <c r="H866" s="250">
        <v>0.48899999999999999</v>
      </c>
      <c r="I866" s="251"/>
      <c r="J866" s="247"/>
      <c r="K866" s="247"/>
      <c r="L866" s="252"/>
      <c r="M866" s="253"/>
      <c r="N866" s="254"/>
      <c r="O866" s="254"/>
      <c r="P866" s="254"/>
      <c r="Q866" s="254"/>
      <c r="R866" s="254"/>
      <c r="S866" s="254"/>
      <c r="T866" s="255"/>
      <c r="AT866" s="256" t="s">
        <v>324</v>
      </c>
      <c r="AU866" s="256" t="s">
        <v>86</v>
      </c>
      <c r="AV866" s="16" t="s">
        <v>194</v>
      </c>
      <c r="AW866" s="16" t="s">
        <v>37</v>
      </c>
      <c r="AX866" s="16" t="s">
        <v>84</v>
      </c>
      <c r="AY866" s="256" t="s">
        <v>315</v>
      </c>
    </row>
    <row r="867" spans="1:65" s="2" customFormat="1" ht="16.5" customHeight="1">
      <c r="A867" s="36"/>
      <c r="B867" s="37"/>
      <c r="C867" s="196" t="s">
        <v>1244</v>
      </c>
      <c r="D867" s="196" t="s">
        <v>317</v>
      </c>
      <c r="E867" s="197" t="s">
        <v>1245</v>
      </c>
      <c r="F867" s="198" t="s">
        <v>1246</v>
      </c>
      <c r="G867" s="199" t="s">
        <v>133</v>
      </c>
      <c r="H867" s="200">
        <v>8</v>
      </c>
      <c r="I867" s="201"/>
      <c r="J867" s="202">
        <f>ROUND(I867*H867,2)</f>
        <v>0</v>
      </c>
      <c r="K867" s="198" t="s">
        <v>320</v>
      </c>
      <c r="L867" s="41"/>
      <c r="M867" s="203" t="s">
        <v>19</v>
      </c>
      <c r="N867" s="204" t="s">
        <v>47</v>
      </c>
      <c r="O867" s="66"/>
      <c r="P867" s="205">
        <f>O867*H867</f>
        <v>0</v>
      </c>
      <c r="Q867" s="205">
        <v>4.6800000000000001E-3</v>
      </c>
      <c r="R867" s="205">
        <f>Q867*H867</f>
        <v>3.7440000000000001E-2</v>
      </c>
      <c r="S867" s="205">
        <v>0</v>
      </c>
      <c r="T867" s="206">
        <f>S867*H867</f>
        <v>0</v>
      </c>
      <c r="U867" s="36"/>
      <c r="V867" s="36"/>
      <c r="W867" s="36"/>
      <c r="X867" s="36"/>
      <c r="Y867" s="36"/>
      <c r="Z867" s="36"/>
      <c r="AA867" s="36"/>
      <c r="AB867" s="36"/>
      <c r="AC867" s="36"/>
      <c r="AD867" s="36"/>
      <c r="AE867" s="36"/>
      <c r="AR867" s="207" t="s">
        <v>194</v>
      </c>
      <c r="AT867" s="207" t="s">
        <v>317</v>
      </c>
      <c r="AU867" s="207" t="s">
        <v>86</v>
      </c>
      <c r="AY867" s="19" t="s">
        <v>315</v>
      </c>
      <c r="BE867" s="208">
        <f>IF(N867="základní",J867,0)</f>
        <v>0</v>
      </c>
      <c r="BF867" s="208">
        <f>IF(N867="snížená",J867,0)</f>
        <v>0</v>
      </c>
      <c r="BG867" s="208">
        <f>IF(N867="zákl. přenesená",J867,0)</f>
        <v>0</v>
      </c>
      <c r="BH867" s="208">
        <f>IF(N867="sníž. přenesená",J867,0)</f>
        <v>0</v>
      </c>
      <c r="BI867" s="208">
        <f>IF(N867="nulová",J867,0)</f>
        <v>0</v>
      </c>
      <c r="BJ867" s="19" t="s">
        <v>84</v>
      </c>
      <c r="BK867" s="208">
        <f>ROUND(I867*H867,2)</f>
        <v>0</v>
      </c>
      <c r="BL867" s="19" t="s">
        <v>194</v>
      </c>
      <c r="BM867" s="207" t="s">
        <v>1247</v>
      </c>
    </row>
    <row r="868" spans="1:65" s="2" customFormat="1" ht="19.5">
      <c r="A868" s="36"/>
      <c r="B868" s="37"/>
      <c r="C868" s="38"/>
      <c r="D868" s="209" t="s">
        <v>322</v>
      </c>
      <c r="E868" s="38"/>
      <c r="F868" s="210" t="s">
        <v>1248</v>
      </c>
      <c r="G868" s="38"/>
      <c r="H868" s="38"/>
      <c r="I868" s="118"/>
      <c r="J868" s="38"/>
      <c r="K868" s="38"/>
      <c r="L868" s="41"/>
      <c r="M868" s="211"/>
      <c r="N868" s="212"/>
      <c r="O868" s="66"/>
      <c r="P868" s="66"/>
      <c r="Q868" s="66"/>
      <c r="R868" s="66"/>
      <c r="S868" s="66"/>
      <c r="T868" s="67"/>
      <c r="U868" s="36"/>
      <c r="V868" s="36"/>
      <c r="W868" s="36"/>
      <c r="X868" s="36"/>
      <c r="Y868" s="36"/>
      <c r="Z868" s="36"/>
      <c r="AA868" s="36"/>
      <c r="AB868" s="36"/>
      <c r="AC868" s="36"/>
      <c r="AD868" s="36"/>
      <c r="AE868" s="36"/>
      <c r="AT868" s="19" t="s">
        <v>322</v>
      </c>
      <c r="AU868" s="19" t="s">
        <v>86</v>
      </c>
    </row>
    <row r="869" spans="1:65" s="13" customFormat="1">
      <c r="B869" s="213"/>
      <c r="C869" s="214"/>
      <c r="D869" s="209" t="s">
        <v>324</v>
      </c>
      <c r="E869" s="215" t="s">
        <v>19</v>
      </c>
      <c r="F869" s="216" t="s">
        <v>192</v>
      </c>
      <c r="G869" s="214"/>
      <c r="H869" s="217">
        <v>4</v>
      </c>
      <c r="I869" s="218"/>
      <c r="J869" s="214"/>
      <c r="K869" s="214"/>
      <c r="L869" s="219"/>
      <c r="M869" s="220"/>
      <c r="N869" s="221"/>
      <c r="O869" s="221"/>
      <c r="P869" s="221"/>
      <c r="Q869" s="221"/>
      <c r="R869" s="221"/>
      <c r="S869" s="221"/>
      <c r="T869" s="222"/>
      <c r="AT869" s="223" t="s">
        <v>324</v>
      </c>
      <c r="AU869" s="223" t="s">
        <v>86</v>
      </c>
      <c r="AV869" s="13" t="s">
        <v>86</v>
      </c>
      <c r="AW869" s="13" t="s">
        <v>37</v>
      </c>
      <c r="AX869" s="13" t="s">
        <v>76</v>
      </c>
      <c r="AY869" s="223" t="s">
        <v>315</v>
      </c>
    </row>
    <row r="870" spans="1:65" s="13" customFormat="1">
      <c r="B870" s="213"/>
      <c r="C870" s="214"/>
      <c r="D870" s="209" t="s">
        <v>324</v>
      </c>
      <c r="E870" s="215" t="s">
        <v>19</v>
      </c>
      <c r="F870" s="216" t="s">
        <v>195</v>
      </c>
      <c r="G870" s="214"/>
      <c r="H870" s="217">
        <v>4</v>
      </c>
      <c r="I870" s="218"/>
      <c r="J870" s="214"/>
      <c r="K870" s="214"/>
      <c r="L870" s="219"/>
      <c r="M870" s="220"/>
      <c r="N870" s="221"/>
      <c r="O870" s="221"/>
      <c r="P870" s="221"/>
      <c r="Q870" s="221"/>
      <c r="R870" s="221"/>
      <c r="S870" s="221"/>
      <c r="T870" s="222"/>
      <c r="AT870" s="223" t="s">
        <v>324</v>
      </c>
      <c r="AU870" s="223" t="s">
        <v>86</v>
      </c>
      <c r="AV870" s="13" t="s">
        <v>86</v>
      </c>
      <c r="AW870" s="13" t="s">
        <v>37</v>
      </c>
      <c r="AX870" s="13" t="s">
        <v>76</v>
      </c>
      <c r="AY870" s="223" t="s">
        <v>315</v>
      </c>
    </row>
    <row r="871" spans="1:65" s="16" customFormat="1">
      <c r="B871" s="246"/>
      <c r="C871" s="247"/>
      <c r="D871" s="209" t="s">
        <v>324</v>
      </c>
      <c r="E871" s="248" t="s">
        <v>19</v>
      </c>
      <c r="F871" s="249" t="s">
        <v>368</v>
      </c>
      <c r="G871" s="247"/>
      <c r="H871" s="250">
        <v>8</v>
      </c>
      <c r="I871" s="251"/>
      <c r="J871" s="247"/>
      <c r="K871" s="247"/>
      <c r="L871" s="252"/>
      <c r="M871" s="253"/>
      <c r="N871" s="254"/>
      <c r="O871" s="254"/>
      <c r="P871" s="254"/>
      <c r="Q871" s="254"/>
      <c r="R871" s="254"/>
      <c r="S871" s="254"/>
      <c r="T871" s="255"/>
      <c r="AT871" s="256" t="s">
        <v>324</v>
      </c>
      <c r="AU871" s="256" t="s">
        <v>86</v>
      </c>
      <c r="AV871" s="16" t="s">
        <v>194</v>
      </c>
      <c r="AW871" s="16" t="s">
        <v>37</v>
      </c>
      <c r="AX871" s="16" t="s">
        <v>84</v>
      </c>
      <c r="AY871" s="256" t="s">
        <v>315</v>
      </c>
    </row>
    <row r="872" spans="1:65" s="2" customFormat="1" ht="16.5" customHeight="1">
      <c r="A872" s="36"/>
      <c r="B872" s="37"/>
      <c r="C872" s="257" t="s">
        <v>1249</v>
      </c>
      <c r="D872" s="257" t="s">
        <v>576</v>
      </c>
      <c r="E872" s="258" t="s">
        <v>1250</v>
      </c>
      <c r="F872" s="259" t="s">
        <v>1251</v>
      </c>
      <c r="G872" s="260" t="s">
        <v>133</v>
      </c>
      <c r="H872" s="261">
        <v>4</v>
      </c>
      <c r="I872" s="262"/>
      <c r="J872" s="263">
        <f>ROUND(I872*H872,2)</f>
        <v>0</v>
      </c>
      <c r="K872" s="259" t="s">
        <v>320</v>
      </c>
      <c r="L872" s="264"/>
      <c r="M872" s="265" t="s">
        <v>19</v>
      </c>
      <c r="N872" s="266" t="s">
        <v>47</v>
      </c>
      <c r="O872" s="66"/>
      <c r="P872" s="205">
        <f>O872*H872</f>
        <v>0</v>
      </c>
      <c r="Q872" s="205">
        <v>2.8E-3</v>
      </c>
      <c r="R872" s="205">
        <f>Q872*H872</f>
        <v>1.12E-2</v>
      </c>
      <c r="S872" s="205">
        <v>0</v>
      </c>
      <c r="T872" s="206">
        <f>S872*H872</f>
        <v>0</v>
      </c>
      <c r="U872" s="36"/>
      <c r="V872" s="36"/>
      <c r="W872" s="36"/>
      <c r="X872" s="36"/>
      <c r="Y872" s="36"/>
      <c r="Z872" s="36"/>
      <c r="AA872" s="36"/>
      <c r="AB872" s="36"/>
      <c r="AC872" s="36"/>
      <c r="AD872" s="36"/>
      <c r="AE872" s="36"/>
      <c r="AR872" s="207" t="s">
        <v>379</v>
      </c>
      <c r="AT872" s="207" t="s">
        <v>576</v>
      </c>
      <c r="AU872" s="207" t="s">
        <v>86</v>
      </c>
      <c r="AY872" s="19" t="s">
        <v>315</v>
      </c>
      <c r="BE872" s="208">
        <f>IF(N872="základní",J872,0)</f>
        <v>0</v>
      </c>
      <c r="BF872" s="208">
        <f>IF(N872="snížená",J872,0)</f>
        <v>0</v>
      </c>
      <c r="BG872" s="208">
        <f>IF(N872="zákl. přenesená",J872,0)</f>
        <v>0</v>
      </c>
      <c r="BH872" s="208">
        <f>IF(N872="sníž. přenesená",J872,0)</f>
        <v>0</v>
      </c>
      <c r="BI872" s="208">
        <f>IF(N872="nulová",J872,0)</f>
        <v>0</v>
      </c>
      <c r="BJ872" s="19" t="s">
        <v>84</v>
      </c>
      <c r="BK872" s="208">
        <f>ROUND(I872*H872,2)</f>
        <v>0</v>
      </c>
      <c r="BL872" s="19" t="s">
        <v>194</v>
      </c>
      <c r="BM872" s="207" t="s">
        <v>1252</v>
      </c>
    </row>
    <row r="873" spans="1:65" s="2" customFormat="1">
      <c r="A873" s="36"/>
      <c r="B873" s="37"/>
      <c r="C873" s="38"/>
      <c r="D873" s="209" t="s">
        <v>322</v>
      </c>
      <c r="E873" s="38"/>
      <c r="F873" s="210" t="s">
        <v>1251</v>
      </c>
      <c r="G873" s="38"/>
      <c r="H873" s="38"/>
      <c r="I873" s="118"/>
      <c r="J873" s="38"/>
      <c r="K873" s="38"/>
      <c r="L873" s="41"/>
      <c r="M873" s="211"/>
      <c r="N873" s="212"/>
      <c r="O873" s="66"/>
      <c r="P873" s="66"/>
      <c r="Q873" s="66"/>
      <c r="R873" s="66"/>
      <c r="S873" s="66"/>
      <c r="T873" s="67"/>
      <c r="U873" s="36"/>
      <c r="V873" s="36"/>
      <c r="W873" s="36"/>
      <c r="X873" s="36"/>
      <c r="Y873" s="36"/>
      <c r="Z873" s="36"/>
      <c r="AA873" s="36"/>
      <c r="AB873" s="36"/>
      <c r="AC873" s="36"/>
      <c r="AD873" s="36"/>
      <c r="AE873" s="36"/>
      <c r="AT873" s="19" t="s">
        <v>322</v>
      </c>
      <c r="AU873" s="19" t="s">
        <v>86</v>
      </c>
    </row>
    <row r="874" spans="1:65" s="13" customFormat="1">
      <c r="B874" s="213"/>
      <c r="C874" s="214"/>
      <c r="D874" s="209" t="s">
        <v>324</v>
      </c>
      <c r="E874" s="215" t="s">
        <v>19</v>
      </c>
      <c r="F874" s="216" t="s">
        <v>194</v>
      </c>
      <c r="G874" s="214"/>
      <c r="H874" s="217">
        <v>4</v>
      </c>
      <c r="I874" s="218"/>
      <c r="J874" s="214"/>
      <c r="K874" s="214"/>
      <c r="L874" s="219"/>
      <c r="M874" s="220"/>
      <c r="N874" s="221"/>
      <c r="O874" s="221"/>
      <c r="P874" s="221"/>
      <c r="Q874" s="221"/>
      <c r="R874" s="221"/>
      <c r="S874" s="221"/>
      <c r="T874" s="222"/>
      <c r="AT874" s="223" t="s">
        <v>324</v>
      </c>
      <c r="AU874" s="223" t="s">
        <v>86</v>
      </c>
      <c r="AV874" s="13" t="s">
        <v>86</v>
      </c>
      <c r="AW874" s="13" t="s">
        <v>37</v>
      </c>
      <c r="AX874" s="13" t="s">
        <v>76</v>
      </c>
      <c r="AY874" s="223" t="s">
        <v>315</v>
      </c>
    </row>
    <row r="875" spans="1:65" s="16" customFormat="1">
      <c r="B875" s="246"/>
      <c r="C875" s="247"/>
      <c r="D875" s="209" t="s">
        <v>324</v>
      </c>
      <c r="E875" s="248" t="s">
        <v>192</v>
      </c>
      <c r="F875" s="249" t="s">
        <v>368</v>
      </c>
      <c r="G875" s="247"/>
      <c r="H875" s="250">
        <v>4</v>
      </c>
      <c r="I875" s="251"/>
      <c r="J875" s="247"/>
      <c r="K875" s="247"/>
      <c r="L875" s="252"/>
      <c r="M875" s="253"/>
      <c r="N875" s="254"/>
      <c r="O875" s="254"/>
      <c r="P875" s="254"/>
      <c r="Q875" s="254"/>
      <c r="R875" s="254"/>
      <c r="S875" s="254"/>
      <c r="T875" s="255"/>
      <c r="AT875" s="256" t="s">
        <v>324</v>
      </c>
      <c r="AU875" s="256" t="s">
        <v>86</v>
      </c>
      <c r="AV875" s="16" t="s">
        <v>194</v>
      </c>
      <c r="AW875" s="16" t="s">
        <v>37</v>
      </c>
      <c r="AX875" s="16" t="s">
        <v>84</v>
      </c>
      <c r="AY875" s="256" t="s">
        <v>315</v>
      </c>
    </row>
    <row r="876" spans="1:65" s="2" customFormat="1" ht="16.5" customHeight="1">
      <c r="A876" s="36"/>
      <c r="B876" s="37"/>
      <c r="C876" s="257" t="s">
        <v>1253</v>
      </c>
      <c r="D876" s="257" t="s">
        <v>576</v>
      </c>
      <c r="E876" s="258" t="s">
        <v>1254</v>
      </c>
      <c r="F876" s="259" t="s">
        <v>1255</v>
      </c>
      <c r="G876" s="260" t="s">
        <v>133</v>
      </c>
      <c r="H876" s="261">
        <v>4</v>
      </c>
      <c r="I876" s="262"/>
      <c r="J876" s="263">
        <f>ROUND(I876*H876,2)</f>
        <v>0</v>
      </c>
      <c r="K876" s="259" t="s">
        <v>320</v>
      </c>
      <c r="L876" s="264"/>
      <c r="M876" s="265" t="s">
        <v>19</v>
      </c>
      <c r="N876" s="266" t="s">
        <v>47</v>
      </c>
      <c r="O876" s="66"/>
      <c r="P876" s="205">
        <f>O876*H876</f>
        <v>0</v>
      </c>
      <c r="Q876" s="205">
        <v>3.3999999999999998E-3</v>
      </c>
      <c r="R876" s="205">
        <f>Q876*H876</f>
        <v>1.3599999999999999E-2</v>
      </c>
      <c r="S876" s="205">
        <v>0</v>
      </c>
      <c r="T876" s="206">
        <f>S876*H876</f>
        <v>0</v>
      </c>
      <c r="U876" s="36"/>
      <c r="V876" s="36"/>
      <c r="W876" s="36"/>
      <c r="X876" s="36"/>
      <c r="Y876" s="36"/>
      <c r="Z876" s="36"/>
      <c r="AA876" s="36"/>
      <c r="AB876" s="36"/>
      <c r="AC876" s="36"/>
      <c r="AD876" s="36"/>
      <c r="AE876" s="36"/>
      <c r="AR876" s="207" t="s">
        <v>379</v>
      </c>
      <c r="AT876" s="207" t="s">
        <v>576</v>
      </c>
      <c r="AU876" s="207" t="s">
        <v>86</v>
      </c>
      <c r="AY876" s="19" t="s">
        <v>315</v>
      </c>
      <c r="BE876" s="208">
        <f>IF(N876="základní",J876,0)</f>
        <v>0</v>
      </c>
      <c r="BF876" s="208">
        <f>IF(N876="snížená",J876,0)</f>
        <v>0</v>
      </c>
      <c r="BG876" s="208">
        <f>IF(N876="zákl. přenesená",J876,0)</f>
        <v>0</v>
      </c>
      <c r="BH876" s="208">
        <f>IF(N876="sníž. přenesená",J876,0)</f>
        <v>0</v>
      </c>
      <c r="BI876" s="208">
        <f>IF(N876="nulová",J876,0)</f>
        <v>0</v>
      </c>
      <c r="BJ876" s="19" t="s">
        <v>84</v>
      </c>
      <c r="BK876" s="208">
        <f>ROUND(I876*H876,2)</f>
        <v>0</v>
      </c>
      <c r="BL876" s="19" t="s">
        <v>194</v>
      </c>
      <c r="BM876" s="207" t="s">
        <v>1256</v>
      </c>
    </row>
    <row r="877" spans="1:65" s="2" customFormat="1">
      <c r="A877" s="36"/>
      <c r="B877" s="37"/>
      <c r="C877" s="38"/>
      <c r="D877" s="209" t="s">
        <v>322</v>
      </c>
      <c r="E877" s="38"/>
      <c r="F877" s="210" t="s">
        <v>1255</v>
      </c>
      <c r="G877" s="38"/>
      <c r="H877" s="38"/>
      <c r="I877" s="118"/>
      <c r="J877" s="38"/>
      <c r="K877" s="38"/>
      <c r="L877" s="41"/>
      <c r="M877" s="211"/>
      <c r="N877" s="212"/>
      <c r="O877" s="66"/>
      <c r="P877" s="66"/>
      <c r="Q877" s="66"/>
      <c r="R877" s="66"/>
      <c r="S877" s="66"/>
      <c r="T877" s="67"/>
      <c r="U877" s="36"/>
      <c r="V877" s="36"/>
      <c r="W877" s="36"/>
      <c r="X877" s="36"/>
      <c r="Y877" s="36"/>
      <c r="Z877" s="36"/>
      <c r="AA877" s="36"/>
      <c r="AB877" s="36"/>
      <c r="AC877" s="36"/>
      <c r="AD877" s="36"/>
      <c r="AE877" s="36"/>
      <c r="AT877" s="19" t="s">
        <v>322</v>
      </c>
      <c r="AU877" s="19" t="s">
        <v>86</v>
      </c>
    </row>
    <row r="878" spans="1:65" s="13" customFormat="1">
      <c r="B878" s="213"/>
      <c r="C878" s="214"/>
      <c r="D878" s="209" t="s">
        <v>324</v>
      </c>
      <c r="E878" s="215" t="s">
        <v>19</v>
      </c>
      <c r="F878" s="216" t="s">
        <v>194</v>
      </c>
      <c r="G878" s="214"/>
      <c r="H878" s="217">
        <v>4</v>
      </c>
      <c r="I878" s="218"/>
      <c r="J878" s="214"/>
      <c r="K878" s="214"/>
      <c r="L878" s="219"/>
      <c r="M878" s="220"/>
      <c r="N878" s="221"/>
      <c r="O878" s="221"/>
      <c r="P878" s="221"/>
      <c r="Q878" s="221"/>
      <c r="R878" s="221"/>
      <c r="S878" s="221"/>
      <c r="T878" s="222"/>
      <c r="AT878" s="223" t="s">
        <v>324</v>
      </c>
      <c r="AU878" s="223" t="s">
        <v>86</v>
      </c>
      <c r="AV878" s="13" t="s">
        <v>86</v>
      </c>
      <c r="AW878" s="13" t="s">
        <v>37</v>
      </c>
      <c r="AX878" s="13" t="s">
        <v>76</v>
      </c>
      <c r="AY878" s="223" t="s">
        <v>315</v>
      </c>
    </row>
    <row r="879" spans="1:65" s="16" customFormat="1">
      <c r="B879" s="246"/>
      <c r="C879" s="247"/>
      <c r="D879" s="209" t="s">
        <v>324</v>
      </c>
      <c r="E879" s="248" t="s">
        <v>195</v>
      </c>
      <c r="F879" s="249" t="s">
        <v>368</v>
      </c>
      <c r="G879" s="247"/>
      <c r="H879" s="250">
        <v>4</v>
      </c>
      <c r="I879" s="251"/>
      <c r="J879" s="247"/>
      <c r="K879" s="247"/>
      <c r="L879" s="252"/>
      <c r="M879" s="253"/>
      <c r="N879" s="254"/>
      <c r="O879" s="254"/>
      <c r="P879" s="254"/>
      <c r="Q879" s="254"/>
      <c r="R879" s="254"/>
      <c r="S879" s="254"/>
      <c r="T879" s="255"/>
      <c r="AT879" s="256" t="s">
        <v>324</v>
      </c>
      <c r="AU879" s="256" t="s">
        <v>86</v>
      </c>
      <c r="AV879" s="16" t="s">
        <v>194</v>
      </c>
      <c r="AW879" s="16" t="s">
        <v>37</v>
      </c>
      <c r="AX879" s="16" t="s">
        <v>84</v>
      </c>
      <c r="AY879" s="256" t="s">
        <v>315</v>
      </c>
    </row>
    <row r="880" spans="1:65" s="2" customFormat="1" ht="16.5" customHeight="1">
      <c r="A880" s="36"/>
      <c r="B880" s="37"/>
      <c r="C880" s="196" t="s">
        <v>1257</v>
      </c>
      <c r="D880" s="196" t="s">
        <v>317</v>
      </c>
      <c r="E880" s="197" t="s">
        <v>1258</v>
      </c>
      <c r="F880" s="198" t="s">
        <v>1259</v>
      </c>
      <c r="G880" s="199" t="s">
        <v>133</v>
      </c>
      <c r="H880" s="200">
        <v>1</v>
      </c>
      <c r="I880" s="201"/>
      <c r="J880" s="202">
        <f>ROUND(I880*H880,2)</f>
        <v>0</v>
      </c>
      <c r="K880" s="198" t="s">
        <v>320</v>
      </c>
      <c r="L880" s="41"/>
      <c r="M880" s="203" t="s">
        <v>19</v>
      </c>
      <c r="N880" s="204" t="s">
        <v>47</v>
      </c>
      <c r="O880" s="66"/>
      <c r="P880" s="205">
        <f>O880*H880</f>
        <v>0</v>
      </c>
      <c r="Q880" s="205">
        <v>0</v>
      </c>
      <c r="R880" s="205">
        <f>Q880*H880</f>
        <v>0</v>
      </c>
      <c r="S880" s="205">
        <v>0</v>
      </c>
      <c r="T880" s="206">
        <f>S880*H880</f>
        <v>0</v>
      </c>
      <c r="U880" s="36"/>
      <c r="V880" s="36"/>
      <c r="W880" s="36"/>
      <c r="X880" s="36"/>
      <c r="Y880" s="36"/>
      <c r="Z880" s="36"/>
      <c r="AA880" s="36"/>
      <c r="AB880" s="36"/>
      <c r="AC880" s="36"/>
      <c r="AD880" s="36"/>
      <c r="AE880" s="36"/>
      <c r="AR880" s="207" t="s">
        <v>194</v>
      </c>
      <c r="AT880" s="207" t="s">
        <v>317</v>
      </c>
      <c r="AU880" s="207" t="s">
        <v>86</v>
      </c>
      <c r="AY880" s="19" t="s">
        <v>315</v>
      </c>
      <c r="BE880" s="208">
        <f>IF(N880="základní",J880,0)</f>
        <v>0</v>
      </c>
      <c r="BF880" s="208">
        <f>IF(N880="snížená",J880,0)</f>
        <v>0</v>
      </c>
      <c r="BG880" s="208">
        <f>IF(N880="zákl. přenesená",J880,0)</f>
        <v>0</v>
      </c>
      <c r="BH880" s="208">
        <f>IF(N880="sníž. přenesená",J880,0)</f>
        <v>0</v>
      </c>
      <c r="BI880" s="208">
        <f>IF(N880="nulová",J880,0)</f>
        <v>0</v>
      </c>
      <c r="BJ880" s="19" t="s">
        <v>84</v>
      </c>
      <c r="BK880" s="208">
        <f>ROUND(I880*H880,2)</f>
        <v>0</v>
      </c>
      <c r="BL880" s="19" t="s">
        <v>194</v>
      </c>
      <c r="BM880" s="207" t="s">
        <v>1260</v>
      </c>
    </row>
    <row r="881" spans="1:65" s="2" customFormat="1">
      <c r="A881" s="36"/>
      <c r="B881" s="37"/>
      <c r="C881" s="38"/>
      <c r="D881" s="209" t="s">
        <v>322</v>
      </c>
      <c r="E881" s="38"/>
      <c r="F881" s="210" t="s">
        <v>1261</v>
      </c>
      <c r="G881" s="38"/>
      <c r="H881" s="38"/>
      <c r="I881" s="118"/>
      <c r="J881" s="38"/>
      <c r="K881" s="38"/>
      <c r="L881" s="41"/>
      <c r="M881" s="211"/>
      <c r="N881" s="212"/>
      <c r="O881" s="66"/>
      <c r="P881" s="66"/>
      <c r="Q881" s="66"/>
      <c r="R881" s="66"/>
      <c r="S881" s="66"/>
      <c r="T881" s="67"/>
      <c r="U881" s="36"/>
      <c r="V881" s="36"/>
      <c r="W881" s="36"/>
      <c r="X881" s="36"/>
      <c r="Y881" s="36"/>
      <c r="Z881" s="36"/>
      <c r="AA881" s="36"/>
      <c r="AB881" s="36"/>
      <c r="AC881" s="36"/>
      <c r="AD881" s="36"/>
      <c r="AE881" s="36"/>
      <c r="AT881" s="19" t="s">
        <v>322</v>
      </c>
      <c r="AU881" s="19" t="s">
        <v>86</v>
      </c>
    </row>
    <row r="882" spans="1:65" s="13" customFormat="1">
      <c r="B882" s="213"/>
      <c r="C882" s="214"/>
      <c r="D882" s="209" t="s">
        <v>324</v>
      </c>
      <c r="E882" s="215" t="s">
        <v>19</v>
      </c>
      <c r="F882" s="216" t="s">
        <v>1262</v>
      </c>
      <c r="G882" s="214"/>
      <c r="H882" s="217">
        <v>1</v>
      </c>
      <c r="I882" s="218"/>
      <c r="J882" s="214"/>
      <c r="K882" s="214"/>
      <c r="L882" s="219"/>
      <c r="M882" s="220"/>
      <c r="N882" s="221"/>
      <c r="O882" s="221"/>
      <c r="P882" s="221"/>
      <c r="Q882" s="221"/>
      <c r="R882" s="221"/>
      <c r="S882" s="221"/>
      <c r="T882" s="222"/>
      <c r="AT882" s="223" t="s">
        <v>324</v>
      </c>
      <c r="AU882" s="223" t="s">
        <v>86</v>
      </c>
      <c r="AV882" s="13" t="s">
        <v>86</v>
      </c>
      <c r="AW882" s="13" t="s">
        <v>37</v>
      </c>
      <c r="AX882" s="13" t="s">
        <v>84</v>
      </c>
      <c r="AY882" s="223" t="s">
        <v>315</v>
      </c>
    </row>
    <row r="883" spans="1:65" s="2" customFormat="1" ht="16.5" customHeight="1">
      <c r="A883" s="36"/>
      <c r="B883" s="37"/>
      <c r="C883" s="257" t="s">
        <v>1263</v>
      </c>
      <c r="D883" s="257" t="s">
        <v>576</v>
      </c>
      <c r="E883" s="258" t="s">
        <v>1264</v>
      </c>
      <c r="F883" s="259" t="s">
        <v>1265</v>
      </c>
      <c r="G883" s="260" t="s">
        <v>133</v>
      </c>
      <c r="H883" s="261">
        <v>1</v>
      </c>
      <c r="I883" s="262"/>
      <c r="J883" s="263">
        <f>ROUND(I883*H883,2)</f>
        <v>0</v>
      </c>
      <c r="K883" s="259" t="s">
        <v>19</v>
      </c>
      <c r="L883" s="264"/>
      <c r="M883" s="265" t="s">
        <v>19</v>
      </c>
      <c r="N883" s="266" t="s">
        <v>47</v>
      </c>
      <c r="O883" s="66"/>
      <c r="P883" s="205">
        <f>O883*H883</f>
        <v>0</v>
      </c>
      <c r="Q883" s="205">
        <v>0</v>
      </c>
      <c r="R883" s="205">
        <f>Q883*H883</f>
        <v>0</v>
      </c>
      <c r="S883" s="205">
        <v>0</v>
      </c>
      <c r="T883" s="206">
        <f>S883*H883</f>
        <v>0</v>
      </c>
      <c r="U883" s="36"/>
      <c r="V883" s="36"/>
      <c r="W883" s="36"/>
      <c r="X883" s="36"/>
      <c r="Y883" s="36"/>
      <c r="Z883" s="36"/>
      <c r="AA883" s="36"/>
      <c r="AB883" s="36"/>
      <c r="AC883" s="36"/>
      <c r="AD883" s="36"/>
      <c r="AE883" s="36"/>
      <c r="AR883" s="207" t="s">
        <v>379</v>
      </c>
      <c r="AT883" s="207" t="s">
        <v>576</v>
      </c>
      <c r="AU883" s="207" t="s">
        <v>86</v>
      </c>
      <c r="AY883" s="19" t="s">
        <v>315</v>
      </c>
      <c r="BE883" s="208">
        <f>IF(N883="základní",J883,0)</f>
        <v>0</v>
      </c>
      <c r="BF883" s="208">
        <f>IF(N883="snížená",J883,0)</f>
        <v>0</v>
      </c>
      <c r="BG883" s="208">
        <f>IF(N883="zákl. přenesená",J883,0)</f>
        <v>0</v>
      </c>
      <c r="BH883" s="208">
        <f>IF(N883="sníž. přenesená",J883,0)</f>
        <v>0</v>
      </c>
      <c r="BI883" s="208">
        <f>IF(N883="nulová",J883,0)</f>
        <v>0</v>
      </c>
      <c r="BJ883" s="19" t="s">
        <v>84</v>
      </c>
      <c r="BK883" s="208">
        <f>ROUND(I883*H883,2)</f>
        <v>0</v>
      </c>
      <c r="BL883" s="19" t="s">
        <v>194</v>
      </c>
      <c r="BM883" s="207" t="s">
        <v>1266</v>
      </c>
    </row>
    <row r="884" spans="1:65" s="2" customFormat="1" ht="68.25">
      <c r="A884" s="36"/>
      <c r="B884" s="37"/>
      <c r="C884" s="38"/>
      <c r="D884" s="209" t="s">
        <v>322</v>
      </c>
      <c r="E884" s="38"/>
      <c r="F884" s="210" t="s">
        <v>1267</v>
      </c>
      <c r="G884" s="38"/>
      <c r="H884" s="38"/>
      <c r="I884" s="118"/>
      <c r="J884" s="38"/>
      <c r="K884" s="38"/>
      <c r="L884" s="41"/>
      <c r="M884" s="211"/>
      <c r="N884" s="212"/>
      <c r="O884" s="66"/>
      <c r="P884" s="66"/>
      <c r="Q884" s="66"/>
      <c r="R884" s="66"/>
      <c r="S884" s="66"/>
      <c r="T884" s="67"/>
      <c r="U884" s="36"/>
      <c r="V884" s="36"/>
      <c r="W884" s="36"/>
      <c r="X884" s="36"/>
      <c r="Y884" s="36"/>
      <c r="Z884" s="36"/>
      <c r="AA884" s="36"/>
      <c r="AB884" s="36"/>
      <c r="AC884" s="36"/>
      <c r="AD884" s="36"/>
      <c r="AE884" s="36"/>
      <c r="AT884" s="19" t="s">
        <v>322</v>
      </c>
      <c r="AU884" s="19" t="s">
        <v>86</v>
      </c>
    </row>
    <row r="885" spans="1:65" s="2" customFormat="1" ht="16.5" customHeight="1">
      <c r="A885" s="36"/>
      <c r="B885" s="37"/>
      <c r="C885" s="196" t="s">
        <v>1268</v>
      </c>
      <c r="D885" s="196" t="s">
        <v>317</v>
      </c>
      <c r="E885" s="197" t="s">
        <v>1269</v>
      </c>
      <c r="F885" s="198" t="s">
        <v>1270</v>
      </c>
      <c r="G885" s="199" t="s">
        <v>121</v>
      </c>
      <c r="H885" s="200">
        <v>6</v>
      </c>
      <c r="I885" s="201"/>
      <c r="J885" s="202">
        <f>ROUND(I885*H885,2)</f>
        <v>0</v>
      </c>
      <c r="K885" s="198" t="s">
        <v>320</v>
      </c>
      <c r="L885" s="41"/>
      <c r="M885" s="203" t="s">
        <v>19</v>
      </c>
      <c r="N885" s="204" t="s">
        <v>47</v>
      </c>
      <c r="O885" s="66"/>
      <c r="P885" s="205">
        <f>O885*H885</f>
        <v>0</v>
      </c>
      <c r="Q885" s="205">
        <v>0</v>
      </c>
      <c r="R885" s="205">
        <f>Q885*H885</f>
        <v>0</v>
      </c>
      <c r="S885" s="205">
        <v>0</v>
      </c>
      <c r="T885" s="206">
        <f>S885*H885</f>
        <v>0</v>
      </c>
      <c r="U885" s="36"/>
      <c r="V885" s="36"/>
      <c r="W885" s="36"/>
      <c r="X885" s="36"/>
      <c r="Y885" s="36"/>
      <c r="Z885" s="36"/>
      <c r="AA885" s="36"/>
      <c r="AB885" s="36"/>
      <c r="AC885" s="36"/>
      <c r="AD885" s="36"/>
      <c r="AE885" s="36"/>
      <c r="AR885" s="207" t="s">
        <v>194</v>
      </c>
      <c r="AT885" s="207" t="s">
        <v>317</v>
      </c>
      <c r="AU885" s="207" t="s">
        <v>86</v>
      </c>
      <c r="AY885" s="19" t="s">
        <v>315</v>
      </c>
      <c r="BE885" s="208">
        <f>IF(N885="základní",J885,0)</f>
        <v>0</v>
      </c>
      <c r="BF885" s="208">
        <f>IF(N885="snížená",J885,0)</f>
        <v>0</v>
      </c>
      <c r="BG885" s="208">
        <f>IF(N885="zákl. přenesená",J885,0)</f>
        <v>0</v>
      </c>
      <c r="BH885" s="208">
        <f>IF(N885="sníž. přenesená",J885,0)</f>
        <v>0</v>
      </c>
      <c r="BI885" s="208">
        <f>IF(N885="nulová",J885,0)</f>
        <v>0</v>
      </c>
      <c r="BJ885" s="19" t="s">
        <v>84</v>
      </c>
      <c r="BK885" s="208">
        <f>ROUND(I885*H885,2)</f>
        <v>0</v>
      </c>
      <c r="BL885" s="19" t="s">
        <v>194</v>
      </c>
      <c r="BM885" s="207" t="s">
        <v>1271</v>
      </c>
    </row>
    <row r="886" spans="1:65" s="2" customFormat="1">
      <c r="A886" s="36"/>
      <c r="B886" s="37"/>
      <c r="C886" s="38"/>
      <c r="D886" s="209" t="s">
        <v>322</v>
      </c>
      <c r="E886" s="38"/>
      <c r="F886" s="210" t="s">
        <v>1272</v>
      </c>
      <c r="G886" s="38"/>
      <c r="H886" s="38"/>
      <c r="I886" s="118"/>
      <c r="J886" s="38"/>
      <c r="K886" s="38"/>
      <c r="L886" s="41"/>
      <c r="M886" s="211"/>
      <c r="N886" s="212"/>
      <c r="O886" s="66"/>
      <c r="P886" s="66"/>
      <c r="Q886" s="66"/>
      <c r="R886" s="66"/>
      <c r="S886" s="66"/>
      <c r="T886" s="67"/>
      <c r="U886" s="36"/>
      <c r="V886" s="36"/>
      <c r="W886" s="36"/>
      <c r="X886" s="36"/>
      <c r="Y886" s="36"/>
      <c r="Z886" s="36"/>
      <c r="AA886" s="36"/>
      <c r="AB886" s="36"/>
      <c r="AC886" s="36"/>
      <c r="AD886" s="36"/>
      <c r="AE886" s="36"/>
      <c r="AT886" s="19" t="s">
        <v>322</v>
      </c>
      <c r="AU886" s="19" t="s">
        <v>86</v>
      </c>
    </row>
    <row r="887" spans="1:65" s="2" customFormat="1" ht="19.5">
      <c r="A887" s="36"/>
      <c r="B887" s="37"/>
      <c r="C887" s="38"/>
      <c r="D887" s="209" t="s">
        <v>345</v>
      </c>
      <c r="E887" s="38"/>
      <c r="F887" s="224" t="s">
        <v>1273</v>
      </c>
      <c r="G887" s="38"/>
      <c r="H887" s="38"/>
      <c r="I887" s="118"/>
      <c r="J887" s="38"/>
      <c r="K887" s="38"/>
      <c r="L887" s="41"/>
      <c r="M887" s="211"/>
      <c r="N887" s="212"/>
      <c r="O887" s="66"/>
      <c r="P887" s="66"/>
      <c r="Q887" s="66"/>
      <c r="R887" s="66"/>
      <c r="S887" s="66"/>
      <c r="T887" s="67"/>
      <c r="U887" s="36"/>
      <c r="V887" s="36"/>
      <c r="W887" s="36"/>
      <c r="X887" s="36"/>
      <c r="Y887" s="36"/>
      <c r="Z887" s="36"/>
      <c r="AA887" s="36"/>
      <c r="AB887" s="36"/>
      <c r="AC887" s="36"/>
      <c r="AD887" s="36"/>
      <c r="AE887" s="36"/>
      <c r="AT887" s="19" t="s">
        <v>345</v>
      </c>
      <c r="AU887" s="19" t="s">
        <v>86</v>
      </c>
    </row>
    <row r="888" spans="1:65" s="13" customFormat="1">
      <c r="B888" s="213"/>
      <c r="C888" s="214"/>
      <c r="D888" s="209" t="s">
        <v>324</v>
      </c>
      <c r="E888" s="215" t="s">
        <v>200</v>
      </c>
      <c r="F888" s="216" t="s">
        <v>202</v>
      </c>
      <c r="G888" s="214"/>
      <c r="H888" s="217">
        <v>6</v>
      </c>
      <c r="I888" s="218"/>
      <c r="J888" s="214"/>
      <c r="K888" s="214"/>
      <c r="L888" s="219"/>
      <c r="M888" s="220"/>
      <c r="N888" s="221"/>
      <c r="O888" s="221"/>
      <c r="P888" s="221"/>
      <c r="Q888" s="221"/>
      <c r="R888" s="221"/>
      <c r="S888" s="221"/>
      <c r="T888" s="222"/>
      <c r="AT888" s="223" t="s">
        <v>324</v>
      </c>
      <c r="AU888" s="223" t="s">
        <v>86</v>
      </c>
      <c r="AV888" s="13" t="s">
        <v>86</v>
      </c>
      <c r="AW888" s="13" t="s">
        <v>37</v>
      </c>
      <c r="AX888" s="13" t="s">
        <v>84</v>
      </c>
      <c r="AY888" s="223" t="s">
        <v>315</v>
      </c>
    </row>
    <row r="889" spans="1:65" s="2" customFormat="1" ht="16.5" customHeight="1">
      <c r="A889" s="36"/>
      <c r="B889" s="37"/>
      <c r="C889" s="257" t="s">
        <v>1274</v>
      </c>
      <c r="D889" s="257" t="s">
        <v>576</v>
      </c>
      <c r="E889" s="258" t="s">
        <v>1275</v>
      </c>
      <c r="F889" s="259" t="s">
        <v>1276</v>
      </c>
      <c r="G889" s="260" t="s">
        <v>121</v>
      </c>
      <c r="H889" s="261">
        <v>6</v>
      </c>
      <c r="I889" s="262"/>
      <c r="J889" s="263">
        <f>ROUND(I889*H889,2)</f>
        <v>0</v>
      </c>
      <c r="K889" s="259" t="s">
        <v>320</v>
      </c>
      <c r="L889" s="264"/>
      <c r="M889" s="265" t="s">
        <v>19</v>
      </c>
      <c r="N889" s="266" t="s">
        <v>47</v>
      </c>
      <c r="O889" s="66"/>
      <c r="P889" s="205">
        <f>O889*H889</f>
        <v>0</v>
      </c>
      <c r="Q889" s="205">
        <v>1.5E-3</v>
      </c>
      <c r="R889" s="205">
        <f>Q889*H889</f>
        <v>9.0000000000000011E-3</v>
      </c>
      <c r="S889" s="205">
        <v>0</v>
      </c>
      <c r="T889" s="206">
        <f>S889*H889</f>
        <v>0</v>
      </c>
      <c r="U889" s="36"/>
      <c r="V889" s="36"/>
      <c r="W889" s="36"/>
      <c r="X889" s="36"/>
      <c r="Y889" s="36"/>
      <c r="Z889" s="36"/>
      <c r="AA889" s="36"/>
      <c r="AB889" s="36"/>
      <c r="AC889" s="36"/>
      <c r="AD889" s="36"/>
      <c r="AE889" s="36"/>
      <c r="AR889" s="207" t="s">
        <v>379</v>
      </c>
      <c r="AT889" s="207" t="s">
        <v>576</v>
      </c>
      <c r="AU889" s="207" t="s">
        <v>86</v>
      </c>
      <c r="AY889" s="19" t="s">
        <v>315</v>
      </c>
      <c r="BE889" s="208">
        <f>IF(N889="základní",J889,0)</f>
        <v>0</v>
      </c>
      <c r="BF889" s="208">
        <f>IF(N889="snížená",J889,0)</f>
        <v>0</v>
      </c>
      <c r="BG889" s="208">
        <f>IF(N889="zákl. přenesená",J889,0)</f>
        <v>0</v>
      </c>
      <c r="BH889" s="208">
        <f>IF(N889="sníž. přenesená",J889,0)</f>
        <v>0</v>
      </c>
      <c r="BI889" s="208">
        <f>IF(N889="nulová",J889,0)</f>
        <v>0</v>
      </c>
      <c r="BJ889" s="19" t="s">
        <v>84</v>
      </c>
      <c r="BK889" s="208">
        <f>ROUND(I889*H889,2)</f>
        <v>0</v>
      </c>
      <c r="BL889" s="19" t="s">
        <v>194</v>
      </c>
      <c r="BM889" s="207" t="s">
        <v>1277</v>
      </c>
    </row>
    <row r="890" spans="1:65" s="2" customFormat="1">
      <c r="A890" s="36"/>
      <c r="B890" s="37"/>
      <c r="C890" s="38"/>
      <c r="D890" s="209" t="s">
        <v>322</v>
      </c>
      <c r="E890" s="38"/>
      <c r="F890" s="210" t="s">
        <v>1276</v>
      </c>
      <c r="G890" s="38"/>
      <c r="H890" s="38"/>
      <c r="I890" s="118"/>
      <c r="J890" s="38"/>
      <c r="K890" s="38"/>
      <c r="L890" s="41"/>
      <c r="M890" s="211"/>
      <c r="N890" s="212"/>
      <c r="O890" s="66"/>
      <c r="P890" s="66"/>
      <c r="Q890" s="66"/>
      <c r="R890" s="66"/>
      <c r="S890" s="66"/>
      <c r="T890" s="67"/>
      <c r="U890" s="36"/>
      <c r="V890" s="36"/>
      <c r="W890" s="36"/>
      <c r="X890" s="36"/>
      <c r="Y890" s="36"/>
      <c r="Z890" s="36"/>
      <c r="AA890" s="36"/>
      <c r="AB890" s="36"/>
      <c r="AC890" s="36"/>
      <c r="AD890" s="36"/>
      <c r="AE890" s="36"/>
      <c r="AT890" s="19" t="s">
        <v>322</v>
      </c>
      <c r="AU890" s="19" t="s">
        <v>86</v>
      </c>
    </row>
    <row r="891" spans="1:65" s="13" customFormat="1">
      <c r="B891" s="213"/>
      <c r="C891" s="214"/>
      <c r="D891" s="209" t="s">
        <v>324</v>
      </c>
      <c r="E891" s="215" t="s">
        <v>19</v>
      </c>
      <c r="F891" s="216" t="s">
        <v>200</v>
      </c>
      <c r="G891" s="214"/>
      <c r="H891" s="217">
        <v>6</v>
      </c>
      <c r="I891" s="218"/>
      <c r="J891" s="214"/>
      <c r="K891" s="214"/>
      <c r="L891" s="219"/>
      <c r="M891" s="220"/>
      <c r="N891" s="221"/>
      <c r="O891" s="221"/>
      <c r="P891" s="221"/>
      <c r="Q891" s="221"/>
      <c r="R891" s="221"/>
      <c r="S891" s="221"/>
      <c r="T891" s="222"/>
      <c r="AT891" s="223" t="s">
        <v>324</v>
      </c>
      <c r="AU891" s="223" t="s">
        <v>86</v>
      </c>
      <c r="AV891" s="13" t="s">
        <v>86</v>
      </c>
      <c r="AW891" s="13" t="s">
        <v>37</v>
      </c>
      <c r="AX891" s="13" t="s">
        <v>84</v>
      </c>
      <c r="AY891" s="223" t="s">
        <v>315</v>
      </c>
    </row>
    <row r="892" spans="1:65" s="2" customFormat="1" ht="16.5" customHeight="1">
      <c r="A892" s="36"/>
      <c r="B892" s="37"/>
      <c r="C892" s="196" t="s">
        <v>1278</v>
      </c>
      <c r="D892" s="196" t="s">
        <v>317</v>
      </c>
      <c r="E892" s="197" t="s">
        <v>1279</v>
      </c>
      <c r="F892" s="198" t="s">
        <v>1280</v>
      </c>
      <c r="G892" s="199" t="s">
        <v>121</v>
      </c>
      <c r="H892" s="200">
        <v>18</v>
      </c>
      <c r="I892" s="201"/>
      <c r="J892" s="202">
        <f>ROUND(I892*H892,2)</f>
        <v>0</v>
      </c>
      <c r="K892" s="198" t="s">
        <v>320</v>
      </c>
      <c r="L892" s="41"/>
      <c r="M892" s="203" t="s">
        <v>19</v>
      </c>
      <c r="N892" s="204" t="s">
        <v>47</v>
      </c>
      <c r="O892" s="66"/>
      <c r="P892" s="205">
        <f>O892*H892</f>
        <v>0</v>
      </c>
      <c r="Q892" s="205">
        <v>0</v>
      </c>
      <c r="R892" s="205">
        <f>Q892*H892</f>
        <v>0</v>
      </c>
      <c r="S892" s="205">
        <v>0</v>
      </c>
      <c r="T892" s="206">
        <f>S892*H892</f>
        <v>0</v>
      </c>
      <c r="U892" s="36"/>
      <c r="V892" s="36"/>
      <c r="W892" s="36"/>
      <c r="X892" s="36"/>
      <c r="Y892" s="36"/>
      <c r="Z892" s="36"/>
      <c r="AA892" s="36"/>
      <c r="AB892" s="36"/>
      <c r="AC892" s="36"/>
      <c r="AD892" s="36"/>
      <c r="AE892" s="36"/>
      <c r="AR892" s="207" t="s">
        <v>194</v>
      </c>
      <c r="AT892" s="207" t="s">
        <v>317</v>
      </c>
      <c r="AU892" s="207" t="s">
        <v>86</v>
      </c>
      <c r="AY892" s="19" t="s">
        <v>315</v>
      </c>
      <c r="BE892" s="208">
        <f>IF(N892="základní",J892,0)</f>
        <v>0</v>
      </c>
      <c r="BF892" s="208">
        <f>IF(N892="snížená",J892,0)</f>
        <v>0</v>
      </c>
      <c r="BG892" s="208">
        <f>IF(N892="zákl. přenesená",J892,0)</f>
        <v>0</v>
      </c>
      <c r="BH892" s="208">
        <f>IF(N892="sníž. přenesená",J892,0)</f>
        <v>0</v>
      </c>
      <c r="BI892" s="208">
        <f>IF(N892="nulová",J892,0)</f>
        <v>0</v>
      </c>
      <c r="BJ892" s="19" t="s">
        <v>84</v>
      </c>
      <c r="BK892" s="208">
        <f>ROUND(I892*H892,2)</f>
        <v>0</v>
      </c>
      <c r="BL892" s="19" t="s">
        <v>194</v>
      </c>
      <c r="BM892" s="207" t="s">
        <v>1281</v>
      </c>
    </row>
    <row r="893" spans="1:65" s="2" customFormat="1">
      <c r="A893" s="36"/>
      <c r="B893" s="37"/>
      <c r="C893" s="38"/>
      <c r="D893" s="209" t="s">
        <v>322</v>
      </c>
      <c r="E893" s="38"/>
      <c r="F893" s="210" t="s">
        <v>1282</v>
      </c>
      <c r="G893" s="38"/>
      <c r="H893" s="38"/>
      <c r="I893" s="118"/>
      <c r="J893" s="38"/>
      <c r="K893" s="38"/>
      <c r="L893" s="41"/>
      <c r="M893" s="211"/>
      <c r="N893" s="212"/>
      <c r="O893" s="66"/>
      <c r="P893" s="66"/>
      <c r="Q893" s="66"/>
      <c r="R893" s="66"/>
      <c r="S893" s="66"/>
      <c r="T893" s="67"/>
      <c r="U893" s="36"/>
      <c r="V893" s="36"/>
      <c r="W893" s="36"/>
      <c r="X893" s="36"/>
      <c r="Y893" s="36"/>
      <c r="Z893" s="36"/>
      <c r="AA893" s="36"/>
      <c r="AB893" s="36"/>
      <c r="AC893" s="36"/>
      <c r="AD893" s="36"/>
      <c r="AE893" s="36"/>
      <c r="AT893" s="19" t="s">
        <v>322</v>
      </c>
      <c r="AU893" s="19" t="s">
        <v>86</v>
      </c>
    </row>
    <row r="894" spans="1:65" s="13" customFormat="1">
      <c r="B894" s="213"/>
      <c r="C894" s="214"/>
      <c r="D894" s="209" t="s">
        <v>324</v>
      </c>
      <c r="E894" s="215" t="s">
        <v>19</v>
      </c>
      <c r="F894" s="216" t="s">
        <v>1283</v>
      </c>
      <c r="G894" s="214"/>
      <c r="H894" s="217">
        <v>18</v>
      </c>
      <c r="I894" s="218"/>
      <c r="J894" s="214"/>
      <c r="K894" s="214"/>
      <c r="L894" s="219"/>
      <c r="M894" s="220"/>
      <c r="N894" s="221"/>
      <c r="O894" s="221"/>
      <c r="P894" s="221"/>
      <c r="Q894" s="221"/>
      <c r="R894" s="221"/>
      <c r="S894" s="221"/>
      <c r="T894" s="222"/>
      <c r="AT894" s="223" t="s">
        <v>324</v>
      </c>
      <c r="AU894" s="223" t="s">
        <v>86</v>
      </c>
      <c r="AV894" s="13" t="s">
        <v>86</v>
      </c>
      <c r="AW894" s="13" t="s">
        <v>37</v>
      </c>
      <c r="AX894" s="13" t="s">
        <v>84</v>
      </c>
      <c r="AY894" s="223" t="s">
        <v>315</v>
      </c>
    </row>
    <row r="895" spans="1:65" s="2" customFormat="1" ht="16.5" customHeight="1">
      <c r="A895" s="36"/>
      <c r="B895" s="37"/>
      <c r="C895" s="257" t="s">
        <v>1284</v>
      </c>
      <c r="D895" s="257" t="s">
        <v>576</v>
      </c>
      <c r="E895" s="258" t="s">
        <v>1285</v>
      </c>
      <c r="F895" s="259" t="s">
        <v>1286</v>
      </c>
      <c r="G895" s="260" t="s">
        <v>121</v>
      </c>
      <c r="H895" s="261">
        <v>20.7</v>
      </c>
      <c r="I895" s="262"/>
      <c r="J895" s="263">
        <f>ROUND(I895*H895,2)</f>
        <v>0</v>
      </c>
      <c r="K895" s="259" t="s">
        <v>320</v>
      </c>
      <c r="L895" s="264"/>
      <c r="M895" s="265" t="s">
        <v>19</v>
      </c>
      <c r="N895" s="266" t="s">
        <v>47</v>
      </c>
      <c r="O895" s="66"/>
      <c r="P895" s="205">
        <f>O895*H895</f>
        <v>0</v>
      </c>
      <c r="Q895" s="205">
        <v>4.0000000000000003E-5</v>
      </c>
      <c r="R895" s="205">
        <f>Q895*H895</f>
        <v>8.2800000000000007E-4</v>
      </c>
      <c r="S895" s="205">
        <v>0</v>
      </c>
      <c r="T895" s="206">
        <f>S895*H895</f>
        <v>0</v>
      </c>
      <c r="U895" s="36"/>
      <c r="V895" s="36"/>
      <c r="W895" s="36"/>
      <c r="X895" s="36"/>
      <c r="Y895" s="36"/>
      <c r="Z895" s="36"/>
      <c r="AA895" s="36"/>
      <c r="AB895" s="36"/>
      <c r="AC895" s="36"/>
      <c r="AD895" s="36"/>
      <c r="AE895" s="36"/>
      <c r="AR895" s="207" t="s">
        <v>379</v>
      </c>
      <c r="AT895" s="207" t="s">
        <v>576</v>
      </c>
      <c r="AU895" s="207" t="s">
        <v>86</v>
      </c>
      <c r="AY895" s="19" t="s">
        <v>315</v>
      </c>
      <c r="BE895" s="208">
        <f>IF(N895="základní",J895,0)</f>
        <v>0</v>
      </c>
      <c r="BF895" s="208">
        <f>IF(N895="snížená",J895,0)</f>
        <v>0</v>
      </c>
      <c r="BG895" s="208">
        <f>IF(N895="zákl. přenesená",J895,0)</f>
        <v>0</v>
      </c>
      <c r="BH895" s="208">
        <f>IF(N895="sníž. přenesená",J895,0)</f>
        <v>0</v>
      </c>
      <c r="BI895" s="208">
        <f>IF(N895="nulová",J895,0)</f>
        <v>0</v>
      </c>
      <c r="BJ895" s="19" t="s">
        <v>84</v>
      </c>
      <c r="BK895" s="208">
        <f>ROUND(I895*H895,2)</f>
        <v>0</v>
      </c>
      <c r="BL895" s="19" t="s">
        <v>194</v>
      </c>
      <c r="BM895" s="207" t="s">
        <v>1287</v>
      </c>
    </row>
    <row r="896" spans="1:65" s="2" customFormat="1">
      <c r="A896" s="36"/>
      <c r="B896" s="37"/>
      <c r="C896" s="38"/>
      <c r="D896" s="209" t="s">
        <v>322</v>
      </c>
      <c r="E896" s="38"/>
      <c r="F896" s="210" t="s">
        <v>1286</v>
      </c>
      <c r="G896" s="38"/>
      <c r="H896" s="38"/>
      <c r="I896" s="118"/>
      <c r="J896" s="38"/>
      <c r="K896" s="38"/>
      <c r="L896" s="41"/>
      <c r="M896" s="211"/>
      <c r="N896" s="212"/>
      <c r="O896" s="66"/>
      <c r="P896" s="66"/>
      <c r="Q896" s="66"/>
      <c r="R896" s="66"/>
      <c r="S896" s="66"/>
      <c r="T896" s="67"/>
      <c r="U896" s="36"/>
      <c r="V896" s="36"/>
      <c r="W896" s="36"/>
      <c r="X896" s="36"/>
      <c r="Y896" s="36"/>
      <c r="Z896" s="36"/>
      <c r="AA896" s="36"/>
      <c r="AB896" s="36"/>
      <c r="AC896" s="36"/>
      <c r="AD896" s="36"/>
      <c r="AE896" s="36"/>
      <c r="AT896" s="19" t="s">
        <v>322</v>
      </c>
      <c r="AU896" s="19" t="s">
        <v>86</v>
      </c>
    </row>
    <row r="897" spans="1:65" s="13" customFormat="1">
      <c r="B897" s="213"/>
      <c r="C897" s="214"/>
      <c r="D897" s="209" t="s">
        <v>324</v>
      </c>
      <c r="E897" s="215" t="s">
        <v>19</v>
      </c>
      <c r="F897" s="216" t="s">
        <v>1288</v>
      </c>
      <c r="G897" s="214"/>
      <c r="H897" s="217">
        <v>20.7</v>
      </c>
      <c r="I897" s="218"/>
      <c r="J897" s="214"/>
      <c r="K897" s="214"/>
      <c r="L897" s="219"/>
      <c r="M897" s="220"/>
      <c r="N897" s="221"/>
      <c r="O897" s="221"/>
      <c r="P897" s="221"/>
      <c r="Q897" s="221"/>
      <c r="R897" s="221"/>
      <c r="S897" s="221"/>
      <c r="T897" s="222"/>
      <c r="AT897" s="223" t="s">
        <v>324</v>
      </c>
      <c r="AU897" s="223" t="s">
        <v>86</v>
      </c>
      <c r="AV897" s="13" t="s">
        <v>86</v>
      </c>
      <c r="AW897" s="13" t="s">
        <v>37</v>
      </c>
      <c r="AX897" s="13" t="s">
        <v>84</v>
      </c>
      <c r="AY897" s="223" t="s">
        <v>315</v>
      </c>
    </row>
    <row r="898" spans="1:65" s="2" customFormat="1" ht="16.5" customHeight="1">
      <c r="A898" s="36"/>
      <c r="B898" s="37"/>
      <c r="C898" s="257" t="s">
        <v>1289</v>
      </c>
      <c r="D898" s="257" t="s">
        <v>576</v>
      </c>
      <c r="E898" s="258" t="s">
        <v>1290</v>
      </c>
      <c r="F898" s="259" t="s">
        <v>1291</v>
      </c>
      <c r="G898" s="260" t="s">
        <v>133</v>
      </c>
      <c r="H898" s="261">
        <v>3</v>
      </c>
      <c r="I898" s="262"/>
      <c r="J898" s="263">
        <f>ROUND(I898*H898,2)</f>
        <v>0</v>
      </c>
      <c r="K898" s="259" t="s">
        <v>320</v>
      </c>
      <c r="L898" s="264"/>
      <c r="M898" s="265" t="s">
        <v>19</v>
      </c>
      <c r="N898" s="266" t="s">
        <v>47</v>
      </c>
      <c r="O898" s="66"/>
      <c r="P898" s="205">
        <f>O898*H898</f>
        <v>0</v>
      </c>
      <c r="Q898" s="205">
        <v>8.9999999999999998E-4</v>
      </c>
      <c r="R898" s="205">
        <f>Q898*H898</f>
        <v>2.7000000000000001E-3</v>
      </c>
      <c r="S898" s="205">
        <v>0</v>
      </c>
      <c r="T898" s="206">
        <f>S898*H898</f>
        <v>0</v>
      </c>
      <c r="U898" s="36"/>
      <c r="V898" s="36"/>
      <c r="W898" s="36"/>
      <c r="X898" s="36"/>
      <c r="Y898" s="36"/>
      <c r="Z898" s="36"/>
      <c r="AA898" s="36"/>
      <c r="AB898" s="36"/>
      <c r="AC898" s="36"/>
      <c r="AD898" s="36"/>
      <c r="AE898" s="36"/>
      <c r="AR898" s="207" t="s">
        <v>379</v>
      </c>
      <c r="AT898" s="207" t="s">
        <v>576</v>
      </c>
      <c r="AU898" s="207" t="s">
        <v>86</v>
      </c>
      <c r="AY898" s="19" t="s">
        <v>315</v>
      </c>
      <c r="BE898" s="208">
        <f>IF(N898="základní",J898,0)</f>
        <v>0</v>
      </c>
      <c r="BF898" s="208">
        <f>IF(N898="snížená",J898,0)</f>
        <v>0</v>
      </c>
      <c r="BG898" s="208">
        <f>IF(N898="zákl. přenesená",J898,0)</f>
        <v>0</v>
      </c>
      <c r="BH898" s="208">
        <f>IF(N898="sníž. přenesená",J898,0)</f>
        <v>0</v>
      </c>
      <c r="BI898" s="208">
        <f>IF(N898="nulová",J898,0)</f>
        <v>0</v>
      </c>
      <c r="BJ898" s="19" t="s">
        <v>84</v>
      </c>
      <c r="BK898" s="208">
        <f>ROUND(I898*H898,2)</f>
        <v>0</v>
      </c>
      <c r="BL898" s="19" t="s">
        <v>194</v>
      </c>
      <c r="BM898" s="207" t="s">
        <v>1292</v>
      </c>
    </row>
    <row r="899" spans="1:65" s="2" customFormat="1">
      <c r="A899" s="36"/>
      <c r="B899" s="37"/>
      <c r="C899" s="38"/>
      <c r="D899" s="209" t="s">
        <v>322</v>
      </c>
      <c r="E899" s="38"/>
      <c r="F899" s="210" t="s">
        <v>1291</v>
      </c>
      <c r="G899" s="38"/>
      <c r="H899" s="38"/>
      <c r="I899" s="118"/>
      <c r="J899" s="38"/>
      <c r="K899" s="38"/>
      <c r="L899" s="41"/>
      <c r="M899" s="211"/>
      <c r="N899" s="212"/>
      <c r="O899" s="66"/>
      <c r="P899" s="66"/>
      <c r="Q899" s="66"/>
      <c r="R899" s="66"/>
      <c r="S899" s="66"/>
      <c r="T899" s="67"/>
      <c r="U899" s="36"/>
      <c r="V899" s="36"/>
      <c r="W899" s="36"/>
      <c r="X899" s="36"/>
      <c r="Y899" s="36"/>
      <c r="Z899" s="36"/>
      <c r="AA899" s="36"/>
      <c r="AB899" s="36"/>
      <c r="AC899" s="36"/>
      <c r="AD899" s="36"/>
      <c r="AE899" s="36"/>
      <c r="AT899" s="19" t="s">
        <v>322</v>
      </c>
      <c r="AU899" s="19" t="s">
        <v>86</v>
      </c>
    </row>
    <row r="900" spans="1:65" s="13" customFormat="1">
      <c r="B900" s="213"/>
      <c r="C900" s="214"/>
      <c r="D900" s="209" t="s">
        <v>324</v>
      </c>
      <c r="E900" s="215" t="s">
        <v>19</v>
      </c>
      <c r="F900" s="216" t="s">
        <v>142</v>
      </c>
      <c r="G900" s="214"/>
      <c r="H900" s="217">
        <v>3</v>
      </c>
      <c r="I900" s="218"/>
      <c r="J900" s="214"/>
      <c r="K900" s="214"/>
      <c r="L900" s="219"/>
      <c r="M900" s="220"/>
      <c r="N900" s="221"/>
      <c r="O900" s="221"/>
      <c r="P900" s="221"/>
      <c r="Q900" s="221"/>
      <c r="R900" s="221"/>
      <c r="S900" s="221"/>
      <c r="T900" s="222"/>
      <c r="AT900" s="223" t="s">
        <v>324</v>
      </c>
      <c r="AU900" s="223" t="s">
        <v>86</v>
      </c>
      <c r="AV900" s="13" t="s">
        <v>86</v>
      </c>
      <c r="AW900" s="13" t="s">
        <v>37</v>
      </c>
      <c r="AX900" s="13" t="s">
        <v>84</v>
      </c>
      <c r="AY900" s="223" t="s">
        <v>315</v>
      </c>
    </row>
    <row r="901" spans="1:65" s="2" customFormat="1" ht="16.5" customHeight="1">
      <c r="A901" s="36"/>
      <c r="B901" s="37"/>
      <c r="C901" s="196" t="s">
        <v>1293</v>
      </c>
      <c r="D901" s="196" t="s">
        <v>317</v>
      </c>
      <c r="E901" s="197" t="s">
        <v>1294</v>
      </c>
      <c r="F901" s="198" t="s">
        <v>1295</v>
      </c>
      <c r="G901" s="199" t="s">
        <v>121</v>
      </c>
      <c r="H901" s="200">
        <v>18</v>
      </c>
      <c r="I901" s="201"/>
      <c r="J901" s="202">
        <f>ROUND(I901*H901,2)</f>
        <v>0</v>
      </c>
      <c r="K901" s="198" t="s">
        <v>320</v>
      </c>
      <c r="L901" s="41"/>
      <c r="M901" s="203" t="s">
        <v>19</v>
      </c>
      <c r="N901" s="204" t="s">
        <v>47</v>
      </c>
      <c r="O901" s="66"/>
      <c r="P901" s="205">
        <f>O901*H901</f>
        <v>0</v>
      </c>
      <c r="Q901" s="205">
        <v>0</v>
      </c>
      <c r="R901" s="205">
        <f>Q901*H901</f>
        <v>0</v>
      </c>
      <c r="S901" s="205">
        <v>0</v>
      </c>
      <c r="T901" s="206">
        <f>S901*H901</f>
        <v>0</v>
      </c>
      <c r="U901" s="36"/>
      <c r="V901" s="36"/>
      <c r="W901" s="36"/>
      <c r="X901" s="36"/>
      <c r="Y901" s="36"/>
      <c r="Z901" s="36"/>
      <c r="AA901" s="36"/>
      <c r="AB901" s="36"/>
      <c r="AC901" s="36"/>
      <c r="AD901" s="36"/>
      <c r="AE901" s="36"/>
      <c r="AR901" s="207" t="s">
        <v>194</v>
      </c>
      <c r="AT901" s="207" t="s">
        <v>317</v>
      </c>
      <c r="AU901" s="207" t="s">
        <v>86</v>
      </c>
      <c r="AY901" s="19" t="s">
        <v>315</v>
      </c>
      <c r="BE901" s="208">
        <f>IF(N901="základní",J901,0)</f>
        <v>0</v>
      </c>
      <c r="BF901" s="208">
        <f>IF(N901="snížená",J901,0)</f>
        <v>0</v>
      </c>
      <c r="BG901" s="208">
        <f>IF(N901="zákl. přenesená",J901,0)</f>
        <v>0</v>
      </c>
      <c r="BH901" s="208">
        <f>IF(N901="sníž. přenesená",J901,0)</f>
        <v>0</v>
      </c>
      <c r="BI901" s="208">
        <f>IF(N901="nulová",J901,0)</f>
        <v>0</v>
      </c>
      <c r="BJ901" s="19" t="s">
        <v>84</v>
      </c>
      <c r="BK901" s="208">
        <f>ROUND(I901*H901,2)</f>
        <v>0</v>
      </c>
      <c r="BL901" s="19" t="s">
        <v>194</v>
      </c>
      <c r="BM901" s="207" t="s">
        <v>1296</v>
      </c>
    </row>
    <row r="902" spans="1:65" s="2" customFormat="1">
      <c r="A902" s="36"/>
      <c r="B902" s="37"/>
      <c r="C902" s="38"/>
      <c r="D902" s="209" t="s">
        <v>322</v>
      </c>
      <c r="E902" s="38"/>
      <c r="F902" s="210" t="s">
        <v>1297</v>
      </c>
      <c r="G902" s="38"/>
      <c r="H902" s="38"/>
      <c r="I902" s="118"/>
      <c r="J902" s="38"/>
      <c r="K902" s="38"/>
      <c r="L902" s="41"/>
      <c r="M902" s="211"/>
      <c r="N902" s="212"/>
      <c r="O902" s="66"/>
      <c r="P902" s="66"/>
      <c r="Q902" s="66"/>
      <c r="R902" s="66"/>
      <c r="S902" s="66"/>
      <c r="T902" s="67"/>
      <c r="U902" s="36"/>
      <c r="V902" s="36"/>
      <c r="W902" s="36"/>
      <c r="X902" s="36"/>
      <c r="Y902" s="36"/>
      <c r="Z902" s="36"/>
      <c r="AA902" s="36"/>
      <c r="AB902" s="36"/>
      <c r="AC902" s="36"/>
      <c r="AD902" s="36"/>
      <c r="AE902" s="36"/>
      <c r="AT902" s="19" t="s">
        <v>322</v>
      </c>
      <c r="AU902" s="19" t="s">
        <v>86</v>
      </c>
    </row>
    <row r="903" spans="1:65" s="13" customFormat="1">
      <c r="B903" s="213"/>
      <c r="C903" s="214"/>
      <c r="D903" s="209" t="s">
        <v>324</v>
      </c>
      <c r="E903" s="215" t="s">
        <v>19</v>
      </c>
      <c r="F903" s="216" t="s">
        <v>1283</v>
      </c>
      <c r="G903" s="214"/>
      <c r="H903" s="217">
        <v>18</v>
      </c>
      <c r="I903" s="218"/>
      <c r="J903" s="214"/>
      <c r="K903" s="214"/>
      <c r="L903" s="219"/>
      <c r="M903" s="220"/>
      <c r="N903" s="221"/>
      <c r="O903" s="221"/>
      <c r="P903" s="221"/>
      <c r="Q903" s="221"/>
      <c r="R903" s="221"/>
      <c r="S903" s="221"/>
      <c r="T903" s="222"/>
      <c r="AT903" s="223" t="s">
        <v>324</v>
      </c>
      <c r="AU903" s="223" t="s">
        <v>86</v>
      </c>
      <c r="AV903" s="13" t="s">
        <v>86</v>
      </c>
      <c r="AW903" s="13" t="s">
        <v>37</v>
      </c>
      <c r="AX903" s="13" t="s">
        <v>84</v>
      </c>
      <c r="AY903" s="223" t="s">
        <v>315</v>
      </c>
    </row>
    <row r="904" spans="1:65" s="2" customFormat="1" ht="16.5" customHeight="1">
      <c r="A904" s="36"/>
      <c r="B904" s="37"/>
      <c r="C904" s="257" t="s">
        <v>1298</v>
      </c>
      <c r="D904" s="257" t="s">
        <v>576</v>
      </c>
      <c r="E904" s="258" t="s">
        <v>1299</v>
      </c>
      <c r="F904" s="259" t="s">
        <v>1300</v>
      </c>
      <c r="G904" s="260" t="s">
        <v>121</v>
      </c>
      <c r="H904" s="261">
        <v>3.6</v>
      </c>
      <c r="I904" s="262"/>
      <c r="J904" s="263">
        <f>ROUND(I904*H904,2)</f>
        <v>0</v>
      </c>
      <c r="K904" s="259" t="s">
        <v>320</v>
      </c>
      <c r="L904" s="264"/>
      <c r="M904" s="265" t="s">
        <v>19</v>
      </c>
      <c r="N904" s="266" t="s">
        <v>47</v>
      </c>
      <c r="O904" s="66"/>
      <c r="P904" s="205">
        <f>O904*H904</f>
        <v>0</v>
      </c>
      <c r="Q904" s="205">
        <v>2.0000000000000002E-5</v>
      </c>
      <c r="R904" s="205">
        <f>Q904*H904</f>
        <v>7.2000000000000002E-5</v>
      </c>
      <c r="S904" s="205">
        <v>0</v>
      </c>
      <c r="T904" s="206">
        <f>S904*H904</f>
        <v>0</v>
      </c>
      <c r="U904" s="36"/>
      <c r="V904" s="36"/>
      <c r="W904" s="36"/>
      <c r="X904" s="36"/>
      <c r="Y904" s="36"/>
      <c r="Z904" s="36"/>
      <c r="AA904" s="36"/>
      <c r="AB904" s="36"/>
      <c r="AC904" s="36"/>
      <c r="AD904" s="36"/>
      <c r="AE904" s="36"/>
      <c r="AR904" s="207" t="s">
        <v>379</v>
      </c>
      <c r="AT904" s="207" t="s">
        <v>576</v>
      </c>
      <c r="AU904" s="207" t="s">
        <v>86</v>
      </c>
      <c r="AY904" s="19" t="s">
        <v>315</v>
      </c>
      <c r="BE904" s="208">
        <f>IF(N904="základní",J904,0)</f>
        <v>0</v>
      </c>
      <c r="BF904" s="208">
        <f>IF(N904="snížená",J904,0)</f>
        <v>0</v>
      </c>
      <c r="BG904" s="208">
        <f>IF(N904="zákl. přenesená",J904,0)</f>
        <v>0</v>
      </c>
      <c r="BH904" s="208">
        <f>IF(N904="sníž. přenesená",J904,0)</f>
        <v>0</v>
      </c>
      <c r="BI904" s="208">
        <f>IF(N904="nulová",J904,0)</f>
        <v>0</v>
      </c>
      <c r="BJ904" s="19" t="s">
        <v>84</v>
      </c>
      <c r="BK904" s="208">
        <f>ROUND(I904*H904,2)</f>
        <v>0</v>
      </c>
      <c r="BL904" s="19" t="s">
        <v>194</v>
      </c>
      <c r="BM904" s="207" t="s">
        <v>1301</v>
      </c>
    </row>
    <row r="905" spans="1:65" s="2" customFormat="1">
      <c r="A905" s="36"/>
      <c r="B905" s="37"/>
      <c r="C905" s="38"/>
      <c r="D905" s="209" t="s">
        <v>322</v>
      </c>
      <c r="E905" s="38"/>
      <c r="F905" s="210" t="s">
        <v>1300</v>
      </c>
      <c r="G905" s="38"/>
      <c r="H905" s="38"/>
      <c r="I905" s="118"/>
      <c r="J905" s="38"/>
      <c r="K905" s="38"/>
      <c r="L905" s="41"/>
      <c r="M905" s="211"/>
      <c r="N905" s="212"/>
      <c r="O905" s="66"/>
      <c r="P905" s="66"/>
      <c r="Q905" s="66"/>
      <c r="R905" s="66"/>
      <c r="S905" s="66"/>
      <c r="T905" s="67"/>
      <c r="U905" s="36"/>
      <c r="V905" s="36"/>
      <c r="W905" s="36"/>
      <c r="X905" s="36"/>
      <c r="Y905" s="36"/>
      <c r="Z905" s="36"/>
      <c r="AA905" s="36"/>
      <c r="AB905" s="36"/>
      <c r="AC905" s="36"/>
      <c r="AD905" s="36"/>
      <c r="AE905" s="36"/>
      <c r="AT905" s="19" t="s">
        <v>322</v>
      </c>
      <c r="AU905" s="19" t="s">
        <v>86</v>
      </c>
    </row>
    <row r="906" spans="1:65" s="13" customFormat="1">
      <c r="B906" s="213"/>
      <c r="C906" s="214"/>
      <c r="D906" s="209" t="s">
        <v>324</v>
      </c>
      <c r="E906" s="215" t="s">
        <v>19</v>
      </c>
      <c r="F906" s="216" t="s">
        <v>1302</v>
      </c>
      <c r="G906" s="214"/>
      <c r="H906" s="217">
        <v>3.6</v>
      </c>
      <c r="I906" s="218"/>
      <c r="J906" s="214"/>
      <c r="K906" s="214"/>
      <c r="L906" s="219"/>
      <c r="M906" s="220"/>
      <c r="N906" s="221"/>
      <c r="O906" s="221"/>
      <c r="P906" s="221"/>
      <c r="Q906" s="221"/>
      <c r="R906" s="221"/>
      <c r="S906" s="221"/>
      <c r="T906" s="222"/>
      <c r="AT906" s="223" t="s">
        <v>324</v>
      </c>
      <c r="AU906" s="223" t="s">
        <v>86</v>
      </c>
      <c r="AV906" s="13" t="s">
        <v>86</v>
      </c>
      <c r="AW906" s="13" t="s">
        <v>37</v>
      </c>
      <c r="AX906" s="13" t="s">
        <v>84</v>
      </c>
      <c r="AY906" s="223" t="s">
        <v>315</v>
      </c>
    </row>
    <row r="907" spans="1:65" s="12" customFormat="1" ht="22.9" customHeight="1">
      <c r="B907" s="180"/>
      <c r="C907" s="181"/>
      <c r="D907" s="182" t="s">
        <v>75</v>
      </c>
      <c r="E907" s="194" t="s">
        <v>194</v>
      </c>
      <c r="F907" s="194" t="s">
        <v>1303</v>
      </c>
      <c r="G907" s="181"/>
      <c r="H907" s="181"/>
      <c r="I907" s="184"/>
      <c r="J907" s="195">
        <f>BK907</f>
        <v>0</v>
      </c>
      <c r="K907" s="181"/>
      <c r="L907" s="186"/>
      <c r="M907" s="187"/>
      <c r="N907" s="188"/>
      <c r="O907" s="188"/>
      <c r="P907" s="189">
        <f>SUM(P908:P1040)</f>
        <v>0</v>
      </c>
      <c r="Q907" s="188"/>
      <c r="R907" s="189">
        <f>SUM(R908:R1040)</f>
        <v>3697.7748622599997</v>
      </c>
      <c r="S907" s="188"/>
      <c r="T907" s="190">
        <f>SUM(T908:T1040)</f>
        <v>0</v>
      </c>
      <c r="AR907" s="191" t="s">
        <v>84</v>
      </c>
      <c r="AT907" s="192" t="s">
        <v>75</v>
      </c>
      <c r="AU907" s="192" t="s">
        <v>84</v>
      </c>
      <c r="AY907" s="191" t="s">
        <v>315</v>
      </c>
      <c r="BK907" s="193">
        <f>SUM(BK908:BK1040)</f>
        <v>0</v>
      </c>
    </row>
    <row r="908" spans="1:65" s="2" customFormat="1" ht="16.5" customHeight="1">
      <c r="A908" s="36"/>
      <c r="B908" s="37"/>
      <c r="C908" s="196" t="s">
        <v>1304</v>
      </c>
      <c r="D908" s="196" t="s">
        <v>317</v>
      </c>
      <c r="E908" s="197" t="s">
        <v>1305</v>
      </c>
      <c r="F908" s="198" t="s">
        <v>1306</v>
      </c>
      <c r="G908" s="199" t="s">
        <v>105</v>
      </c>
      <c r="H908" s="200">
        <v>20.25</v>
      </c>
      <c r="I908" s="201"/>
      <c r="J908" s="202">
        <f>ROUND(I908*H908,2)</f>
        <v>0</v>
      </c>
      <c r="K908" s="198" t="s">
        <v>320</v>
      </c>
      <c r="L908" s="41"/>
      <c r="M908" s="203" t="s">
        <v>19</v>
      </c>
      <c r="N908" s="204" t="s">
        <v>47</v>
      </c>
      <c r="O908" s="66"/>
      <c r="P908" s="205">
        <f>O908*H908</f>
        <v>0</v>
      </c>
      <c r="Q908" s="205">
        <v>0</v>
      </c>
      <c r="R908" s="205">
        <f>Q908*H908</f>
        <v>0</v>
      </c>
      <c r="S908" s="205">
        <v>0</v>
      </c>
      <c r="T908" s="206">
        <f>S908*H908</f>
        <v>0</v>
      </c>
      <c r="U908" s="36"/>
      <c r="V908" s="36"/>
      <c r="W908" s="36"/>
      <c r="X908" s="36"/>
      <c r="Y908" s="36"/>
      <c r="Z908" s="36"/>
      <c r="AA908" s="36"/>
      <c r="AB908" s="36"/>
      <c r="AC908" s="36"/>
      <c r="AD908" s="36"/>
      <c r="AE908" s="36"/>
      <c r="AR908" s="207" t="s">
        <v>194</v>
      </c>
      <c r="AT908" s="207" t="s">
        <v>317</v>
      </c>
      <c r="AU908" s="207" t="s">
        <v>86</v>
      </c>
      <c r="AY908" s="19" t="s">
        <v>315</v>
      </c>
      <c r="BE908" s="208">
        <f>IF(N908="základní",J908,0)</f>
        <v>0</v>
      </c>
      <c r="BF908" s="208">
        <f>IF(N908="snížená",J908,0)</f>
        <v>0</v>
      </c>
      <c r="BG908" s="208">
        <f>IF(N908="zákl. přenesená",J908,0)</f>
        <v>0</v>
      </c>
      <c r="BH908" s="208">
        <f>IF(N908="sníž. přenesená",J908,0)</f>
        <v>0</v>
      </c>
      <c r="BI908" s="208">
        <f>IF(N908="nulová",J908,0)</f>
        <v>0</v>
      </c>
      <c r="BJ908" s="19" t="s">
        <v>84</v>
      </c>
      <c r="BK908" s="208">
        <f>ROUND(I908*H908,2)</f>
        <v>0</v>
      </c>
      <c r="BL908" s="19" t="s">
        <v>194</v>
      </c>
      <c r="BM908" s="207" t="s">
        <v>1307</v>
      </c>
    </row>
    <row r="909" spans="1:65" s="2" customFormat="1">
      <c r="A909" s="36"/>
      <c r="B909" s="37"/>
      <c r="C909" s="38"/>
      <c r="D909" s="209" t="s">
        <v>322</v>
      </c>
      <c r="E909" s="38"/>
      <c r="F909" s="210" t="s">
        <v>1308</v>
      </c>
      <c r="G909" s="38"/>
      <c r="H909" s="38"/>
      <c r="I909" s="118"/>
      <c r="J909" s="38"/>
      <c r="K909" s="38"/>
      <c r="L909" s="41"/>
      <c r="M909" s="211"/>
      <c r="N909" s="212"/>
      <c r="O909" s="66"/>
      <c r="P909" s="66"/>
      <c r="Q909" s="66"/>
      <c r="R909" s="66"/>
      <c r="S909" s="66"/>
      <c r="T909" s="67"/>
      <c r="U909" s="36"/>
      <c r="V909" s="36"/>
      <c r="W909" s="36"/>
      <c r="X909" s="36"/>
      <c r="Y909" s="36"/>
      <c r="Z909" s="36"/>
      <c r="AA909" s="36"/>
      <c r="AB909" s="36"/>
      <c r="AC909" s="36"/>
      <c r="AD909" s="36"/>
      <c r="AE909" s="36"/>
      <c r="AT909" s="19" t="s">
        <v>322</v>
      </c>
      <c r="AU909" s="19" t="s">
        <v>86</v>
      </c>
    </row>
    <row r="910" spans="1:65" s="13" customFormat="1">
      <c r="B910" s="213"/>
      <c r="C910" s="214"/>
      <c r="D910" s="209" t="s">
        <v>324</v>
      </c>
      <c r="E910" s="215" t="s">
        <v>19</v>
      </c>
      <c r="F910" s="216" t="s">
        <v>1309</v>
      </c>
      <c r="G910" s="214"/>
      <c r="H910" s="217">
        <v>20.25</v>
      </c>
      <c r="I910" s="218"/>
      <c r="J910" s="214"/>
      <c r="K910" s="214"/>
      <c r="L910" s="219"/>
      <c r="M910" s="220"/>
      <c r="N910" s="221"/>
      <c r="O910" s="221"/>
      <c r="P910" s="221"/>
      <c r="Q910" s="221"/>
      <c r="R910" s="221"/>
      <c r="S910" s="221"/>
      <c r="T910" s="222"/>
      <c r="AT910" s="223" t="s">
        <v>324</v>
      </c>
      <c r="AU910" s="223" t="s">
        <v>86</v>
      </c>
      <c r="AV910" s="13" t="s">
        <v>86</v>
      </c>
      <c r="AW910" s="13" t="s">
        <v>37</v>
      </c>
      <c r="AX910" s="13" t="s">
        <v>84</v>
      </c>
      <c r="AY910" s="223" t="s">
        <v>315</v>
      </c>
    </row>
    <row r="911" spans="1:65" s="2" customFormat="1" ht="16.5" customHeight="1">
      <c r="A911" s="36"/>
      <c r="B911" s="37"/>
      <c r="C911" s="196" t="s">
        <v>1310</v>
      </c>
      <c r="D911" s="196" t="s">
        <v>317</v>
      </c>
      <c r="E911" s="197" t="s">
        <v>1311</v>
      </c>
      <c r="F911" s="198" t="s">
        <v>1312</v>
      </c>
      <c r="G911" s="199" t="s">
        <v>105</v>
      </c>
      <c r="H911" s="200">
        <v>20.25</v>
      </c>
      <c r="I911" s="201"/>
      <c r="J911" s="202">
        <f>ROUND(I911*H911,2)</f>
        <v>0</v>
      </c>
      <c r="K911" s="198" t="s">
        <v>320</v>
      </c>
      <c r="L911" s="41"/>
      <c r="M911" s="203" t="s">
        <v>19</v>
      </c>
      <c r="N911" s="204" t="s">
        <v>47</v>
      </c>
      <c r="O911" s="66"/>
      <c r="P911" s="205">
        <f>O911*H911</f>
        <v>0</v>
      </c>
      <c r="Q911" s="205">
        <v>0.21251999999999999</v>
      </c>
      <c r="R911" s="205">
        <f>Q911*H911</f>
        <v>4.3035299999999994</v>
      </c>
      <c r="S911" s="205">
        <v>0</v>
      </c>
      <c r="T911" s="206">
        <f>S911*H911</f>
        <v>0</v>
      </c>
      <c r="U911" s="36"/>
      <c r="V911" s="36"/>
      <c r="W911" s="36"/>
      <c r="X911" s="36"/>
      <c r="Y911" s="36"/>
      <c r="Z911" s="36"/>
      <c r="AA911" s="36"/>
      <c r="AB911" s="36"/>
      <c r="AC911" s="36"/>
      <c r="AD911" s="36"/>
      <c r="AE911" s="36"/>
      <c r="AR911" s="207" t="s">
        <v>194</v>
      </c>
      <c r="AT911" s="207" t="s">
        <v>317</v>
      </c>
      <c r="AU911" s="207" t="s">
        <v>86</v>
      </c>
      <c r="AY911" s="19" t="s">
        <v>315</v>
      </c>
      <c r="BE911" s="208">
        <f>IF(N911="základní",J911,0)</f>
        <v>0</v>
      </c>
      <c r="BF911" s="208">
        <f>IF(N911="snížená",J911,0)</f>
        <v>0</v>
      </c>
      <c r="BG911" s="208">
        <f>IF(N911="zákl. přenesená",J911,0)</f>
        <v>0</v>
      </c>
      <c r="BH911" s="208">
        <f>IF(N911="sníž. přenesená",J911,0)</f>
        <v>0</v>
      </c>
      <c r="BI911" s="208">
        <f>IF(N911="nulová",J911,0)</f>
        <v>0</v>
      </c>
      <c r="BJ911" s="19" t="s">
        <v>84</v>
      </c>
      <c r="BK911" s="208">
        <f>ROUND(I911*H911,2)</f>
        <v>0</v>
      </c>
      <c r="BL911" s="19" t="s">
        <v>194</v>
      </c>
      <c r="BM911" s="207" t="s">
        <v>1313</v>
      </c>
    </row>
    <row r="912" spans="1:65" s="2" customFormat="1">
      <c r="A912" s="36"/>
      <c r="B912" s="37"/>
      <c r="C912" s="38"/>
      <c r="D912" s="209" t="s">
        <v>322</v>
      </c>
      <c r="E912" s="38"/>
      <c r="F912" s="210" t="s">
        <v>1314</v>
      </c>
      <c r="G912" s="38"/>
      <c r="H912" s="38"/>
      <c r="I912" s="118"/>
      <c r="J912" s="38"/>
      <c r="K912" s="38"/>
      <c r="L912" s="41"/>
      <c r="M912" s="211"/>
      <c r="N912" s="212"/>
      <c r="O912" s="66"/>
      <c r="P912" s="66"/>
      <c r="Q912" s="66"/>
      <c r="R912" s="66"/>
      <c r="S912" s="66"/>
      <c r="T912" s="67"/>
      <c r="U912" s="36"/>
      <c r="V912" s="36"/>
      <c r="W912" s="36"/>
      <c r="X912" s="36"/>
      <c r="Y912" s="36"/>
      <c r="Z912" s="36"/>
      <c r="AA912" s="36"/>
      <c r="AB912" s="36"/>
      <c r="AC912" s="36"/>
      <c r="AD912" s="36"/>
      <c r="AE912" s="36"/>
      <c r="AT912" s="19" t="s">
        <v>322</v>
      </c>
      <c r="AU912" s="19" t="s">
        <v>86</v>
      </c>
    </row>
    <row r="913" spans="1:65" s="13" customFormat="1">
      <c r="B913" s="213"/>
      <c r="C913" s="214"/>
      <c r="D913" s="209" t="s">
        <v>324</v>
      </c>
      <c r="E913" s="215" t="s">
        <v>19</v>
      </c>
      <c r="F913" s="216" t="s">
        <v>218</v>
      </c>
      <c r="G913" s="214"/>
      <c r="H913" s="217">
        <v>20.25</v>
      </c>
      <c r="I913" s="218"/>
      <c r="J913" s="214"/>
      <c r="K913" s="214"/>
      <c r="L913" s="219"/>
      <c r="M913" s="220"/>
      <c r="N913" s="221"/>
      <c r="O913" s="221"/>
      <c r="P913" s="221"/>
      <c r="Q913" s="221"/>
      <c r="R913" s="221"/>
      <c r="S913" s="221"/>
      <c r="T913" s="222"/>
      <c r="AT913" s="223" t="s">
        <v>324</v>
      </c>
      <c r="AU913" s="223" t="s">
        <v>86</v>
      </c>
      <c r="AV913" s="13" t="s">
        <v>86</v>
      </c>
      <c r="AW913" s="13" t="s">
        <v>37</v>
      </c>
      <c r="AX913" s="13" t="s">
        <v>84</v>
      </c>
      <c r="AY913" s="223" t="s">
        <v>315</v>
      </c>
    </row>
    <row r="914" spans="1:65" s="2" customFormat="1" ht="16.5" customHeight="1">
      <c r="A914" s="36"/>
      <c r="B914" s="37"/>
      <c r="C914" s="196" t="s">
        <v>1315</v>
      </c>
      <c r="D914" s="196" t="s">
        <v>317</v>
      </c>
      <c r="E914" s="197" t="s">
        <v>1316</v>
      </c>
      <c r="F914" s="198" t="s">
        <v>1317</v>
      </c>
      <c r="G914" s="199" t="s">
        <v>105</v>
      </c>
      <c r="H914" s="200">
        <v>91.899000000000001</v>
      </c>
      <c r="I914" s="201"/>
      <c r="J914" s="202">
        <f>ROUND(I914*H914,2)</f>
        <v>0</v>
      </c>
      <c r="K914" s="198" t="s">
        <v>320</v>
      </c>
      <c r="L914" s="41"/>
      <c r="M914" s="203" t="s">
        <v>19</v>
      </c>
      <c r="N914" s="204" t="s">
        <v>47</v>
      </c>
      <c r="O914" s="66"/>
      <c r="P914" s="205">
        <f>O914*H914</f>
        <v>0</v>
      </c>
      <c r="Q914" s="205">
        <v>0.40079999999999999</v>
      </c>
      <c r="R914" s="205">
        <f>Q914*H914</f>
        <v>36.833119199999999</v>
      </c>
      <c r="S914" s="205">
        <v>0</v>
      </c>
      <c r="T914" s="206">
        <f>S914*H914</f>
        <v>0</v>
      </c>
      <c r="U914" s="36"/>
      <c r="V914" s="36"/>
      <c r="W914" s="36"/>
      <c r="X914" s="36"/>
      <c r="Y914" s="36"/>
      <c r="Z914" s="36"/>
      <c r="AA914" s="36"/>
      <c r="AB914" s="36"/>
      <c r="AC914" s="36"/>
      <c r="AD914" s="36"/>
      <c r="AE914" s="36"/>
      <c r="AR914" s="207" t="s">
        <v>194</v>
      </c>
      <c r="AT914" s="207" t="s">
        <v>317</v>
      </c>
      <c r="AU914" s="207" t="s">
        <v>86</v>
      </c>
      <c r="AY914" s="19" t="s">
        <v>315</v>
      </c>
      <c r="BE914" s="208">
        <f>IF(N914="základní",J914,0)</f>
        <v>0</v>
      </c>
      <c r="BF914" s="208">
        <f>IF(N914="snížená",J914,0)</f>
        <v>0</v>
      </c>
      <c r="BG914" s="208">
        <f>IF(N914="zákl. přenesená",J914,0)</f>
        <v>0</v>
      </c>
      <c r="BH914" s="208">
        <f>IF(N914="sníž. přenesená",J914,0)</f>
        <v>0</v>
      </c>
      <c r="BI914" s="208">
        <f>IF(N914="nulová",J914,0)</f>
        <v>0</v>
      </c>
      <c r="BJ914" s="19" t="s">
        <v>84</v>
      </c>
      <c r="BK914" s="208">
        <f>ROUND(I914*H914,2)</f>
        <v>0</v>
      </c>
      <c r="BL914" s="19" t="s">
        <v>194</v>
      </c>
      <c r="BM914" s="207" t="s">
        <v>1318</v>
      </c>
    </row>
    <row r="915" spans="1:65" s="2" customFormat="1">
      <c r="A915" s="36"/>
      <c r="B915" s="37"/>
      <c r="C915" s="38"/>
      <c r="D915" s="209" t="s">
        <v>322</v>
      </c>
      <c r="E915" s="38"/>
      <c r="F915" s="210" t="s">
        <v>1319</v>
      </c>
      <c r="G915" s="38"/>
      <c r="H915" s="38"/>
      <c r="I915" s="118"/>
      <c r="J915" s="38"/>
      <c r="K915" s="38"/>
      <c r="L915" s="41"/>
      <c r="M915" s="211"/>
      <c r="N915" s="212"/>
      <c r="O915" s="66"/>
      <c r="P915" s="66"/>
      <c r="Q915" s="66"/>
      <c r="R915" s="66"/>
      <c r="S915" s="66"/>
      <c r="T915" s="67"/>
      <c r="U915" s="36"/>
      <c r="V915" s="36"/>
      <c r="W915" s="36"/>
      <c r="X915" s="36"/>
      <c r="Y915" s="36"/>
      <c r="Z915" s="36"/>
      <c r="AA915" s="36"/>
      <c r="AB915" s="36"/>
      <c r="AC915" s="36"/>
      <c r="AD915" s="36"/>
      <c r="AE915" s="36"/>
      <c r="AT915" s="19" t="s">
        <v>322</v>
      </c>
      <c r="AU915" s="19" t="s">
        <v>86</v>
      </c>
    </row>
    <row r="916" spans="1:65" s="2" customFormat="1" ht="19.5">
      <c r="A916" s="36"/>
      <c r="B916" s="37"/>
      <c r="C916" s="38"/>
      <c r="D916" s="209" t="s">
        <v>345</v>
      </c>
      <c r="E916" s="38"/>
      <c r="F916" s="224" t="s">
        <v>1320</v>
      </c>
      <c r="G916" s="38"/>
      <c r="H916" s="38"/>
      <c r="I916" s="118"/>
      <c r="J916" s="38"/>
      <c r="K916" s="38"/>
      <c r="L916" s="41"/>
      <c r="M916" s="211"/>
      <c r="N916" s="212"/>
      <c r="O916" s="66"/>
      <c r="P916" s="66"/>
      <c r="Q916" s="66"/>
      <c r="R916" s="66"/>
      <c r="S916" s="66"/>
      <c r="T916" s="67"/>
      <c r="U916" s="36"/>
      <c r="V916" s="36"/>
      <c r="W916" s="36"/>
      <c r="X916" s="36"/>
      <c r="Y916" s="36"/>
      <c r="Z916" s="36"/>
      <c r="AA916" s="36"/>
      <c r="AB916" s="36"/>
      <c r="AC916" s="36"/>
      <c r="AD916" s="36"/>
      <c r="AE916" s="36"/>
      <c r="AT916" s="19" t="s">
        <v>345</v>
      </c>
      <c r="AU916" s="19" t="s">
        <v>86</v>
      </c>
    </row>
    <row r="917" spans="1:65" s="13" customFormat="1">
      <c r="B917" s="213"/>
      <c r="C917" s="214"/>
      <c r="D917" s="209" t="s">
        <v>324</v>
      </c>
      <c r="E917" s="215" t="s">
        <v>19</v>
      </c>
      <c r="F917" s="216" t="s">
        <v>127</v>
      </c>
      <c r="G917" s="214"/>
      <c r="H917" s="217">
        <v>91.899000000000001</v>
      </c>
      <c r="I917" s="218"/>
      <c r="J917" s="214"/>
      <c r="K917" s="214"/>
      <c r="L917" s="219"/>
      <c r="M917" s="220"/>
      <c r="N917" s="221"/>
      <c r="O917" s="221"/>
      <c r="P917" s="221"/>
      <c r="Q917" s="221"/>
      <c r="R917" s="221"/>
      <c r="S917" s="221"/>
      <c r="T917" s="222"/>
      <c r="AT917" s="223" t="s">
        <v>324</v>
      </c>
      <c r="AU917" s="223" t="s">
        <v>86</v>
      </c>
      <c r="AV917" s="13" t="s">
        <v>86</v>
      </c>
      <c r="AW917" s="13" t="s">
        <v>37</v>
      </c>
      <c r="AX917" s="13" t="s">
        <v>84</v>
      </c>
      <c r="AY917" s="223" t="s">
        <v>315</v>
      </c>
    </row>
    <row r="918" spans="1:65" s="2" customFormat="1" ht="16.5" customHeight="1">
      <c r="A918" s="36"/>
      <c r="B918" s="37"/>
      <c r="C918" s="196" t="s">
        <v>1321</v>
      </c>
      <c r="D918" s="196" t="s">
        <v>317</v>
      </c>
      <c r="E918" s="197" t="s">
        <v>1322</v>
      </c>
      <c r="F918" s="198" t="s">
        <v>1323</v>
      </c>
      <c r="G918" s="199" t="s">
        <v>113</v>
      </c>
      <c r="H918" s="200">
        <v>120.053</v>
      </c>
      <c r="I918" s="201"/>
      <c r="J918" s="202">
        <f>ROUND(I918*H918,2)</f>
        <v>0</v>
      </c>
      <c r="K918" s="198" t="s">
        <v>320</v>
      </c>
      <c r="L918" s="41"/>
      <c r="M918" s="203" t="s">
        <v>19</v>
      </c>
      <c r="N918" s="204" t="s">
        <v>47</v>
      </c>
      <c r="O918" s="66"/>
      <c r="P918" s="205">
        <f>O918*H918</f>
        <v>0</v>
      </c>
      <c r="Q918" s="205">
        <v>2.25</v>
      </c>
      <c r="R918" s="205">
        <f>Q918*H918</f>
        <v>270.11924999999997</v>
      </c>
      <c r="S918" s="205">
        <v>0</v>
      </c>
      <c r="T918" s="206">
        <f>S918*H918</f>
        <v>0</v>
      </c>
      <c r="U918" s="36"/>
      <c r="V918" s="36"/>
      <c r="W918" s="36"/>
      <c r="X918" s="36"/>
      <c r="Y918" s="36"/>
      <c r="Z918" s="36"/>
      <c r="AA918" s="36"/>
      <c r="AB918" s="36"/>
      <c r="AC918" s="36"/>
      <c r="AD918" s="36"/>
      <c r="AE918" s="36"/>
      <c r="AR918" s="207" t="s">
        <v>194</v>
      </c>
      <c r="AT918" s="207" t="s">
        <v>317</v>
      </c>
      <c r="AU918" s="207" t="s">
        <v>86</v>
      </c>
      <c r="AY918" s="19" t="s">
        <v>315</v>
      </c>
      <c r="BE918" s="208">
        <f>IF(N918="základní",J918,0)</f>
        <v>0</v>
      </c>
      <c r="BF918" s="208">
        <f>IF(N918="snížená",J918,0)</f>
        <v>0</v>
      </c>
      <c r="BG918" s="208">
        <f>IF(N918="zákl. přenesená",J918,0)</f>
        <v>0</v>
      </c>
      <c r="BH918" s="208">
        <f>IF(N918="sníž. přenesená",J918,0)</f>
        <v>0</v>
      </c>
      <c r="BI918" s="208">
        <f>IF(N918="nulová",J918,0)</f>
        <v>0</v>
      </c>
      <c r="BJ918" s="19" t="s">
        <v>84</v>
      </c>
      <c r="BK918" s="208">
        <f>ROUND(I918*H918,2)</f>
        <v>0</v>
      </c>
      <c r="BL918" s="19" t="s">
        <v>194</v>
      </c>
      <c r="BM918" s="207" t="s">
        <v>1324</v>
      </c>
    </row>
    <row r="919" spans="1:65" s="2" customFormat="1">
      <c r="A919" s="36"/>
      <c r="B919" s="37"/>
      <c r="C919" s="38"/>
      <c r="D919" s="209" t="s">
        <v>322</v>
      </c>
      <c r="E919" s="38"/>
      <c r="F919" s="210" t="s">
        <v>1325</v>
      </c>
      <c r="G919" s="38"/>
      <c r="H919" s="38"/>
      <c r="I919" s="118"/>
      <c r="J919" s="38"/>
      <c r="K919" s="38"/>
      <c r="L919" s="41"/>
      <c r="M919" s="211"/>
      <c r="N919" s="212"/>
      <c r="O919" s="66"/>
      <c r="P919" s="66"/>
      <c r="Q919" s="66"/>
      <c r="R919" s="66"/>
      <c r="S919" s="66"/>
      <c r="T919" s="67"/>
      <c r="U919" s="36"/>
      <c r="V919" s="36"/>
      <c r="W919" s="36"/>
      <c r="X919" s="36"/>
      <c r="Y919" s="36"/>
      <c r="Z919" s="36"/>
      <c r="AA919" s="36"/>
      <c r="AB919" s="36"/>
      <c r="AC919" s="36"/>
      <c r="AD919" s="36"/>
      <c r="AE919" s="36"/>
      <c r="AT919" s="19" t="s">
        <v>322</v>
      </c>
      <c r="AU919" s="19" t="s">
        <v>86</v>
      </c>
    </row>
    <row r="920" spans="1:65" s="2" customFormat="1" ht="19.5">
      <c r="A920" s="36"/>
      <c r="B920" s="37"/>
      <c r="C920" s="38"/>
      <c r="D920" s="209" t="s">
        <v>345</v>
      </c>
      <c r="E920" s="38"/>
      <c r="F920" s="224" t="s">
        <v>1326</v>
      </c>
      <c r="G920" s="38"/>
      <c r="H920" s="38"/>
      <c r="I920" s="118"/>
      <c r="J920" s="38"/>
      <c r="K920" s="38"/>
      <c r="L920" s="41"/>
      <c r="M920" s="211"/>
      <c r="N920" s="212"/>
      <c r="O920" s="66"/>
      <c r="P920" s="66"/>
      <c r="Q920" s="66"/>
      <c r="R920" s="66"/>
      <c r="S920" s="66"/>
      <c r="T920" s="67"/>
      <c r="U920" s="36"/>
      <c r="V920" s="36"/>
      <c r="W920" s="36"/>
      <c r="X920" s="36"/>
      <c r="Y920" s="36"/>
      <c r="Z920" s="36"/>
      <c r="AA920" s="36"/>
      <c r="AB920" s="36"/>
      <c r="AC920" s="36"/>
      <c r="AD920" s="36"/>
      <c r="AE920" s="36"/>
      <c r="AT920" s="19" t="s">
        <v>345</v>
      </c>
      <c r="AU920" s="19" t="s">
        <v>86</v>
      </c>
    </row>
    <row r="921" spans="1:65" s="14" customFormat="1">
      <c r="B921" s="225"/>
      <c r="C921" s="226"/>
      <c r="D921" s="209" t="s">
        <v>324</v>
      </c>
      <c r="E921" s="227" t="s">
        <v>19</v>
      </c>
      <c r="F921" s="228" t="s">
        <v>1327</v>
      </c>
      <c r="G921" s="226"/>
      <c r="H921" s="227" t="s">
        <v>19</v>
      </c>
      <c r="I921" s="229"/>
      <c r="J921" s="226"/>
      <c r="K921" s="226"/>
      <c r="L921" s="230"/>
      <c r="M921" s="231"/>
      <c r="N921" s="232"/>
      <c r="O921" s="232"/>
      <c r="P921" s="232"/>
      <c r="Q921" s="232"/>
      <c r="R921" s="232"/>
      <c r="S921" s="232"/>
      <c r="T921" s="233"/>
      <c r="AT921" s="234" t="s">
        <v>324</v>
      </c>
      <c r="AU921" s="234" t="s">
        <v>86</v>
      </c>
      <c r="AV921" s="14" t="s">
        <v>84</v>
      </c>
      <c r="AW921" s="14" t="s">
        <v>37</v>
      </c>
      <c r="AX921" s="14" t="s">
        <v>76</v>
      </c>
      <c r="AY921" s="234" t="s">
        <v>315</v>
      </c>
    </row>
    <row r="922" spans="1:65" s="13" customFormat="1">
      <c r="B922" s="213"/>
      <c r="C922" s="214"/>
      <c r="D922" s="209" t="s">
        <v>324</v>
      </c>
      <c r="E922" s="215" t="s">
        <v>19</v>
      </c>
      <c r="F922" s="216" t="s">
        <v>1328</v>
      </c>
      <c r="G922" s="214"/>
      <c r="H922" s="217">
        <v>120.053</v>
      </c>
      <c r="I922" s="218"/>
      <c r="J922" s="214"/>
      <c r="K922" s="214"/>
      <c r="L922" s="219"/>
      <c r="M922" s="220"/>
      <c r="N922" s="221"/>
      <c r="O922" s="221"/>
      <c r="P922" s="221"/>
      <c r="Q922" s="221"/>
      <c r="R922" s="221"/>
      <c r="S922" s="221"/>
      <c r="T922" s="222"/>
      <c r="AT922" s="223" t="s">
        <v>324</v>
      </c>
      <c r="AU922" s="223" t="s">
        <v>86</v>
      </c>
      <c r="AV922" s="13" t="s">
        <v>86</v>
      </c>
      <c r="AW922" s="13" t="s">
        <v>37</v>
      </c>
      <c r="AX922" s="13" t="s">
        <v>84</v>
      </c>
      <c r="AY922" s="223" t="s">
        <v>315</v>
      </c>
    </row>
    <row r="923" spans="1:65" s="2" customFormat="1" ht="16.5" customHeight="1">
      <c r="A923" s="36"/>
      <c r="B923" s="37"/>
      <c r="C923" s="196" t="s">
        <v>1329</v>
      </c>
      <c r="D923" s="196" t="s">
        <v>317</v>
      </c>
      <c r="E923" s="197" t="s">
        <v>1330</v>
      </c>
      <c r="F923" s="198" t="s">
        <v>1331</v>
      </c>
      <c r="G923" s="199" t="s">
        <v>113</v>
      </c>
      <c r="H923" s="200">
        <v>120.053</v>
      </c>
      <c r="I923" s="201"/>
      <c r="J923" s="202">
        <f>ROUND(I923*H923,2)</f>
        <v>0</v>
      </c>
      <c r="K923" s="198" t="s">
        <v>19</v>
      </c>
      <c r="L923" s="41"/>
      <c r="M923" s="203" t="s">
        <v>19</v>
      </c>
      <c r="N923" s="204" t="s">
        <v>47</v>
      </c>
      <c r="O923" s="66"/>
      <c r="P923" s="205">
        <f>O923*H923</f>
        <v>0</v>
      </c>
      <c r="Q923" s="205">
        <v>2.25</v>
      </c>
      <c r="R923" s="205">
        <f>Q923*H923</f>
        <v>270.11924999999997</v>
      </c>
      <c r="S923" s="205">
        <v>0</v>
      </c>
      <c r="T923" s="206">
        <f>S923*H923</f>
        <v>0</v>
      </c>
      <c r="U923" s="36"/>
      <c r="V923" s="36"/>
      <c r="W923" s="36"/>
      <c r="X923" s="36"/>
      <c r="Y923" s="36"/>
      <c r="Z923" s="36"/>
      <c r="AA923" s="36"/>
      <c r="AB923" s="36"/>
      <c r="AC923" s="36"/>
      <c r="AD923" s="36"/>
      <c r="AE923" s="36"/>
      <c r="AR923" s="207" t="s">
        <v>194</v>
      </c>
      <c r="AT923" s="207" t="s">
        <v>317</v>
      </c>
      <c r="AU923" s="207" t="s">
        <v>86</v>
      </c>
      <c r="AY923" s="19" t="s">
        <v>315</v>
      </c>
      <c r="BE923" s="208">
        <f>IF(N923="základní",J923,0)</f>
        <v>0</v>
      </c>
      <c r="BF923" s="208">
        <f>IF(N923="snížená",J923,0)</f>
        <v>0</v>
      </c>
      <c r="BG923" s="208">
        <f>IF(N923="zákl. přenesená",J923,0)</f>
        <v>0</v>
      </c>
      <c r="BH923" s="208">
        <f>IF(N923="sníž. přenesená",J923,0)</f>
        <v>0</v>
      </c>
      <c r="BI923" s="208">
        <f>IF(N923="nulová",J923,0)</f>
        <v>0</v>
      </c>
      <c r="BJ923" s="19" t="s">
        <v>84</v>
      </c>
      <c r="BK923" s="208">
        <f>ROUND(I923*H923,2)</f>
        <v>0</v>
      </c>
      <c r="BL923" s="19" t="s">
        <v>194</v>
      </c>
      <c r="BM923" s="207" t="s">
        <v>1332</v>
      </c>
    </row>
    <row r="924" spans="1:65" s="2" customFormat="1">
      <c r="A924" s="36"/>
      <c r="B924" s="37"/>
      <c r="C924" s="38"/>
      <c r="D924" s="209" t="s">
        <v>322</v>
      </c>
      <c r="E924" s="38"/>
      <c r="F924" s="210" t="s">
        <v>1331</v>
      </c>
      <c r="G924" s="38"/>
      <c r="H924" s="38"/>
      <c r="I924" s="118"/>
      <c r="J924" s="38"/>
      <c r="K924" s="38"/>
      <c r="L924" s="41"/>
      <c r="M924" s="211"/>
      <c r="N924" s="212"/>
      <c r="O924" s="66"/>
      <c r="P924" s="66"/>
      <c r="Q924" s="66"/>
      <c r="R924" s="66"/>
      <c r="S924" s="66"/>
      <c r="T924" s="67"/>
      <c r="U924" s="36"/>
      <c r="V924" s="36"/>
      <c r="W924" s="36"/>
      <c r="X924" s="36"/>
      <c r="Y924" s="36"/>
      <c r="Z924" s="36"/>
      <c r="AA924" s="36"/>
      <c r="AB924" s="36"/>
      <c r="AC924" s="36"/>
      <c r="AD924" s="36"/>
      <c r="AE924" s="36"/>
      <c r="AT924" s="19" t="s">
        <v>322</v>
      </c>
      <c r="AU924" s="19" t="s">
        <v>86</v>
      </c>
    </row>
    <row r="925" spans="1:65" s="2" customFormat="1" ht="39">
      <c r="A925" s="36"/>
      <c r="B925" s="37"/>
      <c r="C925" s="38"/>
      <c r="D925" s="209" t="s">
        <v>345</v>
      </c>
      <c r="E925" s="38"/>
      <c r="F925" s="224" t="s">
        <v>1333</v>
      </c>
      <c r="G925" s="38"/>
      <c r="H925" s="38"/>
      <c r="I925" s="118"/>
      <c r="J925" s="38"/>
      <c r="K925" s="38"/>
      <c r="L925" s="41"/>
      <c r="M925" s="211"/>
      <c r="N925" s="212"/>
      <c r="O925" s="66"/>
      <c r="P925" s="66"/>
      <c r="Q925" s="66"/>
      <c r="R925" s="66"/>
      <c r="S925" s="66"/>
      <c r="T925" s="67"/>
      <c r="U925" s="36"/>
      <c r="V925" s="36"/>
      <c r="W925" s="36"/>
      <c r="X925" s="36"/>
      <c r="Y925" s="36"/>
      <c r="Z925" s="36"/>
      <c r="AA925" s="36"/>
      <c r="AB925" s="36"/>
      <c r="AC925" s="36"/>
      <c r="AD925" s="36"/>
      <c r="AE925" s="36"/>
      <c r="AT925" s="19" t="s">
        <v>345</v>
      </c>
      <c r="AU925" s="19" t="s">
        <v>86</v>
      </c>
    </row>
    <row r="926" spans="1:65" s="14" customFormat="1">
      <c r="B926" s="225"/>
      <c r="C926" s="226"/>
      <c r="D926" s="209" t="s">
        <v>324</v>
      </c>
      <c r="E926" s="227" t="s">
        <v>19</v>
      </c>
      <c r="F926" s="228" t="s">
        <v>347</v>
      </c>
      <c r="G926" s="226"/>
      <c r="H926" s="227" t="s">
        <v>19</v>
      </c>
      <c r="I926" s="229"/>
      <c r="J926" s="226"/>
      <c r="K926" s="226"/>
      <c r="L926" s="230"/>
      <c r="M926" s="231"/>
      <c r="N926" s="232"/>
      <c r="O926" s="232"/>
      <c r="P926" s="232"/>
      <c r="Q926" s="232"/>
      <c r="R926" s="232"/>
      <c r="S926" s="232"/>
      <c r="T926" s="233"/>
      <c r="AT926" s="234" t="s">
        <v>324</v>
      </c>
      <c r="AU926" s="234" t="s">
        <v>86</v>
      </c>
      <c r="AV926" s="14" t="s">
        <v>84</v>
      </c>
      <c r="AW926" s="14" t="s">
        <v>37</v>
      </c>
      <c r="AX926" s="14" t="s">
        <v>76</v>
      </c>
      <c r="AY926" s="234" t="s">
        <v>315</v>
      </c>
    </row>
    <row r="927" spans="1:65" s="13" customFormat="1">
      <c r="B927" s="213"/>
      <c r="C927" s="214"/>
      <c r="D927" s="209" t="s">
        <v>324</v>
      </c>
      <c r="E927" s="215" t="s">
        <v>19</v>
      </c>
      <c r="F927" s="216" t="s">
        <v>1334</v>
      </c>
      <c r="G927" s="214"/>
      <c r="H927" s="217">
        <v>24.85</v>
      </c>
      <c r="I927" s="218"/>
      <c r="J927" s="214"/>
      <c r="K927" s="214"/>
      <c r="L927" s="219"/>
      <c r="M927" s="220"/>
      <c r="N927" s="221"/>
      <c r="O927" s="221"/>
      <c r="P927" s="221"/>
      <c r="Q927" s="221"/>
      <c r="R927" s="221"/>
      <c r="S927" s="221"/>
      <c r="T927" s="222"/>
      <c r="AT927" s="223" t="s">
        <v>324</v>
      </c>
      <c r="AU927" s="223" t="s">
        <v>86</v>
      </c>
      <c r="AV927" s="13" t="s">
        <v>86</v>
      </c>
      <c r="AW927" s="13" t="s">
        <v>37</v>
      </c>
      <c r="AX927" s="13" t="s">
        <v>76</v>
      </c>
      <c r="AY927" s="223" t="s">
        <v>315</v>
      </c>
    </row>
    <row r="928" spans="1:65" s="13" customFormat="1">
      <c r="B928" s="213"/>
      <c r="C928" s="214"/>
      <c r="D928" s="209" t="s">
        <v>324</v>
      </c>
      <c r="E928" s="215" t="s">
        <v>19</v>
      </c>
      <c r="F928" s="216" t="s">
        <v>1335</v>
      </c>
      <c r="G928" s="214"/>
      <c r="H928" s="217">
        <v>38.36</v>
      </c>
      <c r="I928" s="218"/>
      <c r="J928" s="214"/>
      <c r="K928" s="214"/>
      <c r="L928" s="219"/>
      <c r="M928" s="220"/>
      <c r="N928" s="221"/>
      <c r="O928" s="221"/>
      <c r="P928" s="221"/>
      <c r="Q928" s="221"/>
      <c r="R928" s="221"/>
      <c r="S928" s="221"/>
      <c r="T928" s="222"/>
      <c r="AT928" s="223" t="s">
        <v>324</v>
      </c>
      <c r="AU928" s="223" t="s">
        <v>86</v>
      </c>
      <c r="AV928" s="13" t="s">
        <v>86</v>
      </c>
      <c r="AW928" s="13" t="s">
        <v>37</v>
      </c>
      <c r="AX928" s="13" t="s">
        <v>76</v>
      </c>
      <c r="AY928" s="223" t="s">
        <v>315</v>
      </c>
    </row>
    <row r="929" spans="1:65" s="13" customFormat="1">
      <c r="B929" s="213"/>
      <c r="C929" s="214"/>
      <c r="D929" s="209" t="s">
        <v>324</v>
      </c>
      <c r="E929" s="215" t="s">
        <v>19</v>
      </c>
      <c r="F929" s="216" t="s">
        <v>1336</v>
      </c>
      <c r="G929" s="214"/>
      <c r="H929" s="217">
        <v>37.200000000000003</v>
      </c>
      <c r="I929" s="218"/>
      <c r="J929" s="214"/>
      <c r="K929" s="214"/>
      <c r="L929" s="219"/>
      <c r="M929" s="220"/>
      <c r="N929" s="221"/>
      <c r="O929" s="221"/>
      <c r="P929" s="221"/>
      <c r="Q929" s="221"/>
      <c r="R929" s="221"/>
      <c r="S929" s="221"/>
      <c r="T929" s="222"/>
      <c r="AT929" s="223" t="s">
        <v>324</v>
      </c>
      <c r="AU929" s="223" t="s">
        <v>86</v>
      </c>
      <c r="AV929" s="13" t="s">
        <v>86</v>
      </c>
      <c r="AW929" s="13" t="s">
        <v>37</v>
      </c>
      <c r="AX929" s="13" t="s">
        <v>76</v>
      </c>
      <c r="AY929" s="223" t="s">
        <v>315</v>
      </c>
    </row>
    <row r="930" spans="1:65" s="13" customFormat="1">
      <c r="B930" s="213"/>
      <c r="C930" s="214"/>
      <c r="D930" s="209" t="s">
        <v>324</v>
      </c>
      <c r="E930" s="215" t="s">
        <v>19</v>
      </c>
      <c r="F930" s="216" t="s">
        <v>1337</v>
      </c>
      <c r="G930" s="214"/>
      <c r="H930" s="217">
        <v>11.08</v>
      </c>
      <c r="I930" s="218"/>
      <c r="J930" s="214"/>
      <c r="K930" s="214"/>
      <c r="L930" s="219"/>
      <c r="M930" s="220"/>
      <c r="N930" s="221"/>
      <c r="O930" s="221"/>
      <c r="P930" s="221"/>
      <c r="Q930" s="221"/>
      <c r="R930" s="221"/>
      <c r="S930" s="221"/>
      <c r="T930" s="222"/>
      <c r="AT930" s="223" t="s">
        <v>324</v>
      </c>
      <c r="AU930" s="223" t="s">
        <v>86</v>
      </c>
      <c r="AV930" s="13" t="s">
        <v>86</v>
      </c>
      <c r="AW930" s="13" t="s">
        <v>37</v>
      </c>
      <c r="AX930" s="13" t="s">
        <v>76</v>
      </c>
      <c r="AY930" s="223" t="s">
        <v>315</v>
      </c>
    </row>
    <row r="931" spans="1:65" s="13" customFormat="1">
      <c r="B931" s="213"/>
      <c r="C931" s="214"/>
      <c r="D931" s="209" t="s">
        <v>324</v>
      </c>
      <c r="E931" s="215" t="s">
        <v>19</v>
      </c>
      <c r="F931" s="216" t="s">
        <v>1338</v>
      </c>
      <c r="G931" s="214"/>
      <c r="H931" s="217">
        <v>21</v>
      </c>
      <c r="I931" s="218"/>
      <c r="J931" s="214"/>
      <c r="K931" s="214"/>
      <c r="L931" s="219"/>
      <c r="M931" s="220"/>
      <c r="N931" s="221"/>
      <c r="O931" s="221"/>
      <c r="P931" s="221"/>
      <c r="Q931" s="221"/>
      <c r="R931" s="221"/>
      <c r="S931" s="221"/>
      <c r="T931" s="222"/>
      <c r="AT931" s="223" t="s">
        <v>324</v>
      </c>
      <c r="AU931" s="223" t="s">
        <v>86</v>
      </c>
      <c r="AV931" s="13" t="s">
        <v>86</v>
      </c>
      <c r="AW931" s="13" t="s">
        <v>37</v>
      </c>
      <c r="AX931" s="13" t="s">
        <v>76</v>
      </c>
      <c r="AY931" s="223" t="s">
        <v>315</v>
      </c>
    </row>
    <row r="932" spans="1:65" s="14" customFormat="1">
      <c r="B932" s="225"/>
      <c r="C932" s="226"/>
      <c r="D932" s="209" t="s">
        <v>324</v>
      </c>
      <c r="E932" s="227" t="s">
        <v>19</v>
      </c>
      <c r="F932" s="228" t="s">
        <v>1339</v>
      </c>
      <c r="G932" s="226"/>
      <c r="H932" s="227" t="s">
        <v>19</v>
      </c>
      <c r="I932" s="229"/>
      <c r="J932" s="226"/>
      <c r="K932" s="226"/>
      <c r="L932" s="230"/>
      <c r="M932" s="231"/>
      <c r="N932" s="232"/>
      <c r="O932" s="232"/>
      <c r="P932" s="232"/>
      <c r="Q932" s="232"/>
      <c r="R932" s="232"/>
      <c r="S932" s="232"/>
      <c r="T932" s="233"/>
      <c r="AT932" s="234" t="s">
        <v>324</v>
      </c>
      <c r="AU932" s="234" t="s">
        <v>86</v>
      </c>
      <c r="AV932" s="14" t="s">
        <v>84</v>
      </c>
      <c r="AW932" s="14" t="s">
        <v>37</v>
      </c>
      <c r="AX932" s="14" t="s">
        <v>76</v>
      </c>
      <c r="AY932" s="234" t="s">
        <v>315</v>
      </c>
    </row>
    <row r="933" spans="1:65" s="13" customFormat="1">
      <c r="B933" s="213"/>
      <c r="C933" s="214"/>
      <c r="D933" s="209" t="s">
        <v>324</v>
      </c>
      <c r="E933" s="215" t="s">
        <v>19</v>
      </c>
      <c r="F933" s="216" t="s">
        <v>1340</v>
      </c>
      <c r="G933" s="214"/>
      <c r="H933" s="217">
        <v>107.61499999999999</v>
      </c>
      <c r="I933" s="218"/>
      <c r="J933" s="214"/>
      <c r="K933" s="214"/>
      <c r="L933" s="219"/>
      <c r="M933" s="220"/>
      <c r="N933" s="221"/>
      <c r="O933" s="221"/>
      <c r="P933" s="221"/>
      <c r="Q933" s="221"/>
      <c r="R933" s="221"/>
      <c r="S933" s="221"/>
      <c r="T933" s="222"/>
      <c r="AT933" s="223" t="s">
        <v>324</v>
      </c>
      <c r="AU933" s="223" t="s">
        <v>86</v>
      </c>
      <c r="AV933" s="13" t="s">
        <v>86</v>
      </c>
      <c r="AW933" s="13" t="s">
        <v>37</v>
      </c>
      <c r="AX933" s="13" t="s">
        <v>76</v>
      </c>
      <c r="AY933" s="223" t="s">
        <v>315</v>
      </c>
    </row>
    <row r="934" spans="1:65" s="16" customFormat="1">
      <c r="B934" s="246"/>
      <c r="C934" s="247"/>
      <c r="D934" s="209" t="s">
        <v>324</v>
      </c>
      <c r="E934" s="248" t="s">
        <v>224</v>
      </c>
      <c r="F934" s="249" t="s">
        <v>368</v>
      </c>
      <c r="G934" s="247"/>
      <c r="H934" s="250">
        <v>240.10499999999999</v>
      </c>
      <c r="I934" s="251"/>
      <c r="J934" s="247"/>
      <c r="K934" s="247"/>
      <c r="L934" s="252"/>
      <c r="M934" s="253"/>
      <c r="N934" s="254"/>
      <c r="O934" s="254"/>
      <c r="P934" s="254"/>
      <c r="Q934" s="254"/>
      <c r="R934" s="254"/>
      <c r="S934" s="254"/>
      <c r="T934" s="255"/>
      <c r="AT934" s="256" t="s">
        <v>324</v>
      </c>
      <c r="AU934" s="256" t="s">
        <v>86</v>
      </c>
      <c r="AV934" s="16" t="s">
        <v>194</v>
      </c>
      <c r="AW934" s="16" t="s">
        <v>37</v>
      </c>
      <c r="AX934" s="16" t="s">
        <v>76</v>
      </c>
      <c r="AY934" s="256" t="s">
        <v>315</v>
      </c>
    </row>
    <row r="935" spans="1:65" s="13" customFormat="1">
      <c r="B935" s="213"/>
      <c r="C935" s="214"/>
      <c r="D935" s="209" t="s">
        <v>324</v>
      </c>
      <c r="E935" s="215" t="s">
        <v>19</v>
      </c>
      <c r="F935" s="216" t="s">
        <v>1341</v>
      </c>
      <c r="G935" s="214"/>
      <c r="H935" s="217">
        <v>120.053</v>
      </c>
      <c r="I935" s="218"/>
      <c r="J935" s="214"/>
      <c r="K935" s="214"/>
      <c r="L935" s="219"/>
      <c r="M935" s="220"/>
      <c r="N935" s="221"/>
      <c r="O935" s="221"/>
      <c r="P935" s="221"/>
      <c r="Q935" s="221"/>
      <c r="R935" s="221"/>
      <c r="S935" s="221"/>
      <c r="T935" s="222"/>
      <c r="AT935" s="223" t="s">
        <v>324</v>
      </c>
      <c r="AU935" s="223" t="s">
        <v>86</v>
      </c>
      <c r="AV935" s="13" t="s">
        <v>86</v>
      </c>
      <c r="AW935" s="13" t="s">
        <v>37</v>
      </c>
      <c r="AX935" s="13" t="s">
        <v>84</v>
      </c>
      <c r="AY935" s="223" t="s">
        <v>315</v>
      </c>
    </row>
    <row r="936" spans="1:65" s="2" customFormat="1" ht="16.5" customHeight="1">
      <c r="A936" s="36"/>
      <c r="B936" s="37"/>
      <c r="C936" s="196" t="s">
        <v>1342</v>
      </c>
      <c r="D936" s="196" t="s">
        <v>317</v>
      </c>
      <c r="E936" s="197" t="s">
        <v>1343</v>
      </c>
      <c r="F936" s="198" t="s">
        <v>1344</v>
      </c>
      <c r="G936" s="199" t="s">
        <v>113</v>
      </c>
      <c r="H936" s="200">
        <v>159.67400000000001</v>
      </c>
      <c r="I936" s="201"/>
      <c r="J936" s="202">
        <f>ROUND(I936*H936,2)</f>
        <v>0</v>
      </c>
      <c r="K936" s="198" t="s">
        <v>320</v>
      </c>
      <c r="L936" s="41"/>
      <c r="M936" s="203" t="s">
        <v>19</v>
      </c>
      <c r="N936" s="204" t="s">
        <v>47</v>
      </c>
      <c r="O936" s="66"/>
      <c r="P936" s="205">
        <f>O936*H936</f>
        <v>0</v>
      </c>
      <c r="Q936" s="205">
        <v>0</v>
      </c>
      <c r="R936" s="205">
        <f>Q936*H936</f>
        <v>0</v>
      </c>
      <c r="S936" s="205">
        <v>0</v>
      </c>
      <c r="T936" s="206">
        <f>S936*H936</f>
        <v>0</v>
      </c>
      <c r="U936" s="36"/>
      <c r="V936" s="36"/>
      <c r="W936" s="36"/>
      <c r="X936" s="36"/>
      <c r="Y936" s="36"/>
      <c r="Z936" s="36"/>
      <c r="AA936" s="36"/>
      <c r="AB936" s="36"/>
      <c r="AC936" s="36"/>
      <c r="AD936" s="36"/>
      <c r="AE936" s="36"/>
      <c r="AR936" s="207" t="s">
        <v>194</v>
      </c>
      <c r="AT936" s="207" t="s">
        <v>317</v>
      </c>
      <c r="AU936" s="207" t="s">
        <v>86</v>
      </c>
      <c r="AY936" s="19" t="s">
        <v>315</v>
      </c>
      <c r="BE936" s="208">
        <f>IF(N936="základní",J936,0)</f>
        <v>0</v>
      </c>
      <c r="BF936" s="208">
        <f>IF(N936="snížená",J936,0)</f>
        <v>0</v>
      </c>
      <c r="BG936" s="208">
        <f>IF(N936="zákl. přenesená",J936,0)</f>
        <v>0</v>
      </c>
      <c r="BH936" s="208">
        <f>IF(N936="sníž. přenesená",J936,0)</f>
        <v>0</v>
      </c>
      <c r="BI936" s="208">
        <f>IF(N936="nulová",J936,0)</f>
        <v>0</v>
      </c>
      <c r="BJ936" s="19" t="s">
        <v>84</v>
      </c>
      <c r="BK936" s="208">
        <f>ROUND(I936*H936,2)</f>
        <v>0</v>
      </c>
      <c r="BL936" s="19" t="s">
        <v>194</v>
      </c>
      <c r="BM936" s="207" t="s">
        <v>1345</v>
      </c>
    </row>
    <row r="937" spans="1:65" s="2" customFormat="1">
      <c r="A937" s="36"/>
      <c r="B937" s="37"/>
      <c r="C937" s="38"/>
      <c r="D937" s="209" t="s">
        <v>322</v>
      </c>
      <c r="E937" s="38"/>
      <c r="F937" s="210" t="s">
        <v>1344</v>
      </c>
      <c r="G937" s="38"/>
      <c r="H937" s="38"/>
      <c r="I937" s="118"/>
      <c r="J937" s="38"/>
      <c r="K937" s="38"/>
      <c r="L937" s="41"/>
      <c r="M937" s="211"/>
      <c r="N937" s="212"/>
      <c r="O937" s="66"/>
      <c r="P937" s="66"/>
      <c r="Q937" s="66"/>
      <c r="R937" s="66"/>
      <c r="S937" s="66"/>
      <c r="T937" s="67"/>
      <c r="U937" s="36"/>
      <c r="V937" s="36"/>
      <c r="W937" s="36"/>
      <c r="X937" s="36"/>
      <c r="Y937" s="36"/>
      <c r="Z937" s="36"/>
      <c r="AA937" s="36"/>
      <c r="AB937" s="36"/>
      <c r="AC937" s="36"/>
      <c r="AD937" s="36"/>
      <c r="AE937" s="36"/>
      <c r="AT937" s="19" t="s">
        <v>322</v>
      </c>
      <c r="AU937" s="19" t="s">
        <v>86</v>
      </c>
    </row>
    <row r="938" spans="1:65" s="13" customFormat="1">
      <c r="B938" s="213"/>
      <c r="C938" s="214"/>
      <c r="D938" s="209" t="s">
        <v>324</v>
      </c>
      <c r="E938" s="215" t="s">
        <v>19</v>
      </c>
      <c r="F938" s="216" t="s">
        <v>1346</v>
      </c>
      <c r="G938" s="214"/>
      <c r="H938" s="217">
        <v>159.67400000000001</v>
      </c>
      <c r="I938" s="218"/>
      <c r="J938" s="214"/>
      <c r="K938" s="214"/>
      <c r="L938" s="219"/>
      <c r="M938" s="220"/>
      <c r="N938" s="221"/>
      <c r="O938" s="221"/>
      <c r="P938" s="221"/>
      <c r="Q938" s="221"/>
      <c r="R938" s="221"/>
      <c r="S938" s="221"/>
      <c r="T938" s="222"/>
      <c r="AT938" s="223" t="s">
        <v>324</v>
      </c>
      <c r="AU938" s="223" t="s">
        <v>86</v>
      </c>
      <c r="AV938" s="13" t="s">
        <v>86</v>
      </c>
      <c r="AW938" s="13" t="s">
        <v>37</v>
      </c>
      <c r="AX938" s="13" t="s">
        <v>84</v>
      </c>
      <c r="AY938" s="223" t="s">
        <v>315</v>
      </c>
    </row>
    <row r="939" spans="1:65" s="2" customFormat="1" ht="16.5" customHeight="1">
      <c r="A939" s="36"/>
      <c r="B939" s="37"/>
      <c r="C939" s="196" t="s">
        <v>1347</v>
      </c>
      <c r="D939" s="196" t="s">
        <v>317</v>
      </c>
      <c r="E939" s="197" t="s">
        <v>1348</v>
      </c>
      <c r="F939" s="198" t="s">
        <v>1349</v>
      </c>
      <c r="G939" s="199" t="s">
        <v>113</v>
      </c>
      <c r="H939" s="200">
        <v>402.56</v>
      </c>
      <c r="I939" s="201"/>
      <c r="J939" s="202">
        <f>ROUND(I939*H939,2)</f>
        <v>0</v>
      </c>
      <c r="K939" s="198" t="s">
        <v>320</v>
      </c>
      <c r="L939" s="41"/>
      <c r="M939" s="203" t="s">
        <v>19</v>
      </c>
      <c r="N939" s="204" t="s">
        <v>47</v>
      </c>
      <c r="O939" s="66"/>
      <c r="P939" s="205">
        <f>O939*H939</f>
        <v>0</v>
      </c>
      <c r="Q939" s="205">
        <v>2.4340799999999998</v>
      </c>
      <c r="R939" s="205">
        <f>Q939*H939</f>
        <v>979.86324479999996</v>
      </c>
      <c r="S939" s="205">
        <v>0</v>
      </c>
      <c r="T939" s="206">
        <f>S939*H939</f>
        <v>0</v>
      </c>
      <c r="U939" s="36"/>
      <c r="V939" s="36"/>
      <c r="W939" s="36"/>
      <c r="X939" s="36"/>
      <c r="Y939" s="36"/>
      <c r="Z939" s="36"/>
      <c r="AA939" s="36"/>
      <c r="AB939" s="36"/>
      <c r="AC939" s="36"/>
      <c r="AD939" s="36"/>
      <c r="AE939" s="36"/>
      <c r="AR939" s="207" t="s">
        <v>194</v>
      </c>
      <c r="AT939" s="207" t="s">
        <v>317</v>
      </c>
      <c r="AU939" s="207" t="s">
        <v>86</v>
      </c>
      <c r="AY939" s="19" t="s">
        <v>315</v>
      </c>
      <c r="BE939" s="208">
        <f>IF(N939="základní",J939,0)</f>
        <v>0</v>
      </c>
      <c r="BF939" s="208">
        <f>IF(N939="snížená",J939,0)</f>
        <v>0</v>
      </c>
      <c r="BG939" s="208">
        <f>IF(N939="zákl. přenesená",J939,0)</f>
        <v>0</v>
      </c>
      <c r="BH939" s="208">
        <f>IF(N939="sníž. přenesená",J939,0)</f>
        <v>0</v>
      </c>
      <c r="BI939" s="208">
        <f>IF(N939="nulová",J939,0)</f>
        <v>0</v>
      </c>
      <c r="BJ939" s="19" t="s">
        <v>84</v>
      </c>
      <c r="BK939" s="208">
        <f>ROUND(I939*H939,2)</f>
        <v>0</v>
      </c>
      <c r="BL939" s="19" t="s">
        <v>194</v>
      </c>
      <c r="BM939" s="207" t="s">
        <v>1350</v>
      </c>
    </row>
    <row r="940" spans="1:65" s="2" customFormat="1">
      <c r="A940" s="36"/>
      <c r="B940" s="37"/>
      <c r="C940" s="38"/>
      <c r="D940" s="209" t="s">
        <v>322</v>
      </c>
      <c r="E940" s="38"/>
      <c r="F940" s="210" t="s">
        <v>1351</v>
      </c>
      <c r="G940" s="38"/>
      <c r="H940" s="38"/>
      <c r="I940" s="118"/>
      <c r="J940" s="38"/>
      <c r="K940" s="38"/>
      <c r="L940" s="41"/>
      <c r="M940" s="211"/>
      <c r="N940" s="212"/>
      <c r="O940" s="66"/>
      <c r="P940" s="66"/>
      <c r="Q940" s="66"/>
      <c r="R940" s="66"/>
      <c r="S940" s="66"/>
      <c r="T940" s="67"/>
      <c r="U940" s="36"/>
      <c r="V940" s="36"/>
      <c r="W940" s="36"/>
      <c r="X940" s="36"/>
      <c r="Y940" s="36"/>
      <c r="Z940" s="36"/>
      <c r="AA940" s="36"/>
      <c r="AB940" s="36"/>
      <c r="AC940" s="36"/>
      <c r="AD940" s="36"/>
      <c r="AE940" s="36"/>
      <c r="AT940" s="19" t="s">
        <v>322</v>
      </c>
      <c r="AU940" s="19" t="s">
        <v>86</v>
      </c>
    </row>
    <row r="941" spans="1:65" s="2" customFormat="1" ht="39">
      <c r="A941" s="36"/>
      <c r="B941" s="37"/>
      <c r="C941" s="38"/>
      <c r="D941" s="209" t="s">
        <v>345</v>
      </c>
      <c r="E941" s="38"/>
      <c r="F941" s="224" t="s">
        <v>1352</v>
      </c>
      <c r="G941" s="38"/>
      <c r="H941" s="38"/>
      <c r="I941" s="118"/>
      <c r="J941" s="38"/>
      <c r="K941" s="38"/>
      <c r="L941" s="41"/>
      <c r="M941" s="211"/>
      <c r="N941" s="212"/>
      <c r="O941" s="66"/>
      <c r="P941" s="66"/>
      <c r="Q941" s="66"/>
      <c r="R941" s="66"/>
      <c r="S941" s="66"/>
      <c r="T941" s="67"/>
      <c r="U941" s="36"/>
      <c r="V941" s="36"/>
      <c r="W941" s="36"/>
      <c r="X941" s="36"/>
      <c r="Y941" s="36"/>
      <c r="Z941" s="36"/>
      <c r="AA941" s="36"/>
      <c r="AB941" s="36"/>
      <c r="AC941" s="36"/>
      <c r="AD941" s="36"/>
      <c r="AE941" s="36"/>
      <c r="AT941" s="19" t="s">
        <v>345</v>
      </c>
      <c r="AU941" s="19" t="s">
        <v>86</v>
      </c>
    </row>
    <row r="942" spans="1:65" s="14" customFormat="1">
      <c r="B942" s="225"/>
      <c r="C942" s="226"/>
      <c r="D942" s="209" t="s">
        <v>324</v>
      </c>
      <c r="E942" s="227" t="s">
        <v>19</v>
      </c>
      <c r="F942" s="228" t="s">
        <v>347</v>
      </c>
      <c r="G942" s="226"/>
      <c r="H942" s="227" t="s">
        <v>19</v>
      </c>
      <c r="I942" s="229"/>
      <c r="J942" s="226"/>
      <c r="K942" s="226"/>
      <c r="L942" s="230"/>
      <c r="M942" s="231"/>
      <c r="N942" s="232"/>
      <c r="O942" s="232"/>
      <c r="P942" s="232"/>
      <c r="Q942" s="232"/>
      <c r="R942" s="232"/>
      <c r="S942" s="232"/>
      <c r="T942" s="233"/>
      <c r="AT942" s="234" t="s">
        <v>324</v>
      </c>
      <c r="AU942" s="234" t="s">
        <v>86</v>
      </c>
      <c r="AV942" s="14" t="s">
        <v>84</v>
      </c>
      <c r="AW942" s="14" t="s">
        <v>37</v>
      </c>
      <c r="AX942" s="14" t="s">
        <v>76</v>
      </c>
      <c r="AY942" s="234" t="s">
        <v>315</v>
      </c>
    </row>
    <row r="943" spans="1:65" s="14" customFormat="1">
      <c r="B943" s="225"/>
      <c r="C943" s="226"/>
      <c r="D943" s="209" t="s">
        <v>324</v>
      </c>
      <c r="E943" s="227" t="s">
        <v>19</v>
      </c>
      <c r="F943" s="228" t="s">
        <v>1353</v>
      </c>
      <c r="G943" s="226"/>
      <c r="H943" s="227" t="s">
        <v>19</v>
      </c>
      <c r="I943" s="229"/>
      <c r="J943" s="226"/>
      <c r="K943" s="226"/>
      <c r="L943" s="230"/>
      <c r="M943" s="231"/>
      <c r="N943" s="232"/>
      <c r="O943" s="232"/>
      <c r="P943" s="232"/>
      <c r="Q943" s="232"/>
      <c r="R943" s="232"/>
      <c r="S943" s="232"/>
      <c r="T943" s="233"/>
      <c r="AT943" s="234" t="s">
        <v>324</v>
      </c>
      <c r="AU943" s="234" t="s">
        <v>86</v>
      </c>
      <c r="AV943" s="14" t="s">
        <v>84</v>
      </c>
      <c r="AW943" s="14" t="s">
        <v>37</v>
      </c>
      <c r="AX943" s="14" t="s">
        <v>76</v>
      </c>
      <c r="AY943" s="234" t="s">
        <v>315</v>
      </c>
    </row>
    <row r="944" spans="1:65" s="13" customFormat="1">
      <c r="B944" s="213"/>
      <c r="C944" s="214"/>
      <c r="D944" s="209" t="s">
        <v>324</v>
      </c>
      <c r="E944" s="215" t="s">
        <v>19</v>
      </c>
      <c r="F944" s="216" t="s">
        <v>1354</v>
      </c>
      <c r="G944" s="214"/>
      <c r="H944" s="217">
        <v>36.76</v>
      </c>
      <c r="I944" s="218"/>
      <c r="J944" s="214"/>
      <c r="K944" s="214"/>
      <c r="L944" s="219"/>
      <c r="M944" s="220"/>
      <c r="N944" s="221"/>
      <c r="O944" s="221"/>
      <c r="P944" s="221"/>
      <c r="Q944" s="221"/>
      <c r="R944" s="221"/>
      <c r="S944" s="221"/>
      <c r="T944" s="222"/>
      <c r="AT944" s="223" t="s">
        <v>324</v>
      </c>
      <c r="AU944" s="223" t="s">
        <v>86</v>
      </c>
      <c r="AV944" s="13" t="s">
        <v>86</v>
      </c>
      <c r="AW944" s="13" t="s">
        <v>37</v>
      </c>
      <c r="AX944" s="13" t="s">
        <v>76</v>
      </c>
      <c r="AY944" s="223" t="s">
        <v>315</v>
      </c>
    </row>
    <row r="945" spans="2:51" s="13" customFormat="1">
      <c r="B945" s="213"/>
      <c r="C945" s="214"/>
      <c r="D945" s="209" t="s">
        <v>324</v>
      </c>
      <c r="E945" s="215" t="s">
        <v>19</v>
      </c>
      <c r="F945" s="216" t="s">
        <v>1355</v>
      </c>
      <c r="G945" s="214"/>
      <c r="H945" s="217">
        <v>84.51</v>
      </c>
      <c r="I945" s="218"/>
      <c r="J945" s="214"/>
      <c r="K945" s="214"/>
      <c r="L945" s="219"/>
      <c r="M945" s="220"/>
      <c r="N945" s="221"/>
      <c r="O945" s="221"/>
      <c r="P945" s="221"/>
      <c r="Q945" s="221"/>
      <c r="R945" s="221"/>
      <c r="S945" s="221"/>
      <c r="T945" s="222"/>
      <c r="AT945" s="223" t="s">
        <v>324</v>
      </c>
      <c r="AU945" s="223" t="s">
        <v>86</v>
      </c>
      <c r="AV945" s="13" t="s">
        <v>86</v>
      </c>
      <c r="AW945" s="13" t="s">
        <v>37</v>
      </c>
      <c r="AX945" s="13" t="s">
        <v>76</v>
      </c>
      <c r="AY945" s="223" t="s">
        <v>315</v>
      </c>
    </row>
    <row r="946" spans="2:51" s="13" customFormat="1">
      <c r="B946" s="213"/>
      <c r="C946" s="214"/>
      <c r="D946" s="209" t="s">
        <v>324</v>
      </c>
      <c r="E946" s="215" t="s">
        <v>19</v>
      </c>
      <c r="F946" s="216" t="s">
        <v>1356</v>
      </c>
      <c r="G946" s="214"/>
      <c r="H946" s="217">
        <v>117.8</v>
      </c>
      <c r="I946" s="218"/>
      <c r="J946" s="214"/>
      <c r="K946" s="214"/>
      <c r="L946" s="219"/>
      <c r="M946" s="220"/>
      <c r="N946" s="221"/>
      <c r="O946" s="221"/>
      <c r="P946" s="221"/>
      <c r="Q946" s="221"/>
      <c r="R946" s="221"/>
      <c r="S946" s="221"/>
      <c r="T946" s="222"/>
      <c r="AT946" s="223" t="s">
        <v>324</v>
      </c>
      <c r="AU946" s="223" t="s">
        <v>86</v>
      </c>
      <c r="AV946" s="13" t="s">
        <v>86</v>
      </c>
      <c r="AW946" s="13" t="s">
        <v>37</v>
      </c>
      <c r="AX946" s="13" t="s">
        <v>76</v>
      </c>
      <c r="AY946" s="223" t="s">
        <v>315</v>
      </c>
    </row>
    <row r="947" spans="2:51" s="15" customFormat="1">
      <c r="B947" s="235"/>
      <c r="C947" s="236"/>
      <c r="D947" s="209" t="s">
        <v>324</v>
      </c>
      <c r="E947" s="237" t="s">
        <v>19</v>
      </c>
      <c r="F947" s="238" t="s">
        <v>366</v>
      </c>
      <c r="G947" s="236"/>
      <c r="H947" s="239">
        <v>239.07</v>
      </c>
      <c r="I947" s="240"/>
      <c r="J947" s="236"/>
      <c r="K947" s="236"/>
      <c r="L947" s="241"/>
      <c r="M947" s="242"/>
      <c r="N947" s="243"/>
      <c r="O947" s="243"/>
      <c r="P947" s="243"/>
      <c r="Q947" s="243"/>
      <c r="R947" s="243"/>
      <c r="S947" s="243"/>
      <c r="T947" s="244"/>
      <c r="AT947" s="245" t="s">
        <v>324</v>
      </c>
      <c r="AU947" s="245" t="s">
        <v>86</v>
      </c>
      <c r="AV947" s="15" t="s">
        <v>142</v>
      </c>
      <c r="AW947" s="15" t="s">
        <v>37</v>
      </c>
      <c r="AX947" s="15" t="s">
        <v>76</v>
      </c>
      <c r="AY947" s="245" t="s">
        <v>315</v>
      </c>
    </row>
    <row r="948" spans="2:51" s="14" customFormat="1">
      <c r="B948" s="225"/>
      <c r="C948" s="226"/>
      <c r="D948" s="209" t="s">
        <v>324</v>
      </c>
      <c r="E948" s="227" t="s">
        <v>19</v>
      </c>
      <c r="F948" s="228" t="s">
        <v>1357</v>
      </c>
      <c r="G948" s="226"/>
      <c r="H948" s="227" t="s">
        <v>19</v>
      </c>
      <c r="I948" s="229"/>
      <c r="J948" s="226"/>
      <c r="K948" s="226"/>
      <c r="L948" s="230"/>
      <c r="M948" s="231"/>
      <c r="N948" s="232"/>
      <c r="O948" s="232"/>
      <c r="P948" s="232"/>
      <c r="Q948" s="232"/>
      <c r="R948" s="232"/>
      <c r="S948" s="232"/>
      <c r="T948" s="233"/>
      <c r="AT948" s="234" t="s">
        <v>324</v>
      </c>
      <c r="AU948" s="234" t="s">
        <v>86</v>
      </c>
      <c r="AV948" s="14" t="s">
        <v>84</v>
      </c>
      <c r="AW948" s="14" t="s">
        <v>37</v>
      </c>
      <c r="AX948" s="14" t="s">
        <v>76</v>
      </c>
      <c r="AY948" s="234" t="s">
        <v>315</v>
      </c>
    </row>
    <row r="949" spans="2:51" s="13" customFormat="1">
      <c r="B949" s="213"/>
      <c r="C949" s="214"/>
      <c r="D949" s="209" t="s">
        <v>324</v>
      </c>
      <c r="E949" s="215" t="s">
        <v>19</v>
      </c>
      <c r="F949" s="216" t="s">
        <v>1358</v>
      </c>
      <c r="G949" s="214"/>
      <c r="H949" s="217">
        <v>23.4</v>
      </c>
      <c r="I949" s="218"/>
      <c r="J949" s="214"/>
      <c r="K949" s="214"/>
      <c r="L949" s="219"/>
      <c r="M949" s="220"/>
      <c r="N949" s="221"/>
      <c r="O949" s="221"/>
      <c r="P949" s="221"/>
      <c r="Q949" s="221"/>
      <c r="R949" s="221"/>
      <c r="S949" s="221"/>
      <c r="T949" s="222"/>
      <c r="AT949" s="223" t="s">
        <v>324</v>
      </c>
      <c r="AU949" s="223" t="s">
        <v>86</v>
      </c>
      <c r="AV949" s="13" t="s">
        <v>86</v>
      </c>
      <c r="AW949" s="13" t="s">
        <v>37</v>
      </c>
      <c r="AX949" s="13" t="s">
        <v>76</v>
      </c>
      <c r="AY949" s="223" t="s">
        <v>315</v>
      </c>
    </row>
    <row r="950" spans="2:51" s="13" customFormat="1">
      <c r="B950" s="213"/>
      <c r="C950" s="214"/>
      <c r="D950" s="209" t="s">
        <v>324</v>
      </c>
      <c r="E950" s="215" t="s">
        <v>19</v>
      </c>
      <c r="F950" s="216" t="s">
        <v>1359</v>
      </c>
      <c r="G950" s="214"/>
      <c r="H950" s="217">
        <v>183.74</v>
      </c>
      <c r="I950" s="218"/>
      <c r="J950" s="214"/>
      <c r="K950" s="214"/>
      <c r="L950" s="219"/>
      <c r="M950" s="220"/>
      <c r="N950" s="221"/>
      <c r="O950" s="221"/>
      <c r="P950" s="221"/>
      <c r="Q950" s="221"/>
      <c r="R950" s="221"/>
      <c r="S950" s="221"/>
      <c r="T950" s="222"/>
      <c r="AT950" s="223" t="s">
        <v>324</v>
      </c>
      <c r="AU950" s="223" t="s">
        <v>86</v>
      </c>
      <c r="AV950" s="13" t="s">
        <v>86</v>
      </c>
      <c r="AW950" s="13" t="s">
        <v>37</v>
      </c>
      <c r="AX950" s="13" t="s">
        <v>76</v>
      </c>
      <c r="AY950" s="223" t="s">
        <v>315</v>
      </c>
    </row>
    <row r="951" spans="2:51" s="15" customFormat="1">
      <c r="B951" s="235"/>
      <c r="C951" s="236"/>
      <c r="D951" s="209" t="s">
        <v>324</v>
      </c>
      <c r="E951" s="237" t="s">
        <v>19</v>
      </c>
      <c r="F951" s="238" t="s">
        <v>366</v>
      </c>
      <c r="G951" s="236"/>
      <c r="H951" s="239">
        <v>207.14</v>
      </c>
      <c r="I951" s="240"/>
      <c r="J951" s="236"/>
      <c r="K951" s="236"/>
      <c r="L951" s="241"/>
      <c r="M951" s="242"/>
      <c r="N951" s="243"/>
      <c r="O951" s="243"/>
      <c r="P951" s="243"/>
      <c r="Q951" s="243"/>
      <c r="R951" s="243"/>
      <c r="S951" s="243"/>
      <c r="T951" s="244"/>
      <c r="AT951" s="245" t="s">
        <v>324</v>
      </c>
      <c r="AU951" s="245" t="s">
        <v>86</v>
      </c>
      <c r="AV951" s="15" t="s">
        <v>142</v>
      </c>
      <c r="AW951" s="15" t="s">
        <v>37</v>
      </c>
      <c r="AX951" s="15" t="s">
        <v>76</v>
      </c>
      <c r="AY951" s="245" t="s">
        <v>315</v>
      </c>
    </row>
    <row r="952" spans="2:51" s="14" customFormat="1">
      <c r="B952" s="225"/>
      <c r="C952" s="226"/>
      <c r="D952" s="209" t="s">
        <v>324</v>
      </c>
      <c r="E952" s="227" t="s">
        <v>19</v>
      </c>
      <c r="F952" s="228" t="s">
        <v>1360</v>
      </c>
      <c r="G952" s="226"/>
      <c r="H952" s="227" t="s">
        <v>19</v>
      </c>
      <c r="I952" s="229"/>
      <c r="J952" s="226"/>
      <c r="K952" s="226"/>
      <c r="L952" s="230"/>
      <c r="M952" s="231"/>
      <c r="N952" s="232"/>
      <c r="O952" s="232"/>
      <c r="P952" s="232"/>
      <c r="Q952" s="232"/>
      <c r="R952" s="232"/>
      <c r="S952" s="232"/>
      <c r="T952" s="233"/>
      <c r="AT952" s="234" t="s">
        <v>324</v>
      </c>
      <c r="AU952" s="234" t="s">
        <v>86</v>
      </c>
      <c r="AV952" s="14" t="s">
        <v>84</v>
      </c>
      <c r="AW952" s="14" t="s">
        <v>37</v>
      </c>
      <c r="AX952" s="14" t="s">
        <v>76</v>
      </c>
      <c r="AY952" s="234" t="s">
        <v>315</v>
      </c>
    </row>
    <row r="953" spans="2:51" s="13" customFormat="1">
      <c r="B953" s="213"/>
      <c r="C953" s="214"/>
      <c r="D953" s="209" t="s">
        <v>324</v>
      </c>
      <c r="E953" s="215" t="s">
        <v>19</v>
      </c>
      <c r="F953" s="216" t="s">
        <v>1361</v>
      </c>
      <c r="G953" s="214"/>
      <c r="H953" s="217">
        <v>35.83</v>
      </c>
      <c r="I953" s="218"/>
      <c r="J953" s="214"/>
      <c r="K953" s="214"/>
      <c r="L953" s="219"/>
      <c r="M953" s="220"/>
      <c r="N953" s="221"/>
      <c r="O953" s="221"/>
      <c r="P953" s="221"/>
      <c r="Q953" s="221"/>
      <c r="R953" s="221"/>
      <c r="S953" s="221"/>
      <c r="T953" s="222"/>
      <c r="AT953" s="223" t="s">
        <v>324</v>
      </c>
      <c r="AU953" s="223" t="s">
        <v>86</v>
      </c>
      <c r="AV953" s="13" t="s">
        <v>86</v>
      </c>
      <c r="AW953" s="13" t="s">
        <v>37</v>
      </c>
      <c r="AX953" s="13" t="s">
        <v>76</v>
      </c>
      <c r="AY953" s="223" t="s">
        <v>315</v>
      </c>
    </row>
    <row r="954" spans="2:51" s="13" customFormat="1">
      <c r="B954" s="213"/>
      <c r="C954" s="214"/>
      <c r="D954" s="209" t="s">
        <v>324</v>
      </c>
      <c r="E954" s="215" t="s">
        <v>19</v>
      </c>
      <c r="F954" s="216" t="s">
        <v>1362</v>
      </c>
      <c r="G954" s="214"/>
      <c r="H954" s="217">
        <v>37.33</v>
      </c>
      <c r="I954" s="218"/>
      <c r="J954" s="214"/>
      <c r="K954" s="214"/>
      <c r="L954" s="219"/>
      <c r="M954" s="220"/>
      <c r="N954" s="221"/>
      <c r="O954" s="221"/>
      <c r="P954" s="221"/>
      <c r="Q954" s="221"/>
      <c r="R954" s="221"/>
      <c r="S954" s="221"/>
      <c r="T954" s="222"/>
      <c r="AT954" s="223" t="s">
        <v>324</v>
      </c>
      <c r="AU954" s="223" t="s">
        <v>86</v>
      </c>
      <c r="AV954" s="13" t="s">
        <v>86</v>
      </c>
      <c r="AW954" s="13" t="s">
        <v>37</v>
      </c>
      <c r="AX954" s="13" t="s">
        <v>76</v>
      </c>
      <c r="AY954" s="223" t="s">
        <v>315</v>
      </c>
    </row>
    <row r="955" spans="2:51" s="15" customFormat="1">
      <c r="B955" s="235"/>
      <c r="C955" s="236"/>
      <c r="D955" s="209" t="s">
        <v>324</v>
      </c>
      <c r="E955" s="237" t="s">
        <v>19</v>
      </c>
      <c r="F955" s="238" t="s">
        <v>366</v>
      </c>
      <c r="G955" s="236"/>
      <c r="H955" s="239">
        <v>73.16</v>
      </c>
      <c r="I955" s="240"/>
      <c r="J955" s="236"/>
      <c r="K955" s="236"/>
      <c r="L955" s="241"/>
      <c r="M955" s="242"/>
      <c r="N955" s="243"/>
      <c r="O955" s="243"/>
      <c r="P955" s="243"/>
      <c r="Q955" s="243"/>
      <c r="R955" s="243"/>
      <c r="S955" s="243"/>
      <c r="T955" s="244"/>
      <c r="AT955" s="245" t="s">
        <v>324</v>
      </c>
      <c r="AU955" s="245" t="s">
        <v>86</v>
      </c>
      <c r="AV955" s="15" t="s">
        <v>142</v>
      </c>
      <c r="AW955" s="15" t="s">
        <v>37</v>
      </c>
      <c r="AX955" s="15" t="s">
        <v>76</v>
      </c>
      <c r="AY955" s="245" t="s">
        <v>315</v>
      </c>
    </row>
    <row r="956" spans="2:51" s="14" customFormat="1">
      <c r="B956" s="225"/>
      <c r="C956" s="226"/>
      <c r="D956" s="209" t="s">
        <v>324</v>
      </c>
      <c r="E956" s="227" t="s">
        <v>19</v>
      </c>
      <c r="F956" s="228" t="s">
        <v>1360</v>
      </c>
      <c r="G956" s="226"/>
      <c r="H956" s="227" t="s">
        <v>19</v>
      </c>
      <c r="I956" s="229"/>
      <c r="J956" s="226"/>
      <c r="K956" s="226"/>
      <c r="L956" s="230"/>
      <c r="M956" s="231"/>
      <c r="N956" s="232"/>
      <c r="O956" s="232"/>
      <c r="P956" s="232"/>
      <c r="Q956" s="232"/>
      <c r="R956" s="232"/>
      <c r="S956" s="232"/>
      <c r="T956" s="233"/>
      <c r="AT956" s="234" t="s">
        <v>324</v>
      </c>
      <c r="AU956" s="234" t="s">
        <v>86</v>
      </c>
      <c r="AV956" s="14" t="s">
        <v>84</v>
      </c>
      <c r="AW956" s="14" t="s">
        <v>37</v>
      </c>
      <c r="AX956" s="14" t="s">
        <v>76</v>
      </c>
      <c r="AY956" s="234" t="s">
        <v>315</v>
      </c>
    </row>
    <row r="957" spans="2:51" s="13" customFormat="1">
      <c r="B957" s="213"/>
      <c r="C957" s="214"/>
      <c r="D957" s="209" t="s">
        <v>324</v>
      </c>
      <c r="E957" s="215" t="s">
        <v>19</v>
      </c>
      <c r="F957" s="216" t="s">
        <v>1363</v>
      </c>
      <c r="G957" s="214"/>
      <c r="H957" s="217">
        <v>193.8</v>
      </c>
      <c r="I957" s="218"/>
      <c r="J957" s="214"/>
      <c r="K957" s="214"/>
      <c r="L957" s="219"/>
      <c r="M957" s="220"/>
      <c r="N957" s="221"/>
      <c r="O957" s="221"/>
      <c r="P957" s="221"/>
      <c r="Q957" s="221"/>
      <c r="R957" s="221"/>
      <c r="S957" s="221"/>
      <c r="T957" s="222"/>
      <c r="AT957" s="223" t="s">
        <v>324</v>
      </c>
      <c r="AU957" s="223" t="s">
        <v>86</v>
      </c>
      <c r="AV957" s="13" t="s">
        <v>86</v>
      </c>
      <c r="AW957" s="13" t="s">
        <v>37</v>
      </c>
      <c r="AX957" s="13" t="s">
        <v>76</v>
      </c>
      <c r="AY957" s="223" t="s">
        <v>315</v>
      </c>
    </row>
    <row r="958" spans="2:51" s="13" customFormat="1">
      <c r="B958" s="213"/>
      <c r="C958" s="214"/>
      <c r="D958" s="209" t="s">
        <v>324</v>
      </c>
      <c r="E958" s="215" t="s">
        <v>19</v>
      </c>
      <c r="F958" s="216" t="s">
        <v>1364</v>
      </c>
      <c r="G958" s="214"/>
      <c r="H958" s="217">
        <v>91.95</v>
      </c>
      <c r="I958" s="218"/>
      <c r="J958" s="214"/>
      <c r="K958" s="214"/>
      <c r="L958" s="219"/>
      <c r="M958" s="220"/>
      <c r="N958" s="221"/>
      <c r="O958" s="221"/>
      <c r="P958" s="221"/>
      <c r="Q958" s="221"/>
      <c r="R958" s="221"/>
      <c r="S958" s="221"/>
      <c r="T958" s="222"/>
      <c r="AT958" s="223" t="s">
        <v>324</v>
      </c>
      <c r="AU958" s="223" t="s">
        <v>86</v>
      </c>
      <c r="AV958" s="13" t="s">
        <v>86</v>
      </c>
      <c r="AW958" s="13" t="s">
        <v>37</v>
      </c>
      <c r="AX958" s="13" t="s">
        <v>76</v>
      </c>
      <c r="AY958" s="223" t="s">
        <v>315</v>
      </c>
    </row>
    <row r="959" spans="2:51" s="15" customFormat="1">
      <c r="B959" s="235"/>
      <c r="C959" s="236"/>
      <c r="D959" s="209" t="s">
        <v>324</v>
      </c>
      <c r="E959" s="237" t="s">
        <v>19</v>
      </c>
      <c r="F959" s="238" t="s">
        <v>366</v>
      </c>
      <c r="G959" s="236"/>
      <c r="H959" s="239">
        <v>285.75</v>
      </c>
      <c r="I959" s="240"/>
      <c r="J959" s="236"/>
      <c r="K959" s="236"/>
      <c r="L959" s="241"/>
      <c r="M959" s="242"/>
      <c r="N959" s="243"/>
      <c r="O959" s="243"/>
      <c r="P959" s="243"/>
      <c r="Q959" s="243"/>
      <c r="R959" s="243"/>
      <c r="S959" s="243"/>
      <c r="T959" s="244"/>
      <c r="AT959" s="245" t="s">
        <v>324</v>
      </c>
      <c r="AU959" s="245" t="s">
        <v>86</v>
      </c>
      <c r="AV959" s="15" t="s">
        <v>142</v>
      </c>
      <c r="AW959" s="15" t="s">
        <v>37</v>
      </c>
      <c r="AX959" s="15" t="s">
        <v>76</v>
      </c>
      <c r="AY959" s="245" t="s">
        <v>315</v>
      </c>
    </row>
    <row r="960" spans="2:51" s="16" customFormat="1">
      <c r="B960" s="246"/>
      <c r="C960" s="247"/>
      <c r="D960" s="209" t="s">
        <v>324</v>
      </c>
      <c r="E960" s="248" t="s">
        <v>221</v>
      </c>
      <c r="F960" s="249" t="s">
        <v>368</v>
      </c>
      <c r="G960" s="247"/>
      <c r="H960" s="250">
        <v>805.12</v>
      </c>
      <c r="I960" s="251"/>
      <c r="J960" s="247"/>
      <c r="K960" s="247"/>
      <c r="L960" s="252"/>
      <c r="M960" s="253"/>
      <c r="N960" s="254"/>
      <c r="O960" s="254"/>
      <c r="P960" s="254"/>
      <c r="Q960" s="254"/>
      <c r="R960" s="254"/>
      <c r="S960" s="254"/>
      <c r="T960" s="255"/>
      <c r="AT960" s="256" t="s">
        <v>324</v>
      </c>
      <c r="AU960" s="256" t="s">
        <v>86</v>
      </c>
      <c r="AV960" s="16" t="s">
        <v>194</v>
      </c>
      <c r="AW960" s="16" t="s">
        <v>37</v>
      </c>
      <c r="AX960" s="16" t="s">
        <v>76</v>
      </c>
      <c r="AY960" s="256" t="s">
        <v>315</v>
      </c>
    </row>
    <row r="961" spans="1:65" s="13" customFormat="1">
      <c r="B961" s="213"/>
      <c r="C961" s="214"/>
      <c r="D961" s="209" t="s">
        <v>324</v>
      </c>
      <c r="E961" s="215" t="s">
        <v>19</v>
      </c>
      <c r="F961" s="216" t="s">
        <v>1365</v>
      </c>
      <c r="G961" s="214"/>
      <c r="H961" s="217">
        <v>402.56</v>
      </c>
      <c r="I961" s="218"/>
      <c r="J961" s="214"/>
      <c r="K961" s="214"/>
      <c r="L961" s="219"/>
      <c r="M961" s="220"/>
      <c r="N961" s="221"/>
      <c r="O961" s="221"/>
      <c r="P961" s="221"/>
      <c r="Q961" s="221"/>
      <c r="R961" s="221"/>
      <c r="S961" s="221"/>
      <c r="T961" s="222"/>
      <c r="AT961" s="223" t="s">
        <v>324</v>
      </c>
      <c r="AU961" s="223" t="s">
        <v>86</v>
      </c>
      <c r="AV961" s="13" t="s">
        <v>86</v>
      </c>
      <c r="AW961" s="13" t="s">
        <v>37</v>
      </c>
      <c r="AX961" s="13" t="s">
        <v>84</v>
      </c>
      <c r="AY961" s="223" t="s">
        <v>315</v>
      </c>
    </row>
    <row r="962" spans="1:65" s="2" customFormat="1" ht="16.5" customHeight="1">
      <c r="A962" s="36"/>
      <c r="B962" s="37"/>
      <c r="C962" s="196" t="s">
        <v>1366</v>
      </c>
      <c r="D962" s="196" t="s">
        <v>317</v>
      </c>
      <c r="E962" s="197" t="s">
        <v>1367</v>
      </c>
      <c r="F962" s="198" t="s">
        <v>1368</v>
      </c>
      <c r="G962" s="199" t="s">
        <v>113</v>
      </c>
      <c r="H962" s="200">
        <v>414.56</v>
      </c>
      <c r="I962" s="201"/>
      <c r="J962" s="202">
        <f>ROUND(I962*H962,2)</f>
        <v>0</v>
      </c>
      <c r="K962" s="198" t="s">
        <v>19</v>
      </c>
      <c r="L962" s="41"/>
      <c r="M962" s="203" t="s">
        <v>19</v>
      </c>
      <c r="N962" s="204" t="s">
        <v>47</v>
      </c>
      <c r="O962" s="66"/>
      <c r="P962" s="205">
        <f>O962*H962</f>
        <v>0</v>
      </c>
      <c r="Q962" s="205">
        <v>2.4340799999999998</v>
      </c>
      <c r="R962" s="205">
        <f>Q962*H962</f>
        <v>1009.0722047999999</v>
      </c>
      <c r="S962" s="205">
        <v>0</v>
      </c>
      <c r="T962" s="206">
        <f>S962*H962</f>
        <v>0</v>
      </c>
      <c r="U962" s="36"/>
      <c r="V962" s="36"/>
      <c r="W962" s="36"/>
      <c r="X962" s="36"/>
      <c r="Y962" s="36"/>
      <c r="Z962" s="36"/>
      <c r="AA962" s="36"/>
      <c r="AB962" s="36"/>
      <c r="AC962" s="36"/>
      <c r="AD962" s="36"/>
      <c r="AE962" s="36"/>
      <c r="AR962" s="207" t="s">
        <v>194</v>
      </c>
      <c r="AT962" s="207" t="s">
        <v>317</v>
      </c>
      <c r="AU962" s="207" t="s">
        <v>86</v>
      </c>
      <c r="AY962" s="19" t="s">
        <v>315</v>
      </c>
      <c r="BE962" s="208">
        <f>IF(N962="základní",J962,0)</f>
        <v>0</v>
      </c>
      <c r="BF962" s="208">
        <f>IF(N962="snížená",J962,0)</f>
        <v>0</v>
      </c>
      <c r="BG962" s="208">
        <f>IF(N962="zákl. přenesená",J962,0)</f>
        <v>0</v>
      </c>
      <c r="BH962" s="208">
        <f>IF(N962="sníž. přenesená",J962,0)</f>
        <v>0</v>
      </c>
      <c r="BI962" s="208">
        <f>IF(N962="nulová",J962,0)</f>
        <v>0</v>
      </c>
      <c r="BJ962" s="19" t="s">
        <v>84</v>
      </c>
      <c r="BK962" s="208">
        <f>ROUND(I962*H962,2)</f>
        <v>0</v>
      </c>
      <c r="BL962" s="19" t="s">
        <v>194</v>
      </c>
      <c r="BM962" s="207" t="s">
        <v>1369</v>
      </c>
    </row>
    <row r="963" spans="1:65" s="2" customFormat="1" ht="19.5">
      <c r="A963" s="36"/>
      <c r="B963" s="37"/>
      <c r="C963" s="38"/>
      <c r="D963" s="209" t="s">
        <v>322</v>
      </c>
      <c r="E963" s="38"/>
      <c r="F963" s="210" t="s">
        <v>1370</v>
      </c>
      <c r="G963" s="38"/>
      <c r="H963" s="38"/>
      <c r="I963" s="118"/>
      <c r="J963" s="38"/>
      <c r="K963" s="38"/>
      <c r="L963" s="41"/>
      <c r="M963" s="211"/>
      <c r="N963" s="212"/>
      <c r="O963" s="66"/>
      <c r="P963" s="66"/>
      <c r="Q963" s="66"/>
      <c r="R963" s="66"/>
      <c r="S963" s="66"/>
      <c r="T963" s="67"/>
      <c r="U963" s="36"/>
      <c r="V963" s="36"/>
      <c r="W963" s="36"/>
      <c r="X963" s="36"/>
      <c r="Y963" s="36"/>
      <c r="Z963" s="36"/>
      <c r="AA963" s="36"/>
      <c r="AB963" s="36"/>
      <c r="AC963" s="36"/>
      <c r="AD963" s="36"/>
      <c r="AE963" s="36"/>
      <c r="AT963" s="19" t="s">
        <v>322</v>
      </c>
      <c r="AU963" s="19" t="s">
        <v>86</v>
      </c>
    </row>
    <row r="964" spans="1:65" s="2" customFormat="1" ht="29.25">
      <c r="A964" s="36"/>
      <c r="B964" s="37"/>
      <c r="C964" s="38"/>
      <c r="D964" s="209" t="s">
        <v>345</v>
      </c>
      <c r="E964" s="38"/>
      <c r="F964" s="224" t="s">
        <v>1371</v>
      </c>
      <c r="G964" s="38"/>
      <c r="H964" s="38"/>
      <c r="I964" s="118"/>
      <c r="J964" s="38"/>
      <c r="K964" s="38"/>
      <c r="L964" s="41"/>
      <c r="M964" s="211"/>
      <c r="N964" s="212"/>
      <c r="O964" s="66"/>
      <c r="P964" s="66"/>
      <c r="Q964" s="66"/>
      <c r="R964" s="66"/>
      <c r="S964" s="66"/>
      <c r="T964" s="67"/>
      <c r="U964" s="36"/>
      <c r="V964" s="36"/>
      <c r="W964" s="36"/>
      <c r="X964" s="36"/>
      <c r="Y964" s="36"/>
      <c r="Z964" s="36"/>
      <c r="AA964" s="36"/>
      <c r="AB964" s="36"/>
      <c r="AC964" s="36"/>
      <c r="AD964" s="36"/>
      <c r="AE964" s="36"/>
      <c r="AT964" s="19" t="s">
        <v>345</v>
      </c>
      <c r="AU964" s="19" t="s">
        <v>86</v>
      </c>
    </row>
    <row r="965" spans="1:65" s="13" customFormat="1">
      <c r="B965" s="213"/>
      <c r="C965" s="214"/>
      <c r="D965" s="209" t="s">
        <v>324</v>
      </c>
      <c r="E965" s="215" t="s">
        <v>19</v>
      </c>
      <c r="F965" s="216" t="s">
        <v>1372</v>
      </c>
      <c r="G965" s="214"/>
      <c r="H965" s="217">
        <v>12</v>
      </c>
      <c r="I965" s="218"/>
      <c r="J965" s="214"/>
      <c r="K965" s="214"/>
      <c r="L965" s="219"/>
      <c r="M965" s="220"/>
      <c r="N965" s="221"/>
      <c r="O965" s="221"/>
      <c r="P965" s="221"/>
      <c r="Q965" s="221"/>
      <c r="R965" s="221"/>
      <c r="S965" s="221"/>
      <c r="T965" s="222"/>
      <c r="AT965" s="223" t="s">
        <v>324</v>
      </c>
      <c r="AU965" s="223" t="s">
        <v>86</v>
      </c>
      <c r="AV965" s="13" t="s">
        <v>86</v>
      </c>
      <c r="AW965" s="13" t="s">
        <v>37</v>
      </c>
      <c r="AX965" s="13" t="s">
        <v>76</v>
      </c>
      <c r="AY965" s="223" t="s">
        <v>315</v>
      </c>
    </row>
    <row r="966" spans="1:65" s="15" customFormat="1">
      <c r="B966" s="235"/>
      <c r="C966" s="236"/>
      <c r="D966" s="209" t="s">
        <v>324</v>
      </c>
      <c r="E966" s="237" t="s">
        <v>180</v>
      </c>
      <c r="F966" s="238" t="s">
        <v>366</v>
      </c>
      <c r="G966" s="236"/>
      <c r="H966" s="239">
        <v>12</v>
      </c>
      <c r="I966" s="240"/>
      <c r="J966" s="236"/>
      <c r="K966" s="236"/>
      <c r="L966" s="241"/>
      <c r="M966" s="242"/>
      <c r="N966" s="243"/>
      <c r="O966" s="243"/>
      <c r="P966" s="243"/>
      <c r="Q966" s="243"/>
      <c r="R966" s="243"/>
      <c r="S966" s="243"/>
      <c r="T966" s="244"/>
      <c r="AT966" s="245" t="s">
        <v>324</v>
      </c>
      <c r="AU966" s="245" t="s">
        <v>86</v>
      </c>
      <c r="AV966" s="15" t="s">
        <v>142</v>
      </c>
      <c r="AW966" s="15" t="s">
        <v>37</v>
      </c>
      <c r="AX966" s="15" t="s">
        <v>76</v>
      </c>
      <c r="AY966" s="245" t="s">
        <v>315</v>
      </c>
    </row>
    <row r="967" spans="1:65" s="13" customFormat="1">
      <c r="B967" s="213"/>
      <c r="C967" s="214"/>
      <c r="D967" s="209" t="s">
        <v>324</v>
      </c>
      <c r="E967" s="215" t="s">
        <v>19</v>
      </c>
      <c r="F967" s="216" t="s">
        <v>1373</v>
      </c>
      <c r="G967" s="214"/>
      <c r="H967" s="217">
        <v>402.56</v>
      </c>
      <c r="I967" s="218"/>
      <c r="J967" s="214"/>
      <c r="K967" s="214"/>
      <c r="L967" s="219"/>
      <c r="M967" s="220"/>
      <c r="N967" s="221"/>
      <c r="O967" s="221"/>
      <c r="P967" s="221"/>
      <c r="Q967" s="221"/>
      <c r="R967" s="221"/>
      <c r="S967" s="221"/>
      <c r="T967" s="222"/>
      <c r="AT967" s="223" t="s">
        <v>324</v>
      </c>
      <c r="AU967" s="223" t="s">
        <v>86</v>
      </c>
      <c r="AV967" s="13" t="s">
        <v>86</v>
      </c>
      <c r="AW967" s="13" t="s">
        <v>37</v>
      </c>
      <c r="AX967" s="13" t="s">
        <v>76</v>
      </c>
      <c r="AY967" s="223" t="s">
        <v>315</v>
      </c>
    </row>
    <row r="968" spans="1:65" s="15" customFormat="1">
      <c r="B968" s="235"/>
      <c r="C968" s="236"/>
      <c r="D968" s="209" t="s">
        <v>324</v>
      </c>
      <c r="E968" s="237" t="s">
        <v>227</v>
      </c>
      <c r="F968" s="238" t="s">
        <v>366</v>
      </c>
      <c r="G968" s="236"/>
      <c r="H968" s="239">
        <v>402.56</v>
      </c>
      <c r="I968" s="240"/>
      <c r="J968" s="236"/>
      <c r="K968" s="236"/>
      <c r="L968" s="241"/>
      <c r="M968" s="242"/>
      <c r="N968" s="243"/>
      <c r="O968" s="243"/>
      <c r="P968" s="243"/>
      <c r="Q968" s="243"/>
      <c r="R968" s="243"/>
      <c r="S968" s="243"/>
      <c r="T968" s="244"/>
      <c r="AT968" s="245" t="s">
        <v>324</v>
      </c>
      <c r="AU968" s="245" t="s">
        <v>86</v>
      </c>
      <c r="AV968" s="15" t="s">
        <v>142</v>
      </c>
      <c r="AW968" s="15" t="s">
        <v>37</v>
      </c>
      <c r="AX968" s="15" t="s">
        <v>76</v>
      </c>
      <c r="AY968" s="245" t="s">
        <v>315</v>
      </c>
    </row>
    <row r="969" spans="1:65" s="16" customFormat="1">
      <c r="B969" s="246"/>
      <c r="C969" s="247"/>
      <c r="D969" s="209" t="s">
        <v>324</v>
      </c>
      <c r="E969" s="248" t="s">
        <v>19</v>
      </c>
      <c r="F969" s="249" t="s">
        <v>368</v>
      </c>
      <c r="G969" s="247"/>
      <c r="H969" s="250">
        <v>414.56</v>
      </c>
      <c r="I969" s="251"/>
      <c r="J969" s="247"/>
      <c r="K969" s="247"/>
      <c r="L969" s="252"/>
      <c r="M969" s="253"/>
      <c r="N969" s="254"/>
      <c r="O969" s="254"/>
      <c r="P969" s="254"/>
      <c r="Q969" s="254"/>
      <c r="R969" s="254"/>
      <c r="S969" s="254"/>
      <c r="T969" s="255"/>
      <c r="AT969" s="256" t="s">
        <v>324</v>
      </c>
      <c r="AU969" s="256" t="s">
        <v>86</v>
      </c>
      <c r="AV969" s="16" t="s">
        <v>194</v>
      </c>
      <c r="AW969" s="16" t="s">
        <v>37</v>
      </c>
      <c r="AX969" s="16" t="s">
        <v>84</v>
      </c>
      <c r="AY969" s="256" t="s">
        <v>315</v>
      </c>
    </row>
    <row r="970" spans="1:65" s="2" customFormat="1" ht="16.5" customHeight="1">
      <c r="A970" s="36"/>
      <c r="B970" s="37"/>
      <c r="C970" s="196" t="s">
        <v>1374</v>
      </c>
      <c r="D970" s="196" t="s">
        <v>317</v>
      </c>
      <c r="E970" s="197" t="s">
        <v>1375</v>
      </c>
      <c r="F970" s="198" t="s">
        <v>1376</v>
      </c>
      <c r="G970" s="199" t="s">
        <v>113</v>
      </c>
      <c r="H970" s="200">
        <v>399.18400000000003</v>
      </c>
      <c r="I970" s="201"/>
      <c r="J970" s="202">
        <f>ROUND(I970*H970,2)</f>
        <v>0</v>
      </c>
      <c r="K970" s="198" t="s">
        <v>19</v>
      </c>
      <c r="L970" s="41"/>
      <c r="M970" s="203" t="s">
        <v>19</v>
      </c>
      <c r="N970" s="204" t="s">
        <v>47</v>
      </c>
      <c r="O970" s="66"/>
      <c r="P970" s="205">
        <f>O970*H970</f>
        <v>0</v>
      </c>
      <c r="Q970" s="205">
        <v>2.13408</v>
      </c>
      <c r="R970" s="205">
        <f>Q970*H970</f>
        <v>851.89059072000009</v>
      </c>
      <c r="S970" s="205">
        <v>0</v>
      </c>
      <c r="T970" s="206">
        <f>S970*H970</f>
        <v>0</v>
      </c>
      <c r="U970" s="36"/>
      <c r="V970" s="36"/>
      <c r="W970" s="36"/>
      <c r="X970" s="36"/>
      <c r="Y970" s="36"/>
      <c r="Z970" s="36"/>
      <c r="AA970" s="36"/>
      <c r="AB970" s="36"/>
      <c r="AC970" s="36"/>
      <c r="AD970" s="36"/>
      <c r="AE970" s="36"/>
      <c r="AR970" s="207" t="s">
        <v>194</v>
      </c>
      <c r="AT970" s="207" t="s">
        <v>317</v>
      </c>
      <c r="AU970" s="207" t="s">
        <v>86</v>
      </c>
      <c r="AY970" s="19" t="s">
        <v>315</v>
      </c>
      <c r="BE970" s="208">
        <f>IF(N970="základní",J970,0)</f>
        <v>0</v>
      </c>
      <c r="BF970" s="208">
        <f>IF(N970="snížená",J970,0)</f>
        <v>0</v>
      </c>
      <c r="BG970" s="208">
        <f>IF(N970="zákl. přenesená",J970,0)</f>
        <v>0</v>
      </c>
      <c r="BH970" s="208">
        <f>IF(N970="sníž. přenesená",J970,0)</f>
        <v>0</v>
      </c>
      <c r="BI970" s="208">
        <f>IF(N970="nulová",J970,0)</f>
        <v>0</v>
      </c>
      <c r="BJ970" s="19" t="s">
        <v>84</v>
      </c>
      <c r="BK970" s="208">
        <f>ROUND(I970*H970,2)</f>
        <v>0</v>
      </c>
      <c r="BL970" s="19" t="s">
        <v>194</v>
      </c>
      <c r="BM970" s="207" t="s">
        <v>1377</v>
      </c>
    </row>
    <row r="971" spans="1:65" s="2" customFormat="1">
      <c r="A971" s="36"/>
      <c r="B971" s="37"/>
      <c r="C971" s="38"/>
      <c r="D971" s="209" t="s">
        <v>322</v>
      </c>
      <c r="E971" s="38"/>
      <c r="F971" s="210" t="s">
        <v>1378</v>
      </c>
      <c r="G971" s="38"/>
      <c r="H971" s="38"/>
      <c r="I971" s="118"/>
      <c r="J971" s="38"/>
      <c r="K971" s="38"/>
      <c r="L971" s="41"/>
      <c r="M971" s="211"/>
      <c r="N971" s="212"/>
      <c r="O971" s="66"/>
      <c r="P971" s="66"/>
      <c r="Q971" s="66"/>
      <c r="R971" s="66"/>
      <c r="S971" s="66"/>
      <c r="T971" s="67"/>
      <c r="U971" s="36"/>
      <c r="V971" s="36"/>
      <c r="W971" s="36"/>
      <c r="X971" s="36"/>
      <c r="Y971" s="36"/>
      <c r="Z971" s="36"/>
      <c r="AA971" s="36"/>
      <c r="AB971" s="36"/>
      <c r="AC971" s="36"/>
      <c r="AD971" s="36"/>
      <c r="AE971" s="36"/>
      <c r="AT971" s="19" t="s">
        <v>322</v>
      </c>
      <c r="AU971" s="19" t="s">
        <v>86</v>
      </c>
    </row>
    <row r="972" spans="1:65" s="2" customFormat="1" ht="29.25">
      <c r="A972" s="36"/>
      <c r="B972" s="37"/>
      <c r="C972" s="38"/>
      <c r="D972" s="209" t="s">
        <v>345</v>
      </c>
      <c r="E972" s="38"/>
      <c r="F972" s="224" t="s">
        <v>1379</v>
      </c>
      <c r="G972" s="38"/>
      <c r="H972" s="38"/>
      <c r="I972" s="118"/>
      <c r="J972" s="38"/>
      <c r="K972" s="38"/>
      <c r="L972" s="41"/>
      <c r="M972" s="211"/>
      <c r="N972" s="212"/>
      <c r="O972" s="66"/>
      <c r="P972" s="66"/>
      <c r="Q972" s="66"/>
      <c r="R972" s="66"/>
      <c r="S972" s="66"/>
      <c r="T972" s="67"/>
      <c r="U972" s="36"/>
      <c r="V972" s="36"/>
      <c r="W972" s="36"/>
      <c r="X972" s="36"/>
      <c r="Y972" s="36"/>
      <c r="Z972" s="36"/>
      <c r="AA972" s="36"/>
      <c r="AB972" s="36"/>
      <c r="AC972" s="36"/>
      <c r="AD972" s="36"/>
      <c r="AE972" s="36"/>
      <c r="AT972" s="19" t="s">
        <v>345</v>
      </c>
      <c r="AU972" s="19" t="s">
        <v>86</v>
      </c>
    </row>
    <row r="973" spans="1:65" s="14" customFormat="1">
      <c r="B973" s="225"/>
      <c r="C973" s="226"/>
      <c r="D973" s="209" t="s">
        <v>324</v>
      </c>
      <c r="E973" s="227" t="s">
        <v>19</v>
      </c>
      <c r="F973" s="228" t="s">
        <v>347</v>
      </c>
      <c r="G973" s="226"/>
      <c r="H973" s="227" t="s">
        <v>19</v>
      </c>
      <c r="I973" s="229"/>
      <c r="J973" s="226"/>
      <c r="K973" s="226"/>
      <c r="L973" s="230"/>
      <c r="M973" s="231"/>
      <c r="N973" s="232"/>
      <c r="O973" s="232"/>
      <c r="P973" s="232"/>
      <c r="Q973" s="232"/>
      <c r="R973" s="232"/>
      <c r="S973" s="232"/>
      <c r="T973" s="233"/>
      <c r="AT973" s="234" t="s">
        <v>324</v>
      </c>
      <c r="AU973" s="234" t="s">
        <v>86</v>
      </c>
      <c r="AV973" s="14" t="s">
        <v>84</v>
      </c>
      <c r="AW973" s="14" t="s">
        <v>37</v>
      </c>
      <c r="AX973" s="14" t="s">
        <v>76</v>
      </c>
      <c r="AY973" s="234" t="s">
        <v>315</v>
      </c>
    </row>
    <row r="974" spans="1:65" s="13" customFormat="1">
      <c r="B974" s="213"/>
      <c r="C974" s="214"/>
      <c r="D974" s="209" t="s">
        <v>324</v>
      </c>
      <c r="E974" s="215" t="s">
        <v>19</v>
      </c>
      <c r="F974" s="216" t="s">
        <v>1380</v>
      </c>
      <c r="G974" s="214"/>
      <c r="H974" s="217">
        <v>170</v>
      </c>
      <c r="I974" s="218"/>
      <c r="J974" s="214"/>
      <c r="K974" s="214"/>
      <c r="L974" s="219"/>
      <c r="M974" s="220"/>
      <c r="N974" s="221"/>
      <c r="O974" s="221"/>
      <c r="P974" s="221"/>
      <c r="Q974" s="221"/>
      <c r="R974" s="221"/>
      <c r="S974" s="221"/>
      <c r="T974" s="222"/>
      <c r="AT974" s="223" t="s">
        <v>324</v>
      </c>
      <c r="AU974" s="223" t="s">
        <v>86</v>
      </c>
      <c r="AV974" s="13" t="s">
        <v>86</v>
      </c>
      <c r="AW974" s="13" t="s">
        <v>37</v>
      </c>
      <c r="AX974" s="13" t="s">
        <v>76</v>
      </c>
      <c r="AY974" s="223" t="s">
        <v>315</v>
      </c>
    </row>
    <row r="975" spans="1:65" s="15" customFormat="1">
      <c r="B975" s="235"/>
      <c r="C975" s="236"/>
      <c r="D975" s="209" t="s">
        <v>324</v>
      </c>
      <c r="E975" s="237" t="s">
        <v>19</v>
      </c>
      <c r="F975" s="238" t="s">
        <v>366</v>
      </c>
      <c r="G975" s="236"/>
      <c r="H975" s="239">
        <v>170</v>
      </c>
      <c r="I975" s="240"/>
      <c r="J975" s="236"/>
      <c r="K975" s="236"/>
      <c r="L975" s="241"/>
      <c r="M975" s="242"/>
      <c r="N975" s="243"/>
      <c r="O975" s="243"/>
      <c r="P975" s="243"/>
      <c r="Q975" s="243"/>
      <c r="R975" s="243"/>
      <c r="S975" s="243"/>
      <c r="T975" s="244"/>
      <c r="AT975" s="245" t="s">
        <v>324</v>
      </c>
      <c r="AU975" s="245" t="s">
        <v>86</v>
      </c>
      <c r="AV975" s="15" t="s">
        <v>142</v>
      </c>
      <c r="AW975" s="15" t="s">
        <v>37</v>
      </c>
      <c r="AX975" s="15" t="s">
        <v>76</v>
      </c>
      <c r="AY975" s="245" t="s">
        <v>315</v>
      </c>
    </row>
    <row r="976" spans="1:65" s="14" customFormat="1">
      <c r="B976" s="225"/>
      <c r="C976" s="226"/>
      <c r="D976" s="209" t="s">
        <v>324</v>
      </c>
      <c r="E976" s="227" t="s">
        <v>19</v>
      </c>
      <c r="F976" s="228" t="s">
        <v>1381</v>
      </c>
      <c r="G976" s="226"/>
      <c r="H976" s="227" t="s">
        <v>19</v>
      </c>
      <c r="I976" s="229"/>
      <c r="J976" s="226"/>
      <c r="K976" s="226"/>
      <c r="L976" s="230"/>
      <c r="M976" s="231"/>
      <c r="N976" s="232"/>
      <c r="O976" s="232"/>
      <c r="P976" s="232"/>
      <c r="Q976" s="232"/>
      <c r="R976" s="232"/>
      <c r="S976" s="232"/>
      <c r="T976" s="233"/>
      <c r="AT976" s="234" t="s">
        <v>324</v>
      </c>
      <c r="AU976" s="234" t="s">
        <v>86</v>
      </c>
      <c r="AV976" s="14" t="s">
        <v>84</v>
      </c>
      <c r="AW976" s="14" t="s">
        <v>37</v>
      </c>
      <c r="AX976" s="14" t="s">
        <v>76</v>
      </c>
      <c r="AY976" s="234" t="s">
        <v>315</v>
      </c>
    </row>
    <row r="977" spans="1:65" s="13" customFormat="1">
      <c r="B977" s="213"/>
      <c r="C977" s="214"/>
      <c r="D977" s="209" t="s">
        <v>324</v>
      </c>
      <c r="E977" s="215" t="s">
        <v>19</v>
      </c>
      <c r="F977" s="216" t="s">
        <v>1382</v>
      </c>
      <c r="G977" s="214"/>
      <c r="H977" s="217">
        <v>100.5</v>
      </c>
      <c r="I977" s="218"/>
      <c r="J977" s="214"/>
      <c r="K977" s="214"/>
      <c r="L977" s="219"/>
      <c r="M977" s="220"/>
      <c r="N977" s="221"/>
      <c r="O977" s="221"/>
      <c r="P977" s="221"/>
      <c r="Q977" s="221"/>
      <c r="R977" s="221"/>
      <c r="S977" s="221"/>
      <c r="T977" s="222"/>
      <c r="AT977" s="223" t="s">
        <v>324</v>
      </c>
      <c r="AU977" s="223" t="s">
        <v>86</v>
      </c>
      <c r="AV977" s="13" t="s">
        <v>86</v>
      </c>
      <c r="AW977" s="13" t="s">
        <v>37</v>
      </c>
      <c r="AX977" s="13" t="s">
        <v>76</v>
      </c>
      <c r="AY977" s="223" t="s">
        <v>315</v>
      </c>
    </row>
    <row r="978" spans="1:65" s="13" customFormat="1">
      <c r="B978" s="213"/>
      <c r="C978" s="214"/>
      <c r="D978" s="209" t="s">
        <v>324</v>
      </c>
      <c r="E978" s="215" t="s">
        <v>19</v>
      </c>
      <c r="F978" s="216" t="s">
        <v>1383</v>
      </c>
      <c r="G978" s="214"/>
      <c r="H978" s="217">
        <v>110.684</v>
      </c>
      <c r="I978" s="218"/>
      <c r="J978" s="214"/>
      <c r="K978" s="214"/>
      <c r="L978" s="219"/>
      <c r="M978" s="220"/>
      <c r="N978" s="221"/>
      <c r="O978" s="221"/>
      <c r="P978" s="221"/>
      <c r="Q978" s="221"/>
      <c r="R978" s="221"/>
      <c r="S978" s="221"/>
      <c r="T978" s="222"/>
      <c r="AT978" s="223" t="s">
        <v>324</v>
      </c>
      <c r="AU978" s="223" t="s">
        <v>86</v>
      </c>
      <c r="AV978" s="13" t="s">
        <v>86</v>
      </c>
      <c r="AW978" s="13" t="s">
        <v>37</v>
      </c>
      <c r="AX978" s="13" t="s">
        <v>76</v>
      </c>
      <c r="AY978" s="223" t="s">
        <v>315</v>
      </c>
    </row>
    <row r="979" spans="1:65" s="13" customFormat="1">
      <c r="B979" s="213"/>
      <c r="C979" s="214"/>
      <c r="D979" s="209" t="s">
        <v>324</v>
      </c>
      <c r="E979" s="215" t="s">
        <v>19</v>
      </c>
      <c r="F979" s="216" t="s">
        <v>1384</v>
      </c>
      <c r="G979" s="214"/>
      <c r="H979" s="217">
        <v>18</v>
      </c>
      <c r="I979" s="218"/>
      <c r="J979" s="214"/>
      <c r="K979" s="214"/>
      <c r="L979" s="219"/>
      <c r="M979" s="220"/>
      <c r="N979" s="221"/>
      <c r="O979" s="221"/>
      <c r="P979" s="221"/>
      <c r="Q979" s="221"/>
      <c r="R979" s="221"/>
      <c r="S979" s="221"/>
      <c r="T979" s="222"/>
      <c r="AT979" s="223" t="s">
        <v>324</v>
      </c>
      <c r="AU979" s="223" t="s">
        <v>86</v>
      </c>
      <c r="AV979" s="13" t="s">
        <v>86</v>
      </c>
      <c r="AW979" s="13" t="s">
        <v>37</v>
      </c>
      <c r="AX979" s="13" t="s">
        <v>76</v>
      </c>
      <c r="AY979" s="223" t="s">
        <v>315</v>
      </c>
    </row>
    <row r="980" spans="1:65" s="15" customFormat="1">
      <c r="B980" s="235"/>
      <c r="C980" s="236"/>
      <c r="D980" s="209" t="s">
        <v>324</v>
      </c>
      <c r="E980" s="237" t="s">
        <v>19</v>
      </c>
      <c r="F980" s="238" t="s">
        <v>366</v>
      </c>
      <c r="G980" s="236"/>
      <c r="H980" s="239">
        <v>229.184</v>
      </c>
      <c r="I980" s="240"/>
      <c r="J980" s="236"/>
      <c r="K980" s="236"/>
      <c r="L980" s="241"/>
      <c r="M980" s="242"/>
      <c r="N980" s="243"/>
      <c r="O980" s="243"/>
      <c r="P980" s="243"/>
      <c r="Q980" s="243"/>
      <c r="R980" s="243"/>
      <c r="S980" s="243"/>
      <c r="T980" s="244"/>
      <c r="AT980" s="245" t="s">
        <v>324</v>
      </c>
      <c r="AU980" s="245" t="s">
        <v>86</v>
      </c>
      <c r="AV980" s="15" t="s">
        <v>142</v>
      </c>
      <c r="AW980" s="15" t="s">
        <v>37</v>
      </c>
      <c r="AX980" s="15" t="s">
        <v>76</v>
      </c>
      <c r="AY980" s="245" t="s">
        <v>315</v>
      </c>
    </row>
    <row r="981" spans="1:65" s="16" customFormat="1">
      <c r="B981" s="246"/>
      <c r="C981" s="247"/>
      <c r="D981" s="209" t="s">
        <v>324</v>
      </c>
      <c r="E981" s="248" t="s">
        <v>230</v>
      </c>
      <c r="F981" s="249" t="s">
        <v>368</v>
      </c>
      <c r="G981" s="247"/>
      <c r="H981" s="250">
        <v>399.18400000000003</v>
      </c>
      <c r="I981" s="251"/>
      <c r="J981" s="247"/>
      <c r="K981" s="247"/>
      <c r="L981" s="252"/>
      <c r="M981" s="253"/>
      <c r="N981" s="254"/>
      <c r="O981" s="254"/>
      <c r="P981" s="254"/>
      <c r="Q981" s="254"/>
      <c r="R981" s="254"/>
      <c r="S981" s="254"/>
      <c r="T981" s="255"/>
      <c r="AT981" s="256" t="s">
        <v>324</v>
      </c>
      <c r="AU981" s="256" t="s">
        <v>86</v>
      </c>
      <c r="AV981" s="16" t="s">
        <v>194</v>
      </c>
      <c r="AW981" s="16" t="s">
        <v>37</v>
      </c>
      <c r="AX981" s="16" t="s">
        <v>84</v>
      </c>
      <c r="AY981" s="256" t="s">
        <v>315</v>
      </c>
    </row>
    <row r="982" spans="1:65" s="2" customFormat="1" ht="16.5" customHeight="1">
      <c r="A982" s="36"/>
      <c r="B982" s="37"/>
      <c r="C982" s="196" t="s">
        <v>1385</v>
      </c>
      <c r="D982" s="196" t="s">
        <v>317</v>
      </c>
      <c r="E982" s="197" t="s">
        <v>1386</v>
      </c>
      <c r="F982" s="198" t="s">
        <v>1387</v>
      </c>
      <c r="G982" s="199" t="s">
        <v>105</v>
      </c>
      <c r="H982" s="200">
        <v>402.56</v>
      </c>
      <c r="I982" s="201"/>
      <c r="J982" s="202">
        <f>ROUND(I982*H982,2)</f>
        <v>0</v>
      </c>
      <c r="K982" s="198" t="s">
        <v>320</v>
      </c>
      <c r="L982" s="41"/>
      <c r="M982" s="203" t="s">
        <v>19</v>
      </c>
      <c r="N982" s="204" t="s">
        <v>47</v>
      </c>
      <c r="O982" s="66"/>
      <c r="P982" s="205">
        <f>O982*H982</f>
        <v>0</v>
      </c>
      <c r="Q982" s="205">
        <v>0</v>
      </c>
      <c r="R982" s="205">
        <f>Q982*H982</f>
        <v>0</v>
      </c>
      <c r="S982" s="205">
        <v>0</v>
      </c>
      <c r="T982" s="206">
        <f>S982*H982</f>
        <v>0</v>
      </c>
      <c r="U982" s="36"/>
      <c r="V982" s="36"/>
      <c r="W982" s="36"/>
      <c r="X982" s="36"/>
      <c r="Y982" s="36"/>
      <c r="Z982" s="36"/>
      <c r="AA982" s="36"/>
      <c r="AB982" s="36"/>
      <c r="AC982" s="36"/>
      <c r="AD982" s="36"/>
      <c r="AE982" s="36"/>
      <c r="AR982" s="207" t="s">
        <v>194</v>
      </c>
      <c r="AT982" s="207" t="s">
        <v>317</v>
      </c>
      <c r="AU982" s="207" t="s">
        <v>86</v>
      </c>
      <c r="AY982" s="19" t="s">
        <v>315</v>
      </c>
      <c r="BE982" s="208">
        <f>IF(N982="základní",J982,0)</f>
        <v>0</v>
      </c>
      <c r="BF982" s="208">
        <f>IF(N982="snížená",J982,0)</f>
        <v>0</v>
      </c>
      <c r="BG982" s="208">
        <f>IF(N982="zákl. přenesená",J982,0)</f>
        <v>0</v>
      </c>
      <c r="BH982" s="208">
        <f>IF(N982="sníž. přenesená",J982,0)</f>
        <v>0</v>
      </c>
      <c r="BI982" s="208">
        <f>IF(N982="nulová",J982,0)</f>
        <v>0</v>
      </c>
      <c r="BJ982" s="19" t="s">
        <v>84</v>
      </c>
      <c r="BK982" s="208">
        <f>ROUND(I982*H982,2)</f>
        <v>0</v>
      </c>
      <c r="BL982" s="19" t="s">
        <v>194</v>
      </c>
      <c r="BM982" s="207" t="s">
        <v>1388</v>
      </c>
    </row>
    <row r="983" spans="1:65" s="2" customFormat="1" ht="19.5">
      <c r="A983" s="36"/>
      <c r="B983" s="37"/>
      <c r="C983" s="38"/>
      <c r="D983" s="209" t="s">
        <v>322</v>
      </c>
      <c r="E983" s="38"/>
      <c r="F983" s="210" t="s">
        <v>1389</v>
      </c>
      <c r="G983" s="38"/>
      <c r="H983" s="38"/>
      <c r="I983" s="118"/>
      <c r="J983" s="38"/>
      <c r="K983" s="38"/>
      <c r="L983" s="41"/>
      <c r="M983" s="211"/>
      <c r="N983" s="212"/>
      <c r="O983" s="66"/>
      <c r="P983" s="66"/>
      <c r="Q983" s="66"/>
      <c r="R983" s="66"/>
      <c r="S983" s="66"/>
      <c r="T983" s="67"/>
      <c r="U983" s="36"/>
      <c r="V983" s="36"/>
      <c r="W983" s="36"/>
      <c r="X983" s="36"/>
      <c r="Y983" s="36"/>
      <c r="Z983" s="36"/>
      <c r="AA983" s="36"/>
      <c r="AB983" s="36"/>
      <c r="AC983" s="36"/>
      <c r="AD983" s="36"/>
      <c r="AE983" s="36"/>
      <c r="AT983" s="19" t="s">
        <v>322</v>
      </c>
      <c r="AU983" s="19" t="s">
        <v>86</v>
      </c>
    </row>
    <row r="984" spans="1:65" s="14" customFormat="1">
      <c r="B984" s="225"/>
      <c r="C984" s="226"/>
      <c r="D984" s="209" t="s">
        <v>324</v>
      </c>
      <c r="E984" s="227" t="s">
        <v>19</v>
      </c>
      <c r="F984" s="228" t="s">
        <v>347</v>
      </c>
      <c r="G984" s="226"/>
      <c r="H984" s="227" t="s">
        <v>19</v>
      </c>
      <c r="I984" s="229"/>
      <c r="J984" s="226"/>
      <c r="K984" s="226"/>
      <c r="L984" s="230"/>
      <c r="M984" s="231"/>
      <c r="N984" s="232"/>
      <c r="O984" s="232"/>
      <c r="P984" s="232"/>
      <c r="Q984" s="232"/>
      <c r="R984" s="232"/>
      <c r="S984" s="232"/>
      <c r="T984" s="233"/>
      <c r="AT984" s="234" t="s">
        <v>324</v>
      </c>
      <c r="AU984" s="234" t="s">
        <v>86</v>
      </c>
      <c r="AV984" s="14" t="s">
        <v>84</v>
      </c>
      <c r="AW984" s="14" t="s">
        <v>37</v>
      </c>
      <c r="AX984" s="14" t="s">
        <v>76</v>
      </c>
      <c r="AY984" s="234" t="s">
        <v>315</v>
      </c>
    </row>
    <row r="985" spans="1:65" s="14" customFormat="1">
      <c r="B985" s="225"/>
      <c r="C985" s="226"/>
      <c r="D985" s="209" t="s">
        <v>324</v>
      </c>
      <c r="E985" s="227" t="s">
        <v>19</v>
      </c>
      <c r="F985" s="228" t="s">
        <v>1353</v>
      </c>
      <c r="G985" s="226"/>
      <c r="H985" s="227" t="s">
        <v>19</v>
      </c>
      <c r="I985" s="229"/>
      <c r="J985" s="226"/>
      <c r="K985" s="226"/>
      <c r="L985" s="230"/>
      <c r="M985" s="231"/>
      <c r="N985" s="232"/>
      <c r="O985" s="232"/>
      <c r="P985" s="232"/>
      <c r="Q985" s="232"/>
      <c r="R985" s="232"/>
      <c r="S985" s="232"/>
      <c r="T985" s="233"/>
      <c r="AT985" s="234" t="s">
        <v>324</v>
      </c>
      <c r="AU985" s="234" t="s">
        <v>86</v>
      </c>
      <c r="AV985" s="14" t="s">
        <v>84</v>
      </c>
      <c r="AW985" s="14" t="s">
        <v>37</v>
      </c>
      <c r="AX985" s="14" t="s">
        <v>76</v>
      </c>
      <c r="AY985" s="234" t="s">
        <v>315</v>
      </c>
    </row>
    <row r="986" spans="1:65" s="13" customFormat="1">
      <c r="B986" s="213"/>
      <c r="C986" s="214"/>
      <c r="D986" s="209" t="s">
        <v>324</v>
      </c>
      <c r="E986" s="215" t="s">
        <v>19</v>
      </c>
      <c r="F986" s="216" t="s">
        <v>1390</v>
      </c>
      <c r="G986" s="214"/>
      <c r="H986" s="217">
        <v>36.76</v>
      </c>
      <c r="I986" s="218"/>
      <c r="J986" s="214"/>
      <c r="K986" s="214"/>
      <c r="L986" s="219"/>
      <c r="M986" s="220"/>
      <c r="N986" s="221"/>
      <c r="O986" s="221"/>
      <c r="P986" s="221"/>
      <c r="Q986" s="221"/>
      <c r="R986" s="221"/>
      <c r="S986" s="221"/>
      <c r="T986" s="222"/>
      <c r="AT986" s="223" t="s">
        <v>324</v>
      </c>
      <c r="AU986" s="223" t="s">
        <v>86</v>
      </c>
      <c r="AV986" s="13" t="s">
        <v>86</v>
      </c>
      <c r="AW986" s="13" t="s">
        <v>37</v>
      </c>
      <c r="AX986" s="13" t="s">
        <v>76</v>
      </c>
      <c r="AY986" s="223" t="s">
        <v>315</v>
      </c>
    </row>
    <row r="987" spans="1:65" s="13" customFormat="1">
      <c r="B987" s="213"/>
      <c r="C987" s="214"/>
      <c r="D987" s="209" t="s">
        <v>324</v>
      </c>
      <c r="E987" s="215" t="s">
        <v>19</v>
      </c>
      <c r="F987" s="216" t="s">
        <v>1391</v>
      </c>
      <c r="G987" s="214"/>
      <c r="H987" s="217">
        <v>84.51</v>
      </c>
      <c r="I987" s="218"/>
      <c r="J987" s="214"/>
      <c r="K987" s="214"/>
      <c r="L987" s="219"/>
      <c r="M987" s="220"/>
      <c r="N987" s="221"/>
      <c r="O987" s="221"/>
      <c r="P987" s="221"/>
      <c r="Q987" s="221"/>
      <c r="R987" s="221"/>
      <c r="S987" s="221"/>
      <c r="T987" s="222"/>
      <c r="AT987" s="223" t="s">
        <v>324</v>
      </c>
      <c r="AU987" s="223" t="s">
        <v>86</v>
      </c>
      <c r="AV987" s="13" t="s">
        <v>86</v>
      </c>
      <c r="AW987" s="13" t="s">
        <v>37</v>
      </c>
      <c r="AX987" s="13" t="s">
        <v>76</v>
      </c>
      <c r="AY987" s="223" t="s">
        <v>315</v>
      </c>
    </row>
    <row r="988" spans="1:65" s="13" customFormat="1">
      <c r="B988" s="213"/>
      <c r="C988" s="214"/>
      <c r="D988" s="209" t="s">
        <v>324</v>
      </c>
      <c r="E988" s="215" t="s">
        <v>19</v>
      </c>
      <c r="F988" s="216" t="s">
        <v>1392</v>
      </c>
      <c r="G988" s="214"/>
      <c r="H988" s="217">
        <v>117.8</v>
      </c>
      <c r="I988" s="218"/>
      <c r="J988" s="214"/>
      <c r="K988" s="214"/>
      <c r="L988" s="219"/>
      <c r="M988" s="220"/>
      <c r="N988" s="221"/>
      <c r="O988" s="221"/>
      <c r="P988" s="221"/>
      <c r="Q988" s="221"/>
      <c r="R988" s="221"/>
      <c r="S988" s="221"/>
      <c r="T988" s="222"/>
      <c r="AT988" s="223" t="s">
        <v>324</v>
      </c>
      <c r="AU988" s="223" t="s">
        <v>86</v>
      </c>
      <c r="AV988" s="13" t="s">
        <v>86</v>
      </c>
      <c r="AW988" s="13" t="s">
        <v>37</v>
      </c>
      <c r="AX988" s="13" t="s">
        <v>76</v>
      </c>
      <c r="AY988" s="223" t="s">
        <v>315</v>
      </c>
    </row>
    <row r="989" spans="1:65" s="15" customFormat="1">
      <c r="B989" s="235"/>
      <c r="C989" s="236"/>
      <c r="D989" s="209" t="s">
        <v>324</v>
      </c>
      <c r="E989" s="237" t="s">
        <v>19</v>
      </c>
      <c r="F989" s="238" t="s">
        <v>366</v>
      </c>
      <c r="G989" s="236"/>
      <c r="H989" s="239">
        <v>239.07</v>
      </c>
      <c r="I989" s="240"/>
      <c r="J989" s="236"/>
      <c r="K989" s="236"/>
      <c r="L989" s="241"/>
      <c r="M989" s="242"/>
      <c r="N989" s="243"/>
      <c r="O989" s="243"/>
      <c r="P989" s="243"/>
      <c r="Q989" s="243"/>
      <c r="R989" s="243"/>
      <c r="S989" s="243"/>
      <c r="T989" s="244"/>
      <c r="AT989" s="245" t="s">
        <v>324</v>
      </c>
      <c r="AU989" s="245" t="s">
        <v>86</v>
      </c>
      <c r="AV989" s="15" t="s">
        <v>142</v>
      </c>
      <c r="AW989" s="15" t="s">
        <v>37</v>
      </c>
      <c r="AX989" s="15" t="s">
        <v>76</v>
      </c>
      <c r="AY989" s="245" t="s">
        <v>315</v>
      </c>
    </row>
    <row r="990" spans="1:65" s="14" customFormat="1">
      <c r="B990" s="225"/>
      <c r="C990" s="226"/>
      <c r="D990" s="209" t="s">
        <v>324</v>
      </c>
      <c r="E990" s="227" t="s">
        <v>19</v>
      </c>
      <c r="F990" s="228" t="s">
        <v>1357</v>
      </c>
      <c r="G990" s="226"/>
      <c r="H990" s="227" t="s">
        <v>19</v>
      </c>
      <c r="I990" s="229"/>
      <c r="J990" s="226"/>
      <c r="K990" s="226"/>
      <c r="L990" s="230"/>
      <c r="M990" s="231"/>
      <c r="N990" s="232"/>
      <c r="O990" s="232"/>
      <c r="P990" s="232"/>
      <c r="Q990" s="232"/>
      <c r="R990" s="232"/>
      <c r="S990" s="232"/>
      <c r="T990" s="233"/>
      <c r="AT990" s="234" t="s">
        <v>324</v>
      </c>
      <c r="AU990" s="234" t="s">
        <v>86</v>
      </c>
      <c r="AV990" s="14" t="s">
        <v>84</v>
      </c>
      <c r="AW990" s="14" t="s">
        <v>37</v>
      </c>
      <c r="AX990" s="14" t="s">
        <v>76</v>
      </c>
      <c r="AY990" s="234" t="s">
        <v>315</v>
      </c>
    </row>
    <row r="991" spans="1:65" s="14" customFormat="1">
      <c r="B991" s="225"/>
      <c r="C991" s="226"/>
      <c r="D991" s="209" t="s">
        <v>324</v>
      </c>
      <c r="E991" s="227" t="s">
        <v>19</v>
      </c>
      <c r="F991" s="228" t="s">
        <v>1393</v>
      </c>
      <c r="G991" s="226"/>
      <c r="H991" s="227" t="s">
        <v>19</v>
      </c>
      <c r="I991" s="229"/>
      <c r="J991" s="226"/>
      <c r="K991" s="226"/>
      <c r="L991" s="230"/>
      <c r="M991" s="231"/>
      <c r="N991" s="232"/>
      <c r="O991" s="232"/>
      <c r="P991" s="232"/>
      <c r="Q991" s="232"/>
      <c r="R991" s="232"/>
      <c r="S991" s="232"/>
      <c r="T991" s="233"/>
      <c r="AT991" s="234" t="s">
        <v>324</v>
      </c>
      <c r="AU991" s="234" t="s">
        <v>86</v>
      </c>
      <c r="AV991" s="14" t="s">
        <v>84</v>
      </c>
      <c r="AW991" s="14" t="s">
        <v>37</v>
      </c>
      <c r="AX991" s="14" t="s">
        <v>76</v>
      </c>
      <c r="AY991" s="234" t="s">
        <v>315</v>
      </c>
    </row>
    <row r="992" spans="1:65" s="13" customFormat="1">
      <c r="B992" s="213"/>
      <c r="C992" s="214"/>
      <c r="D992" s="209" t="s">
        <v>324</v>
      </c>
      <c r="E992" s="215" t="s">
        <v>19</v>
      </c>
      <c r="F992" s="216" t="s">
        <v>1359</v>
      </c>
      <c r="G992" s="214"/>
      <c r="H992" s="217">
        <v>183.74</v>
      </c>
      <c r="I992" s="218"/>
      <c r="J992" s="214"/>
      <c r="K992" s="214"/>
      <c r="L992" s="219"/>
      <c r="M992" s="220"/>
      <c r="N992" s="221"/>
      <c r="O992" s="221"/>
      <c r="P992" s="221"/>
      <c r="Q992" s="221"/>
      <c r="R992" s="221"/>
      <c r="S992" s="221"/>
      <c r="T992" s="222"/>
      <c r="AT992" s="223" t="s">
        <v>324</v>
      </c>
      <c r="AU992" s="223" t="s">
        <v>86</v>
      </c>
      <c r="AV992" s="13" t="s">
        <v>86</v>
      </c>
      <c r="AW992" s="13" t="s">
        <v>37</v>
      </c>
      <c r="AX992" s="13" t="s">
        <v>76</v>
      </c>
      <c r="AY992" s="223" t="s">
        <v>315</v>
      </c>
    </row>
    <row r="993" spans="1:65" s="15" customFormat="1">
      <c r="B993" s="235"/>
      <c r="C993" s="236"/>
      <c r="D993" s="209" t="s">
        <v>324</v>
      </c>
      <c r="E993" s="237" t="s">
        <v>19</v>
      </c>
      <c r="F993" s="238" t="s">
        <v>366</v>
      </c>
      <c r="G993" s="236"/>
      <c r="H993" s="239">
        <v>183.74</v>
      </c>
      <c r="I993" s="240"/>
      <c r="J993" s="236"/>
      <c r="K993" s="236"/>
      <c r="L993" s="241"/>
      <c r="M993" s="242"/>
      <c r="N993" s="243"/>
      <c r="O993" s="243"/>
      <c r="P993" s="243"/>
      <c r="Q993" s="243"/>
      <c r="R993" s="243"/>
      <c r="S993" s="243"/>
      <c r="T993" s="244"/>
      <c r="AT993" s="245" t="s">
        <v>324</v>
      </c>
      <c r="AU993" s="245" t="s">
        <v>86</v>
      </c>
      <c r="AV993" s="15" t="s">
        <v>142</v>
      </c>
      <c r="AW993" s="15" t="s">
        <v>37</v>
      </c>
      <c r="AX993" s="15" t="s">
        <v>76</v>
      </c>
      <c r="AY993" s="245" t="s">
        <v>315</v>
      </c>
    </row>
    <row r="994" spans="1:65" s="14" customFormat="1">
      <c r="B994" s="225"/>
      <c r="C994" s="226"/>
      <c r="D994" s="209" t="s">
        <v>324</v>
      </c>
      <c r="E994" s="227" t="s">
        <v>19</v>
      </c>
      <c r="F994" s="228" t="s">
        <v>1360</v>
      </c>
      <c r="G994" s="226"/>
      <c r="H994" s="227" t="s">
        <v>19</v>
      </c>
      <c r="I994" s="229"/>
      <c r="J994" s="226"/>
      <c r="K994" s="226"/>
      <c r="L994" s="230"/>
      <c r="M994" s="231"/>
      <c r="N994" s="232"/>
      <c r="O994" s="232"/>
      <c r="P994" s="232"/>
      <c r="Q994" s="232"/>
      <c r="R994" s="232"/>
      <c r="S994" s="232"/>
      <c r="T994" s="233"/>
      <c r="AT994" s="234" t="s">
        <v>324</v>
      </c>
      <c r="AU994" s="234" t="s">
        <v>86</v>
      </c>
      <c r="AV994" s="14" t="s">
        <v>84</v>
      </c>
      <c r="AW994" s="14" t="s">
        <v>37</v>
      </c>
      <c r="AX994" s="14" t="s">
        <v>76</v>
      </c>
      <c r="AY994" s="234" t="s">
        <v>315</v>
      </c>
    </row>
    <row r="995" spans="1:65" s="13" customFormat="1">
      <c r="B995" s="213"/>
      <c r="C995" s="214"/>
      <c r="D995" s="209" t="s">
        <v>324</v>
      </c>
      <c r="E995" s="215" t="s">
        <v>19</v>
      </c>
      <c r="F995" s="216" t="s">
        <v>1361</v>
      </c>
      <c r="G995" s="214"/>
      <c r="H995" s="217">
        <v>35.83</v>
      </c>
      <c r="I995" s="218"/>
      <c r="J995" s="214"/>
      <c r="K995" s="214"/>
      <c r="L995" s="219"/>
      <c r="M995" s="220"/>
      <c r="N995" s="221"/>
      <c r="O995" s="221"/>
      <c r="P995" s="221"/>
      <c r="Q995" s="221"/>
      <c r="R995" s="221"/>
      <c r="S995" s="221"/>
      <c r="T995" s="222"/>
      <c r="AT995" s="223" t="s">
        <v>324</v>
      </c>
      <c r="AU995" s="223" t="s">
        <v>86</v>
      </c>
      <c r="AV995" s="13" t="s">
        <v>86</v>
      </c>
      <c r="AW995" s="13" t="s">
        <v>37</v>
      </c>
      <c r="AX995" s="13" t="s">
        <v>76</v>
      </c>
      <c r="AY995" s="223" t="s">
        <v>315</v>
      </c>
    </row>
    <row r="996" spans="1:65" s="13" customFormat="1">
      <c r="B996" s="213"/>
      <c r="C996" s="214"/>
      <c r="D996" s="209" t="s">
        <v>324</v>
      </c>
      <c r="E996" s="215" t="s">
        <v>19</v>
      </c>
      <c r="F996" s="216" t="s">
        <v>1362</v>
      </c>
      <c r="G996" s="214"/>
      <c r="H996" s="217">
        <v>37.33</v>
      </c>
      <c r="I996" s="218"/>
      <c r="J996" s="214"/>
      <c r="K996" s="214"/>
      <c r="L996" s="219"/>
      <c r="M996" s="220"/>
      <c r="N996" s="221"/>
      <c r="O996" s="221"/>
      <c r="P996" s="221"/>
      <c r="Q996" s="221"/>
      <c r="R996" s="221"/>
      <c r="S996" s="221"/>
      <c r="T996" s="222"/>
      <c r="AT996" s="223" t="s">
        <v>324</v>
      </c>
      <c r="AU996" s="223" t="s">
        <v>86</v>
      </c>
      <c r="AV996" s="13" t="s">
        <v>86</v>
      </c>
      <c r="AW996" s="13" t="s">
        <v>37</v>
      </c>
      <c r="AX996" s="13" t="s">
        <v>76</v>
      </c>
      <c r="AY996" s="223" t="s">
        <v>315</v>
      </c>
    </row>
    <row r="997" spans="1:65" s="15" customFormat="1">
      <c r="B997" s="235"/>
      <c r="C997" s="236"/>
      <c r="D997" s="209" t="s">
        <v>324</v>
      </c>
      <c r="E997" s="237" t="s">
        <v>19</v>
      </c>
      <c r="F997" s="238" t="s">
        <v>366</v>
      </c>
      <c r="G997" s="236"/>
      <c r="H997" s="239">
        <v>73.16</v>
      </c>
      <c r="I997" s="240"/>
      <c r="J997" s="236"/>
      <c r="K997" s="236"/>
      <c r="L997" s="241"/>
      <c r="M997" s="242"/>
      <c r="N997" s="243"/>
      <c r="O997" s="243"/>
      <c r="P997" s="243"/>
      <c r="Q997" s="243"/>
      <c r="R997" s="243"/>
      <c r="S997" s="243"/>
      <c r="T997" s="244"/>
      <c r="AT997" s="245" t="s">
        <v>324</v>
      </c>
      <c r="AU997" s="245" t="s">
        <v>86</v>
      </c>
      <c r="AV997" s="15" t="s">
        <v>142</v>
      </c>
      <c r="AW997" s="15" t="s">
        <v>37</v>
      </c>
      <c r="AX997" s="15" t="s">
        <v>76</v>
      </c>
      <c r="AY997" s="245" t="s">
        <v>315</v>
      </c>
    </row>
    <row r="998" spans="1:65" s="14" customFormat="1">
      <c r="B998" s="225"/>
      <c r="C998" s="226"/>
      <c r="D998" s="209" t="s">
        <v>324</v>
      </c>
      <c r="E998" s="227" t="s">
        <v>19</v>
      </c>
      <c r="F998" s="228" t="s">
        <v>1360</v>
      </c>
      <c r="G998" s="226"/>
      <c r="H998" s="227" t="s">
        <v>19</v>
      </c>
      <c r="I998" s="229"/>
      <c r="J998" s="226"/>
      <c r="K998" s="226"/>
      <c r="L998" s="230"/>
      <c r="M998" s="231"/>
      <c r="N998" s="232"/>
      <c r="O998" s="232"/>
      <c r="P998" s="232"/>
      <c r="Q998" s="232"/>
      <c r="R998" s="232"/>
      <c r="S998" s="232"/>
      <c r="T998" s="233"/>
      <c r="AT998" s="234" t="s">
        <v>324</v>
      </c>
      <c r="AU998" s="234" t="s">
        <v>86</v>
      </c>
      <c r="AV998" s="14" t="s">
        <v>84</v>
      </c>
      <c r="AW998" s="14" t="s">
        <v>37</v>
      </c>
      <c r="AX998" s="14" t="s">
        <v>76</v>
      </c>
      <c r="AY998" s="234" t="s">
        <v>315</v>
      </c>
    </row>
    <row r="999" spans="1:65" s="13" customFormat="1">
      <c r="B999" s="213"/>
      <c r="C999" s="214"/>
      <c r="D999" s="209" t="s">
        <v>324</v>
      </c>
      <c r="E999" s="215" t="s">
        <v>19</v>
      </c>
      <c r="F999" s="216" t="s">
        <v>1363</v>
      </c>
      <c r="G999" s="214"/>
      <c r="H999" s="217">
        <v>193.8</v>
      </c>
      <c r="I999" s="218"/>
      <c r="J999" s="214"/>
      <c r="K999" s="214"/>
      <c r="L999" s="219"/>
      <c r="M999" s="220"/>
      <c r="N999" s="221"/>
      <c r="O999" s="221"/>
      <c r="P999" s="221"/>
      <c r="Q999" s="221"/>
      <c r="R999" s="221"/>
      <c r="S999" s="221"/>
      <c r="T999" s="222"/>
      <c r="AT999" s="223" t="s">
        <v>324</v>
      </c>
      <c r="AU999" s="223" t="s">
        <v>86</v>
      </c>
      <c r="AV999" s="13" t="s">
        <v>86</v>
      </c>
      <c r="AW999" s="13" t="s">
        <v>37</v>
      </c>
      <c r="AX999" s="13" t="s">
        <v>76</v>
      </c>
      <c r="AY999" s="223" t="s">
        <v>315</v>
      </c>
    </row>
    <row r="1000" spans="1:65" s="13" customFormat="1">
      <c r="B1000" s="213"/>
      <c r="C1000" s="214"/>
      <c r="D1000" s="209" t="s">
        <v>324</v>
      </c>
      <c r="E1000" s="215" t="s">
        <v>19</v>
      </c>
      <c r="F1000" s="216" t="s">
        <v>1364</v>
      </c>
      <c r="G1000" s="214"/>
      <c r="H1000" s="217">
        <v>91.95</v>
      </c>
      <c r="I1000" s="218"/>
      <c r="J1000" s="214"/>
      <c r="K1000" s="214"/>
      <c r="L1000" s="219"/>
      <c r="M1000" s="220"/>
      <c r="N1000" s="221"/>
      <c r="O1000" s="221"/>
      <c r="P1000" s="221"/>
      <c r="Q1000" s="221"/>
      <c r="R1000" s="221"/>
      <c r="S1000" s="221"/>
      <c r="T1000" s="222"/>
      <c r="AT1000" s="223" t="s">
        <v>324</v>
      </c>
      <c r="AU1000" s="223" t="s">
        <v>86</v>
      </c>
      <c r="AV1000" s="13" t="s">
        <v>86</v>
      </c>
      <c r="AW1000" s="13" t="s">
        <v>37</v>
      </c>
      <c r="AX1000" s="13" t="s">
        <v>76</v>
      </c>
      <c r="AY1000" s="223" t="s">
        <v>315</v>
      </c>
    </row>
    <row r="1001" spans="1:65" s="15" customFormat="1">
      <c r="B1001" s="235"/>
      <c r="C1001" s="236"/>
      <c r="D1001" s="209" t="s">
        <v>324</v>
      </c>
      <c r="E1001" s="237" t="s">
        <v>19</v>
      </c>
      <c r="F1001" s="238" t="s">
        <v>366</v>
      </c>
      <c r="G1001" s="236"/>
      <c r="H1001" s="239">
        <v>285.75</v>
      </c>
      <c r="I1001" s="240"/>
      <c r="J1001" s="236"/>
      <c r="K1001" s="236"/>
      <c r="L1001" s="241"/>
      <c r="M1001" s="242"/>
      <c r="N1001" s="243"/>
      <c r="O1001" s="243"/>
      <c r="P1001" s="243"/>
      <c r="Q1001" s="243"/>
      <c r="R1001" s="243"/>
      <c r="S1001" s="243"/>
      <c r="T1001" s="244"/>
      <c r="AT1001" s="245" t="s">
        <v>324</v>
      </c>
      <c r="AU1001" s="245" t="s">
        <v>86</v>
      </c>
      <c r="AV1001" s="15" t="s">
        <v>142</v>
      </c>
      <c r="AW1001" s="15" t="s">
        <v>37</v>
      </c>
      <c r="AX1001" s="15" t="s">
        <v>76</v>
      </c>
      <c r="AY1001" s="245" t="s">
        <v>315</v>
      </c>
    </row>
    <row r="1002" spans="1:65" s="16" customFormat="1">
      <c r="B1002" s="246"/>
      <c r="C1002" s="247"/>
      <c r="D1002" s="209" t="s">
        <v>324</v>
      </c>
      <c r="E1002" s="248" t="s">
        <v>19</v>
      </c>
      <c r="F1002" s="249" t="s">
        <v>368</v>
      </c>
      <c r="G1002" s="247"/>
      <c r="H1002" s="250">
        <v>781.72</v>
      </c>
      <c r="I1002" s="251"/>
      <c r="J1002" s="247"/>
      <c r="K1002" s="247"/>
      <c r="L1002" s="252"/>
      <c r="M1002" s="253"/>
      <c r="N1002" s="254"/>
      <c r="O1002" s="254"/>
      <c r="P1002" s="254"/>
      <c r="Q1002" s="254"/>
      <c r="R1002" s="254"/>
      <c r="S1002" s="254"/>
      <c r="T1002" s="255"/>
      <c r="AT1002" s="256" t="s">
        <v>324</v>
      </c>
      <c r="AU1002" s="256" t="s">
        <v>86</v>
      </c>
      <c r="AV1002" s="16" t="s">
        <v>194</v>
      </c>
      <c r="AW1002" s="16" t="s">
        <v>37</v>
      </c>
      <c r="AX1002" s="16" t="s">
        <v>76</v>
      </c>
      <c r="AY1002" s="256" t="s">
        <v>315</v>
      </c>
    </row>
    <row r="1003" spans="1:65" s="13" customFormat="1">
      <c r="B1003" s="213"/>
      <c r="C1003" s="214"/>
      <c r="D1003" s="209" t="s">
        <v>324</v>
      </c>
      <c r="E1003" s="215" t="s">
        <v>19</v>
      </c>
      <c r="F1003" s="216" t="s">
        <v>1365</v>
      </c>
      <c r="G1003" s="214"/>
      <c r="H1003" s="217">
        <v>402.56</v>
      </c>
      <c r="I1003" s="218"/>
      <c r="J1003" s="214"/>
      <c r="K1003" s="214"/>
      <c r="L1003" s="219"/>
      <c r="M1003" s="220"/>
      <c r="N1003" s="221"/>
      <c r="O1003" s="221"/>
      <c r="P1003" s="221"/>
      <c r="Q1003" s="221"/>
      <c r="R1003" s="221"/>
      <c r="S1003" s="221"/>
      <c r="T1003" s="222"/>
      <c r="AT1003" s="223" t="s">
        <v>324</v>
      </c>
      <c r="AU1003" s="223" t="s">
        <v>86</v>
      </c>
      <c r="AV1003" s="13" t="s">
        <v>86</v>
      </c>
      <c r="AW1003" s="13" t="s">
        <v>37</v>
      </c>
      <c r="AX1003" s="13" t="s">
        <v>84</v>
      </c>
      <c r="AY1003" s="223" t="s">
        <v>315</v>
      </c>
    </row>
    <row r="1004" spans="1:65" s="2" customFormat="1" ht="16.5" customHeight="1">
      <c r="A1004" s="36"/>
      <c r="B1004" s="37"/>
      <c r="C1004" s="196" t="s">
        <v>1394</v>
      </c>
      <c r="D1004" s="196" t="s">
        <v>317</v>
      </c>
      <c r="E1004" s="197" t="s">
        <v>1395</v>
      </c>
      <c r="F1004" s="198" t="s">
        <v>1396</v>
      </c>
      <c r="G1004" s="199" t="s">
        <v>113</v>
      </c>
      <c r="H1004" s="200">
        <v>50.634999999999998</v>
      </c>
      <c r="I1004" s="201"/>
      <c r="J1004" s="202">
        <f>ROUND(I1004*H1004,2)</f>
        <v>0</v>
      </c>
      <c r="K1004" s="198" t="s">
        <v>320</v>
      </c>
      <c r="L1004" s="41"/>
      <c r="M1004" s="203" t="s">
        <v>19</v>
      </c>
      <c r="N1004" s="204" t="s">
        <v>47</v>
      </c>
      <c r="O1004" s="66"/>
      <c r="P1004" s="205">
        <f>O1004*H1004</f>
        <v>0</v>
      </c>
      <c r="Q1004" s="205">
        <v>2.4142999999999999</v>
      </c>
      <c r="R1004" s="205">
        <f>Q1004*H1004</f>
        <v>122.24808049999999</v>
      </c>
      <c r="S1004" s="205">
        <v>0</v>
      </c>
      <c r="T1004" s="206">
        <f>S1004*H1004</f>
        <v>0</v>
      </c>
      <c r="U1004" s="36"/>
      <c r="V1004" s="36"/>
      <c r="W1004" s="36"/>
      <c r="X1004" s="36"/>
      <c r="Y1004" s="36"/>
      <c r="Z1004" s="36"/>
      <c r="AA1004" s="36"/>
      <c r="AB1004" s="36"/>
      <c r="AC1004" s="36"/>
      <c r="AD1004" s="36"/>
      <c r="AE1004" s="36"/>
      <c r="AR1004" s="207" t="s">
        <v>194</v>
      </c>
      <c r="AT1004" s="207" t="s">
        <v>317</v>
      </c>
      <c r="AU1004" s="207" t="s">
        <v>86</v>
      </c>
      <c r="AY1004" s="19" t="s">
        <v>315</v>
      </c>
      <c r="BE1004" s="208">
        <f>IF(N1004="základní",J1004,0)</f>
        <v>0</v>
      </c>
      <c r="BF1004" s="208">
        <f>IF(N1004="snížená",J1004,0)</f>
        <v>0</v>
      </c>
      <c r="BG1004" s="208">
        <f>IF(N1004="zákl. přenesená",J1004,0)</f>
        <v>0</v>
      </c>
      <c r="BH1004" s="208">
        <f>IF(N1004="sníž. přenesená",J1004,0)</f>
        <v>0</v>
      </c>
      <c r="BI1004" s="208">
        <f>IF(N1004="nulová",J1004,0)</f>
        <v>0</v>
      </c>
      <c r="BJ1004" s="19" t="s">
        <v>84</v>
      </c>
      <c r="BK1004" s="208">
        <f>ROUND(I1004*H1004,2)</f>
        <v>0</v>
      </c>
      <c r="BL1004" s="19" t="s">
        <v>194</v>
      </c>
      <c r="BM1004" s="207" t="s">
        <v>1397</v>
      </c>
    </row>
    <row r="1005" spans="1:65" s="2" customFormat="1">
      <c r="A1005" s="36"/>
      <c r="B1005" s="37"/>
      <c r="C1005" s="38"/>
      <c r="D1005" s="209" t="s">
        <v>322</v>
      </c>
      <c r="E1005" s="38"/>
      <c r="F1005" s="210" t="s">
        <v>1398</v>
      </c>
      <c r="G1005" s="38"/>
      <c r="H1005" s="38"/>
      <c r="I1005" s="118"/>
      <c r="J1005" s="38"/>
      <c r="K1005" s="38"/>
      <c r="L1005" s="41"/>
      <c r="M1005" s="211"/>
      <c r="N1005" s="212"/>
      <c r="O1005" s="66"/>
      <c r="P1005" s="66"/>
      <c r="Q1005" s="66"/>
      <c r="R1005" s="66"/>
      <c r="S1005" s="66"/>
      <c r="T1005" s="67"/>
      <c r="U1005" s="36"/>
      <c r="V1005" s="36"/>
      <c r="W1005" s="36"/>
      <c r="X1005" s="36"/>
      <c r="Y1005" s="36"/>
      <c r="Z1005" s="36"/>
      <c r="AA1005" s="36"/>
      <c r="AB1005" s="36"/>
      <c r="AC1005" s="36"/>
      <c r="AD1005" s="36"/>
      <c r="AE1005" s="36"/>
      <c r="AT1005" s="19" t="s">
        <v>322</v>
      </c>
      <c r="AU1005" s="19" t="s">
        <v>86</v>
      </c>
    </row>
    <row r="1006" spans="1:65" s="2" customFormat="1" ht="19.5">
      <c r="A1006" s="36"/>
      <c r="B1006" s="37"/>
      <c r="C1006" s="38"/>
      <c r="D1006" s="209" t="s">
        <v>345</v>
      </c>
      <c r="E1006" s="38"/>
      <c r="F1006" s="224" t="s">
        <v>1399</v>
      </c>
      <c r="G1006" s="38"/>
      <c r="H1006" s="38"/>
      <c r="I1006" s="118"/>
      <c r="J1006" s="38"/>
      <c r="K1006" s="38"/>
      <c r="L1006" s="41"/>
      <c r="M1006" s="211"/>
      <c r="N1006" s="212"/>
      <c r="O1006" s="66"/>
      <c r="P1006" s="66"/>
      <c r="Q1006" s="66"/>
      <c r="R1006" s="66"/>
      <c r="S1006" s="66"/>
      <c r="T1006" s="67"/>
      <c r="U1006" s="36"/>
      <c r="V1006" s="36"/>
      <c r="W1006" s="36"/>
      <c r="X1006" s="36"/>
      <c r="Y1006" s="36"/>
      <c r="Z1006" s="36"/>
      <c r="AA1006" s="36"/>
      <c r="AB1006" s="36"/>
      <c r="AC1006" s="36"/>
      <c r="AD1006" s="36"/>
      <c r="AE1006" s="36"/>
      <c r="AT1006" s="19" t="s">
        <v>345</v>
      </c>
      <c r="AU1006" s="19" t="s">
        <v>86</v>
      </c>
    </row>
    <row r="1007" spans="1:65" s="14" customFormat="1">
      <c r="B1007" s="225"/>
      <c r="C1007" s="226"/>
      <c r="D1007" s="209" t="s">
        <v>324</v>
      </c>
      <c r="E1007" s="227" t="s">
        <v>19</v>
      </c>
      <c r="F1007" s="228" t="s">
        <v>421</v>
      </c>
      <c r="G1007" s="226"/>
      <c r="H1007" s="227" t="s">
        <v>19</v>
      </c>
      <c r="I1007" s="229"/>
      <c r="J1007" s="226"/>
      <c r="K1007" s="226"/>
      <c r="L1007" s="230"/>
      <c r="M1007" s="231"/>
      <c r="N1007" s="232"/>
      <c r="O1007" s="232"/>
      <c r="P1007" s="232"/>
      <c r="Q1007" s="232"/>
      <c r="R1007" s="232"/>
      <c r="S1007" s="232"/>
      <c r="T1007" s="233"/>
      <c r="AT1007" s="234" t="s">
        <v>324</v>
      </c>
      <c r="AU1007" s="234" t="s">
        <v>86</v>
      </c>
      <c r="AV1007" s="14" t="s">
        <v>84</v>
      </c>
      <c r="AW1007" s="14" t="s">
        <v>37</v>
      </c>
      <c r="AX1007" s="14" t="s">
        <v>76</v>
      </c>
      <c r="AY1007" s="234" t="s">
        <v>315</v>
      </c>
    </row>
    <row r="1008" spans="1:65" s="14" customFormat="1">
      <c r="B1008" s="225"/>
      <c r="C1008" s="226"/>
      <c r="D1008" s="209" t="s">
        <v>324</v>
      </c>
      <c r="E1008" s="227" t="s">
        <v>19</v>
      </c>
      <c r="F1008" s="228" t="s">
        <v>1400</v>
      </c>
      <c r="G1008" s="226"/>
      <c r="H1008" s="227" t="s">
        <v>19</v>
      </c>
      <c r="I1008" s="229"/>
      <c r="J1008" s="226"/>
      <c r="K1008" s="226"/>
      <c r="L1008" s="230"/>
      <c r="M1008" s="231"/>
      <c r="N1008" s="232"/>
      <c r="O1008" s="232"/>
      <c r="P1008" s="232"/>
      <c r="Q1008" s="232"/>
      <c r="R1008" s="232"/>
      <c r="S1008" s="232"/>
      <c r="T1008" s="233"/>
      <c r="AT1008" s="234" t="s">
        <v>324</v>
      </c>
      <c r="AU1008" s="234" t="s">
        <v>86</v>
      </c>
      <c r="AV1008" s="14" t="s">
        <v>84</v>
      </c>
      <c r="AW1008" s="14" t="s">
        <v>37</v>
      </c>
      <c r="AX1008" s="14" t="s">
        <v>76</v>
      </c>
      <c r="AY1008" s="234" t="s">
        <v>315</v>
      </c>
    </row>
    <row r="1009" spans="1:65" s="13" customFormat="1">
      <c r="B1009" s="213"/>
      <c r="C1009" s="214"/>
      <c r="D1009" s="209" t="s">
        <v>324</v>
      </c>
      <c r="E1009" s="215" t="s">
        <v>19</v>
      </c>
      <c r="F1009" s="216" t="s">
        <v>1401</v>
      </c>
      <c r="G1009" s="214"/>
      <c r="H1009" s="217">
        <v>50.634999999999998</v>
      </c>
      <c r="I1009" s="218"/>
      <c r="J1009" s="214"/>
      <c r="K1009" s="214"/>
      <c r="L1009" s="219"/>
      <c r="M1009" s="220"/>
      <c r="N1009" s="221"/>
      <c r="O1009" s="221"/>
      <c r="P1009" s="221"/>
      <c r="Q1009" s="221"/>
      <c r="R1009" s="221"/>
      <c r="S1009" s="221"/>
      <c r="T1009" s="222"/>
      <c r="AT1009" s="223" t="s">
        <v>324</v>
      </c>
      <c r="AU1009" s="223" t="s">
        <v>86</v>
      </c>
      <c r="AV1009" s="13" t="s">
        <v>86</v>
      </c>
      <c r="AW1009" s="13" t="s">
        <v>37</v>
      </c>
      <c r="AX1009" s="13" t="s">
        <v>84</v>
      </c>
      <c r="AY1009" s="223" t="s">
        <v>315</v>
      </c>
    </row>
    <row r="1010" spans="1:65" s="2" customFormat="1" ht="16.5" customHeight="1">
      <c r="A1010" s="36"/>
      <c r="B1010" s="37"/>
      <c r="C1010" s="196" t="s">
        <v>1402</v>
      </c>
      <c r="D1010" s="196" t="s">
        <v>317</v>
      </c>
      <c r="E1010" s="197" t="s">
        <v>1403</v>
      </c>
      <c r="F1010" s="198" t="s">
        <v>1404</v>
      </c>
      <c r="G1010" s="199" t="s">
        <v>105</v>
      </c>
      <c r="H1010" s="200">
        <v>56.261000000000003</v>
      </c>
      <c r="I1010" s="201"/>
      <c r="J1010" s="202">
        <f>ROUND(I1010*H1010,2)</f>
        <v>0</v>
      </c>
      <c r="K1010" s="198" t="s">
        <v>320</v>
      </c>
      <c r="L1010" s="41"/>
      <c r="M1010" s="203" t="s">
        <v>19</v>
      </c>
      <c r="N1010" s="204" t="s">
        <v>47</v>
      </c>
      <c r="O1010" s="66"/>
      <c r="P1010" s="205">
        <f>O1010*H1010</f>
        <v>0</v>
      </c>
      <c r="Q1010" s="205">
        <v>0</v>
      </c>
      <c r="R1010" s="205">
        <f>Q1010*H1010</f>
        <v>0</v>
      </c>
      <c r="S1010" s="205">
        <v>0</v>
      </c>
      <c r="T1010" s="206">
        <f>S1010*H1010</f>
        <v>0</v>
      </c>
      <c r="U1010" s="36"/>
      <c r="V1010" s="36"/>
      <c r="W1010" s="36"/>
      <c r="X1010" s="36"/>
      <c r="Y1010" s="36"/>
      <c r="Z1010" s="36"/>
      <c r="AA1010" s="36"/>
      <c r="AB1010" s="36"/>
      <c r="AC1010" s="36"/>
      <c r="AD1010" s="36"/>
      <c r="AE1010" s="36"/>
      <c r="AR1010" s="207" t="s">
        <v>194</v>
      </c>
      <c r="AT1010" s="207" t="s">
        <v>317</v>
      </c>
      <c r="AU1010" s="207" t="s">
        <v>86</v>
      </c>
      <c r="AY1010" s="19" t="s">
        <v>315</v>
      </c>
      <c r="BE1010" s="208">
        <f>IF(N1010="základní",J1010,0)</f>
        <v>0</v>
      </c>
      <c r="BF1010" s="208">
        <f>IF(N1010="snížená",J1010,0)</f>
        <v>0</v>
      </c>
      <c r="BG1010" s="208">
        <f>IF(N1010="zákl. přenesená",J1010,0)</f>
        <v>0</v>
      </c>
      <c r="BH1010" s="208">
        <f>IF(N1010="sníž. přenesená",J1010,0)</f>
        <v>0</v>
      </c>
      <c r="BI1010" s="208">
        <f>IF(N1010="nulová",J1010,0)</f>
        <v>0</v>
      </c>
      <c r="BJ1010" s="19" t="s">
        <v>84</v>
      </c>
      <c r="BK1010" s="208">
        <f>ROUND(I1010*H1010,2)</f>
        <v>0</v>
      </c>
      <c r="BL1010" s="19" t="s">
        <v>194</v>
      </c>
      <c r="BM1010" s="207" t="s">
        <v>1405</v>
      </c>
    </row>
    <row r="1011" spans="1:65" s="2" customFormat="1">
      <c r="A1011" s="36"/>
      <c r="B1011" s="37"/>
      <c r="C1011" s="38"/>
      <c r="D1011" s="209" t="s">
        <v>322</v>
      </c>
      <c r="E1011" s="38"/>
      <c r="F1011" s="210" t="s">
        <v>1406</v>
      </c>
      <c r="G1011" s="38"/>
      <c r="H1011" s="38"/>
      <c r="I1011" s="118"/>
      <c r="J1011" s="38"/>
      <c r="K1011" s="38"/>
      <c r="L1011" s="41"/>
      <c r="M1011" s="211"/>
      <c r="N1011" s="212"/>
      <c r="O1011" s="66"/>
      <c r="P1011" s="66"/>
      <c r="Q1011" s="66"/>
      <c r="R1011" s="66"/>
      <c r="S1011" s="66"/>
      <c r="T1011" s="67"/>
      <c r="U1011" s="36"/>
      <c r="V1011" s="36"/>
      <c r="W1011" s="36"/>
      <c r="X1011" s="36"/>
      <c r="Y1011" s="36"/>
      <c r="Z1011" s="36"/>
      <c r="AA1011" s="36"/>
      <c r="AB1011" s="36"/>
      <c r="AC1011" s="36"/>
      <c r="AD1011" s="36"/>
      <c r="AE1011" s="36"/>
      <c r="AT1011" s="19" t="s">
        <v>322</v>
      </c>
      <c r="AU1011" s="19" t="s">
        <v>86</v>
      </c>
    </row>
    <row r="1012" spans="1:65" s="14" customFormat="1">
      <c r="B1012" s="225"/>
      <c r="C1012" s="226"/>
      <c r="D1012" s="209" t="s">
        <v>324</v>
      </c>
      <c r="E1012" s="227" t="s">
        <v>19</v>
      </c>
      <c r="F1012" s="228" t="s">
        <v>421</v>
      </c>
      <c r="G1012" s="226"/>
      <c r="H1012" s="227" t="s">
        <v>19</v>
      </c>
      <c r="I1012" s="229"/>
      <c r="J1012" s="226"/>
      <c r="K1012" s="226"/>
      <c r="L1012" s="230"/>
      <c r="M1012" s="231"/>
      <c r="N1012" s="232"/>
      <c r="O1012" s="232"/>
      <c r="P1012" s="232"/>
      <c r="Q1012" s="232"/>
      <c r="R1012" s="232"/>
      <c r="S1012" s="232"/>
      <c r="T1012" s="233"/>
      <c r="AT1012" s="234" t="s">
        <v>324</v>
      </c>
      <c r="AU1012" s="234" t="s">
        <v>86</v>
      </c>
      <c r="AV1012" s="14" t="s">
        <v>84</v>
      </c>
      <c r="AW1012" s="14" t="s">
        <v>37</v>
      </c>
      <c r="AX1012" s="14" t="s">
        <v>76</v>
      </c>
      <c r="AY1012" s="234" t="s">
        <v>315</v>
      </c>
    </row>
    <row r="1013" spans="1:65" s="14" customFormat="1">
      <c r="B1013" s="225"/>
      <c r="C1013" s="226"/>
      <c r="D1013" s="209" t="s">
        <v>324</v>
      </c>
      <c r="E1013" s="227" t="s">
        <v>19</v>
      </c>
      <c r="F1013" s="228" t="s">
        <v>1400</v>
      </c>
      <c r="G1013" s="226"/>
      <c r="H1013" s="227" t="s">
        <v>19</v>
      </c>
      <c r="I1013" s="229"/>
      <c r="J1013" s="226"/>
      <c r="K1013" s="226"/>
      <c r="L1013" s="230"/>
      <c r="M1013" s="231"/>
      <c r="N1013" s="232"/>
      <c r="O1013" s="232"/>
      <c r="P1013" s="232"/>
      <c r="Q1013" s="232"/>
      <c r="R1013" s="232"/>
      <c r="S1013" s="232"/>
      <c r="T1013" s="233"/>
      <c r="AT1013" s="234" t="s">
        <v>324</v>
      </c>
      <c r="AU1013" s="234" t="s">
        <v>86</v>
      </c>
      <c r="AV1013" s="14" t="s">
        <v>84</v>
      </c>
      <c r="AW1013" s="14" t="s">
        <v>37</v>
      </c>
      <c r="AX1013" s="14" t="s">
        <v>76</v>
      </c>
      <c r="AY1013" s="234" t="s">
        <v>315</v>
      </c>
    </row>
    <row r="1014" spans="1:65" s="13" customFormat="1">
      <c r="B1014" s="213"/>
      <c r="C1014" s="214"/>
      <c r="D1014" s="209" t="s">
        <v>324</v>
      </c>
      <c r="E1014" s="215" t="s">
        <v>19</v>
      </c>
      <c r="F1014" s="216" t="s">
        <v>1407</v>
      </c>
      <c r="G1014" s="214"/>
      <c r="H1014" s="217">
        <v>56.261000000000003</v>
      </c>
      <c r="I1014" s="218"/>
      <c r="J1014" s="214"/>
      <c r="K1014" s="214"/>
      <c r="L1014" s="219"/>
      <c r="M1014" s="220"/>
      <c r="N1014" s="221"/>
      <c r="O1014" s="221"/>
      <c r="P1014" s="221"/>
      <c r="Q1014" s="221"/>
      <c r="R1014" s="221"/>
      <c r="S1014" s="221"/>
      <c r="T1014" s="222"/>
      <c r="AT1014" s="223" t="s">
        <v>324</v>
      </c>
      <c r="AU1014" s="223" t="s">
        <v>86</v>
      </c>
      <c r="AV1014" s="13" t="s">
        <v>86</v>
      </c>
      <c r="AW1014" s="13" t="s">
        <v>37</v>
      </c>
      <c r="AX1014" s="13" t="s">
        <v>84</v>
      </c>
      <c r="AY1014" s="223" t="s">
        <v>315</v>
      </c>
    </row>
    <row r="1015" spans="1:65" s="2" customFormat="1" ht="16.5" customHeight="1">
      <c r="A1015" s="36"/>
      <c r="B1015" s="37"/>
      <c r="C1015" s="196" t="s">
        <v>1408</v>
      </c>
      <c r="D1015" s="196" t="s">
        <v>317</v>
      </c>
      <c r="E1015" s="197" t="s">
        <v>1409</v>
      </c>
      <c r="F1015" s="198" t="s">
        <v>1410</v>
      </c>
      <c r="G1015" s="199" t="s">
        <v>105</v>
      </c>
      <c r="H1015" s="200">
        <v>20.25</v>
      </c>
      <c r="I1015" s="201"/>
      <c r="J1015" s="202">
        <f>ROUND(I1015*H1015,2)</f>
        <v>0</v>
      </c>
      <c r="K1015" s="198" t="s">
        <v>320</v>
      </c>
      <c r="L1015" s="41"/>
      <c r="M1015" s="203" t="s">
        <v>19</v>
      </c>
      <c r="N1015" s="204" t="s">
        <v>47</v>
      </c>
      <c r="O1015" s="66"/>
      <c r="P1015" s="205">
        <f>O1015*H1015</f>
        <v>0</v>
      </c>
      <c r="Q1015" s="205">
        <v>1.0247999999999999</v>
      </c>
      <c r="R1015" s="205">
        <f>Q1015*H1015</f>
        <v>20.752199999999998</v>
      </c>
      <c r="S1015" s="205">
        <v>0</v>
      </c>
      <c r="T1015" s="206">
        <f>S1015*H1015</f>
        <v>0</v>
      </c>
      <c r="U1015" s="36"/>
      <c r="V1015" s="36"/>
      <c r="W1015" s="36"/>
      <c r="X1015" s="36"/>
      <c r="Y1015" s="36"/>
      <c r="Z1015" s="36"/>
      <c r="AA1015" s="36"/>
      <c r="AB1015" s="36"/>
      <c r="AC1015" s="36"/>
      <c r="AD1015" s="36"/>
      <c r="AE1015" s="36"/>
      <c r="AR1015" s="207" t="s">
        <v>194</v>
      </c>
      <c r="AT1015" s="207" t="s">
        <v>317</v>
      </c>
      <c r="AU1015" s="207" t="s">
        <v>86</v>
      </c>
      <c r="AY1015" s="19" t="s">
        <v>315</v>
      </c>
      <c r="BE1015" s="208">
        <f>IF(N1015="základní",J1015,0)</f>
        <v>0</v>
      </c>
      <c r="BF1015" s="208">
        <f>IF(N1015="snížená",J1015,0)</f>
        <v>0</v>
      </c>
      <c r="BG1015" s="208">
        <f>IF(N1015="zákl. přenesená",J1015,0)</f>
        <v>0</v>
      </c>
      <c r="BH1015" s="208">
        <f>IF(N1015="sníž. přenesená",J1015,0)</f>
        <v>0</v>
      </c>
      <c r="BI1015" s="208">
        <f>IF(N1015="nulová",J1015,0)</f>
        <v>0</v>
      </c>
      <c r="BJ1015" s="19" t="s">
        <v>84</v>
      </c>
      <c r="BK1015" s="208">
        <f>ROUND(I1015*H1015,2)</f>
        <v>0</v>
      </c>
      <c r="BL1015" s="19" t="s">
        <v>194</v>
      </c>
      <c r="BM1015" s="207" t="s">
        <v>1411</v>
      </c>
    </row>
    <row r="1016" spans="1:65" s="2" customFormat="1" ht="19.5">
      <c r="A1016" s="36"/>
      <c r="B1016" s="37"/>
      <c r="C1016" s="38"/>
      <c r="D1016" s="209" t="s">
        <v>322</v>
      </c>
      <c r="E1016" s="38"/>
      <c r="F1016" s="210" t="s">
        <v>1412</v>
      </c>
      <c r="G1016" s="38"/>
      <c r="H1016" s="38"/>
      <c r="I1016" s="118"/>
      <c r="J1016" s="38"/>
      <c r="K1016" s="38"/>
      <c r="L1016" s="41"/>
      <c r="M1016" s="211"/>
      <c r="N1016" s="212"/>
      <c r="O1016" s="66"/>
      <c r="P1016" s="66"/>
      <c r="Q1016" s="66"/>
      <c r="R1016" s="66"/>
      <c r="S1016" s="66"/>
      <c r="T1016" s="67"/>
      <c r="U1016" s="36"/>
      <c r="V1016" s="36"/>
      <c r="W1016" s="36"/>
      <c r="X1016" s="36"/>
      <c r="Y1016" s="36"/>
      <c r="Z1016" s="36"/>
      <c r="AA1016" s="36"/>
      <c r="AB1016" s="36"/>
      <c r="AC1016" s="36"/>
      <c r="AD1016" s="36"/>
      <c r="AE1016" s="36"/>
      <c r="AT1016" s="19" t="s">
        <v>322</v>
      </c>
      <c r="AU1016" s="19" t="s">
        <v>86</v>
      </c>
    </row>
    <row r="1017" spans="1:65" s="2" customFormat="1" ht="97.5">
      <c r="A1017" s="36"/>
      <c r="B1017" s="37"/>
      <c r="C1017" s="38"/>
      <c r="D1017" s="209" t="s">
        <v>345</v>
      </c>
      <c r="E1017" s="38"/>
      <c r="F1017" s="224" t="s">
        <v>1413</v>
      </c>
      <c r="G1017" s="38"/>
      <c r="H1017" s="38"/>
      <c r="I1017" s="118"/>
      <c r="J1017" s="38"/>
      <c r="K1017" s="38"/>
      <c r="L1017" s="41"/>
      <c r="M1017" s="211"/>
      <c r="N1017" s="212"/>
      <c r="O1017" s="66"/>
      <c r="P1017" s="66"/>
      <c r="Q1017" s="66"/>
      <c r="R1017" s="66"/>
      <c r="S1017" s="66"/>
      <c r="T1017" s="67"/>
      <c r="U1017" s="36"/>
      <c r="V1017" s="36"/>
      <c r="W1017" s="36"/>
      <c r="X1017" s="36"/>
      <c r="Y1017" s="36"/>
      <c r="Z1017" s="36"/>
      <c r="AA1017" s="36"/>
      <c r="AB1017" s="36"/>
      <c r="AC1017" s="36"/>
      <c r="AD1017" s="36"/>
      <c r="AE1017" s="36"/>
      <c r="AT1017" s="19" t="s">
        <v>345</v>
      </c>
      <c r="AU1017" s="19" t="s">
        <v>86</v>
      </c>
    </row>
    <row r="1018" spans="1:65" s="14" customFormat="1">
      <c r="B1018" s="225"/>
      <c r="C1018" s="226"/>
      <c r="D1018" s="209" t="s">
        <v>324</v>
      </c>
      <c r="E1018" s="227" t="s">
        <v>19</v>
      </c>
      <c r="F1018" s="228" t="s">
        <v>1414</v>
      </c>
      <c r="G1018" s="226"/>
      <c r="H1018" s="227" t="s">
        <v>19</v>
      </c>
      <c r="I1018" s="229"/>
      <c r="J1018" s="226"/>
      <c r="K1018" s="226"/>
      <c r="L1018" s="230"/>
      <c r="M1018" s="231"/>
      <c r="N1018" s="232"/>
      <c r="O1018" s="232"/>
      <c r="P1018" s="232"/>
      <c r="Q1018" s="232"/>
      <c r="R1018" s="232"/>
      <c r="S1018" s="232"/>
      <c r="T1018" s="233"/>
      <c r="AT1018" s="234" t="s">
        <v>324</v>
      </c>
      <c r="AU1018" s="234" t="s">
        <v>86</v>
      </c>
      <c r="AV1018" s="14" t="s">
        <v>84</v>
      </c>
      <c r="AW1018" s="14" t="s">
        <v>37</v>
      </c>
      <c r="AX1018" s="14" t="s">
        <v>76</v>
      </c>
      <c r="AY1018" s="234" t="s">
        <v>315</v>
      </c>
    </row>
    <row r="1019" spans="1:65" s="13" customFormat="1">
      <c r="B1019" s="213"/>
      <c r="C1019" s="214"/>
      <c r="D1019" s="209" t="s">
        <v>324</v>
      </c>
      <c r="E1019" s="215" t="s">
        <v>19</v>
      </c>
      <c r="F1019" s="216" t="s">
        <v>1415</v>
      </c>
      <c r="G1019" s="214"/>
      <c r="H1019" s="217">
        <v>10.95</v>
      </c>
      <c r="I1019" s="218"/>
      <c r="J1019" s="214"/>
      <c r="K1019" s="214"/>
      <c r="L1019" s="219"/>
      <c r="M1019" s="220"/>
      <c r="N1019" s="221"/>
      <c r="O1019" s="221"/>
      <c r="P1019" s="221"/>
      <c r="Q1019" s="221"/>
      <c r="R1019" s="221"/>
      <c r="S1019" s="221"/>
      <c r="T1019" s="222"/>
      <c r="AT1019" s="223" t="s">
        <v>324</v>
      </c>
      <c r="AU1019" s="223" t="s">
        <v>86</v>
      </c>
      <c r="AV1019" s="13" t="s">
        <v>86</v>
      </c>
      <c r="AW1019" s="13" t="s">
        <v>37</v>
      </c>
      <c r="AX1019" s="13" t="s">
        <v>76</v>
      </c>
      <c r="AY1019" s="223" t="s">
        <v>315</v>
      </c>
    </row>
    <row r="1020" spans="1:65" s="13" customFormat="1">
      <c r="B1020" s="213"/>
      <c r="C1020" s="214"/>
      <c r="D1020" s="209" t="s">
        <v>324</v>
      </c>
      <c r="E1020" s="215" t="s">
        <v>19</v>
      </c>
      <c r="F1020" s="216" t="s">
        <v>1416</v>
      </c>
      <c r="G1020" s="214"/>
      <c r="H1020" s="217">
        <v>9.3000000000000007</v>
      </c>
      <c r="I1020" s="218"/>
      <c r="J1020" s="214"/>
      <c r="K1020" s="214"/>
      <c r="L1020" s="219"/>
      <c r="M1020" s="220"/>
      <c r="N1020" s="221"/>
      <c r="O1020" s="221"/>
      <c r="P1020" s="221"/>
      <c r="Q1020" s="221"/>
      <c r="R1020" s="221"/>
      <c r="S1020" s="221"/>
      <c r="T1020" s="222"/>
      <c r="AT1020" s="223" t="s">
        <v>324</v>
      </c>
      <c r="AU1020" s="223" t="s">
        <v>86</v>
      </c>
      <c r="AV1020" s="13" t="s">
        <v>86</v>
      </c>
      <c r="AW1020" s="13" t="s">
        <v>37</v>
      </c>
      <c r="AX1020" s="13" t="s">
        <v>76</v>
      </c>
      <c r="AY1020" s="223" t="s">
        <v>315</v>
      </c>
    </row>
    <row r="1021" spans="1:65" s="16" customFormat="1">
      <c r="B1021" s="246"/>
      <c r="C1021" s="247"/>
      <c r="D1021" s="209" t="s">
        <v>324</v>
      </c>
      <c r="E1021" s="248" t="s">
        <v>218</v>
      </c>
      <c r="F1021" s="249" t="s">
        <v>368</v>
      </c>
      <c r="G1021" s="247"/>
      <c r="H1021" s="250">
        <v>20.25</v>
      </c>
      <c r="I1021" s="251"/>
      <c r="J1021" s="247"/>
      <c r="K1021" s="247"/>
      <c r="L1021" s="252"/>
      <c r="M1021" s="253"/>
      <c r="N1021" s="254"/>
      <c r="O1021" s="254"/>
      <c r="P1021" s="254"/>
      <c r="Q1021" s="254"/>
      <c r="R1021" s="254"/>
      <c r="S1021" s="254"/>
      <c r="T1021" s="255"/>
      <c r="AT1021" s="256" t="s">
        <v>324</v>
      </c>
      <c r="AU1021" s="256" t="s">
        <v>86</v>
      </c>
      <c r="AV1021" s="16" t="s">
        <v>194</v>
      </c>
      <c r="AW1021" s="16" t="s">
        <v>37</v>
      </c>
      <c r="AX1021" s="16" t="s">
        <v>84</v>
      </c>
      <c r="AY1021" s="256" t="s">
        <v>315</v>
      </c>
    </row>
    <row r="1022" spans="1:65" s="2" customFormat="1" ht="16.5" customHeight="1">
      <c r="A1022" s="36"/>
      <c r="B1022" s="37"/>
      <c r="C1022" s="196" t="s">
        <v>1417</v>
      </c>
      <c r="D1022" s="196" t="s">
        <v>317</v>
      </c>
      <c r="E1022" s="197" t="s">
        <v>1418</v>
      </c>
      <c r="F1022" s="198" t="s">
        <v>1419</v>
      </c>
      <c r="G1022" s="199" t="s">
        <v>105</v>
      </c>
      <c r="H1022" s="200">
        <v>91.899000000000001</v>
      </c>
      <c r="I1022" s="201"/>
      <c r="J1022" s="202">
        <f>ROUND(I1022*H1022,2)</f>
        <v>0</v>
      </c>
      <c r="K1022" s="198" t="s">
        <v>320</v>
      </c>
      <c r="L1022" s="41"/>
      <c r="M1022" s="203" t="s">
        <v>19</v>
      </c>
      <c r="N1022" s="204" t="s">
        <v>47</v>
      </c>
      <c r="O1022" s="66"/>
      <c r="P1022" s="205">
        <f>O1022*H1022</f>
        <v>0</v>
      </c>
      <c r="Q1022" s="205">
        <v>0.60875999999999997</v>
      </c>
      <c r="R1022" s="205">
        <f>Q1022*H1022</f>
        <v>55.944435239999997</v>
      </c>
      <c r="S1022" s="205">
        <v>0</v>
      </c>
      <c r="T1022" s="206">
        <f>S1022*H1022</f>
        <v>0</v>
      </c>
      <c r="U1022" s="36"/>
      <c r="V1022" s="36"/>
      <c r="W1022" s="36"/>
      <c r="X1022" s="36"/>
      <c r="Y1022" s="36"/>
      <c r="Z1022" s="36"/>
      <c r="AA1022" s="36"/>
      <c r="AB1022" s="36"/>
      <c r="AC1022" s="36"/>
      <c r="AD1022" s="36"/>
      <c r="AE1022" s="36"/>
      <c r="AR1022" s="207" t="s">
        <v>194</v>
      </c>
      <c r="AT1022" s="207" t="s">
        <v>317</v>
      </c>
      <c r="AU1022" s="207" t="s">
        <v>86</v>
      </c>
      <c r="AY1022" s="19" t="s">
        <v>315</v>
      </c>
      <c r="BE1022" s="208">
        <f>IF(N1022="základní",J1022,0)</f>
        <v>0</v>
      </c>
      <c r="BF1022" s="208">
        <f>IF(N1022="snížená",J1022,0)</f>
        <v>0</v>
      </c>
      <c r="BG1022" s="208">
        <f>IF(N1022="zákl. přenesená",J1022,0)</f>
        <v>0</v>
      </c>
      <c r="BH1022" s="208">
        <f>IF(N1022="sníž. přenesená",J1022,0)</f>
        <v>0</v>
      </c>
      <c r="BI1022" s="208">
        <f>IF(N1022="nulová",J1022,0)</f>
        <v>0</v>
      </c>
      <c r="BJ1022" s="19" t="s">
        <v>84</v>
      </c>
      <c r="BK1022" s="208">
        <f>ROUND(I1022*H1022,2)</f>
        <v>0</v>
      </c>
      <c r="BL1022" s="19" t="s">
        <v>194</v>
      </c>
      <c r="BM1022" s="207" t="s">
        <v>1420</v>
      </c>
    </row>
    <row r="1023" spans="1:65" s="2" customFormat="1">
      <c r="A1023" s="36"/>
      <c r="B1023" s="37"/>
      <c r="C1023" s="38"/>
      <c r="D1023" s="209" t="s">
        <v>322</v>
      </c>
      <c r="E1023" s="38"/>
      <c r="F1023" s="210" t="s">
        <v>1421</v>
      </c>
      <c r="G1023" s="38"/>
      <c r="H1023" s="38"/>
      <c r="I1023" s="118"/>
      <c r="J1023" s="38"/>
      <c r="K1023" s="38"/>
      <c r="L1023" s="41"/>
      <c r="M1023" s="211"/>
      <c r="N1023" s="212"/>
      <c r="O1023" s="66"/>
      <c r="P1023" s="66"/>
      <c r="Q1023" s="66"/>
      <c r="R1023" s="66"/>
      <c r="S1023" s="66"/>
      <c r="T1023" s="67"/>
      <c r="U1023" s="36"/>
      <c r="V1023" s="36"/>
      <c r="W1023" s="36"/>
      <c r="X1023" s="36"/>
      <c r="Y1023" s="36"/>
      <c r="Z1023" s="36"/>
      <c r="AA1023" s="36"/>
      <c r="AB1023" s="36"/>
      <c r="AC1023" s="36"/>
      <c r="AD1023" s="36"/>
      <c r="AE1023" s="36"/>
      <c r="AT1023" s="19" t="s">
        <v>322</v>
      </c>
      <c r="AU1023" s="19" t="s">
        <v>86</v>
      </c>
    </row>
    <row r="1024" spans="1:65" s="14" customFormat="1">
      <c r="B1024" s="225"/>
      <c r="C1024" s="226"/>
      <c r="D1024" s="209" t="s">
        <v>324</v>
      </c>
      <c r="E1024" s="227" t="s">
        <v>19</v>
      </c>
      <c r="F1024" s="228" t="s">
        <v>347</v>
      </c>
      <c r="G1024" s="226"/>
      <c r="H1024" s="227" t="s">
        <v>19</v>
      </c>
      <c r="I1024" s="229"/>
      <c r="J1024" s="226"/>
      <c r="K1024" s="226"/>
      <c r="L1024" s="230"/>
      <c r="M1024" s="231"/>
      <c r="N1024" s="232"/>
      <c r="O1024" s="232"/>
      <c r="P1024" s="232"/>
      <c r="Q1024" s="232"/>
      <c r="R1024" s="232"/>
      <c r="S1024" s="232"/>
      <c r="T1024" s="233"/>
      <c r="AT1024" s="234" t="s">
        <v>324</v>
      </c>
      <c r="AU1024" s="234" t="s">
        <v>86</v>
      </c>
      <c r="AV1024" s="14" t="s">
        <v>84</v>
      </c>
      <c r="AW1024" s="14" t="s">
        <v>37</v>
      </c>
      <c r="AX1024" s="14" t="s">
        <v>76</v>
      </c>
      <c r="AY1024" s="234" t="s">
        <v>315</v>
      </c>
    </row>
    <row r="1025" spans="1:65" s="13" customFormat="1">
      <c r="B1025" s="213"/>
      <c r="C1025" s="214"/>
      <c r="D1025" s="209" t="s">
        <v>324</v>
      </c>
      <c r="E1025" s="215" t="s">
        <v>19</v>
      </c>
      <c r="F1025" s="216" t="s">
        <v>1422</v>
      </c>
      <c r="G1025" s="214"/>
      <c r="H1025" s="217">
        <v>24.745000000000001</v>
      </c>
      <c r="I1025" s="218"/>
      <c r="J1025" s="214"/>
      <c r="K1025" s="214"/>
      <c r="L1025" s="219"/>
      <c r="M1025" s="220"/>
      <c r="N1025" s="221"/>
      <c r="O1025" s="221"/>
      <c r="P1025" s="221"/>
      <c r="Q1025" s="221"/>
      <c r="R1025" s="221"/>
      <c r="S1025" s="221"/>
      <c r="T1025" s="222"/>
      <c r="AT1025" s="223" t="s">
        <v>324</v>
      </c>
      <c r="AU1025" s="223" t="s">
        <v>86</v>
      </c>
      <c r="AV1025" s="13" t="s">
        <v>86</v>
      </c>
      <c r="AW1025" s="13" t="s">
        <v>37</v>
      </c>
      <c r="AX1025" s="13" t="s">
        <v>76</v>
      </c>
      <c r="AY1025" s="223" t="s">
        <v>315</v>
      </c>
    </row>
    <row r="1026" spans="1:65" s="13" customFormat="1">
      <c r="B1026" s="213"/>
      <c r="C1026" s="214"/>
      <c r="D1026" s="209" t="s">
        <v>324</v>
      </c>
      <c r="E1026" s="215" t="s">
        <v>19</v>
      </c>
      <c r="F1026" s="216" t="s">
        <v>1423</v>
      </c>
      <c r="G1026" s="214"/>
      <c r="H1026" s="217">
        <v>11.5</v>
      </c>
      <c r="I1026" s="218"/>
      <c r="J1026" s="214"/>
      <c r="K1026" s="214"/>
      <c r="L1026" s="219"/>
      <c r="M1026" s="220"/>
      <c r="N1026" s="221"/>
      <c r="O1026" s="221"/>
      <c r="P1026" s="221"/>
      <c r="Q1026" s="221"/>
      <c r="R1026" s="221"/>
      <c r="S1026" s="221"/>
      <c r="T1026" s="222"/>
      <c r="AT1026" s="223" t="s">
        <v>324</v>
      </c>
      <c r="AU1026" s="223" t="s">
        <v>86</v>
      </c>
      <c r="AV1026" s="13" t="s">
        <v>86</v>
      </c>
      <c r="AW1026" s="13" t="s">
        <v>37</v>
      </c>
      <c r="AX1026" s="13" t="s">
        <v>76</v>
      </c>
      <c r="AY1026" s="223" t="s">
        <v>315</v>
      </c>
    </row>
    <row r="1027" spans="1:65" s="13" customFormat="1">
      <c r="B1027" s="213"/>
      <c r="C1027" s="214"/>
      <c r="D1027" s="209" t="s">
        <v>324</v>
      </c>
      <c r="E1027" s="215" t="s">
        <v>19</v>
      </c>
      <c r="F1027" s="216" t="s">
        <v>1424</v>
      </c>
      <c r="G1027" s="214"/>
      <c r="H1027" s="217">
        <v>43.054000000000002</v>
      </c>
      <c r="I1027" s="218"/>
      <c r="J1027" s="214"/>
      <c r="K1027" s="214"/>
      <c r="L1027" s="219"/>
      <c r="M1027" s="220"/>
      <c r="N1027" s="221"/>
      <c r="O1027" s="221"/>
      <c r="P1027" s="221"/>
      <c r="Q1027" s="221"/>
      <c r="R1027" s="221"/>
      <c r="S1027" s="221"/>
      <c r="T1027" s="222"/>
      <c r="AT1027" s="223" t="s">
        <v>324</v>
      </c>
      <c r="AU1027" s="223" t="s">
        <v>86</v>
      </c>
      <c r="AV1027" s="13" t="s">
        <v>86</v>
      </c>
      <c r="AW1027" s="13" t="s">
        <v>37</v>
      </c>
      <c r="AX1027" s="13" t="s">
        <v>76</v>
      </c>
      <c r="AY1027" s="223" t="s">
        <v>315</v>
      </c>
    </row>
    <row r="1028" spans="1:65" s="13" customFormat="1">
      <c r="B1028" s="213"/>
      <c r="C1028" s="214"/>
      <c r="D1028" s="209" t="s">
        <v>324</v>
      </c>
      <c r="E1028" s="215" t="s">
        <v>19</v>
      </c>
      <c r="F1028" s="216" t="s">
        <v>1425</v>
      </c>
      <c r="G1028" s="214"/>
      <c r="H1028" s="217">
        <v>12.6</v>
      </c>
      <c r="I1028" s="218"/>
      <c r="J1028" s="214"/>
      <c r="K1028" s="214"/>
      <c r="L1028" s="219"/>
      <c r="M1028" s="220"/>
      <c r="N1028" s="221"/>
      <c r="O1028" s="221"/>
      <c r="P1028" s="221"/>
      <c r="Q1028" s="221"/>
      <c r="R1028" s="221"/>
      <c r="S1028" s="221"/>
      <c r="T1028" s="222"/>
      <c r="AT1028" s="223" t="s">
        <v>324</v>
      </c>
      <c r="AU1028" s="223" t="s">
        <v>86</v>
      </c>
      <c r="AV1028" s="13" t="s">
        <v>86</v>
      </c>
      <c r="AW1028" s="13" t="s">
        <v>37</v>
      </c>
      <c r="AX1028" s="13" t="s">
        <v>76</v>
      </c>
      <c r="AY1028" s="223" t="s">
        <v>315</v>
      </c>
    </row>
    <row r="1029" spans="1:65" s="16" customFormat="1">
      <c r="B1029" s="246"/>
      <c r="C1029" s="247"/>
      <c r="D1029" s="209" t="s">
        <v>324</v>
      </c>
      <c r="E1029" s="248" t="s">
        <v>127</v>
      </c>
      <c r="F1029" s="249" t="s">
        <v>368</v>
      </c>
      <c r="G1029" s="247"/>
      <c r="H1029" s="250">
        <v>91.899000000000001</v>
      </c>
      <c r="I1029" s="251"/>
      <c r="J1029" s="247"/>
      <c r="K1029" s="247"/>
      <c r="L1029" s="252"/>
      <c r="M1029" s="253"/>
      <c r="N1029" s="254"/>
      <c r="O1029" s="254"/>
      <c r="P1029" s="254"/>
      <c r="Q1029" s="254"/>
      <c r="R1029" s="254"/>
      <c r="S1029" s="254"/>
      <c r="T1029" s="255"/>
      <c r="AT1029" s="256" t="s">
        <v>324</v>
      </c>
      <c r="AU1029" s="256" t="s">
        <v>86</v>
      </c>
      <c r="AV1029" s="16" t="s">
        <v>194</v>
      </c>
      <c r="AW1029" s="16" t="s">
        <v>37</v>
      </c>
      <c r="AX1029" s="16" t="s">
        <v>84</v>
      </c>
      <c r="AY1029" s="256" t="s">
        <v>315</v>
      </c>
    </row>
    <row r="1030" spans="1:65" s="2" customFormat="1" ht="16.5" customHeight="1">
      <c r="A1030" s="36"/>
      <c r="B1030" s="37"/>
      <c r="C1030" s="196" t="s">
        <v>1426</v>
      </c>
      <c r="D1030" s="196" t="s">
        <v>317</v>
      </c>
      <c r="E1030" s="197" t="s">
        <v>1427</v>
      </c>
      <c r="F1030" s="198" t="s">
        <v>1428</v>
      </c>
      <c r="G1030" s="199" t="s">
        <v>105</v>
      </c>
      <c r="H1030" s="200">
        <v>78.3</v>
      </c>
      <c r="I1030" s="201"/>
      <c r="J1030" s="202">
        <f>ROUND(I1030*H1030,2)</f>
        <v>0</v>
      </c>
      <c r="K1030" s="198" t="s">
        <v>320</v>
      </c>
      <c r="L1030" s="41"/>
      <c r="M1030" s="203" t="s">
        <v>19</v>
      </c>
      <c r="N1030" s="204" t="s">
        <v>47</v>
      </c>
      <c r="O1030" s="66"/>
      <c r="P1030" s="205">
        <f>O1030*H1030</f>
        <v>0</v>
      </c>
      <c r="Q1030" s="205">
        <v>0.93779000000000001</v>
      </c>
      <c r="R1030" s="205">
        <f>Q1030*H1030</f>
        <v>73.428956999999997</v>
      </c>
      <c r="S1030" s="205">
        <v>0</v>
      </c>
      <c r="T1030" s="206">
        <f>S1030*H1030</f>
        <v>0</v>
      </c>
      <c r="U1030" s="36"/>
      <c r="V1030" s="36"/>
      <c r="W1030" s="36"/>
      <c r="X1030" s="36"/>
      <c r="Y1030" s="36"/>
      <c r="Z1030" s="36"/>
      <c r="AA1030" s="36"/>
      <c r="AB1030" s="36"/>
      <c r="AC1030" s="36"/>
      <c r="AD1030" s="36"/>
      <c r="AE1030" s="36"/>
      <c r="AR1030" s="207" t="s">
        <v>194</v>
      </c>
      <c r="AT1030" s="207" t="s">
        <v>317</v>
      </c>
      <c r="AU1030" s="207" t="s">
        <v>86</v>
      </c>
      <c r="AY1030" s="19" t="s">
        <v>315</v>
      </c>
      <c r="BE1030" s="208">
        <f>IF(N1030="základní",J1030,0)</f>
        <v>0</v>
      </c>
      <c r="BF1030" s="208">
        <f>IF(N1030="snížená",J1030,0)</f>
        <v>0</v>
      </c>
      <c r="BG1030" s="208">
        <f>IF(N1030="zákl. přenesená",J1030,0)</f>
        <v>0</v>
      </c>
      <c r="BH1030" s="208">
        <f>IF(N1030="sníž. přenesená",J1030,0)</f>
        <v>0</v>
      </c>
      <c r="BI1030" s="208">
        <f>IF(N1030="nulová",J1030,0)</f>
        <v>0</v>
      </c>
      <c r="BJ1030" s="19" t="s">
        <v>84</v>
      </c>
      <c r="BK1030" s="208">
        <f>ROUND(I1030*H1030,2)</f>
        <v>0</v>
      </c>
      <c r="BL1030" s="19" t="s">
        <v>194</v>
      </c>
      <c r="BM1030" s="207" t="s">
        <v>1429</v>
      </c>
    </row>
    <row r="1031" spans="1:65" s="2" customFormat="1">
      <c r="A1031" s="36"/>
      <c r="B1031" s="37"/>
      <c r="C1031" s="38"/>
      <c r="D1031" s="209" t="s">
        <v>322</v>
      </c>
      <c r="E1031" s="38"/>
      <c r="F1031" s="210" t="s">
        <v>1430</v>
      </c>
      <c r="G1031" s="38"/>
      <c r="H1031" s="38"/>
      <c r="I1031" s="118"/>
      <c r="J1031" s="38"/>
      <c r="K1031" s="38"/>
      <c r="L1031" s="41"/>
      <c r="M1031" s="211"/>
      <c r="N1031" s="212"/>
      <c r="O1031" s="66"/>
      <c r="P1031" s="66"/>
      <c r="Q1031" s="66"/>
      <c r="R1031" s="66"/>
      <c r="S1031" s="66"/>
      <c r="T1031" s="67"/>
      <c r="U1031" s="36"/>
      <c r="V1031" s="36"/>
      <c r="W1031" s="36"/>
      <c r="X1031" s="36"/>
      <c r="Y1031" s="36"/>
      <c r="Z1031" s="36"/>
      <c r="AA1031" s="36"/>
      <c r="AB1031" s="36"/>
      <c r="AC1031" s="36"/>
      <c r="AD1031" s="36"/>
      <c r="AE1031" s="36"/>
      <c r="AT1031" s="19" t="s">
        <v>322</v>
      </c>
      <c r="AU1031" s="19" t="s">
        <v>86</v>
      </c>
    </row>
    <row r="1032" spans="1:65" s="2" customFormat="1" ht="126.75">
      <c r="A1032" s="36"/>
      <c r="B1032" s="37"/>
      <c r="C1032" s="38"/>
      <c r="D1032" s="209" t="s">
        <v>345</v>
      </c>
      <c r="E1032" s="38"/>
      <c r="F1032" s="224" t="s">
        <v>1431</v>
      </c>
      <c r="G1032" s="38"/>
      <c r="H1032" s="38"/>
      <c r="I1032" s="118"/>
      <c r="J1032" s="38"/>
      <c r="K1032" s="38"/>
      <c r="L1032" s="41"/>
      <c r="M1032" s="211"/>
      <c r="N1032" s="212"/>
      <c r="O1032" s="66"/>
      <c r="P1032" s="66"/>
      <c r="Q1032" s="66"/>
      <c r="R1032" s="66"/>
      <c r="S1032" s="66"/>
      <c r="T1032" s="67"/>
      <c r="U1032" s="36"/>
      <c r="V1032" s="36"/>
      <c r="W1032" s="36"/>
      <c r="X1032" s="36"/>
      <c r="Y1032" s="36"/>
      <c r="Z1032" s="36"/>
      <c r="AA1032" s="36"/>
      <c r="AB1032" s="36"/>
      <c r="AC1032" s="36"/>
      <c r="AD1032" s="36"/>
      <c r="AE1032" s="36"/>
      <c r="AT1032" s="19" t="s">
        <v>345</v>
      </c>
      <c r="AU1032" s="19" t="s">
        <v>86</v>
      </c>
    </row>
    <row r="1033" spans="1:65" s="13" customFormat="1">
      <c r="B1033" s="213"/>
      <c r="C1033" s="214"/>
      <c r="D1033" s="209" t="s">
        <v>324</v>
      </c>
      <c r="E1033" s="215" t="s">
        <v>19</v>
      </c>
      <c r="F1033" s="216" t="s">
        <v>1432</v>
      </c>
      <c r="G1033" s="214"/>
      <c r="H1033" s="217">
        <v>39.15</v>
      </c>
      <c r="I1033" s="218"/>
      <c r="J1033" s="214"/>
      <c r="K1033" s="214"/>
      <c r="L1033" s="219"/>
      <c r="M1033" s="220"/>
      <c r="N1033" s="221"/>
      <c r="O1033" s="221"/>
      <c r="P1033" s="221"/>
      <c r="Q1033" s="221"/>
      <c r="R1033" s="221"/>
      <c r="S1033" s="221"/>
      <c r="T1033" s="222"/>
      <c r="AT1033" s="223" t="s">
        <v>324</v>
      </c>
      <c r="AU1033" s="223" t="s">
        <v>86</v>
      </c>
      <c r="AV1033" s="13" t="s">
        <v>86</v>
      </c>
      <c r="AW1033" s="13" t="s">
        <v>37</v>
      </c>
      <c r="AX1033" s="13" t="s">
        <v>76</v>
      </c>
      <c r="AY1033" s="223" t="s">
        <v>315</v>
      </c>
    </row>
    <row r="1034" spans="1:65" s="13" customFormat="1">
      <c r="B1034" s="213"/>
      <c r="C1034" s="214"/>
      <c r="D1034" s="209" t="s">
        <v>324</v>
      </c>
      <c r="E1034" s="215" t="s">
        <v>19</v>
      </c>
      <c r="F1034" s="216" t="s">
        <v>1433</v>
      </c>
      <c r="G1034" s="214"/>
      <c r="H1034" s="217">
        <v>39.15</v>
      </c>
      <c r="I1034" s="218"/>
      <c r="J1034" s="214"/>
      <c r="K1034" s="214"/>
      <c r="L1034" s="219"/>
      <c r="M1034" s="220"/>
      <c r="N1034" s="221"/>
      <c r="O1034" s="221"/>
      <c r="P1034" s="221"/>
      <c r="Q1034" s="221"/>
      <c r="R1034" s="221"/>
      <c r="S1034" s="221"/>
      <c r="T1034" s="222"/>
      <c r="AT1034" s="223" t="s">
        <v>324</v>
      </c>
      <c r="AU1034" s="223" t="s">
        <v>86</v>
      </c>
      <c r="AV1034" s="13" t="s">
        <v>86</v>
      </c>
      <c r="AW1034" s="13" t="s">
        <v>37</v>
      </c>
      <c r="AX1034" s="13" t="s">
        <v>76</v>
      </c>
      <c r="AY1034" s="223" t="s">
        <v>315</v>
      </c>
    </row>
    <row r="1035" spans="1:65" s="16" customFormat="1">
      <c r="B1035" s="246"/>
      <c r="C1035" s="247"/>
      <c r="D1035" s="209" t="s">
        <v>324</v>
      </c>
      <c r="E1035" s="248" t="s">
        <v>123</v>
      </c>
      <c r="F1035" s="249" t="s">
        <v>368</v>
      </c>
      <c r="G1035" s="247"/>
      <c r="H1035" s="250">
        <v>78.3</v>
      </c>
      <c r="I1035" s="251"/>
      <c r="J1035" s="247"/>
      <c r="K1035" s="247"/>
      <c r="L1035" s="252"/>
      <c r="M1035" s="253"/>
      <c r="N1035" s="254"/>
      <c r="O1035" s="254"/>
      <c r="P1035" s="254"/>
      <c r="Q1035" s="254"/>
      <c r="R1035" s="254"/>
      <c r="S1035" s="254"/>
      <c r="T1035" s="255"/>
      <c r="AT1035" s="256" t="s">
        <v>324</v>
      </c>
      <c r="AU1035" s="256" t="s">
        <v>86</v>
      </c>
      <c r="AV1035" s="16" t="s">
        <v>194</v>
      </c>
      <c r="AW1035" s="16" t="s">
        <v>37</v>
      </c>
      <c r="AX1035" s="16" t="s">
        <v>84</v>
      </c>
      <c r="AY1035" s="256" t="s">
        <v>315</v>
      </c>
    </row>
    <row r="1036" spans="1:65" s="2" customFormat="1" ht="16.5" customHeight="1">
      <c r="A1036" s="36"/>
      <c r="B1036" s="37"/>
      <c r="C1036" s="196" t="s">
        <v>1434</v>
      </c>
      <c r="D1036" s="196" t="s">
        <v>317</v>
      </c>
      <c r="E1036" s="197" t="s">
        <v>1435</v>
      </c>
      <c r="F1036" s="198" t="s">
        <v>1436</v>
      </c>
      <c r="G1036" s="199" t="s">
        <v>105</v>
      </c>
      <c r="H1036" s="200">
        <v>32</v>
      </c>
      <c r="I1036" s="201"/>
      <c r="J1036" s="202">
        <f>ROUND(I1036*H1036,2)</f>
        <v>0</v>
      </c>
      <c r="K1036" s="198" t="s">
        <v>19</v>
      </c>
      <c r="L1036" s="41"/>
      <c r="M1036" s="203" t="s">
        <v>19</v>
      </c>
      <c r="N1036" s="204" t="s">
        <v>47</v>
      </c>
      <c r="O1036" s="66"/>
      <c r="P1036" s="205">
        <f>O1036*H1036</f>
        <v>0</v>
      </c>
      <c r="Q1036" s="205">
        <v>0.1</v>
      </c>
      <c r="R1036" s="205">
        <f>Q1036*H1036</f>
        <v>3.2</v>
      </c>
      <c r="S1036" s="205">
        <v>0</v>
      </c>
      <c r="T1036" s="206">
        <f>S1036*H1036</f>
        <v>0</v>
      </c>
      <c r="U1036" s="36"/>
      <c r="V1036" s="36"/>
      <c r="W1036" s="36"/>
      <c r="X1036" s="36"/>
      <c r="Y1036" s="36"/>
      <c r="Z1036" s="36"/>
      <c r="AA1036" s="36"/>
      <c r="AB1036" s="36"/>
      <c r="AC1036" s="36"/>
      <c r="AD1036" s="36"/>
      <c r="AE1036" s="36"/>
      <c r="AR1036" s="207" t="s">
        <v>194</v>
      </c>
      <c r="AT1036" s="207" t="s">
        <v>317</v>
      </c>
      <c r="AU1036" s="207" t="s">
        <v>86</v>
      </c>
      <c r="AY1036" s="19" t="s">
        <v>315</v>
      </c>
      <c r="BE1036" s="208">
        <f>IF(N1036="základní",J1036,0)</f>
        <v>0</v>
      </c>
      <c r="BF1036" s="208">
        <f>IF(N1036="snížená",J1036,0)</f>
        <v>0</v>
      </c>
      <c r="BG1036" s="208">
        <f>IF(N1036="zákl. přenesená",J1036,0)</f>
        <v>0</v>
      </c>
      <c r="BH1036" s="208">
        <f>IF(N1036="sníž. přenesená",J1036,0)</f>
        <v>0</v>
      </c>
      <c r="BI1036" s="208">
        <f>IF(N1036="nulová",J1036,0)</f>
        <v>0</v>
      </c>
      <c r="BJ1036" s="19" t="s">
        <v>84</v>
      </c>
      <c r="BK1036" s="208">
        <f>ROUND(I1036*H1036,2)</f>
        <v>0</v>
      </c>
      <c r="BL1036" s="19" t="s">
        <v>194</v>
      </c>
      <c r="BM1036" s="207" t="s">
        <v>1437</v>
      </c>
    </row>
    <row r="1037" spans="1:65" s="2" customFormat="1" ht="58.5">
      <c r="A1037" s="36"/>
      <c r="B1037" s="37"/>
      <c r="C1037" s="38"/>
      <c r="D1037" s="209" t="s">
        <v>322</v>
      </c>
      <c r="E1037" s="38"/>
      <c r="F1037" s="210" t="s">
        <v>1438</v>
      </c>
      <c r="G1037" s="38"/>
      <c r="H1037" s="38"/>
      <c r="I1037" s="118"/>
      <c r="J1037" s="38"/>
      <c r="K1037" s="38"/>
      <c r="L1037" s="41"/>
      <c r="M1037" s="211"/>
      <c r="N1037" s="212"/>
      <c r="O1037" s="66"/>
      <c r="P1037" s="66"/>
      <c r="Q1037" s="66"/>
      <c r="R1037" s="66"/>
      <c r="S1037" s="66"/>
      <c r="T1037" s="67"/>
      <c r="U1037" s="36"/>
      <c r="V1037" s="36"/>
      <c r="W1037" s="36"/>
      <c r="X1037" s="36"/>
      <c r="Y1037" s="36"/>
      <c r="Z1037" s="36"/>
      <c r="AA1037" s="36"/>
      <c r="AB1037" s="36"/>
      <c r="AC1037" s="36"/>
      <c r="AD1037" s="36"/>
      <c r="AE1037" s="36"/>
      <c r="AT1037" s="19" t="s">
        <v>322</v>
      </c>
      <c r="AU1037" s="19" t="s">
        <v>86</v>
      </c>
    </row>
    <row r="1038" spans="1:65" s="2" customFormat="1" ht="19.5">
      <c r="A1038" s="36"/>
      <c r="B1038" s="37"/>
      <c r="C1038" s="38"/>
      <c r="D1038" s="209" t="s">
        <v>345</v>
      </c>
      <c r="E1038" s="38"/>
      <c r="F1038" s="224" t="s">
        <v>1439</v>
      </c>
      <c r="G1038" s="38"/>
      <c r="H1038" s="38"/>
      <c r="I1038" s="118"/>
      <c r="J1038" s="38"/>
      <c r="K1038" s="38"/>
      <c r="L1038" s="41"/>
      <c r="M1038" s="211"/>
      <c r="N1038" s="212"/>
      <c r="O1038" s="66"/>
      <c r="P1038" s="66"/>
      <c r="Q1038" s="66"/>
      <c r="R1038" s="66"/>
      <c r="S1038" s="66"/>
      <c r="T1038" s="67"/>
      <c r="U1038" s="36"/>
      <c r="V1038" s="36"/>
      <c r="W1038" s="36"/>
      <c r="X1038" s="36"/>
      <c r="Y1038" s="36"/>
      <c r="Z1038" s="36"/>
      <c r="AA1038" s="36"/>
      <c r="AB1038" s="36"/>
      <c r="AC1038" s="36"/>
      <c r="AD1038" s="36"/>
      <c r="AE1038" s="36"/>
      <c r="AT1038" s="19" t="s">
        <v>345</v>
      </c>
      <c r="AU1038" s="19" t="s">
        <v>86</v>
      </c>
    </row>
    <row r="1039" spans="1:65" s="14" customFormat="1">
      <c r="B1039" s="225"/>
      <c r="C1039" s="226"/>
      <c r="D1039" s="209" t="s">
        <v>324</v>
      </c>
      <c r="E1039" s="227" t="s">
        <v>19</v>
      </c>
      <c r="F1039" s="228" t="s">
        <v>1414</v>
      </c>
      <c r="G1039" s="226"/>
      <c r="H1039" s="227" t="s">
        <v>19</v>
      </c>
      <c r="I1039" s="229"/>
      <c r="J1039" s="226"/>
      <c r="K1039" s="226"/>
      <c r="L1039" s="230"/>
      <c r="M1039" s="231"/>
      <c r="N1039" s="232"/>
      <c r="O1039" s="232"/>
      <c r="P1039" s="232"/>
      <c r="Q1039" s="232"/>
      <c r="R1039" s="232"/>
      <c r="S1039" s="232"/>
      <c r="T1039" s="233"/>
      <c r="AT1039" s="234" t="s">
        <v>324</v>
      </c>
      <c r="AU1039" s="234" t="s">
        <v>86</v>
      </c>
      <c r="AV1039" s="14" t="s">
        <v>84</v>
      </c>
      <c r="AW1039" s="14" t="s">
        <v>37</v>
      </c>
      <c r="AX1039" s="14" t="s">
        <v>76</v>
      </c>
      <c r="AY1039" s="234" t="s">
        <v>315</v>
      </c>
    </row>
    <row r="1040" spans="1:65" s="13" customFormat="1">
      <c r="B1040" s="213"/>
      <c r="C1040" s="214"/>
      <c r="D1040" s="209" t="s">
        <v>324</v>
      </c>
      <c r="E1040" s="215" t="s">
        <v>19</v>
      </c>
      <c r="F1040" s="216" t="s">
        <v>1440</v>
      </c>
      <c r="G1040" s="214"/>
      <c r="H1040" s="217">
        <v>32</v>
      </c>
      <c r="I1040" s="218"/>
      <c r="J1040" s="214"/>
      <c r="K1040" s="214"/>
      <c r="L1040" s="219"/>
      <c r="M1040" s="220"/>
      <c r="N1040" s="221"/>
      <c r="O1040" s="221"/>
      <c r="P1040" s="221"/>
      <c r="Q1040" s="221"/>
      <c r="R1040" s="221"/>
      <c r="S1040" s="221"/>
      <c r="T1040" s="222"/>
      <c r="AT1040" s="223" t="s">
        <v>324</v>
      </c>
      <c r="AU1040" s="223" t="s">
        <v>86</v>
      </c>
      <c r="AV1040" s="13" t="s">
        <v>86</v>
      </c>
      <c r="AW1040" s="13" t="s">
        <v>37</v>
      </c>
      <c r="AX1040" s="13" t="s">
        <v>84</v>
      </c>
      <c r="AY1040" s="223" t="s">
        <v>315</v>
      </c>
    </row>
    <row r="1041" spans="1:65" s="12" customFormat="1" ht="22.9" customHeight="1">
      <c r="B1041" s="180"/>
      <c r="C1041" s="181"/>
      <c r="D1041" s="182" t="s">
        <v>75</v>
      </c>
      <c r="E1041" s="194" t="s">
        <v>379</v>
      </c>
      <c r="F1041" s="194" t="s">
        <v>1441</v>
      </c>
      <c r="G1041" s="181"/>
      <c r="H1041" s="181"/>
      <c r="I1041" s="184"/>
      <c r="J1041" s="195">
        <f>BK1041</f>
        <v>0</v>
      </c>
      <c r="K1041" s="181"/>
      <c r="L1041" s="186"/>
      <c r="M1041" s="187"/>
      <c r="N1041" s="188"/>
      <c r="O1041" s="188"/>
      <c r="P1041" s="189">
        <f>SUM(P1042:P1069)</f>
        <v>0</v>
      </c>
      <c r="Q1041" s="188"/>
      <c r="R1041" s="189">
        <f>SUM(R1042:R1069)</f>
        <v>1.4027299999999998</v>
      </c>
      <c r="S1041" s="188"/>
      <c r="T1041" s="190">
        <f>SUM(T1042:T1069)</f>
        <v>0</v>
      </c>
      <c r="AR1041" s="191" t="s">
        <v>84</v>
      </c>
      <c r="AT1041" s="192" t="s">
        <v>75</v>
      </c>
      <c r="AU1041" s="192" t="s">
        <v>84</v>
      </c>
      <c r="AY1041" s="191" t="s">
        <v>315</v>
      </c>
      <c r="BK1041" s="193">
        <f>SUM(BK1042:BK1069)</f>
        <v>0</v>
      </c>
    </row>
    <row r="1042" spans="1:65" s="2" customFormat="1" ht="16.5" customHeight="1">
      <c r="A1042" s="36"/>
      <c r="B1042" s="37"/>
      <c r="C1042" s="196" t="s">
        <v>1442</v>
      </c>
      <c r="D1042" s="196" t="s">
        <v>317</v>
      </c>
      <c r="E1042" s="197" t="s">
        <v>1443</v>
      </c>
      <c r="F1042" s="198" t="s">
        <v>1444</v>
      </c>
      <c r="G1042" s="199" t="s">
        <v>121</v>
      </c>
      <c r="H1042" s="200">
        <v>2.5</v>
      </c>
      <c r="I1042" s="201"/>
      <c r="J1042" s="202">
        <f>ROUND(I1042*H1042,2)</f>
        <v>0</v>
      </c>
      <c r="K1042" s="198" t="s">
        <v>320</v>
      </c>
      <c r="L1042" s="41"/>
      <c r="M1042" s="203" t="s">
        <v>19</v>
      </c>
      <c r="N1042" s="204" t="s">
        <v>47</v>
      </c>
      <c r="O1042" s="66"/>
      <c r="P1042" s="205">
        <f>O1042*H1042</f>
        <v>0</v>
      </c>
      <c r="Q1042" s="205">
        <v>2.0000000000000002E-5</v>
      </c>
      <c r="R1042" s="205">
        <f>Q1042*H1042</f>
        <v>5.0000000000000002E-5</v>
      </c>
      <c r="S1042" s="205">
        <v>0</v>
      </c>
      <c r="T1042" s="206">
        <f>S1042*H1042</f>
        <v>0</v>
      </c>
      <c r="U1042" s="36"/>
      <c r="V1042" s="36"/>
      <c r="W1042" s="36"/>
      <c r="X1042" s="36"/>
      <c r="Y1042" s="36"/>
      <c r="Z1042" s="36"/>
      <c r="AA1042" s="36"/>
      <c r="AB1042" s="36"/>
      <c r="AC1042" s="36"/>
      <c r="AD1042" s="36"/>
      <c r="AE1042" s="36"/>
      <c r="AR1042" s="207" t="s">
        <v>194</v>
      </c>
      <c r="AT1042" s="207" t="s">
        <v>317</v>
      </c>
      <c r="AU1042" s="207" t="s">
        <v>86</v>
      </c>
      <c r="AY1042" s="19" t="s">
        <v>315</v>
      </c>
      <c r="BE1042" s="208">
        <f>IF(N1042="základní",J1042,0)</f>
        <v>0</v>
      </c>
      <c r="BF1042" s="208">
        <f>IF(N1042="snížená",J1042,0)</f>
        <v>0</v>
      </c>
      <c r="BG1042" s="208">
        <f>IF(N1042="zákl. přenesená",J1042,0)</f>
        <v>0</v>
      </c>
      <c r="BH1042" s="208">
        <f>IF(N1042="sníž. přenesená",J1042,0)</f>
        <v>0</v>
      </c>
      <c r="BI1042" s="208">
        <f>IF(N1042="nulová",J1042,0)</f>
        <v>0</v>
      </c>
      <c r="BJ1042" s="19" t="s">
        <v>84</v>
      </c>
      <c r="BK1042" s="208">
        <f>ROUND(I1042*H1042,2)</f>
        <v>0</v>
      </c>
      <c r="BL1042" s="19" t="s">
        <v>194</v>
      </c>
      <c r="BM1042" s="207" t="s">
        <v>1445</v>
      </c>
    </row>
    <row r="1043" spans="1:65" s="2" customFormat="1">
      <c r="A1043" s="36"/>
      <c r="B1043" s="37"/>
      <c r="C1043" s="38"/>
      <c r="D1043" s="209" t="s">
        <v>322</v>
      </c>
      <c r="E1043" s="38"/>
      <c r="F1043" s="210" t="s">
        <v>1446</v>
      </c>
      <c r="G1043" s="38"/>
      <c r="H1043" s="38"/>
      <c r="I1043" s="118"/>
      <c r="J1043" s="38"/>
      <c r="K1043" s="38"/>
      <c r="L1043" s="41"/>
      <c r="M1043" s="211"/>
      <c r="N1043" s="212"/>
      <c r="O1043" s="66"/>
      <c r="P1043" s="66"/>
      <c r="Q1043" s="66"/>
      <c r="R1043" s="66"/>
      <c r="S1043" s="66"/>
      <c r="T1043" s="67"/>
      <c r="U1043" s="36"/>
      <c r="V1043" s="36"/>
      <c r="W1043" s="36"/>
      <c r="X1043" s="36"/>
      <c r="Y1043" s="36"/>
      <c r="Z1043" s="36"/>
      <c r="AA1043" s="36"/>
      <c r="AB1043" s="36"/>
      <c r="AC1043" s="36"/>
      <c r="AD1043" s="36"/>
      <c r="AE1043" s="36"/>
      <c r="AT1043" s="19" t="s">
        <v>322</v>
      </c>
      <c r="AU1043" s="19" t="s">
        <v>86</v>
      </c>
    </row>
    <row r="1044" spans="1:65" s="13" customFormat="1">
      <c r="B1044" s="213"/>
      <c r="C1044" s="214"/>
      <c r="D1044" s="209" t="s">
        <v>324</v>
      </c>
      <c r="E1044" s="215" t="s">
        <v>19</v>
      </c>
      <c r="F1044" s="216" t="s">
        <v>1447</v>
      </c>
      <c r="G1044" s="214"/>
      <c r="H1044" s="217">
        <v>2.5</v>
      </c>
      <c r="I1044" s="218"/>
      <c r="J1044" s="214"/>
      <c r="K1044" s="214"/>
      <c r="L1044" s="219"/>
      <c r="M1044" s="220"/>
      <c r="N1044" s="221"/>
      <c r="O1044" s="221"/>
      <c r="P1044" s="221"/>
      <c r="Q1044" s="221"/>
      <c r="R1044" s="221"/>
      <c r="S1044" s="221"/>
      <c r="T1044" s="222"/>
      <c r="AT1044" s="223" t="s">
        <v>324</v>
      </c>
      <c r="AU1044" s="223" t="s">
        <v>86</v>
      </c>
      <c r="AV1044" s="13" t="s">
        <v>86</v>
      </c>
      <c r="AW1044" s="13" t="s">
        <v>37</v>
      </c>
      <c r="AX1044" s="13" t="s">
        <v>84</v>
      </c>
      <c r="AY1044" s="223" t="s">
        <v>315</v>
      </c>
    </row>
    <row r="1045" spans="1:65" s="2" customFormat="1" ht="16.5" customHeight="1">
      <c r="A1045" s="36"/>
      <c r="B1045" s="37"/>
      <c r="C1045" s="257" t="s">
        <v>1448</v>
      </c>
      <c r="D1045" s="257" t="s">
        <v>576</v>
      </c>
      <c r="E1045" s="258" t="s">
        <v>1449</v>
      </c>
      <c r="F1045" s="259" t="s">
        <v>1450</v>
      </c>
      <c r="G1045" s="260" t="s">
        <v>121</v>
      </c>
      <c r="H1045" s="261">
        <v>2.5</v>
      </c>
      <c r="I1045" s="262"/>
      <c r="J1045" s="263">
        <f>ROUND(I1045*H1045,2)</f>
        <v>0</v>
      </c>
      <c r="K1045" s="259" t="s">
        <v>320</v>
      </c>
      <c r="L1045" s="264"/>
      <c r="M1045" s="265" t="s">
        <v>19</v>
      </c>
      <c r="N1045" s="266" t="s">
        <v>47</v>
      </c>
      <c r="O1045" s="66"/>
      <c r="P1045" s="205">
        <f>O1045*H1045</f>
        <v>0</v>
      </c>
      <c r="Q1045" s="205">
        <v>0.52639999999999998</v>
      </c>
      <c r="R1045" s="205">
        <f>Q1045*H1045</f>
        <v>1.3159999999999998</v>
      </c>
      <c r="S1045" s="205">
        <v>0</v>
      </c>
      <c r="T1045" s="206">
        <f>S1045*H1045</f>
        <v>0</v>
      </c>
      <c r="U1045" s="36"/>
      <c r="V1045" s="36"/>
      <c r="W1045" s="36"/>
      <c r="X1045" s="36"/>
      <c r="Y1045" s="36"/>
      <c r="Z1045" s="36"/>
      <c r="AA1045" s="36"/>
      <c r="AB1045" s="36"/>
      <c r="AC1045" s="36"/>
      <c r="AD1045" s="36"/>
      <c r="AE1045" s="36"/>
      <c r="AR1045" s="207" t="s">
        <v>379</v>
      </c>
      <c r="AT1045" s="207" t="s">
        <v>576</v>
      </c>
      <c r="AU1045" s="207" t="s">
        <v>86</v>
      </c>
      <c r="AY1045" s="19" t="s">
        <v>315</v>
      </c>
      <c r="BE1045" s="208">
        <f>IF(N1045="základní",J1045,0)</f>
        <v>0</v>
      </c>
      <c r="BF1045" s="208">
        <f>IF(N1045="snížená",J1045,0)</f>
        <v>0</v>
      </c>
      <c r="BG1045" s="208">
        <f>IF(N1045="zákl. přenesená",J1045,0)</f>
        <v>0</v>
      </c>
      <c r="BH1045" s="208">
        <f>IF(N1045="sníž. přenesená",J1045,0)</f>
        <v>0</v>
      </c>
      <c r="BI1045" s="208">
        <f>IF(N1045="nulová",J1045,0)</f>
        <v>0</v>
      </c>
      <c r="BJ1045" s="19" t="s">
        <v>84</v>
      </c>
      <c r="BK1045" s="208">
        <f>ROUND(I1045*H1045,2)</f>
        <v>0</v>
      </c>
      <c r="BL1045" s="19" t="s">
        <v>194</v>
      </c>
      <c r="BM1045" s="207" t="s">
        <v>1451</v>
      </c>
    </row>
    <row r="1046" spans="1:65" s="2" customFormat="1">
      <c r="A1046" s="36"/>
      <c r="B1046" s="37"/>
      <c r="C1046" s="38"/>
      <c r="D1046" s="209" t="s">
        <v>322</v>
      </c>
      <c r="E1046" s="38"/>
      <c r="F1046" s="210" t="s">
        <v>1450</v>
      </c>
      <c r="G1046" s="38"/>
      <c r="H1046" s="38"/>
      <c r="I1046" s="118"/>
      <c r="J1046" s="38"/>
      <c r="K1046" s="38"/>
      <c r="L1046" s="41"/>
      <c r="M1046" s="211"/>
      <c r="N1046" s="212"/>
      <c r="O1046" s="66"/>
      <c r="P1046" s="66"/>
      <c r="Q1046" s="66"/>
      <c r="R1046" s="66"/>
      <c r="S1046" s="66"/>
      <c r="T1046" s="67"/>
      <c r="U1046" s="36"/>
      <c r="V1046" s="36"/>
      <c r="W1046" s="36"/>
      <c r="X1046" s="36"/>
      <c r="Y1046" s="36"/>
      <c r="Z1046" s="36"/>
      <c r="AA1046" s="36"/>
      <c r="AB1046" s="36"/>
      <c r="AC1046" s="36"/>
      <c r="AD1046" s="36"/>
      <c r="AE1046" s="36"/>
      <c r="AT1046" s="19" t="s">
        <v>322</v>
      </c>
      <c r="AU1046" s="19" t="s">
        <v>86</v>
      </c>
    </row>
    <row r="1047" spans="1:65" s="2" customFormat="1" ht="19.5">
      <c r="A1047" s="36"/>
      <c r="B1047" s="37"/>
      <c r="C1047" s="38"/>
      <c r="D1047" s="209" t="s">
        <v>345</v>
      </c>
      <c r="E1047" s="38"/>
      <c r="F1047" s="224" t="s">
        <v>1452</v>
      </c>
      <c r="G1047" s="38"/>
      <c r="H1047" s="38"/>
      <c r="I1047" s="118"/>
      <c r="J1047" s="38"/>
      <c r="K1047" s="38"/>
      <c r="L1047" s="41"/>
      <c r="M1047" s="211"/>
      <c r="N1047" s="212"/>
      <c r="O1047" s="66"/>
      <c r="P1047" s="66"/>
      <c r="Q1047" s="66"/>
      <c r="R1047" s="66"/>
      <c r="S1047" s="66"/>
      <c r="T1047" s="67"/>
      <c r="U1047" s="36"/>
      <c r="V1047" s="36"/>
      <c r="W1047" s="36"/>
      <c r="X1047" s="36"/>
      <c r="Y1047" s="36"/>
      <c r="Z1047" s="36"/>
      <c r="AA1047" s="36"/>
      <c r="AB1047" s="36"/>
      <c r="AC1047" s="36"/>
      <c r="AD1047" s="36"/>
      <c r="AE1047" s="36"/>
      <c r="AT1047" s="19" t="s">
        <v>345</v>
      </c>
      <c r="AU1047" s="19" t="s">
        <v>86</v>
      </c>
    </row>
    <row r="1048" spans="1:65" s="2" customFormat="1" ht="16.5" customHeight="1">
      <c r="A1048" s="36"/>
      <c r="B1048" s="37"/>
      <c r="C1048" s="196" t="s">
        <v>1453</v>
      </c>
      <c r="D1048" s="196" t="s">
        <v>317</v>
      </c>
      <c r="E1048" s="197" t="s">
        <v>1454</v>
      </c>
      <c r="F1048" s="198" t="s">
        <v>1455</v>
      </c>
      <c r="G1048" s="199" t="s">
        <v>133</v>
      </c>
      <c r="H1048" s="200">
        <v>1</v>
      </c>
      <c r="I1048" s="201"/>
      <c r="J1048" s="202">
        <f>ROUND(I1048*H1048,2)</f>
        <v>0</v>
      </c>
      <c r="K1048" s="198" t="s">
        <v>19</v>
      </c>
      <c r="L1048" s="41"/>
      <c r="M1048" s="203" t="s">
        <v>19</v>
      </c>
      <c r="N1048" s="204" t="s">
        <v>47</v>
      </c>
      <c r="O1048" s="66"/>
      <c r="P1048" s="205">
        <f>O1048*H1048</f>
        <v>0</v>
      </c>
      <c r="Q1048" s="205">
        <v>0</v>
      </c>
      <c r="R1048" s="205">
        <f>Q1048*H1048</f>
        <v>0</v>
      </c>
      <c r="S1048" s="205">
        <v>0</v>
      </c>
      <c r="T1048" s="206">
        <f>S1048*H1048</f>
        <v>0</v>
      </c>
      <c r="U1048" s="36"/>
      <c r="V1048" s="36"/>
      <c r="W1048" s="36"/>
      <c r="X1048" s="36"/>
      <c r="Y1048" s="36"/>
      <c r="Z1048" s="36"/>
      <c r="AA1048" s="36"/>
      <c r="AB1048" s="36"/>
      <c r="AC1048" s="36"/>
      <c r="AD1048" s="36"/>
      <c r="AE1048" s="36"/>
      <c r="AR1048" s="207" t="s">
        <v>194</v>
      </c>
      <c r="AT1048" s="207" t="s">
        <v>317</v>
      </c>
      <c r="AU1048" s="207" t="s">
        <v>86</v>
      </c>
      <c r="AY1048" s="19" t="s">
        <v>315</v>
      </c>
      <c r="BE1048" s="208">
        <f>IF(N1048="základní",J1048,0)</f>
        <v>0</v>
      </c>
      <c r="BF1048" s="208">
        <f>IF(N1048="snížená",J1048,0)</f>
        <v>0</v>
      </c>
      <c r="BG1048" s="208">
        <f>IF(N1048="zákl. přenesená",J1048,0)</f>
        <v>0</v>
      </c>
      <c r="BH1048" s="208">
        <f>IF(N1048="sníž. přenesená",J1048,0)</f>
        <v>0</v>
      </c>
      <c r="BI1048" s="208">
        <f>IF(N1048="nulová",J1048,0)</f>
        <v>0</v>
      </c>
      <c r="BJ1048" s="19" t="s">
        <v>84</v>
      </c>
      <c r="BK1048" s="208">
        <f>ROUND(I1048*H1048,2)</f>
        <v>0</v>
      </c>
      <c r="BL1048" s="19" t="s">
        <v>194</v>
      </c>
      <c r="BM1048" s="207" t="s">
        <v>1456</v>
      </c>
    </row>
    <row r="1049" spans="1:65" s="2" customFormat="1">
      <c r="A1049" s="36"/>
      <c r="B1049" s="37"/>
      <c r="C1049" s="38"/>
      <c r="D1049" s="209" t="s">
        <v>322</v>
      </c>
      <c r="E1049" s="38"/>
      <c r="F1049" s="210" t="s">
        <v>1455</v>
      </c>
      <c r="G1049" s="38"/>
      <c r="H1049" s="38"/>
      <c r="I1049" s="118"/>
      <c r="J1049" s="38"/>
      <c r="K1049" s="38"/>
      <c r="L1049" s="41"/>
      <c r="M1049" s="211"/>
      <c r="N1049" s="212"/>
      <c r="O1049" s="66"/>
      <c r="P1049" s="66"/>
      <c r="Q1049" s="66"/>
      <c r="R1049" s="66"/>
      <c r="S1049" s="66"/>
      <c r="T1049" s="67"/>
      <c r="U1049" s="36"/>
      <c r="V1049" s="36"/>
      <c r="W1049" s="36"/>
      <c r="X1049" s="36"/>
      <c r="Y1049" s="36"/>
      <c r="Z1049" s="36"/>
      <c r="AA1049" s="36"/>
      <c r="AB1049" s="36"/>
      <c r="AC1049" s="36"/>
      <c r="AD1049" s="36"/>
      <c r="AE1049" s="36"/>
      <c r="AT1049" s="19" t="s">
        <v>322</v>
      </c>
      <c r="AU1049" s="19" t="s">
        <v>86</v>
      </c>
    </row>
    <row r="1050" spans="1:65" s="2" customFormat="1" ht="19.5">
      <c r="A1050" s="36"/>
      <c r="B1050" s="37"/>
      <c r="C1050" s="38"/>
      <c r="D1050" s="209" t="s">
        <v>345</v>
      </c>
      <c r="E1050" s="38"/>
      <c r="F1050" s="224" t="s">
        <v>1457</v>
      </c>
      <c r="G1050" s="38"/>
      <c r="H1050" s="38"/>
      <c r="I1050" s="118"/>
      <c r="J1050" s="38"/>
      <c r="K1050" s="38"/>
      <c r="L1050" s="41"/>
      <c r="M1050" s="211"/>
      <c r="N1050" s="212"/>
      <c r="O1050" s="66"/>
      <c r="P1050" s="66"/>
      <c r="Q1050" s="66"/>
      <c r="R1050" s="66"/>
      <c r="S1050" s="66"/>
      <c r="T1050" s="67"/>
      <c r="U1050" s="36"/>
      <c r="V1050" s="36"/>
      <c r="W1050" s="36"/>
      <c r="X1050" s="36"/>
      <c r="Y1050" s="36"/>
      <c r="Z1050" s="36"/>
      <c r="AA1050" s="36"/>
      <c r="AB1050" s="36"/>
      <c r="AC1050" s="36"/>
      <c r="AD1050" s="36"/>
      <c r="AE1050" s="36"/>
      <c r="AT1050" s="19" t="s">
        <v>345</v>
      </c>
      <c r="AU1050" s="19" t="s">
        <v>86</v>
      </c>
    </row>
    <row r="1051" spans="1:65" s="13" customFormat="1">
      <c r="B1051" s="213"/>
      <c r="C1051" s="214"/>
      <c r="D1051" s="209" t="s">
        <v>324</v>
      </c>
      <c r="E1051" s="215" t="s">
        <v>19</v>
      </c>
      <c r="F1051" s="216" t="s">
        <v>1458</v>
      </c>
      <c r="G1051" s="214"/>
      <c r="H1051" s="217">
        <v>1</v>
      </c>
      <c r="I1051" s="218"/>
      <c r="J1051" s="214"/>
      <c r="K1051" s="214"/>
      <c r="L1051" s="219"/>
      <c r="M1051" s="220"/>
      <c r="N1051" s="221"/>
      <c r="O1051" s="221"/>
      <c r="P1051" s="221"/>
      <c r="Q1051" s="221"/>
      <c r="R1051" s="221"/>
      <c r="S1051" s="221"/>
      <c r="T1051" s="222"/>
      <c r="AT1051" s="223" t="s">
        <v>324</v>
      </c>
      <c r="AU1051" s="223" t="s">
        <v>86</v>
      </c>
      <c r="AV1051" s="13" t="s">
        <v>86</v>
      </c>
      <c r="AW1051" s="13" t="s">
        <v>37</v>
      </c>
      <c r="AX1051" s="13" t="s">
        <v>84</v>
      </c>
      <c r="AY1051" s="223" t="s">
        <v>315</v>
      </c>
    </row>
    <row r="1052" spans="1:65" s="2" customFormat="1" ht="16.5" customHeight="1">
      <c r="A1052" s="36"/>
      <c r="B1052" s="37"/>
      <c r="C1052" s="196" t="s">
        <v>1459</v>
      </c>
      <c r="D1052" s="196" t="s">
        <v>317</v>
      </c>
      <c r="E1052" s="197" t="s">
        <v>1460</v>
      </c>
      <c r="F1052" s="198" t="s">
        <v>1461</v>
      </c>
      <c r="G1052" s="199" t="s">
        <v>121</v>
      </c>
      <c r="H1052" s="200">
        <v>19</v>
      </c>
      <c r="I1052" s="201"/>
      <c r="J1052" s="202">
        <f>ROUND(I1052*H1052,2)</f>
        <v>0</v>
      </c>
      <c r="K1052" s="198" t="s">
        <v>320</v>
      </c>
      <c r="L1052" s="41"/>
      <c r="M1052" s="203" t="s">
        <v>19</v>
      </c>
      <c r="N1052" s="204" t="s">
        <v>47</v>
      </c>
      <c r="O1052" s="66"/>
      <c r="P1052" s="205">
        <f>O1052*H1052</f>
        <v>0</v>
      </c>
      <c r="Q1052" s="205">
        <v>3.82E-3</v>
      </c>
      <c r="R1052" s="205">
        <f>Q1052*H1052</f>
        <v>7.2580000000000006E-2</v>
      </c>
      <c r="S1052" s="205">
        <v>0</v>
      </c>
      <c r="T1052" s="206">
        <f>S1052*H1052</f>
        <v>0</v>
      </c>
      <c r="U1052" s="36"/>
      <c r="V1052" s="36"/>
      <c r="W1052" s="36"/>
      <c r="X1052" s="36"/>
      <c r="Y1052" s="36"/>
      <c r="Z1052" s="36"/>
      <c r="AA1052" s="36"/>
      <c r="AB1052" s="36"/>
      <c r="AC1052" s="36"/>
      <c r="AD1052" s="36"/>
      <c r="AE1052" s="36"/>
      <c r="AR1052" s="207" t="s">
        <v>194</v>
      </c>
      <c r="AT1052" s="207" t="s">
        <v>317</v>
      </c>
      <c r="AU1052" s="207" t="s">
        <v>86</v>
      </c>
      <c r="AY1052" s="19" t="s">
        <v>315</v>
      </c>
      <c r="BE1052" s="208">
        <f>IF(N1052="základní",J1052,0)</f>
        <v>0</v>
      </c>
      <c r="BF1052" s="208">
        <f>IF(N1052="snížená",J1052,0)</f>
        <v>0</v>
      </c>
      <c r="BG1052" s="208">
        <f>IF(N1052="zákl. přenesená",J1052,0)</f>
        <v>0</v>
      </c>
      <c r="BH1052" s="208">
        <f>IF(N1052="sníž. přenesená",J1052,0)</f>
        <v>0</v>
      </c>
      <c r="BI1052" s="208">
        <f>IF(N1052="nulová",J1052,0)</f>
        <v>0</v>
      </c>
      <c r="BJ1052" s="19" t="s">
        <v>84</v>
      </c>
      <c r="BK1052" s="208">
        <f>ROUND(I1052*H1052,2)</f>
        <v>0</v>
      </c>
      <c r="BL1052" s="19" t="s">
        <v>194</v>
      </c>
      <c r="BM1052" s="207" t="s">
        <v>1462</v>
      </c>
    </row>
    <row r="1053" spans="1:65" s="2" customFormat="1" ht="19.5">
      <c r="A1053" s="36"/>
      <c r="B1053" s="37"/>
      <c r="C1053" s="38"/>
      <c r="D1053" s="209" t="s">
        <v>322</v>
      </c>
      <c r="E1053" s="38"/>
      <c r="F1053" s="210" t="s">
        <v>1463</v>
      </c>
      <c r="G1053" s="38"/>
      <c r="H1053" s="38"/>
      <c r="I1053" s="118"/>
      <c r="J1053" s="38"/>
      <c r="K1053" s="38"/>
      <c r="L1053" s="41"/>
      <c r="M1053" s="211"/>
      <c r="N1053" s="212"/>
      <c r="O1053" s="66"/>
      <c r="P1053" s="66"/>
      <c r="Q1053" s="66"/>
      <c r="R1053" s="66"/>
      <c r="S1053" s="66"/>
      <c r="T1053" s="67"/>
      <c r="U1053" s="36"/>
      <c r="V1053" s="36"/>
      <c r="W1053" s="36"/>
      <c r="X1053" s="36"/>
      <c r="Y1053" s="36"/>
      <c r="Z1053" s="36"/>
      <c r="AA1053" s="36"/>
      <c r="AB1053" s="36"/>
      <c r="AC1053" s="36"/>
      <c r="AD1053" s="36"/>
      <c r="AE1053" s="36"/>
      <c r="AT1053" s="19" t="s">
        <v>322</v>
      </c>
      <c r="AU1053" s="19" t="s">
        <v>86</v>
      </c>
    </row>
    <row r="1054" spans="1:65" s="2" customFormat="1" ht="19.5">
      <c r="A1054" s="36"/>
      <c r="B1054" s="37"/>
      <c r="C1054" s="38"/>
      <c r="D1054" s="209" t="s">
        <v>345</v>
      </c>
      <c r="E1054" s="38"/>
      <c r="F1054" s="224" t="s">
        <v>1464</v>
      </c>
      <c r="G1054" s="38"/>
      <c r="H1054" s="38"/>
      <c r="I1054" s="118"/>
      <c r="J1054" s="38"/>
      <c r="K1054" s="38"/>
      <c r="L1054" s="41"/>
      <c r="M1054" s="211"/>
      <c r="N1054" s="212"/>
      <c r="O1054" s="66"/>
      <c r="P1054" s="66"/>
      <c r="Q1054" s="66"/>
      <c r="R1054" s="66"/>
      <c r="S1054" s="66"/>
      <c r="T1054" s="67"/>
      <c r="U1054" s="36"/>
      <c r="V1054" s="36"/>
      <c r="W1054" s="36"/>
      <c r="X1054" s="36"/>
      <c r="Y1054" s="36"/>
      <c r="Z1054" s="36"/>
      <c r="AA1054" s="36"/>
      <c r="AB1054" s="36"/>
      <c r="AC1054" s="36"/>
      <c r="AD1054" s="36"/>
      <c r="AE1054" s="36"/>
      <c r="AT1054" s="19" t="s">
        <v>345</v>
      </c>
      <c r="AU1054" s="19" t="s">
        <v>86</v>
      </c>
    </row>
    <row r="1055" spans="1:65" s="13" customFormat="1">
      <c r="B1055" s="213"/>
      <c r="C1055" s="214"/>
      <c r="D1055" s="209" t="s">
        <v>324</v>
      </c>
      <c r="E1055" s="215" t="s">
        <v>19</v>
      </c>
      <c r="F1055" s="216" t="s">
        <v>1465</v>
      </c>
      <c r="G1055" s="214"/>
      <c r="H1055" s="217">
        <v>19</v>
      </c>
      <c r="I1055" s="218"/>
      <c r="J1055" s="214"/>
      <c r="K1055" s="214"/>
      <c r="L1055" s="219"/>
      <c r="M1055" s="220"/>
      <c r="N1055" s="221"/>
      <c r="O1055" s="221"/>
      <c r="P1055" s="221"/>
      <c r="Q1055" s="221"/>
      <c r="R1055" s="221"/>
      <c r="S1055" s="221"/>
      <c r="T1055" s="222"/>
      <c r="AT1055" s="223" t="s">
        <v>324</v>
      </c>
      <c r="AU1055" s="223" t="s">
        <v>86</v>
      </c>
      <c r="AV1055" s="13" t="s">
        <v>86</v>
      </c>
      <c r="AW1055" s="13" t="s">
        <v>37</v>
      </c>
      <c r="AX1055" s="13" t="s">
        <v>84</v>
      </c>
      <c r="AY1055" s="223" t="s">
        <v>315</v>
      </c>
    </row>
    <row r="1056" spans="1:65" s="2" customFormat="1" ht="16.5" customHeight="1">
      <c r="A1056" s="36"/>
      <c r="B1056" s="37"/>
      <c r="C1056" s="196" t="s">
        <v>1466</v>
      </c>
      <c r="D1056" s="196" t="s">
        <v>317</v>
      </c>
      <c r="E1056" s="197" t="s">
        <v>1467</v>
      </c>
      <c r="F1056" s="198" t="s">
        <v>1468</v>
      </c>
      <c r="G1056" s="199" t="s">
        <v>133</v>
      </c>
      <c r="H1056" s="200">
        <v>6</v>
      </c>
      <c r="I1056" s="201"/>
      <c r="J1056" s="202">
        <f>ROUND(I1056*H1056,2)</f>
        <v>0</v>
      </c>
      <c r="K1056" s="198" t="s">
        <v>320</v>
      </c>
      <c r="L1056" s="41"/>
      <c r="M1056" s="203" t="s">
        <v>19</v>
      </c>
      <c r="N1056" s="204" t="s">
        <v>47</v>
      </c>
      <c r="O1056" s="66"/>
      <c r="P1056" s="205">
        <f>O1056*H1056</f>
        <v>0</v>
      </c>
      <c r="Q1056" s="205">
        <v>1.0000000000000001E-5</v>
      </c>
      <c r="R1056" s="205">
        <f>Q1056*H1056</f>
        <v>6.0000000000000008E-5</v>
      </c>
      <c r="S1056" s="205">
        <v>0</v>
      </c>
      <c r="T1056" s="206">
        <f>S1056*H1056</f>
        <v>0</v>
      </c>
      <c r="U1056" s="36"/>
      <c r="V1056" s="36"/>
      <c r="W1056" s="36"/>
      <c r="X1056" s="36"/>
      <c r="Y1056" s="36"/>
      <c r="Z1056" s="36"/>
      <c r="AA1056" s="36"/>
      <c r="AB1056" s="36"/>
      <c r="AC1056" s="36"/>
      <c r="AD1056" s="36"/>
      <c r="AE1056" s="36"/>
      <c r="AR1056" s="207" t="s">
        <v>194</v>
      </c>
      <c r="AT1056" s="207" t="s">
        <v>317</v>
      </c>
      <c r="AU1056" s="207" t="s">
        <v>86</v>
      </c>
      <c r="AY1056" s="19" t="s">
        <v>315</v>
      </c>
      <c r="BE1056" s="208">
        <f>IF(N1056="základní",J1056,0)</f>
        <v>0</v>
      </c>
      <c r="BF1056" s="208">
        <f>IF(N1056="snížená",J1056,0)</f>
        <v>0</v>
      </c>
      <c r="BG1056" s="208">
        <f>IF(N1056="zákl. přenesená",J1056,0)</f>
        <v>0</v>
      </c>
      <c r="BH1056" s="208">
        <f>IF(N1056="sníž. přenesená",J1056,0)</f>
        <v>0</v>
      </c>
      <c r="BI1056" s="208">
        <f>IF(N1056="nulová",J1056,0)</f>
        <v>0</v>
      </c>
      <c r="BJ1056" s="19" t="s">
        <v>84</v>
      </c>
      <c r="BK1056" s="208">
        <f>ROUND(I1056*H1056,2)</f>
        <v>0</v>
      </c>
      <c r="BL1056" s="19" t="s">
        <v>194</v>
      </c>
      <c r="BM1056" s="207" t="s">
        <v>1469</v>
      </c>
    </row>
    <row r="1057" spans="1:65" s="2" customFormat="1">
      <c r="A1057" s="36"/>
      <c r="B1057" s="37"/>
      <c r="C1057" s="38"/>
      <c r="D1057" s="209" t="s">
        <v>322</v>
      </c>
      <c r="E1057" s="38"/>
      <c r="F1057" s="210" t="s">
        <v>1470</v>
      </c>
      <c r="G1057" s="38"/>
      <c r="H1057" s="38"/>
      <c r="I1057" s="118"/>
      <c r="J1057" s="38"/>
      <c r="K1057" s="38"/>
      <c r="L1057" s="41"/>
      <c r="M1057" s="211"/>
      <c r="N1057" s="212"/>
      <c r="O1057" s="66"/>
      <c r="P1057" s="66"/>
      <c r="Q1057" s="66"/>
      <c r="R1057" s="66"/>
      <c r="S1057" s="66"/>
      <c r="T1057" s="67"/>
      <c r="U1057" s="36"/>
      <c r="V1057" s="36"/>
      <c r="W1057" s="36"/>
      <c r="X1057" s="36"/>
      <c r="Y1057" s="36"/>
      <c r="Z1057" s="36"/>
      <c r="AA1057" s="36"/>
      <c r="AB1057" s="36"/>
      <c r="AC1057" s="36"/>
      <c r="AD1057" s="36"/>
      <c r="AE1057" s="36"/>
      <c r="AT1057" s="19" t="s">
        <v>322</v>
      </c>
      <c r="AU1057" s="19" t="s">
        <v>86</v>
      </c>
    </row>
    <row r="1058" spans="1:65" s="13" customFormat="1">
      <c r="B1058" s="213"/>
      <c r="C1058" s="214"/>
      <c r="D1058" s="209" t="s">
        <v>324</v>
      </c>
      <c r="E1058" s="215" t="s">
        <v>19</v>
      </c>
      <c r="F1058" s="216" t="s">
        <v>1471</v>
      </c>
      <c r="G1058" s="214"/>
      <c r="H1058" s="217">
        <v>6</v>
      </c>
      <c r="I1058" s="218"/>
      <c r="J1058" s="214"/>
      <c r="K1058" s="214"/>
      <c r="L1058" s="219"/>
      <c r="M1058" s="220"/>
      <c r="N1058" s="221"/>
      <c r="O1058" s="221"/>
      <c r="P1058" s="221"/>
      <c r="Q1058" s="221"/>
      <c r="R1058" s="221"/>
      <c r="S1058" s="221"/>
      <c r="T1058" s="222"/>
      <c r="AT1058" s="223" t="s">
        <v>324</v>
      </c>
      <c r="AU1058" s="223" t="s">
        <v>86</v>
      </c>
      <c r="AV1058" s="13" t="s">
        <v>86</v>
      </c>
      <c r="AW1058" s="13" t="s">
        <v>37</v>
      </c>
      <c r="AX1058" s="13" t="s">
        <v>84</v>
      </c>
      <c r="AY1058" s="223" t="s">
        <v>315</v>
      </c>
    </row>
    <row r="1059" spans="1:65" s="2" customFormat="1" ht="16.5" customHeight="1">
      <c r="A1059" s="36"/>
      <c r="B1059" s="37"/>
      <c r="C1059" s="257" t="s">
        <v>1472</v>
      </c>
      <c r="D1059" s="257" t="s">
        <v>576</v>
      </c>
      <c r="E1059" s="258" t="s">
        <v>1473</v>
      </c>
      <c r="F1059" s="259" t="s">
        <v>1474</v>
      </c>
      <c r="G1059" s="260" t="s">
        <v>133</v>
      </c>
      <c r="H1059" s="261">
        <v>6</v>
      </c>
      <c r="I1059" s="262"/>
      <c r="J1059" s="263">
        <f>ROUND(I1059*H1059,2)</f>
        <v>0</v>
      </c>
      <c r="K1059" s="259" t="s">
        <v>320</v>
      </c>
      <c r="L1059" s="264"/>
      <c r="M1059" s="265" t="s">
        <v>19</v>
      </c>
      <c r="N1059" s="266" t="s">
        <v>47</v>
      </c>
      <c r="O1059" s="66"/>
      <c r="P1059" s="205">
        <f>O1059*H1059</f>
        <v>0</v>
      </c>
      <c r="Q1059" s="205">
        <v>1.67E-3</v>
      </c>
      <c r="R1059" s="205">
        <f>Q1059*H1059</f>
        <v>1.0020000000000001E-2</v>
      </c>
      <c r="S1059" s="205">
        <v>0</v>
      </c>
      <c r="T1059" s="206">
        <f>S1059*H1059</f>
        <v>0</v>
      </c>
      <c r="U1059" s="36"/>
      <c r="V1059" s="36"/>
      <c r="W1059" s="36"/>
      <c r="X1059" s="36"/>
      <c r="Y1059" s="36"/>
      <c r="Z1059" s="36"/>
      <c r="AA1059" s="36"/>
      <c r="AB1059" s="36"/>
      <c r="AC1059" s="36"/>
      <c r="AD1059" s="36"/>
      <c r="AE1059" s="36"/>
      <c r="AR1059" s="207" t="s">
        <v>379</v>
      </c>
      <c r="AT1059" s="207" t="s">
        <v>576</v>
      </c>
      <c r="AU1059" s="207" t="s">
        <v>86</v>
      </c>
      <c r="AY1059" s="19" t="s">
        <v>315</v>
      </c>
      <c r="BE1059" s="208">
        <f>IF(N1059="základní",J1059,0)</f>
        <v>0</v>
      </c>
      <c r="BF1059" s="208">
        <f>IF(N1059="snížená",J1059,0)</f>
        <v>0</v>
      </c>
      <c r="BG1059" s="208">
        <f>IF(N1059="zákl. přenesená",J1059,0)</f>
        <v>0</v>
      </c>
      <c r="BH1059" s="208">
        <f>IF(N1059="sníž. přenesená",J1059,0)</f>
        <v>0</v>
      </c>
      <c r="BI1059" s="208">
        <f>IF(N1059="nulová",J1059,0)</f>
        <v>0</v>
      </c>
      <c r="BJ1059" s="19" t="s">
        <v>84</v>
      </c>
      <c r="BK1059" s="208">
        <f>ROUND(I1059*H1059,2)</f>
        <v>0</v>
      </c>
      <c r="BL1059" s="19" t="s">
        <v>194</v>
      </c>
      <c r="BM1059" s="207" t="s">
        <v>1475</v>
      </c>
    </row>
    <row r="1060" spans="1:65" s="2" customFormat="1">
      <c r="A1060" s="36"/>
      <c r="B1060" s="37"/>
      <c r="C1060" s="38"/>
      <c r="D1060" s="209" t="s">
        <v>322</v>
      </c>
      <c r="E1060" s="38"/>
      <c r="F1060" s="210" t="s">
        <v>1474</v>
      </c>
      <c r="G1060" s="38"/>
      <c r="H1060" s="38"/>
      <c r="I1060" s="118"/>
      <c r="J1060" s="38"/>
      <c r="K1060" s="38"/>
      <c r="L1060" s="41"/>
      <c r="M1060" s="211"/>
      <c r="N1060" s="212"/>
      <c r="O1060" s="66"/>
      <c r="P1060" s="66"/>
      <c r="Q1060" s="66"/>
      <c r="R1060" s="66"/>
      <c r="S1060" s="66"/>
      <c r="T1060" s="67"/>
      <c r="U1060" s="36"/>
      <c r="V1060" s="36"/>
      <c r="W1060" s="36"/>
      <c r="X1060" s="36"/>
      <c r="Y1060" s="36"/>
      <c r="Z1060" s="36"/>
      <c r="AA1060" s="36"/>
      <c r="AB1060" s="36"/>
      <c r="AC1060" s="36"/>
      <c r="AD1060" s="36"/>
      <c r="AE1060" s="36"/>
      <c r="AT1060" s="19" t="s">
        <v>322</v>
      </c>
      <c r="AU1060" s="19" t="s">
        <v>86</v>
      </c>
    </row>
    <row r="1061" spans="1:65" s="2" customFormat="1" ht="16.5" customHeight="1">
      <c r="A1061" s="36"/>
      <c r="B1061" s="37"/>
      <c r="C1061" s="196" t="s">
        <v>1476</v>
      </c>
      <c r="D1061" s="196" t="s">
        <v>317</v>
      </c>
      <c r="E1061" s="197" t="s">
        <v>1477</v>
      </c>
      <c r="F1061" s="198" t="s">
        <v>1478</v>
      </c>
      <c r="G1061" s="199" t="s">
        <v>133</v>
      </c>
      <c r="H1061" s="200">
        <v>2</v>
      </c>
      <c r="I1061" s="201"/>
      <c r="J1061" s="202">
        <f>ROUND(I1061*H1061,2)</f>
        <v>0</v>
      </c>
      <c r="K1061" s="198" t="s">
        <v>320</v>
      </c>
      <c r="L1061" s="41"/>
      <c r="M1061" s="203" t="s">
        <v>19</v>
      </c>
      <c r="N1061" s="204" t="s">
        <v>47</v>
      </c>
      <c r="O1061" s="66"/>
      <c r="P1061" s="205">
        <f>O1061*H1061</f>
        <v>0</v>
      </c>
      <c r="Q1061" s="205">
        <v>1.0000000000000001E-5</v>
      </c>
      <c r="R1061" s="205">
        <f>Q1061*H1061</f>
        <v>2.0000000000000002E-5</v>
      </c>
      <c r="S1061" s="205">
        <v>0</v>
      </c>
      <c r="T1061" s="206">
        <f>S1061*H1061</f>
        <v>0</v>
      </c>
      <c r="U1061" s="36"/>
      <c r="V1061" s="36"/>
      <c r="W1061" s="36"/>
      <c r="X1061" s="36"/>
      <c r="Y1061" s="36"/>
      <c r="Z1061" s="36"/>
      <c r="AA1061" s="36"/>
      <c r="AB1061" s="36"/>
      <c r="AC1061" s="36"/>
      <c r="AD1061" s="36"/>
      <c r="AE1061" s="36"/>
      <c r="AR1061" s="207" t="s">
        <v>194</v>
      </c>
      <c r="AT1061" s="207" t="s">
        <v>317</v>
      </c>
      <c r="AU1061" s="207" t="s">
        <v>86</v>
      </c>
      <c r="AY1061" s="19" t="s">
        <v>315</v>
      </c>
      <c r="BE1061" s="208">
        <f>IF(N1061="základní",J1061,0)</f>
        <v>0</v>
      </c>
      <c r="BF1061" s="208">
        <f>IF(N1061="snížená",J1061,0)</f>
        <v>0</v>
      </c>
      <c r="BG1061" s="208">
        <f>IF(N1061="zákl. přenesená",J1061,0)</f>
        <v>0</v>
      </c>
      <c r="BH1061" s="208">
        <f>IF(N1061="sníž. přenesená",J1061,0)</f>
        <v>0</v>
      </c>
      <c r="BI1061" s="208">
        <f>IF(N1061="nulová",J1061,0)</f>
        <v>0</v>
      </c>
      <c r="BJ1061" s="19" t="s">
        <v>84</v>
      </c>
      <c r="BK1061" s="208">
        <f>ROUND(I1061*H1061,2)</f>
        <v>0</v>
      </c>
      <c r="BL1061" s="19" t="s">
        <v>194</v>
      </c>
      <c r="BM1061" s="207" t="s">
        <v>1479</v>
      </c>
    </row>
    <row r="1062" spans="1:65" s="2" customFormat="1">
      <c r="A1062" s="36"/>
      <c r="B1062" s="37"/>
      <c r="C1062" s="38"/>
      <c r="D1062" s="209" t="s">
        <v>322</v>
      </c>
      <c r="E1062" s="38"/>
      <c r="F1062" s="210" t="s">
        <v>1480</v>
      </c>
      <c r="G1062" s="38"/>
      <c r="H1062" s="38"/>
      <c r="I1062" s="118"/>
      <c r="J1062" s="38"/>
      <c r="K1062" s="38"/>
      <c r="L1062" s="41"/>
      <c r="M1062" s="211"/>
      <c r="N1062" s="212"/>
      <c r="O1062" s="66"/>
      <c r="P1062" s="66"/>
      <c r="Q1062" s="66"/>
      <c r="R1062" s="66"/>
      <c r="S1062" s="66"/>
      <c r="T1062" s="67"/>
      <c r="U1062" s="36"/>
      <c r="V1062" s="36"/>
      <c r="W1062" s="36"/>
      <c r="X1062" s="36"/>
      <c r="Y1062" s="36"/>
      <c r="Z1062" s="36"/>
      <c r="AA1062" s="36"/>
      <c r="AB1062" s="36"/>
      <c r="AC1062" s="36"/>
      <c r="AD1062" s="36"/>
      <c r="AE1062" s="36"/>
      <c r="AT1062" s="19" t="s">
        <v>322</v>
      </c>
      <c r="AU1062" s="19" t="s">
        <v>86</v>
      </c>
    </row>
    <row r="1063" spans="1:65" s="13" customFormat="1">
      <c r="B1063" s="213"/>
      <c r="C1063" s="214"/>
      <c r="D1063" s="209" t="s">
        <v>324</v>
      </c>
      <c r="E1063" s="215" t="s">
        <v>19</v>
      </c>
      <c r="F1063" s="216" t="s">
        <v>1481</v>
      </c>
      <c r="G1063" s="214"/>
      <c r="H1063" s="217">
        <v>2</v>
      </c>
      <c r="I1063" s="218"/>
      <c r="J1063" s="214"/>
      <c r="K1063" s="214"/>
      <c r="L1063" s="219"/>
      <c r="M1063" s="220"/>
      <c r="N1063" s="221"/>
      <c r="O1063" s="221"/>
      <c r="P1063" s="221"/>
      <c r="Q1063" s="221"/>
      <c r="R1063" s="221"/>
      <c r="S1063" s="221"/>
      <c r="T1063" s="222"/>
      <c r="AT1063" s="223" t="s">
        <v>324</v>
      </c>
      <c r="AU1063" s="223" t="s">
        <v>86</v>
      </c>
      <c r="AV1063" s="13" t="s">
        <v>86</v>
      </c>
      <c r="AW1063" s="13" t="s">
        <v>37</v>
      </c>
      <c r="AX1063" s="13" t="s">
        <v>84</v>
      </c>
      <c r="AY1063" s="223" t="s">
        <v>315</v>
      </c>
    </row>
    <row r="1064" spans="1:65" s="2" customFormat="1" ht="16.5" customHeight="1">
      <c r="A1064" s="36"/>
      <c r="B1064" s="37"/>
      <c r="C1064" s="257" t="s">
        <v>1482</v>
      </c>
      <c r="D1064" s="257" t="s">
        <v>576</v>
      </c>
      <c r="E1064" s="258" t="s">
        <v>1483</v>
      </c>
      <c r="F1064" s="259" t="s">
        <v>1484</v>
      </c>
      <c r="G1064" s="260" t="s">
        <v>133</v>
      </c>
      <c r="H1064" s="261">
        <v>2</v>
      </c>
      <c r="I1064" s="262"/>
      <c r="J1064" s="263">
        <f>ROUND(I1064*H1064,2)</f>
        <v>0</v>
      </c>
      <c r="K1064" s="259" t="s">
        <v>320</v>
      </c>
      <c r="L1064" s="264"/>
      <c r="M1064" s="265" t="s">
        <v>19</v>
      </c>
      <c r="N1064" s="266" t="s">
        <v>47</v>
      </c>
      <c r="O1064" s="66"/>
      <c r="P1064" s="205">
        <f>O1064*H1064</f>
        <v>0</v>
      </c>
      <c r="Q1064" s="205">
        <v>2E-3</v>
      </c>
      <c r="R1064" s="205">
        <f>Q1064*H1064</f>
        <v>4.0000000000000001E-3</v>
      </c>
      <c r="S1064" s="205">
        <v>0</v>
      </c>
      <c r="T1064" s="206">
        <f>S1064*H1064</f>
        <v>0</v>
      </c>
      <c r="U1064" s="36"/>
      <c r="V1064" s="36"/>
      <c r="W1064" s="36"/>
      <c r="X1064" s="36"/>
      <c r="Y1064" s="36"/>
      <c r="Z1064" s="36"/>
      <c r="AA1064" s="36"/>
      <c r="AB1064" s="36"/>
      <c r="AC1064" s="36"/>
      <c r="AD1064" s="36"/>
      <c r="AE1064" s="36"/>
      <c r="AR1064" s="207" t="s">
        <v>379</v>
      </c>
      <c r="AT1064" s="207" t="s">
        <v>576</v>
      </c>
      <c r="AU1064" s="207" t="s">
        <v>86</v>
      </c>
      <c r="AY1064" s="19" t="s">
        <v>315</v>
      </c>
      <c r="BE1064" s="208">
        <f>IF(N1064="základní",J1064,0)</f>
        <v>0</v>
      </c>
      <c r="BF1064" s="208">
        <f>IF(N1064="snížená",J1064,0)</f>
        <v>0</v>
      </c>
      <c r="BG1064" s="208">
        <f>IF(N1064="zákl. přenesená",J1064,0)</f>
        <v>0</v>
      </c>
      <c r="BH1064" s="208">
        <f>IF(N1064="sníž. přenesená",J1064,0)</f>
        <v>0</v>
      </c>
      <c r="BI1064" s="208">
        <f>IF(N1064="nulová",J1064,0)</f>
        <v>0</v>
      </c>
      <c r="BJ1064" s="19" t="s">
        <v>84</v>
      </c>
      <c r="BK1064" s="208">
        <f>ROUND(I1064*H1064,2)</f>
        <v>0</v>
      </c>
      <c r="BL1064" s="19" t="s">
        <v>194</v>
      </c>
      <c r="BM1064" s="207" t="s">
        <v>1485</v>
      </c>
    </row>
    <row r="1065" spans="1:65" s="2" customFormat="1">
      <c r="A1065" s="36"/>
      <c r="B1065" s="37"/>
      <c r="C1065" s="38"/>
      <c r="D1065" s="209" t="s">
        <v>322</v>
      </c>
      <c r="E1065" s="38"/>
      <c r="F1065" s="210" t="s">
        <v>1484</v>
      </c>
      <c r="G1065" s="38"/>
      <c r="H1065" s="38"/>
      <c r="I1065" s="118"/>
      <c r="J1065" s="38"/>
      <c r="K1065" s="38"/>
      <c r="L1065" s="41"/>
      <c r="M1065" s="211"/>
      <c r="N1065" s="212"/>
      <c r="O1065" s="66"/>
      <c r="P1065" s="66"/>
      <c r="Q1065" s="66"/>
      <c r="R1065" s="66"/>
      <c r="S1065" s="66"/>
      <c r="T1065" s="67"/>
      <c r="U1065" s="36"/>
      <c r="V1065" s="36"/>
      <c r="W1065" s="36"/>
      <c r="X1065" s="36"/>
      <c r="Y1065" s="36"/>
      <c r="Z1065" s="36"/>
      <c r="AA1065" s="36"/>
      <c r="AB1065" s="36"/>
      <c r="AC1065" s="36"/>
      <c r="AD1065" s="36"/>
      <c r="AE1065" s="36"/>
      <c r="AT1065" s="19" t="s">
        <v>322</v>
      </c>
      <c r="AU1065" s="19" t="s">
        <v>86</v>
      </c>
    </row>
    <row r="1066" spans="1:65" s="2" customFormat="1" ht="24" customHeight="1">
      <c r="A1066" s="36"/>
      <c r="B1066" s="37"/>
      <c r="C1066" s="196" t="s">
        <v>1486</v>
      </c>
      <c r="D1066" s="196" t="s">
        <v>317</v>
      </c>
      <c r="E1066" s="197" t="s">
        <v>1487</v>
      </c>
      <c r="F1066" s="198" t="s">
        <v>1488</v>
      </c>
      <c r="G1066" s="199" t="s">
        <v>133</v>
      </c>
      <c r="H1066" s="200">
        <v>2</v>
      </c>
      <c r="I1066" s="201"/>
      <c r="J1066" s="202">
        <f>ROUND(I1066*H1066,2)</f>
        <v>0</v>
      </c>
      <c r="K1066" s="198" t="s">
        <v>19</v>
      </c>
      <c r="L1066" s="41"/>
      <c r="M1066" s="203" t="s">
        <v>19</v>
      </c>
      <c r="N1066" s="204" t="s">
        <v>47</v>
      </c>
      <c r="O1066" s="66"/>
      <c r="P1066" s="205">
        <f>O1066*H1066</f>
        <v>0</v>
      </c>
      <c r="Q1066" s="205">
        <v>0</v>
      </c>
      <c r="R1066" s="205">
        <f>Q1066*H1066</f>
        <v>0</v>
      </c>
      <c r="S1066" s="205">
        <v>0</v>
      </c>
      <c r="T1066" s="206">
        <f>S1066*H1066</f>
        <v>0</v>
      </c>
      <c r="U1066" s="36"/>
      <c r="V1066" s="36"/>
      <c r="W1066" s="36"/>
      <c r="X1066" s="36"/>
      <c r="Y1066" s="36"/>
      <c r="Z1066" s="36"/>
      <c r="AA1066" s="36"/>
      <c r="AB1066" s="36"/>
      <c r="AC1066" s="36"/>
      <c r="AD1066" s="36"/>
      <c r="AE1066" s="36"/>
      <c r="AR1066" s="207" t="s">
        <v>194</v>
      </c>
      <c r="AT1066" s="207" t="s">
        <v>317</v>
      </c>
      <c r="AU1066" s="207" t="s">
        <v>86</v>
      </c>
      <c r="AY1066" s="19" t="s">
        <v>315</v>
      </c>
      <c r="BE1066" s="208">
        <f>IF(N1066="základní",J1066,0)</f>
        <v>0</v>
      </c>
      <c r="BF1066" s="208">
        <f>IF(N1066="snížená",J1066,0)</f>
        <v>0</v>
      </c>
      <c r="BG1066" s="208">
        <f>IF(N1066="zákl. přenesená",J1066,0)</f>
        <v>0</v>
      </c>
      <c r="BH1066" s="208">
        <f>IF(N1066="sníž. přenesená",J1066,0)</f>
        <v>0</v>
      </c>
      <c r="BI1066" s="208">
        <f>IF(N1066="nulová",J1066,0)</f>
        <v>0</v>
      </c>
      <c r="BJ1066" s="19" t="s">
        <v>84</v>
      </c>
      <c r="BK1066" s="208">
        <f>ROUND(I1066*H1066,2)</f>
        <v>0</v>
      </c>
      <c r="BL1066" s="19" t="s">
        <v>194</v>
      </c>
      <c r="BM1066" s="207" t="s">
        <v>1489</v>
      </c>
    </row>
    <row r="1067" spans="1:65" s="2" customFormat="1">
      <c r="A1067" s="36"/>
      <c r="B1067" s="37"/>
      <c r="C1067" s="38"/>
      <c r="D1067" s="209" t="s">
        <v>322</v>
      </c>
      <c r="E1067" s="38"/>
      <c r="F1067" s="210" t="s">
        <v>1488</v>
      </c>
      <c r="G1067" s="38"/>
      <c r="H1067" s="38"/>
      <c r="I1067" s="118"/>
      <c r="J1067" s="38"/>
      <c r="K1067" s="38"/>
      <c r="L1067" s="41"/>
      <c r="M1067" s="211"/>
      <c r="N1067" s="212"/>
      <c r="O1067" s="66"/>
      <c r="P1067" s="66"/>
      <c r="Q1067" s="66"/>
      <c r="R1067" s="66"/>
      <c r="S1067" s="66"/>
      <c r="T1067" s="67"/>
      <c r="U1067" s="36"/>
      <c r="V1067" s="36"/>
      <c r="W1067" s="36"/>
      <c r="X1067" s="36"/>
      <c r="Y1067" s="36"/>
      <c r="Z1067" s="36"/>
      <c r="AA1067" s="36"/>
      <c r="AB1067" s="36"/>
      <c r="AC1067" s="36"/>
      <c r="AD1067" s="36"/>
      <c r="AE1067" s="36"/>
      <c r="AT1067" s="19" t="s">
        <v>322</v>
      </c>
      <c r="AU1067" s="19" t="s">
        <v>86</v>
      </c>
    </row>
    <row r="1068" spans="1:65" s="2" customFormat="1" ht="16.5" customHeight="1">
      <c r="A1068" s="36"/>
      <c r="B1068" s="37"/>
      <c r="C1068" s="196" t="s">
        <v>1490</v>
      </c>
      <c r="D1068" s="196" t="s">
        <v>317</v>
      </c>
      <c r="E1068" s="197" t="s">
        <v>1491</v>
      </c>
      <c r="F1068" s="198" t="s">
        <v>1492</v>
      </c>
      <c r="G1068" s="199" t="s">
        <v>994</v>
      </c>
      <c r="H1068" s="200">
        <v>1</v>
      </c>
      <c r="I1068" s="201"/>
      <c r="J1068" s="202">
        <f>ROUND(I1068*H1068,2)</f>
        <v>0</v>
      </c>
      <c r="K1068" s="198" t="s">
        <v>19</v>
      </c>
      <c r="L1068" s="41"/>
      <c r="M1068" s="203" t="s">
        <v>19</v>
      </c>
      <c r="N1068" s="204" t="s">
        <v>47</v>
      </c>
      <c r="O1068" s="66"/>
      <c r="P1068" s="205">
        <f>O1068*H1068</f>
        <v>0</v>
      </c>
      <c r="Q1068" s="205">
        <v>0</v>
      </c>
      <c r="R1068" s="205">
        <f>Q1068*H1068</f>
        <v>0</v>
      </c>
      <c r="S1068" s="205">
        <v>0</v>
      </c>
      <c r="T1068" s="206">
        <f>S1068*H1068</f>
        <v>0</v>
      </c>
      <c r="U1068" s="36"/>
      <c r="V1068" s="36"/>
      <c r="W1068" s="36"/>
      <c r="X1068" s="36"/>
      <c r="Y1068" s="36"/>
      <c r="Z1068" s="36"/>
      <c r="AA1068" s="36"/>
      <c r="AB1068" s="36"/>
      <c r="AC1068" s="36"/>
      <c r="AD1068" s="36"/>
      <c r="AE1068" s="36"/>
      <c r="AR1068" s="207" t="s">
        <v>194</v>
      </c>
      <c r="AT1068" s="207" t="s">
        <v>317</v>
      </c>
      <c r="AU1068" s="207" t="s">
        <v>86</v>
      </c>
      <c r="AY1068" s="19" t="s">
        <v>315</v>
      </c>
      <c r="BE1068" s="208">
        <f>IF(N1068="základní",J1068,0)</f>
        <v>0</v>
      </c>
      <c r="BF1068" s="208">
        <f>IF(N1068="snížená",J1068,0)</f>
        <v>0</v>
      </c>
      <c r="BG1068" s="208">
        <f>IF(N1068="zákl. přenesená",J1068,0)</f>
        <v>0</v>
      </c>
      <c r="BH1068" s="208">
        <f>IF(N1068="sníž. přenesená",J1068,0)</f>
        <v>0</v>
      </c>
      <c r="BI1068" s="208">
        <f>IF(N1068="nulová",J1068,0)</f>
        <v>0</v>
      </c>
      <c r="BJ1068" s="19" t="s">
        <v>84</v>
      </c>
      <c r="BK1068" s="208">
        <f>ROUND(I1068*H1068,2)</f>
        <v>0</v>
      </c>
      <c r="BL1068" s="19" t="s">
        <v>194</v>
      </c>
      <c r="BM1068" s="207" t="s">
        <v>1493</v>
      </c>
    </row>
    <row r="1069" spans="1:65" s="2" customFormat="1" ht="48.75">
      <c r="A1069" s="36"/>
      <c r="B1069" s="37"/>
      <c r="C1069" s="38"/>
      <c r="D1069" s="209" t="s">
        <v>322</v>
      </c>
      <c r="E1069" s="38"/>
      <c r="F1069" s="210" t="s">
        <v>1494</v>
      </c>
      <c r="G1069" s="38"/>
      <c r="H1069" s="38"/>
      <c r="I1069" s="118"/>
      <c r="J1069" s="38"/>
      <c r="K1069" s="38"/>
      <c r="L1069" s="41"/>
      <c r="M1069" s="211"/>
      <c r="N1069" s="212"/>
      <c r="O1069" s="66"/>
      <c r="P1069" s="66"/>
      <c r="Q1069" s="66"/>
      <c r="R1069" s="66"/>
      <c r="S1069" s="66"/>
      <c r="T1069" s="67"/>
      <c r="U1069" s="36"/>
      <c r="V1069" s="36"/>
      <c r="W1069" s="36"/>
      <c r="X1069" s="36"/>
      <c r="Y1069" s="36"/>
      <c r="Z1069" s="36"/>
      <c r="AA1069" s="36"/>
      <c r="AB1069" s="36"/>
      <c r="AC1069" s="36"/>
      <c r="AD1069" s="36"/>
      <c r="AE1069" s="36"/>
      <c r="AT1069" s="19" t="s">
        <v>322</v>
      </c>
      <c r="AU1069" s="19" t="s">
        <v>86</v>
      </c>
    </row>
    <row r="1070" spans="1:65" s="12" customFormat="1" ht="22.9" customHeight="1">
      <c r="B1070" s="180"/>
      <c r="C1070" s="181"/>
      <c r="D1070" s="182" t="s">
        <v>75</v>
      </c>
      <c r="E1070" s="194" t="s">
        <v>385</v>
      </c>
      <c r="F1070" s="194" t="s">
        <v>1495</v>
      </c>
      <c r="G1070" s="181"/>
      <c r="H1070" s="181"/>
      <c r="I1070" s="184"/>
      <c r="J1070" s="195">
        <f>BK1070</f>
        <v>0</v>
      </c>
      <c r="K1070" s="181"/>
      <c r="L1070" s="186"/>
      <c r="M1070" s="187"/>
      <c r="N1070" s="188"/>
      <c r="O1070" s="188"/>
      <c r="P1070" s="189">
        <f>SUM(P1071:P1227)</f>
        <v>0</v>
      </c>
      <c r="Q1070" s="188"/>
      <c r="R1070" s="189">
        <f>SUM(R1071:R1227)</f>
        <v>9.9407282200000004</v>
      </c>
      <c r="S1070" s="188"/>
      <c r="T1070" s="190">
        <f>SUM(T1071:T1227)</f>
        <v>709.52388200000007</v>
      </c>
      <c r="AR1070" s="191" t="s">
        <v>84</v>
      </c>
      <c r="AT1070" s="192" t="s">
        <v>75</v>
      </c>
      <c r="AU1070" s="192" t="s">
        <v>84</v>
      </c>
      <c r="AY1070" s="191" t="s">
        <v>315</v>
      </c>
      <c r="BK1070" s="193">
        <f>SUM(BK1071:BK1227)</f>
        <v>0</v>
      </c>
    </row>
    <row r="1071" spans="1:65" s="2" customFormat="1" ht="16.5" customHeight="1">
      <c r="A1071" s="36"/>
      <c r="B1071" s="37"/>
      <c r="C1071" s="196" t="s">
        <v>1496</v>
      </c>
      <c r="D1071" s="196" t="s">
        <v>317</v>
      </c>
      <c r="E1071" s="197" t="s">
        <v>1497</v>
      </c>
      <c r="F1071" s="198" t="s">
        <v>1498</v>
      </c>
      <c r="G1071" s="199" t="s">
        <v>121</v>
      </c>
      <c r="H1071" s="200">
        <v>44.7</v>
      </c>
      <c r="I1071" s="201"/>
      <c r="J1071" s="202">
        <f>ROUND(I1071*H1071,2)</f>
        <v>0</v>
      </c>
      <c r="K1071" s="198" t="s">
        <v>320</v>
      </c>
      <c r="L1071" s="41"/>
      <c r="M1071" s="203" t="s">
        <v>19</v>
      </c>
      <c r="N1071" s="204" t="s">
        <v>47</v>
      </c>
      <c r="O1071" s="66"/>
      <c r="P1071" s="205">
        <f>O1071*H1071</f>
        <v>0</v>
      </c>
      <c r="Q1071" s="205">
        <v>8.4000000000000003E-4</v>
      </c>
      <c r="R1071" s="205">
        <f>Q1071*H1071</f>
        <v>3.7548000000000005E-2</v>
      </c>
      <c r="S1071" s="205">
        <v>0</v>
      </c>
      <c r="T1071" s="206">
        <f>S1071*H1071</f>
        <v>0</v>
      </c>
      <c r="U1071" s="36"/>
      <c r="V1071" s="36"/>
      <c r="W1071" s="36"/>
      <c r="X1071" s="36"/>
      <c r="Y1071" s="36"/>
      <c r="Z1071" s="36"/>
      <c r="AA1071" s="36"/>
      <c r="AB1071" s="36"/>
      <c r="AC1071" s="36"/>
      <c r="AD1071" s="36"/>
      <c r="AE1071" s="36"/>
      <c r="AR1071" s="207" t="s">
        <v>194</v>
      </c>
      <c r="AT1071" s="207" t="s">
        <v>317</v>
      </c>
      <c r="AU1071" s="207" t="s">
        <v>86</v>
      </c>
      <c r="AY1071" s="19" t="s">
        <v>315</v>
      </c>
      <c r="BE1071" s="208">
        <f>IF(N1071="základní",J1071,0)</f>
        <v>0</v>
      </c>
      <c r="BF1071" s="208">
        <f>IF(N1071="snížená",J1071,0)</f>
        <v>0</v>
      </c>
      <c r="BG1071" s="208">
        <f>IF(N1071="zákl. přenesená",J1071,0)</f>
        <v>0</v>
      </c>
      <c r="BH1071" s="208">
        <f>IF(N1071="sníž. přenesená",J1071,0)</f>
        <v>0</v>
      </c>
      <c r="BI1071" s="208">
        <f>IF(N1071="nulová",J1071,0)</f>
        <v>0</v>
      </c>
      <c r="BJ1071" s="19" t="s">
        <v>84</v>
      </c>
      <c r="BK1071" s="208">
        <f>ROUND(I1071*H1071,2)</f>
        <v>0</v>
      </c>
      <c r="BL1071" s="19" t="s">
        <v>194</v>
      </c>
      <c r="BM1071" s="207" t="s">
        <v>1499</v>
      </c>
    </row>
    <row r="1072" spans="1:65" s="2" customFormat="1">
      <c r="A1072" s="36"/>
      <c r="B1072" s="37"/>
      <c r="C1072" s="38"/>
      <c r="D1072" s="209" t="s">
        <v>322</v>
      </c>
      <c r="E1072" s="38"/>
      <c r="F1072" s="210" t="s">
        <v>1498</v>
      </c>
      <c r="G1072" s="38"/>
      <c r="H1072" s="38"/>
      <c r="I1072" s="118"/>
      <c r="J1072" s="38"/>
      <c r="K1072" s="38"/>
      <c r="L1072" s="41"/>
      <c r="M1072" s="211"/>
      <c r="N1072" s="212"/>
      <c r="O1072" s="66"/>
      <c r="P1072" s="66"/>
      <c r="Q1072" s="66"/>
      <c r="R1072" s="66"/>
      <c r="S1072" s="66"/>
      <c r="T1072" s="67"/>
      <c r="U1072" s="36"/>
      <c r="V1072" s="36"/>
      <c r="W1072" s="36"/>
      <c r="X1072" s="36"/>
      <c r="Y1072" s="36"/>
      <c r="Z1072" s="36"/>
      <c r="AA1072" s="36"/>
      <c r="AB1072" s="36"/>
      <c r="AC1072" s="36"/>
      <c r="AD1072" s="36"/>
      <c r="AE1072" s="36"/>
      <c r="AT1072" s="19" t="s">
        <v>322</v>
      </c>
      <c r="AU1072" s="19" t="s">
        <v>86</v>
      </c>
    </row>
    <row r="1073" spans="1:65" s="2" customFormat="1" ht="39">
      <c r="A1073" s="36"/>
      <c r="B1073" s="37"/>
      <c r="C1073" s="38"/>
      <c r="D1073" s="209" t="s">
        <v>345</v>
      </c>
      <c r="E1073" s="38"/>
      <c r="F1073" s="224" t="s">
        <v>1500</v>
      </c>
      <c r="G1073" s="38"/>
      <c r="H1073" s="38"/>
      <c r="I1073" s="118"/>
      <c r="J1073" s="38"/>
      <c r="K1073" s="38"/>
      <c r="L1073" s="41"/>
      <c r="M1073" s="211"/>
      <c r="N1073" s="212"/>
      <c r="O1073" s="66"/>
      <c r="P1073" s="66"/>
      <c r="Q1073" s="66"/>
      <c r="R1073" s="66"/>
      <c r="S1073" s="66"/>
      <c r="T1073" s="67"/>
      <c r="U1073" s="36"/>
      <c r="V1073" s="36"/>
      <c r="W1073" s="36"/>
      <c r="X1073" s="36"/>
      <c r="Y1073" s="36"/>
      <c r="Z1073" s="36"/>
      <c r="AA1073" s="36"/>
      <c r="AB1073" s="36"/>
      <c r="AC1073" s="36"/>
      <c r="AD1073" s="36"/>
      <c r="AE1073" s="36"/>
      <c r="AT1073" s="19" t="s">
        <v>345</v>
      </c>
      <c r="AU1073" s="19" t="s">
        <v>86</v>
      </c>
    </row>
    <row r="1074" spans="1:65" s="14" customFormat="1">
      <c r="B1074" s="225"/>
      <c r="C1074" s="226"/>
      <c r="D1074" s="209" t="s">
        <v>324</v>
      </c>
      <c r="E1074" s="227" t="s">
        <v>19</v>
      </c>
      <c r="F1074" s="228" t="s">
        <v>1501</v>
      </c>
      <c r="G1074" s="226"/>
      <c r="H1074" s="227" t="s">
        <v>19</v>
      </c>
      <c r="I1074" s="229"/>
      <c r="J1074" s="226"/>
      <c r="K1074" s="226"/>
      <c r="L1074" s="230"/>
      <c r="M1074" s="231"/>
      <c r="N1074" s="232"/>
      <c r="O1074" s="232"/>
      <c r="P1074" s="232"/>
      <c r="Q1074" s="232"/>
      <c r="R1074" s="232"/>
      <c r="S1074" s="232"/>
      <c r="T1074" s="233"/>
      <c r="AT1074" s="234" t="s">
        <v>324</v>
      </c>
      <c r="AU1074" s="234" t="s">
        <v>86</v>
      </c>
      <c r="AV1074" s="14" t="s">
        <v>84</v>
      </c>
      <c r="AW1074" s="14" t="s">
        <v>37</v>
      </c>
      <c r="AX1074" s="14" t="s">
        <v>76</v>
      </c>
      <c r="AY1074" s="234" t="s">
        <v>315</v>
      </c>
    </row>
    <row r="1075" spans="1:65" s="13" customFormat="1">
      <c r="B1075" s="213"/>
      <c r="C1075" s="214"/>
      <c r="D1075" s="209" t="s">
        <v>324</v>
      </c>
      <c r="E1075" s="215" t="s">
        <v>19</v>
      </c>
      <c r="F1075" s="216" t="s">
        <v>1502</v>
      </c>
      <c r="G1075" s="214"/>
      <c r="H1075" s="217">
        <v>44.7</v>
      </c>
      <c r="I1075" s="218"/>
      <c r="J1075" s="214"/>
      <c r="K1075" s="214"/>
      <c r="L1075" s="219"/>
      <c r="M1075" s="220"/>
      <c r="N1075" s="221"/>
      <c r="O1075" s="221"/>
      <c r="P1075" s="221"/>
      <c r="Q1075" s="221"/>
      <c r="R1075" s="221"/>
      <c r="S1075" s="221"/>
      <c r="T1075" s="222"/>
      <c r="AT1075" s="223" t="s">
        <v>324</v>
      </c>
      <c r="AU1075" s="223" t="s">
        <v>86</v>
      </c>
      <c r="AV1075" s="13" t="s">
        <v>86</v>
      </c>
      <c r="AW1075" s="13" t="s">
        <v>37</v>
      </c>
      <c r="AX1075" s="13" t="s">
        <v>84</v>
      </c>
      <c r="AY1075" s="223" t="s">
        <v>315</v>
      </c>
    </row>
    <row r="1076" spans="1:65" s="2" customFormat="1" ht="16.5" customHeight="1">
      <c r="A1076" s="36"/>
      <c r="B1076" s="37"/>
      <c r="C1076" s="257" t="s">
        <v>1503</v>
      </c>
      <c r="D1076" s="257" t="s">
        <v>576</v>
      </c>
      <c r="E1076" s="258" t="s">
        <v>1504</v>
      </c>
      <c r="F1076" s="259" t="s">
        <v>1505</v>
      </c>
      <c r="G1076" s="260" t="s">
        <v>190</v>
      </c>
      <c r="H1076" s="261">
        <v>679</v>
      </c>
      <c r="I1076" s="262"/>
      <c r="J1076" s="263">
        <f>ROUND(I1076*H1076,2)</f>
        <v>0</v>
      </c>
      <c r="K1076" s="259" t="s">
        <v>19</v>
      </c>
      <c r="L1076" s="264"/>
      <c r="M1076" s="265" t="s">
        <v>19</v>
      </c>
      <c r="N1076" s="266" t="s">
        <v>47</v>
      </c>
      <c r="O1076" s="66"/>
      <c r="P1076" s="205">
        <f>O1076*H1076</f>
        <v>0</v>
      </c>
      <c r="Q1076" s="205">
        <v>1E-3</v>
      </c>
      <c r="R1076" s="205">
        <f>Q1076*H1076</f>
        <v>0.67900000000000005</v>
      </c>
      <c r="S1076" s="205">
        <v>0</v>
      </c>
      <c r="T1076" s="206">
        <f>S1076*H1076</f>
        <v>0</v>
      </c>
      <c r="U1076" s="36"/>
      <c r="V1076" s="36"/>
      <c r="W1076" s="36"/>
      <c r="X1076" s="36"/>
      <c r="Y1076" s="36"/>
      <c r="Z1076" s="36"/>
      <c r="AA1076" s="36"/>
      <c r="AB1076" s="36"/>
      <c r="AC1076" s="36"/>
      <c r="AD1076" s="36"/>
      <c r="AE1076" s="36"/>
      <c r="AR1076" s="207" t="s">
        <v>379</v>
      </c>
      <c r="AT1076" s="207" t="s">
        <v>576</v>
      </c>
      <c r="AU1076" s="207" t="s">
        <v>86</v>
      </c>
      <c r="AY1076" s="19" t="s">
        <v>315</v>
      </c>
      <c r="BE1076" s="208">
        <f>IF(N1076="základní",J1076,0)</f>
        <v>0</v>
      </c>
      <c r="BF1076" s="208">
        <f>IF(N1076="snížená",J1076,0)</f>
        <v>0</v>
      </c>
      <c r="BG1076" s="208">
        <f>IF(N1076="zákl. přenesená",J1076,0)</f>
        <v>0</v>
      </c>
      <c r="BH1076" s="208">
        <f>IF(N1076="sníž. přenesená",J1076,0)</f>
        <v>0</v>
      </c>
      <c r="BI1076" s="208">
        <f>IF(N1076="nulová",J1076,0)</f>
        <v>0</v>
      </c>
      <c r="BJ1076" s="19" t="s">
        <v>84</v>
      </c>
      <c r="BK1076" s="208">
        <f>ROUND(I1076*H1076,2)</f>
        <v>0</v>
      </c>
      <c r="BL1076" s="19" t="s">
        <v>194</v>
      </c>
      <c r="BM1076" s="207" t="s">
        <v>1506</v>
      </c>
    </row>
    <row r="1077" spans="1:65" s="2" customFormat="1" ht="48.75">
      <c r="A1077" s="36"/>
      <c r="B1077" s="37"/>
      <c r="C1077" s="38"/>
      <c r="D1077" s="209" t="s">
        <v>322</v>
      </c>
      <c r="E1077" s="38"/>
      <c r="F1077" s="210" t="s">
        <v>1507</v>
      </c>
      <c r="G1077" s="38"/>
      <c r="H1077" s="38"/>
      <c r="I1077" s="118"/>
      <c r="J1077" s="38"/>
      <c r="K1077" s="38"/>
      <c r="L1077" s="41"/>
      <c r="M1077" s="211"/>
      <c r="N1077" s="212"/>
      <c r="O1077" s="66"/>
      <c r="P1077" s="66"/>
      <c r="Q1077" s="66"/>
      <c r="R1077" s="66"/>
      <c r="S1077" s="66"/>
      <c r="T1077" s="67"/>
      <c r="U1077" s="36"/>
      <c r="V1077" s="36"/>
      <c r="W1077" s="36"/>
      <c r="X1077" s="36"/>
      <c r="Y1077" s="36"/>
      <c r="Z1077" s="36"/>
      <c r="AA1077" s="36"/>
      <c r="AB1077" s="36"/>
      <c r="AC1077" s="36"/>
      <c r="AD1077" s="36"/>
      <c r="AE1077" s="36"/>
      <c r="AT1077" s="19" t="s">
        <v>322</v>
      </c>
      <c r="AU1077" s="19" t="s">
        <v>86</v>
      </c>
    </row>
    <row r="1078" spans="1:65" s="14" customFormat="1">
      <c r="B1078" s="225"/>
      <c r="C1078" s="226"/>
      <c r="D1078" s="209" t="s">
        <v>324</v>
      </c>
      <c r="E1078" s="227" t="s">
        <v>19</v>
      </c>
      <c r="F1078" s="228" t="s">
        <v>1501</v>
      </c>
      <c r="G1078" s="226"/>
      <c r="H1078" s="227" t="s">
        <v>19</v>
      </c>
      <c r="I1078" s="229"/>
      <c r="J1078" s="226"/>
      <c r="K1078" s="226"/>
      <c r="L1078" s="230"/>
      <c r="M1078" s="231"/>
      <c r="N1078" s="232"/>
      <c r="O1078" s="232"/>
      <c r="P1078" s="232"/>
      <c r="Q1078" s="232"/>
      <c r="R1078" s="232"/>
      <c r="S1078" s="232"/>
      <c r="T1078" s="233"/>
      <c r="AT1078" s="234" t="s">
        <v>324</v>
      </c>
      <c r="AU1078" s="234" t="s">
        <v>86</v>
      </c>
      <c r="AV1078" s="14" t="s">
        <v>84</v>
      </c>
      <c r="AW1078" s="14" t="s">
        <v>37</v>
      </c>
      <c r="AX1078" s="14" t="s">
        <v>76</v>
      </c>
      <c r="AY1078" s="234" t="s">
        <v>315</v>
      </c>
    </row>
    <row r="1079" spans="1:65" s="13" customFormat="1">
      <c r="B1079" s="213"/>
      <c r="C1079" s="214"/>
      <c r="D1079" s="209" t="s">
        <v>324</v>
      </c>
      <c r="E1079" s="215" t="s">
        <v>19</v>
      </c>
      <c r="F1079" s="216" t="s">
        <v>1508</v>
      </c>
      <c r="G1079" s="214"/>
      <c r="H1079" s="217">
        <v>679</v>
      </c>
      <c r="I1079" s="218"/>
      <c r="J1079" s="214"/>
      <c r="K1079" s="214"/>
      <c r="L1079" s="219"/>
      <c r="M1079" s="220"/>
      <c r="N1079" s="221"/>
      <c r="O1079" s="221"/>
      <c r="P1079" s="221"/>
      <c r="Q1079" s="221"/>
      <c r="R1079" s="221"/>
      <c r="S1079" s="221"/>
      <c r="T1079" s="222"/>
      <c r="AT1079" s="223" t="s">
        <v>324</v>
      </c>
      <c r="AU1079" s="223" t="s">
        <v>86</v>
      </c>
      <c r="AV1079" s="13" t="s">
        <v>86</v>
      </c>
      <c r="AW1079" s="13" t="s">
        <v>37</v>
      </c>
      <c r="AX1079" s="13" t="s">
        <v>84</v>
      </c>
      <c r="AY1079" s="223" t="s">
        <v>315</v>
      </c>
    </row>
    <row r="1080" spans="1:65" s="2" customFormat="1" ht="16.5" customHeight="1">
      <c r="A1080" s="36"/>
      <c r="B1080" s="37"/>
      <c r="C1080" s="196" t="s">
        <v>1509</v>
      </c>
      <c r="D1080" s="196" t="s">
        <v>317</v>
      </c>
      <c r="E1080" s="197" t="s">
        <v>1510</v>
      </c>
      <c r="F1080" s="198" t="s">
        <v>1511</v>
      </c>
      <c r="G1080" s="199" t="s">
        <v>121</v>
      </c>
      <c r="H1080" s="200">
        <v>50</v>
      </c>
      <c r="I1080" s="201"/>
      <c r="J1080" s="202">
        <f>ROUND(I1080*H1080,2)</f>
        <v>0</v>
      </c>
      <c r="K1080" s="198" t="s">
        <v>320</v>
      </c>
      <c r="L1080" s="41"/>
      <c r="M1080" s="203" t="s">
        <v>19</v>
      </c>
      <c r="N1080" s="204" t="s">
        <v>47</v>
      </c>
      <c r="O1080" s="66"/>
      <c r="P1080" s="205">
        <f>O1080*H1080</f>
        <v>0</v>
      </c>
      <c r="Q1080" s="205">
        <v>0</v>
      </c>
      <c r="R1080" s="205">
        <f>Q1080*H1080</f>
        <v>0</v>
      </c>
      <c r="S1080" s="205">
        <v>0</v>
      </c>
      <c r="T1080" s="206">
        <f>S1080*H1080</f>
        <v>0</v>
      </c>
      <c r="U1080" s="36"/>
      <c r="V1080" s="36"/>
      <c r="W1080" s="36"/>
      <c r="X1080" s="36"/>
      <c r="Y1080" s="36"/>
      <c r="Z1080" s="36"/>
      <c r="AA1080" s="36"/>
      <c r="AB1080" s="36"/>
      <c r="AC1080" s="36"/>
      <c r="AD1080" s="36"/>
      <c r="AE1080" s="36"/>
      <c r="AR1080" s="207" t="s">
        <v>194</v>
      </c>
      <c r="AT1080" s="207" t="s">
        <v>317</v>
      </c>
      <c r="AU1080" s="207" t="s">
        <v>86</v>
      </c>
      <c r="AY1080" s="19" t="s">
        <v>315</v>
      </c>
      <c r="BE1080" s="208">
        <f>IF(N1080="základní",J1080,0)</f>
        <v>0</v>
      </c>
      <c r="BF1080" s="208">
        <f>IF(N1080="snížená",J1080,0)</f>
        <v>0</v>
      </c>
      <c r="BG1080" s="208">
        <f>IF(N1080="zákl. přenesená",J1080,0)</f>
        <v>0</v>
      </c>
      <c r="BH1080" s="208">
        <f>IF(N1080="sníž. přenesená",J1080,0)</f>
        <v>0</v>
      </c>
      <c r="BI1080" s="208">
        <f>IF(N1080="nulová",J1080,0)</f>
        <v>0</v>
      </c>
      <c r="BJ1080" s="19" t="s">
        <v>84</v>
      </c>
      <c r="BK1080" s="208">
        <f>ROUND(I1080*H1080,2)</f>
        <v>0</v>
      </c>
      <c r="BL1080" s="19" t="s">
        <v>194</v>
      </c>
      <c r="BM1080" s="207" t="s">
        <v>1512</v>
      </c>
    </row>
    <row r="1081" spans="1:65" s="2" customFormat="1">
      <c r="A1081" s="36"/>
      <c r="B1081" s="37"/>
      <c r="C1081" s="38"/>
      <c r="D1081" s="209" t="s">
        <v>322</v>
      </c>
      <c r="E1081" s="38"/>
      <c r="F1081" s="210" t="s">
        <v>1513</v>
      </c>
      <c r="G1081" s="38"/>
      <c r="H1081" s="38"/>
      <c r="I1081" s="118"/>
      <c r="J1081" s="38"/>
      <c r="K1081" s="38"/>
      <c r="L1081" s="41"/>
      <c r="M1081" s="211"/>
      <c r="N1081" s="212"/>
      <c r="O1081" s="66"/>
      <c r="P1081" s="66"/>
      <c r="Q1081" s="66"/>
      <c r="R1081" s="66"/>
      <c r="S1081" s="66"/>
      <c r="T1081" s="67"/>
      <c r="U1081" s="36"/>
      <c r="V1081" s="36"/>
      <c r="W1081" s="36"/>
      <c r="X1081" s="36"/>
      <c r="Y1081" s="36"/>
      <c r="Z1081" s="36"/>
      <c r="AA1081" s="36"/>
      <c r="AB1081" s="36"/>
      <c r="AC1081" s="36"/>
      <c r="AD1081" s="36"/>
      <c r="AE1081" s="36"/>
      <c r="AT1081" s="19" t="s">
        <v>322</v>
      </c>
      <c r="AU1081" s="19" t="s">
        <v>86</v>
      </c>
    </row>
    <row r="1082" spans="1:65" s="14" customFormat="1">
      <c r="B1082" s="225"/>
      <c r="C1082" s="226"/>
      <c r="D1082" s="209" t="s">
        <v>324</v>
      </c>
      <c r="E1082" s="227" t="s">
        <v>19</v>
      </c>
      <c r="F1082" s="228" t="s">
        <v>1514</v>
      </c>
      <c r="G1082" s="226"/>
      <c r="H1082" s="227" t="s">
        <v>19</v>
      </c>
      <c r="I1082" s="229"/>
      <c r="J1082" s="226"/>
      <c r="K1082" s="226"/>
      <c r="L1082" s="230"/>
      <c r="M1082" s="231"/>
      <c r="N1082" s="232"/>
      <c r="O1082" s="232"/>
      <c r="P1082" s="232"/>
      <c r="Q1082" s="232"/>
      <c r="R1082" s="232"/>
      <c r="S1082" s="232"/>
      <c r="T1082" s="233"/>
      <c r="AT1082" s="234" t="s">
        <v>324</v>
      </c>
      <c r="AU1082" s="234" t="s">
        <v>86</v>
      </c>
      <c r="AV1082" s="14" t="s">
        <v>84</v>
      </c>
      <c r="AW1082" s="14" t="s">
        <v>37</v>
      </c>
      <c r="AX1082" s="14" t="s">
        <v>76</v>
      </c>
      <c r="AY1082" s="234" t="s">
        <v>315</v>
      </c>
    </row>
    <row r="1083" spans="1:65" s="13" customFormat="1">
      <c r="B1083" s="213"/>
      <c r="C1083" s="214"/>
      <c r="D1083" s="209" t="s">
        <v>324</v>
      </c>
      <c r="E1083" s="215" t="s">
        <v>173</v>
      </c>
      <c r="F1083" s="216" t="s">
        <v>1515</v>
      </c>
      <c r="G1083" s="214"/>
      <c r="H1083" s="217">
        <v>50</v>
      </c>
      <c r="I1083" s="218"/>
      <c r="J1083" s="214"/>
      <c r="K1083" s="214"/>
      <c r="L1083" s="219"/>
      <c r="M1083" s="220"/>
      <c r="N1083" s="221"/>
      <c r="O1083" s="221"/>
      <c r="P1083" s="221"/>
      <c r="Q1083" s="221"/>
      <c r="R1083" s="221"/>
      <c r="S1083" s="221"/>
      <c r="T1083" s="222"/>
      <c r="AT1083" s="223" t="s">
        <v>324</v>
      </c>
      <c r="AU1083" s="223" t="s">
        <v>86</v>
      </c>
      <c r="AV1083" s="13" t="s">
        <v>86</v>
      </c>
      <c r="AW1083" s="13" t="s">
        <v>37</v>
      </c>
      <c r="AX1083" s="13" t="s">
        <v>84</v>
      </c>
      <c r="AY1083" s="223" t="s">
        <v>315</v>
      </c>
    </row>
    <row r="1084" spans="1:65" s="2" customFormat="1" ht="16.5" customHeight="1">
      <c r="A1084" s="36"/>
      <c r="B1084" s="37"/>
      <c r="C1084" s="257" t="s">
        <v>1516</v>
      </c>
      <c r="D1084" s="257" t="s">
        <v>576</v>
      </c>
      <c r="E1084" s="258" t="s">
        <v>1517</v>
      </c>
      <c r="F1084" s="259" t="s">
        <v>1518</v>
      </c>
      <c r="G1084" s="260" t="s">
        <v>121</v>
      </c>
      <c r="H1084" s="261">
        <v>50</v>
      </c>
      <c r="I1084" s="262"/>
      <c r="J1084" s="263">
        <f>ROUND(I1084*H1084,2)</f>
        <v>0</v>
      </c>
      <c r="K1084" s="259" t="s">
        <v>19</v>
      </c>
      <c r="L1084" s="264"/>
      <c r="M1084" s="265" t="s">
        <v>19</v>
      </c>
      <c r="N1084" s="266" t="s">
        <v>47</v>
      </c>
      <c r="O1084" s="66"/>
      <c r="P1084" s="205">
        <f>O1084*H1084</f>
        <v>0</v>
      </c>
      <c r="Q1084" s="205">
        <v>0.12776999999999999</v>
      </c>
      <c r="R1084" s="205">
        <f>Q1084*H1084</f>
        <v>6.3884999999999996</v>
      </c>
      <c r="S1084" s="205">
        <v>0</v>
      </c>
      <c r="T1084" s="206">
        <f>S1084*H1084</f>
        <v>0</v>
      </c>
      <c r="U1084" s="36"/>
      <c r="V1084" s="36"/>
      <c r="W1084" s="36"/>
      <c r="X1084" s="36"/>
      <c r="Y1084" s="36"/>
      <c r="Z1084" s="36"/>
      <c r="AA1084" s="36"/>
      <c r="AB1084" s="36"/>
      <c r="AC1084" s="36"/>
      <c r="AD1084" s="36"/>
      <c r="AE1084" s="36"/>
      <c r="AR1084" s="207" t="s">
        <v>379</v>
      </c>
      <c r="AT1084" s="207" t="s">
        <v>576</v>
      </c>
      <c r="AU1084" s="207" t="s">
        <v>86</v>
      </c>
      <c r="AY1084" s="19" t="s">
        <v>315</v>
      </c>
      <c r="BE1084" s="208">
        <f>IF(N1084="základní",J1084,0)</f>
        <v>0</v>
      </c>
      <c r="BF1084" s="208">
        <f>IF(N1084="snížená",J1084,0)</f>
        <v>0</v>
      </c>
      <c r="BG1084" s="208">
        <f>IF(N1084="zákl. přenesená",J1084,0)</f>
        <v>0</v>
      </c>
      <c r="BH1084" s="208">
        <f>IF(N1084="sníž. přenesená",J1084,0)</f>
        <v>0</v>
      </c>
      <c r="BI1084" s="208">
        <f>IF(N1084="nulová",J1084,0)</f>
        <v>0</v>
      </c>
      <c r="BJ1084" s="19" t="s">
        <v>84</v>
      </c>
      <c r="BK1084" s="208">
        <f>ROUND(I1084*H1084,2)</f>
        <v>0</v>
      </c>
      <c r="BL1084" s="19" t="s">
        <v>194</v>
      </c>
      <c r="BM1084" s="207" t="s">
        <v>1519</v>
      </c>
    </row>
    <row r="1085" spans="1:65" s="2" customFormat="1" ht="39">
      <c r="A1085" s="36"/>
      <c r="B1085" s="37"/>
      <c r="C1085" s="38"/>
      <c r="D1085" s="209" t="s">
        <v>322</v>
      </c>
      <c r="E1085" s="38"/>
      <c r="F1085" s="210" t="s">
        <v>1520</v>
      </c>
      <c r="G1085" s="38"/>
      <c r="H1085" s="38"/>
      <c r="I1085" s="118"/>
      <c r="J1085" s="38"/>
      <c r="K1085" s="38"/>
      <c r="L1085" s="41"/>
      <c r="M1085" s="211"/>
      <c r="N1085" s="212"/>
      <c r="O1085" s="66"/>
      <c r="P1085" s="66"/>
      <c r="Q1085" s="66"/>
      <c r="R1085" s="66"/>
      <c r="S1085" s="66"/>
      <c r="T1085" s="67"/>
      <c r="U1085" s="36"/>
      <c r="V1085" s="36"/>
      <c r="W1085" s="36"/>
      <c r="X1085" s="36"/>
      <c r="Y1085" s="36"/>
      <c r="Z1085" s="36"/>
      <c r="AA1085" s="36"/>
      <c r="AB1085" s="36"/>
      <c r="AC1085" s="36"/>
      <c r="AD1085" s="36"/>
      <c r="AE1085" s="36"/>
      <c r="AT1085" s="19" t="s">
        <v>322</v>
      </c>
      <c r="AU1085" s="19" t="s">
        <v>86</v>
      </c>
    </row>
    <row r="1086" spans="1:65" s="13" customFormat="1">
      <c r="B1086" s="213"/>
      <c r="C1086" s="214"/>
      <c r="D1086" s="209" t="s">
        <v>324</v>
      </c>
      <c r="E1086" s="215" t="s">
        <v>19</v>
      </c>
      <c r="F1086" s="216" t="s">
        <v>173</v>
      </c>
      <c r="G1086" s="214"/>
      <c r="H1086" s="217">
        <v>50</v>
      </c>
      <c r="I1086" s="218"/>
      <c r="J1086" s="214"/>
      <c r="K1086" s="214"/>
      <c r="L1086" s="219"/>
      <c r="M1086" s="220"/>
      <c r="N1086" s="221"/>
      <c r="O1086" s="221"/>
      <c r="P1086" s="221"/>
      <c r="Q1086" s="221"/>
      <c r="R1086" s="221"/>
      <c r="S1086" s="221"/>
      <c r="T1086" s="222"/>
      <c r="AT1086" s="223" t="s">
        <v>324</v>
      </c>
      <c r="AU1086" s="223" t="s">
        <v>86</v>
      </c>
      <c r="AV1086" s="13" t="s">
        <v>86</v>
      </c>
      <c r="AW1086" s="13" t="s">
        <v>37</v>
      </c>
      <c r="AX1086" s="13" t="s">
        <v>84</v>
      </c>
      <c r="AY1086" s="223" t="s">
        <v>315</v>
      </c>
    </row>
    <row r="1087" spans="1:65" s="2" customFormat="1" ht="16.5" customHeight="1">
      <c r="A1087" s="36"/>
      <c r="B1087" s="37"/>
      <c r="C1087" s="196" t="s">
        <v>1521</v>
      </c>
      <c r="D1087" s="196" t="s">
        <v>317</v>
      </c>
      <c r="E1087" s="197" t="s">
        <v>1522</v>
      </c>
      <c r="F1087" s="198" t="s">
        <v>1523</v>
      </c>
      <c r="G1087" s="199" t="s">
        <v>121</v>
      </c>
      <c r="H1087" s="200">
        <v>50</v>
      </c>
      <c r="I1087" s="201"/>
      <c r="J1087" s="202">
        <f>ROUND(I1087*H1087,2)</f>
        <v>0</v>
      </c>
      <c r="K1087" s="198" t="s">
        <v>19</v>
      </c>
      <c r="L1087" s="41"/>
      <c r="M1087" s="203" t="s">
        <v>19</v>
      </c>
      <c r="N1087" s="204" t="s">
        <v>47</v>
      </c>
      <c r="O1087" s="66"/>
      <c r="P1087" s="205">
        <f>O1087*H1087</f>
        <v>0</v>
      </c>
      <c r="Q1087" s="205">
        <v>0</v>
      </c>
      <c r="R1087" s="205">
        <f>Q1087*H1087</f>
        <v>0</v>
      </c>
      <c r="S1087" s="205">
        <v>0</v>
      </c>
      <c r="T1087" s="206">
        <f>S1087*H1087</f>
        <v>0</v>
      </c>
      <c r="U1087" s="36"/>
      <c r="V1087" s="36"/>
      <c r="W1087" s="36"/>
      <c r="X1087" s="36"/>
      <c r="Y1087" s="36"/>
      <c r="Z1087" s="36"/>
      <c r="AA1087" s="36"/>
      <c r="AB1087" s="36"/>
      <c r="AC1087" s="36"/>
      <c r="AD1087" s="36"/>
      <c r="AE1087" s="36"/>
      <c r="AR1087" s="207" t="s">
        <v>194</v>
      </c>
      <c r="AT1087" s="207" t="s">
        <v>317</v>
      </c>
      <c r="AU1087" s="207" t="s">
        <v>86</v>
      </c>
      <c r="AY1087" s="19" t="s">
        <v>315</v>
      </c>
      <c r="BE1087" s="208">
        <f>IF(N1087="základní",J1087,0)</f>
        <v>0</v>
      </c>
      <c r="BF1087" s="208">
        <f>IF(N1087="snížená",J1087,0)</f>
        <v>0</v>
      </c>
      <c r="BG1087" s="208">
        <f>IF(N1087="zákl. přenesená",J1087,0)</f>
        <v>0</v>
      </c>
      <c r="BH1087" s="208">
        <f>IF(N1087="sníž. přenesená",J1087,0)</f>
        <v>0</v>
      </c>
      <c r="BI1087" s="208">
        <f>IF(N1087="nulová",J1087,0)</f>
        <v>0</v>
      </c>
      <c r="BJ1087" s="19" t="s">
        <v>84</v>
      </c>
      <c r="BK1087" s="208">
        <f>ROUND(I1087*H1087,2)</f>
        <v>0</v>
      </c>
      <c r="BL1087" s="19" t="s">
        <v>194</v>
      </c>
      <c r="BM1087" s="207" t="s">
        <v>1524</v>
      </c>
    </row>
    <row r="1088" spans="1:65" s="2" customFormat="1">
      <c r="A1088" s="36"/>
      <c r="B1088" s="37"/>
      <c r="C1088" s="38"/>
      <c r="D1088" s="209" t="s">
        <v>322</v>
      </c>
      <c r="E1088" s="38"/>
      <c r="F1088" s="210" t="s">
        <v>1523</v>
      </c>
      <c r="G1088" s="38"/>
      <c r="H1088" s="38"/>
      <c r="I1088" s="118"/>
      <c r="J1088" s="38"/>
      <c r="K1088" s="38"/>
      <c r="L1088" s="41"/>
      <c r="M1088" s="211"/>
      <c r="N1088" s="212"/>
      <c r="O1088" s="66"/>
      <c r="P1088" s="66"/>
      <c r="Q1088" s="66"/>
      <c r="R1088" s="66"/>
      <c r="S1088" s="66"/>
      <c r="T1088" s="67"/>
      <c r="U1088" s="36"/>
      <c r="V1088" s="36"/>
      <c r="W1088" s="36"/>
      <c r="X1088" s="36"/>
      <c r="Y1088" s="36"/>
      <c r="Z1088" s="36"/>
      <c r="AA1088" s="36"/>
      <c r="AB1088" s="36"/>
      <c r="AC1088" s="36"/>
      <c r="AD1088" s="36"/>
      <c r="AE1088" s="36"/>
      <c r="AT1088" s="19" t="s">
        <v>322</v>
      </c>
      <c r="AU1088" s="19" t="s">
        <v>86</v>
      </c>
    </row>
    <row r="1089" spans="1:65" s="13" customFormat="1">
      <c r="B1089" s="213"/>
      <c r="C1089" s="214"/>
      <c r="D1089" s="209" t="s">
        <v>324</v>
      </c>
      <c r="E1089" s="215" t="s">
        <v>19</v>
      </c>
      <c r="F1089" s="216" t="s">
        <v>173</v>
      </c>
      <c r="G1089" s="214"/>
      <c r="H1089" s="217">
        <v>50</v>
      </c>
      <c r="I1089" s="218"/>
      <c r="J1089" s="214"/>
      <c r="K1089" s="214"/>
      <c r="L1089" s="219"/>
      <c r="M1089" s="220"/>
      <c r="N1089" s="221"/>
      <c r="O1089" s="221"/>
      <c r="P1089" s="221"/>
      <c r="Q1089" s="221"/>
      <c r="R1089" s="221"/>
      <c r="S1089" s="221"/>
      <c r="T1089" s="222"/>
      <c r="AT1089" s="223" t="s">
        <v>324</v>
      </c>
      <c r="AU1089" s="223" t="s">
        <v>86</v>
      </c>
      <c r="AV1089" s="13" t="s">
        <v>86</v>
      </c>
      <c r="AW1089" s="13" t="s">
        <v>37</v>
      </c>
      <c r="AX1089" s="13" t="s">
        <v>84</v>
      </c>
      <c r="AY1089" s="223" t="s">
        <v>315</v>
      </c>
    </row>
    <row r="1090" spans="1:65" s="2" customFormat="1" ht="16.5" customHeight="1">
      <c r="A1090" s="36"/>
      <c r="B1090" s="37"/>
      <c r="C1090" s="196" t="s">
        <v>1525</v>
      </c>
      <c r="D1090" s="196" t="s">
        <v>317</v>
      </c>
      <c r="E1090" s="197" t="s">
        <v>1526</v>
      </c>
      <c r="F1090" s="198" t="s">
        <v>1527</v>
      </c>
      <c r="G1090" s="199" t="s">
        <v>105</v>
      </c>
      <c r="H1090" s="200">
        <v>72.7</v>
      </c>
      <c r="I1090" s="201"/>
      <c r="J1090" s="202">
        <f>ROUND(I1090*H1090,2)</f>
        <v>0</v>
      </c>
      <c r="K1090" s="198" t="s">
        <v>320</v>
      </c>
      <c r="L1090" s="41"/>
      <c r="M1090" s="203" t="s">
        <v>19</v>
      </c>
      <c r="N1090" s="204" t="s">
        <v>47</v>
      </c>
      <c r="O1090" s="66"/>
      <c r="P1090" s="205">
        <f>O1090*H1090</f>
        <v>0</v>
      </c>
      <c r="Q1090" s="205">
        <v>6.3000000000000003E-4</v>
      </c>
      <c r="R1090" s="205">
        <f>Q1090*H1090</f>
        <v>4.5801000000000001E-2</v>
      </c>
      <c r="S1090" s="205">
        <v>0</v>
      </c>
      <c r="T1090" s="206">
        <f>S1090*H1090</f>
        <v>0</v>
      </c>
      <c r="U1090" s="36"/>
      <c r="V1090" s="36"/>
      <c r="W1090" s="36"/>
      <c r="X1090" s="36"/>
      <c r="Y1090" s="36"/>
      <c r="Z1090" s="36"/>
      <c r="AA1090" s="36"/>
      <c r="AB1090" s="36"/>
      <c r="AC1090" s="36"/>
      <c r="AD1090" s="36"/>
      <c r="AE1090" s="36"/>
      <c r="AR1090" s="207" t="s">
        <v>194</v>
      </c>
      <c r="AT1090" s="207" t="s">
        <v>317</v>
      </c>
      <c r="AU1090" s="207" t="s">
        <v>86</v>
      </c>
      <c r="AY1090" s="19" t="s">
        <v>315</v>
      </c>
      <c r="BE1090" s="208">
        <f>IF(N1090="základní",J1090,0)</f>
        <v>0</v>
      </c>
      <c r="BF1090" s="208">
        <f>IF(N1090="snížená",J1090,0)</f>
        <v>0</v>
      </c>
      <c r="BG1090" s="208">
        <f>IF(N1090="zákl. přenesená",J1090,0)</f>
        <v>0</v>
      </c>
      <c r="BH1090" s="208">
        <f>IF(N1090="sníž. přenesená",J1090,0)</f>
        <v>0</v>
      </c>
      <c r="BI1090" s="208">
        <f>IF(N1090="nulová",J1090,0)</f>
        <v>0</v>
      </c>
      <c r="BJ1090" s="19" t="s">
        <v>84</v>
      </c>
      <c r="BK1090" s="208">
        <f>ROUND(I1090*H1090,2)</f>
        <v>0</v>
      </c>
      <c r="BL1090" s="19" t="s">
        <v>194</v>
      </c>
      <c r="BM1090" s="207" t="s">
        <v>1528</v>
      </c>
    </row>
    <row r="1091" spans="1:65" s="2" customFormat="1">
      <c r="A1091" s="36"/>
      <c r="B1091" s="37"/>
      <c r="C1091" s="38"/>
      <c r="D1091" s="209" t="s">
        <v>322</v>
      </c>
      <c r="E1091" s="38"/>
      <c r="F1091" s="210" t="s">
        <v>1529</v>
      </c>
      <c r="G1091" s="38"/>
      <c r="H1091" s="38"/>
      <c r="I1091" s="118"/>
      <c r="J1091" s="38"/>
      <c r="K1091" s="38"/>
      <c r="L1091" s="41"/>
      <c r="M1091" s="211"/>
      <c r="N1091" s="212"/>
      <c r="O1091" s="66"/>
      <c r="P1091" s="66"/>
      <c r="Q1091" s="66"/>
      <c r="R1091" s="66"/>
      <c r="S1091" s="66"/>
      <c r="T1091" s="67"/>
      <c r="U1091" s="36"/>
      <c r="V1091" s="36"/>
      <c r="W1091" s="36"/>
      <c r="X1091" s="36"/>
      <c r="Y1091" s="36"/>
      <c r="Z1091" s="36"/>
      <c r="AA1091" s="36"/>
      <c r="AB1091" s="36"/>
      <c r="AC1091" s="36"/>
      <c r="AD1091" s="36"/>
      <c r="AE1091" s="36"/>
      <c r="AT1091" s="19" t="s">
        <v>322</v>
      </c>
      <c r="AU1091" s="19" t="s">
        <v>86</v>
      </c>
    </row>
    <row r="1092" spans="1:65" s="14" customFormat="1">
      <c r="B1092" s="225"/>
      <c r="C1092" s="226"/>
      <c r="D1092" s="209" t="s">
        <v>324</v>
      </c>
      <c r="E1092" s="227" t="s">
        <v>19</v>
      </c>
      <c r="F1092" s="228" t="s">
        <v>1530</v>
      </c>
      <c r="G1092" s="226"/>
      <c r="H1092" s="227" t="s">
        <v>19</v>
      </c>
      <c r="I1092" s="229"/>
      <c r="J1092" s="226"/>
      <c r="K1092" s="226"/>
      <c r="L1092" s="230"/>
      <c r="M1092" s="231"/>
      <c r="N1092" s="232"/>
      <c r="O1092" s="232"/>
      <c r="P1092" s="232"/>
      <c r="Q1092" s="232"/>
      <c r="R1092" s="232"/>
      <c r="S1092" s="232"/>
      <c r="T1092" s="233"/>
      <c r="AT1092" s="234" t="s">
        <v>324</v>
      </c>
      <c r="AU1092" s="234" t="s">
        <v>86</v>
      </c>
      <c r="AV1092" s="14" t="s">
        <v>84</v>
      </c>
      <c r="AW1092" s="14" t="s">
        <v>37</v>
      </c>
      <c r="AX1092" s="14" t="s">
        <v>76</v>
      </c>
      <c r="AY1092" s="234" t="s">
        <v>315</v>
      </c>
    </row>
    <row r="1093" spans="1:65" s="14" customFormat="1">
      <c r="B1093" s="225"/>
      <c r="C1093" s="226"/>
      <c r="D1093" s="209" t="s">
        <v>324</v>
      </c>
      <c r="E1093" s="227" t="s">
        <v>19</v>
      </c>
      <c r="F1093" s="228" t="s">
        <v>1119</v>
      </c>
      <c r="G1093" s="226"/>
      <c r="H1093" s="227" t="s">
        <v>19</v>
      </c>
      <c r="I1093" s="229"/>
      <c r="J1093" s="226"/>
      <c r="K1093" s="226"/>
      <c r="L1093" s="230"/>
      <c r="M1093" s="231"/>
      <c r="N1093" s="232"/>
      <c r="O1093" s="232"/>
      <c r="P1093" s="232"/>
      <c r="Q1093" s="232"/>
      <c r="R1093" s="232"/>
      <c r="S1093" s="232"/>
      <c r="T1093" s="233"/>
      <c r="AT1093" s="234" t="s">
        <v>324</v>
      </c>
      <c r="AU1093" s="234" t="s">
        <v>86</v>
      </c>
      <c r="AV1093" s="14" t="s">
        <v>84</v>
      </c>
      <c r="AW1093" s="14" t="s">
        <v>37</v>
      </c>
      <c r="AX1093" s="14" t="s">
        <v>76</v>
      </c>
      <c r="AY1093" s="234" t="s">
        <v>315</v>
      </c>
    </row>
    <row r="1094" spans="1:65" s="13" customFormat="1">
      <c r="B1094" s="213"/>
      <c r="C1094" s="214"/>
      <c r="D1094" s="209" t="s">
        <v>324</v>
      </c>
      <c r="E1094" s="215" t="s">
        <v>19</v>
      </c>
      <c r="F1094" s="216" t="s">
        <v>1531</v>
      </c>
      <c r="G1094" s="214"/>
      <c r="H1094" s="217">
        <v>33.299999999999997</v>
      </c>
      <c r="I1094" s="218"/>
      <c r="J1094" s="214"/>
      <c r="K1094" s="214"/>
      <c r="L1094" s="219"/>
      <c r="M1094" s="220"/>
      <c r="N1094" s="221"/>
      <c r="O1094" s="221"/>
      <c r="P1094" s="221"/>
      <c r="Q1094" s="221"/>
      <c r="R1094" s="221"/>
      <c r="S1094" s="221"/>
      <c r="T1094" s="222"/>
      <c r="AT1094" s="223" t="s">
        <v>324</v>
      </c>
      <c r="AU1094" s="223" t="s">
        <v>86</v>
      </c>
      <c r="AV1094" s="13" t="s">
        <v>86</v>
      </c>
      <c r="AW1094" s="13" t="s">
        <v>37</v>
      </c>
      <c r="AX1094" s="13" t="s">
        <v>76</v>
      </c>
      <c r="AY1094" s="223" t="s">
        <v>315</v>
      </c>
    </row>
    <row r="1095" spans="1:65" s="14" customFormat="1">
      <c r="B1095" s="225"/>
      <c r="C1095" s="226"/>
      <c r="D1095" s="209" t="s">
        <v>324</v>
      </c>
      <c r="E1095" s="227" t="s">
        <v>19</v>
      </c>
      <c r="F1095" s="228" t="s">
        <v>1125</v>
      </c>
      <c r="G1095" s="226"/>
      <c r="H1095" s="227" t="s">
        <v>19</v>
      </c>
      <c r="I1095" s="229"/>
      <c r="J1095" s="226"/>
      <c r="K1095" s="226"/>
      <c r="L1095" s="230"/>
      <c r="M1095" s="231"/>
      <c r="N1095" s="232"/>
      <c r="O1095" s="232"/>
      <c r="P1095" s="232"/>
      <c r="Q1095" s="232"/>
      <c r="R1095" s="232"/>
      <c r="S1095" s="232"/>
      <c r="T1095" s="233"/>
      <c r="AT1095" s="234" t="s">
        <v>324</v>
      </c>
      <c r="AU1095" s="234" t="s">
        <v>86</v>
      </c>
      <c r="AV1095" s="14" t="s">
        <v>84</v>
      </c>
      <c r="AW1095" s="14" t="s">
        <v>37</v>
      </c>
      <c r="AX1095" s="14" t="s">
        <v>76</v>
      </c>
      <c r="AY1095" s="234" t="s">
        <v>315</v>
      </c>
    </row>
    <row r="1096" spans="1:65" s="13" customFormat="1">
      <c r="B1096" s="213"/>
      <c r="C1096" s="214"/>
      <c r="D1096" s="209" t="s">
        <v>324</v>
      </c>
      <c r="E1096" s="215" t="s">
        <v>19</v>
      </c>
      <c r="F1096" s="216" t="s">
        <v>1532</v>
      </c>
      <c r="G1096" s="214"/>
      <c r="H1096" s="217">
        <v>20.2</v>
      </c>
      <c r="I1096" s="218"/>
      <c r="J1096" s="214"/>
      <c r="K1096" s="214"/>
      <c r="L1096" s="219"/>
      <c r="M1096" s="220"/>
      <c r="N1096" s="221"/>
      <c r="O1096" s="221"/>
      <c r="P1096" s="221"/>
      <c r="Q1096" s="221"/>
      <c r="R1096" s="221"/>
      <c r="S1096" s="221"/>
      <c r="T1096" s="222"/>
      <c r="AT1096" s="223" t="s">
        <v>324</v>
      </c>
      <c r="AU1096" s="223" t="s">
        <v>86</v>
      </c>
      <c r="AV1096" s="13" t="s">
        <v>86</v>
      </c>
      <c r="AW1096" s="13" t="s">
        <v>37</v>
      </c>
      <c r="AX1096" s="13" t="s">
        <v>76</v>
      </c>
      <c r="AY1096" s="223" t="s">
        <v>315</v>
      </c>
    </row>
    <row r="1097" spans="1:65" s="14" customFormat="1">
      <c r="B1097" s="225"/>
      <c r="C1097" s="226"/>
      <c r="D1097" s="209" t="s">
        <v>324</v>
      </c>
      <c r="E1097" s="227" t="s">
        <v>19</v>
      </c>
      <c r="F1097" s="228" t="s">
        <v>1126</v>
      </c>
      <c r="G1097" s="226"/>
      <c r="H1097" s="227" t="s">
        <v>19</v>
      </c>
      <c r="I1097" s="229"/>
      <c r="J1097" s="226"/>
      <c r="K1097" s="226"/>
      <c r="L1097" s="230"/>
      <c r="M1097" s="231"/>
      <c r="N1097" s="232"/>
      <c r="O1097" s="232"/>
      <c r="P1097" s="232"/>
      <c r="Q1097" s="232"/>
      <c r="R1097" s="232"/>
      <c r="S1097" s="232"/>
      <c r="T1097" s="233"/>
      <c r="AT1097" s="234" t="s">
        <v>324</v>
      </c>
      <c r="AU1097" s="234" t="s">
        <v>86</v>
      </c>
      <c r="AV1097" s="14" t="s">
        <v>84</v>
      </c>
      <c r="AW1097" s="14" t="s">
        <v>37</v>
      </c>
      <c r="AX1097" s="14" t="s">
        <v>76</v>
      </c>
      <c r="AY1097" s="234" t="s">
        <v>315</v>
      </c>
    </row>
    <row r="1098" spans="1:65" s="13" customFormat="1">
      <c r="B1098" s="213"/>
      <c r="C1098" s="214"/>
      <c r="D1098" s="209" t="s">
        <v>324</v>
      </c>
      <c r="E1098" s="215" t="s">
        <v>19</v>
      </c>
      <c r="F1098" s="216" t="s">
        <v>1533</v>
      </c>
      <c r="G1098" s="214"/>
      <c r="H1098" s="217">
        <v>11</v>
      </c>
      <c r="I1098" s="218"/>
      <c r="J1098" s="214"/>
      <c r="K1098" s="214"/>
      <c r="L1098" s="219"/>
      <c r="M1098" s="220"/>
      <c r="N1098" s="221"/>
      <c r="O1098" s="221"/>
      <c r="P1098" s="221"/>
      <c r="Q1098" s="221"/>
      <c r="R1098" s="221"/>
      <c r="S1098" s="221"/>
      <c r="T1098" s="222"/>
      <c r="AT1098" s="223" t="s">
        <v>324</v>
      </c>
      <c r="AU1098" s="223" t="s">
        <v>86</v>
      </c>
      <c r="AV1098" s="13" t="s">
        <v>86</v>
      </c>
      <c r="AW1098" s="13" t="s">
        <v>37</v>
      </c>
      <c r="AX1098" s="13" t="s">
        <v>76</v>
      </c>
      <c r="AY1098" s="223" t="s">
        <v>315</v>
      </c>
    </row>
    <row r="1099" spans="1:65" s="14" customFormat="1">
      <c r="B1099" s="225"/>
      <c r="C1099" s="226"/>
      <c r="D1099" s="209" t="s">
        <v>324</v>
      </c>
      <c r="E1099" s="227" t="s">
        <v>19</v>
      </c>
      <c r="F1099" s="228" t="s">
        <v>1131</v>
      </c>
      <c r="G1099" s="226"/>
      <c r="H1099" s="227" t="s">
        <v>19</v>
      </c>
      <c r="I1099" s="229"/>
      <c r="J1099" s="226"/>
      <c r="K1099" s="226"/>
      <c r="L1099" s="230"/>
      <c r="M1099" s="231"/>
      <c r="N1099" s="232"/>
      <c r="O1099" s="232"/>
      <c r="P1099" s="232"/>
      <c r="Q1099" s="232"/>
      <c r="R1099" s="232"/>
      <c r="S1099" s="232"/>
      <c r="T1099" s="233"/>
      <c r="AT1099" s="234" t="s">
        <v>324</v>
      </c>
      <c r="AU1099" s="234" t="s">
        <v>86</v>
      </c>
      <c r="AV1099" s="14" t="s">
        <v>84</v>
      </c>
      <c r="AW1099" s="14" t="s">
        <v>37</v>
      </c>
      <c r="AX1099" s="14" t="s">
        <v>76</v>
      </c>
      <c r="AY1099" s="234" t="s">
        <v>315</v>
      </c>
    </row>
    <row r="1100" spans="1:65" s="13" customFormat="1">
      <c r="B1100" s="213"/>
      <c r="C1100" s="214"/>
      <c r="D1100" s="209" t="s">
        <v>324</v>
      </c>
      <c r="E1100" s="215" t="s">
        <v>19</v>
      </c>
      <c r="F1100" s="216" t="s">
        <v>1534</v>
      </c>
      <c r="G1100" s="214"/>
      <c r="H1100" s="217">
        <v>4.9000000000000004</v>
      </c>
      <c r="I1100" s="218"/>
      <c r="J1100" s="214"/>
      <c r="K1100" s="214"/>
      <c r="L1100" s="219"/>
      <c r="M1100" s="220"/>
      <c r="N1100" s="221"/>
      <c r="O1100" s="221"/>
      <c r="P1100" s="221"/>
      <c r="Q1100" s="221"/>
      <c r="R1100" s="221"/>
      <c r="S1100" s="221"/>
      <c r="T1100" s="222"/>
      <c r="AT1100" s="223" t="s">
        <v>324</v>
      </c>
      <c r="AU1100" s="223" t="s">
        <v>86</v>
      </c>
      <c r="AV1100" s="13" t="s">
        <v>86</v>
      </c>
      <c r="AW1100" s="13" t="s">
        <v>37</v>
      </c>
      <c r="AX1100" s="13" t="s">
        <v>76</v>
      </c>
      <c r="AY1100" s="223" t="s">
        <v>315</v>
      </c>
    </row>
    <row r="1101" spans="1:65" s="14" customFormat="1">
      <c r="B1101" s="225"/>
      <c r="C1101" s="226"/>
      <c r="D1101" s="209" t="s">
        <v>324</v>
      </c>
      <c r="E1101" s="227" t="s">
        <v>19</v>
      </c>
      <c r="F1101" s="228" t="s">
        <v>1142</v>
      </c>
      <c r="G1101" s="226"/>
      <c r="H1101" s="227" t="s">
        <v>19</v>
      </c>
      <c r="I1101" s="229"/>
      <c r="J1101" s="226"/>
      <c r="K1101" s="226"/>
      <c r="L1101" s="230"/>
      <c r="M1101" s="231"/>
      <c r="N1101" s="232"/>
      <c r="O1101" s="232"/>
      <c r="P1101" s="232"/>
      <c r="Q1101" s="232"/>
      <c r="R1101" s="232"/>
      <c r="S1101" s="232"/>
      <c r="T1101" s="233"/>
      <c r="AT1101" s="234" t="s">
        <v>324</v>
      </c>
      <c r="AU1101" s="234" t="s">
        <v>86</v>
      </c>
      <c r="AV1101" s="14" t="s">
        <v>84</v>
      </c>
      <c r="AW1101" s="14" t="s">
        <v>37</v>
      </c>
      <c r="AX1101" s="14" t="s">
        <v>76</v>
      </c>
      <c r="AY1101" s="234" t="s">
        <v>315</v>
      </c>
    </row>
    <row r="1102" spans="1:65" s="13" customFormat="1">
      <c r="B1102" s="213"/>
      <c r="C1102" s="214"/>
      <c r="D1102" s="209" t="s">
        <v>324</v>
      </c>
      <c r="E1102" s="215" t="s">
        <v>19</v>
      </c>
      <c r="F1102" s="216" t="s">
        <v>1535</v>
      </c>
      <c r="G1102" s="214"/>
      <c r="H1102" s="217">
        <v>3.3</v>
      </c>
      <c r="I1102" s="218"/>
      <c r="J1102" s="214"/>
      <c r="K1102" s="214"/>
      <c r="L1102" s="219"/>
      <c r="M1102" s="220"/>
      <c r="N1102" s="221"/>
      <c r="O1102" s="221"/>
      <c r="P1102" s="221"/>
      <c r="Q1102" s="221"/>
      <c r="R1102" s="221"/>
      <c r="S1102" s="221"/>
      <c r="T1102" s="222"/>
      <c r="AT1102" s="223" t="s">
        <v>324</v>
      </c>
      <c r="AU1102" s="223" t="s">
        <v>86</v>
      </c>
      <c r="AV1102" s="13" t="s">
        <v>86</v>
      </c>
      <c r="AW1102" s="13" t="s">
        <v>37</v>
      </c>
      <c r="AX1102" s="13" t="s">
        <v>76</v>
      </c>
      <c r="AY1102" s="223" t="s">
        <v>315</v>
      </c>
    </row>
    <row r="1103" spans="1:65" s="16" customFormat="1">
      <c r="B1103" s="246"/>
      <c r="C1103" s="247"/>
      <c r="D1103" s="209" t="s">
        <v>324</v>
      </c>
      <c r="E1103" s="248" t="s">
        <v>19</v>
      </c>
      <c r="F1103" s="249" t="s">
        <v>368</v>
      </c>
      <c r="G1103" s="247"/>
      <c r="H1103" s="250">
        <v>72.7</v>
      </c>
      <c r="I1103" s="251"/>
      <c r="J1103" s="247"/>
      <c r="K1103" s="247"/>
      <c r="L1103" s="252"/>
      <c r="M1103" s="253"/>
      <c r="N1103" s="254"/>
      <c r="O1103" s="254"/>
      <c r="P1103" s="254"/>
      <c r="Q1103" s="254"/>
      <c r="R1103" s="254"/>
      <c r="S1103" s="254"/>
      <c r="T1103" s="255"/>
      <c r="AT1103" s="256" t="s">
        <v>324</v>
      </c>
      <c r="AU1103" s="256" t="s">
        <v>86</v>
      </c>
      <c r="AV1103" s="16" t="s">
        <v>194</v>
      </c>
      <c r="AW1103" s="16" t="s">
        <v>37</v>
      </c>
      <c r="AX1103" s="16" t="s">
        <v>84</v>
      </c>
      <c r="AY1103" s="256" t="s">
        <v>315</v>
      </c>
    </row>
    <row r="1104" spans="1:65" s="2" customFormat="1" ht="16.5" customHeight="1">
      <c r="A1104" s="36"/>
      <c r="B1104" s="37"/>
      <c r="C1104" s="196" t="s">
        <v>160</v>
      </c>
      <c r="D1104" s="196" t="s">
        <v>317</v>
      </c>
      <c r="E1104" s="197" t="s">
        <v>1536</v>
      </c>
      <c r="F1104" s="198" t="s">
        <v>1537</v>
      </c>
      <c r="G1104" s="199" t="s">
        <v>121</v>
      </c>
      <c r="H1104" s="200">
        <v>185</v>
      </c>
      <c r="I1104" s="201"/>
      <c r="J1104" s="202">
        <f>ROUND(I1104*H1104,2)</f>
        <v>0</v>
      </c>
      <c r="K1104" s="198" t="s">
        <v>320</v>
      </c>
      <c r="L1104" s="41"/>
      <c r="M1104" s="203" t="s">
        <v>19</v>
      </c>
      <c r="N1104" s="204" t="s">
        <v>47</v>
      </c>
      <c r="O1104" s="66"/>
      <c r="P1104" s="205">
        <f>O1104*H1104</f>
        <v>0</v>
      </c>
      <c r="Q1104" s="205">
        <v>1.67E-3</v>
      </c>
      <c r="R1104" s="205">
        <f>Q1104*H1104</f>
        <v>0.30895</v>
      </c>
      <c r="S1104" s="205">
        <v>0</v>
      </c>
      <c r="T1104" s="206">
        <f>S1104*H1104</f>
        <v>0</v>
      </c>
      <c r="U1104" s="36"/>
      <c r="V1104" s="36"/>
      <c r="W1104" s="36"/>
      <c r="X1104" s="36"/>
      <c r="Y1104" s="36"/>
      <c r="Z1104" s="36"/>
      <c r="AA1104" s="36"/>
      <c r="AB1104" s="36"/>
      <c r="AC1104" s="36"/>
      <c r="AD1104" s="36"/>
      <c r="AE1104" s="36"/>
      <c r="AR1104" s="207" t="s">
        <v>194</v>
      </c>
      <c r="AT1104" s="207" t="s">
        <v>317</v>
      </c>
      <c r="AU1104" s="207" t="s">
        <v>86</v>
      </c>
      <c r="AY1104" s="19" t="s">
        <v>315</v>
      </c>
      <c r="BE1104" s="208">
        <f>IF(N1104="základní",J1104,0)</f>
        <v>0</v>
      </c>
      <c r="BF1104" s="208">
        <f>IF(N1104="snížená",J1104,0)</f>
        <v>0</v>
      </c>
      <c r="BG1104" s="208">
        <f>IF(N1104="zákl. přenesená",J1104,0)</f>
        <v>0</v>
      </c>
      <c r="BH1104" s="208">
        <f>IF(N1104="sníž. přenesená",J1104,0)</f>
        <v>0</v>
      </c>
      <c r="BI1104" s="208">
        <f>IF(N1104="nulová",J1104,0)</f>
        <v>0</v>
      </c>
      <c r="BJ1104" s="19" t="s">
        <v>84</v>
      </c>
      <c r="BK1104" s="208">
        <f>ROUND(I1104*H1104,2)</f>
        <v>0</v>
      </c>
      <c r="BL1104" s="19" t="s">
        <v>194</v>
      </c>
      <c r="BM1104" s="207" t="s">
        <v>1538</v>
      </c>
    </row>
    <row r="1105" spans="1:65" s="2" customFormat="1">
      <c r="A1105" s="36"/>
      <c r="B1105" s="37"/>
      <c r="C1105" s="38"/>
      <c r="D1105" s="209" t="s">
        <v>322</v>
      </c>
      <c r="E1105" s="38"/>
      <c r="F1105" s="210" t="s">
        <v>1539</v>
      </c>
      <c r="G1105" s="38"/>
      <c r="H1105" s="38"/>
      <c r="I1105" s="118"/>
      <c r="J1105" s="38"/>
      <c r="K1105" s="38"/>
      <c r="L1105" s="41"/>
      <c r="M1105" s="211"/>
      <c r="N1105" s="212"/>
      <c r="O1105" s="66"/>
      <c r="P1105" s="66"/>
      <c r="Q1105" s="66"/>
      <c r="R1105" s="66"/>
      <c r="S1105" s="66"/>
      <c r="T1105" s="67"/>
      <c r="U1105" s="36"/>
      <c r="V1105" s="36"/>
      <c r="W1105" s="36"/>
      <c r="X1105" s="36"/>
      <c r="Y1105" s="36"/>
      <c r="Z1105" s="36"/>
      <c r="AA1105" s="36"/>
      <c r="AB1105" s="36"/>
      <c r="AC1105" s="36"/>
      <c r="AD1105" s="36"/>
      <c r="AE1105" s="36"/>
      <c r="AT1105" s="19" t="s">
        <v>322</v>
      </c>
      <c r="AU1105" s="19" t="s">
        <v>86</v>
      </c>
    </row>
    <row r="1106" spans="1:65" s="2" customFormat="1" ht="136.5">
      <c r="A1106" s="36"/>
      <c r="B1106" s="37"/>
      <c r="C1106" s="38"/>
      <c r="D1106" s="209" t="s">
        <v>345</v>
      </c>
      <c r="E1106" s="38"/>
      <c r="F1106" s="224" t="s">
        <v>1540</v>
      </c>
      <c r="G1106" s="38"/>
      <c r="H1106" s="38"/>
      <c r="I1106" s="118"/>
      <c r="J1106" s="38"/>
      <c r="K1106" s="38"/>
      <c r="L1106" s="41"/>
      <c r="M1106" s="211"/>
      <c r="N1106" s="212"/>
      <c r="O1106" s="66"/>
      <c r="P1106" s="66"/>
      <c r="Q1106" s="66"/>
      <c r="R1106" s="66"/>
      <c r="S1106" s="66"/>
      <c r="T1106" s="67"/>
      <c r="U1106" s="36"/>
      <c r="V1106" s="36"/>
      <c r="W1106" s="36"/>
      <c r="X1106" s="36"/>
      <c r="Y1106" s="36"/>
      <c r="Z1106" s="36"/>
      <c r="AA1106" s="36"/>
      <c r="AB1106" s="36"/>
      <c r="AC1106" s="36"/>
      <c r="AD1106" s="36"/>
      <c r="AE1106" s="36"/>
      <c r="AT1106" s="19" t="s">
        <v>345</v>
      </c>
      <c r="AU1106" s="19" t="s">
        <v>86</v>
      </c>
    </row>
    <row r="1107" spans="1:65" s="14" customFormat="1">
      <c r="B1107" s="225"/>
      <c r="C1107" s="226"/>
      <c r="D1107" s="209" t="s">
        <v>324</v>
      </c>
      <c r="E1107" s="227" t="s">
        <v>19</v>
      </c>
      <c r="F1107" s="228" t="s">
        <v>1541</v>
      </c>
      <c r="G1107" s="226"/>
      <c r="H1107" s="227" t="s">
        <v>19</v>
      </c>
      <c r="I1107" s="229"/>
      <c r="J1107" s="226"/>
      <c r="K1107" s="226"/>
      <c r="L1107" s="230"/>
      <c r="M1107" s="231"/>
      <c r="N1107" s="232"/>
      <c r="O1107" s="232"/>
      <c r="P1107" s="232"/>
      <c r="Q1107" s="232"/>
      <c r="R1107" s="232"/>
      <c r="S1107" s="232"/>
      <c r="T1107" s="233"/>
      <c r="AT1107" s="234" t="s">
        <v>324</v>
      </c>
      <c r="AU1107" s="234" t="s">
        <v>86</v>
      </c>
      <c r="AV1107" s="14" t="s">
        <v>84</v>
      </c>
      <c r="AW1107" s="14" t="s">
        <v>37</v>
      </c>
      <c r="AX1107" s="14" t="s">
        <v>76</v>
      </c>
      <c r="AY1107" s="234" t="s">
        <v>315</v>
      </c>
    </row>
    <row r="1108" spans="1:65" s="13" customFormat="1">
      <c r="B1108" s="213"/>
      <c r="C1108" s="214"/>
      <c r="D1108" s="209" t="s">
        <v>324</v>
      </c>
      <c r="E1108" s="215" t="s">
        <v>19</v>
      </c>
      <c r="F1108" s="216" t="s">
        <v>1542</v>
      </c>
      <c r="G1108" s="214"/>
      <c r="H1108" s="217">
        <v>33.299999999999997</v>
      </c>
      <c r="I1108" s="218"/>
      <c r="J1108" s="214"/>
      <c r="K1108" s="214"/>
      <c r="L1108" s="219"/>
      <c r="M1108" s="220"/>
      <c r="N1108" s="221"/>
      <c r="O1108" s="221"/>
      <c r="P1108" s="221"/>
      <c r="Q1108" s="221"/>
      <c r="R1108" s="221"/>
      <c r="S1108" s="221"/>
      <c r="T1108" s="222"/>
      <c r="AT1108" s="223" t="s">
        <v>324</v>
      </c>
      <c r="AU1108" s="223" t="s">
        <v>86</v>
      </c>
      <c r="AV1108" s="13" t="s">
        <v>86</v>
      </c>
      <c r="AW1108" s="13" t="s">
        <v>37</v>
      </c>
      <c r="AX1108" s="13" t="s">
        <v>76</v>
      </c>
      <c r="AY1108" s="223" t="s">
        <v>315</v>
      </c>
    </row>
    <row r="1109" spans="1:65" s="13" customFormat="1">
      <c r="B1109" s="213"/>
      <c r="C1109" s="214"/>
      <c r="D1109" s="209" t="s">
        <v>324</v>
      </c>
      <c r="E1109" s="215" t="s">
        <v>19</v>
      </c>
      <c r="F1109" s="216" t="s">
        <v>1543</v>
      </c>
      <c r="G1109" s="214"/>
      <c r="H1109" s="217">
        <v>33.299999999999997</v>
      </c>
      <c r="I1109" s="218"/>
      <c r="J1109" s="214"/>
      <c r="K1109" s="214"/>
      <c r="L1109" s="219"/>
      <c r="M1109" s="220"/>
      <c r="N1109" s="221"/>
      <c r="O1109" s="221"/>
      <c r="P1109" s="221"/>
      <c r="Q1109" s="221"/>
      <c r="R1109" s="221"/>
      <c r="S1109" s="221"/>
      <c r="T1109" s="222"/>
      <c r="AT1109" s="223" t="s">
        <v>324</v>
      </c>
      <c r="AU1109" s="223" t="s">
        <v>86</v>
      </c>
      <c r="AV1109" s="13" t="s">
        <v>86</v>
      </c>
      <c r="AW1109" s="13" t="s">
        <v>37</v>
      </c>
      <c r="AX1109" s="13" t="s">
        <v>76</v>
      </c>
      <c r="AY1109" s="223" t="s">
        <v>315</v>
      </c>
    </row>
    <row r="1110" spans="1:65" s="13" customFormat="1">
      <c r="B1110" s="213"/>
      <c r="C1110" s="214"/>
      <c r="D1110" s="209" t="s">
        <v>324</v>
      </c>
      <c r="E1110" s="215" t="s">
        <v>19</v>
      </c>
      <c r="F1110" s="216" t="s">
        <v>1544</v>
      </c>
      <c r="G1110" s="214"/>
      <c r="H1110" s="217">
        <v>39.200000000000003</v>
      </c>
      <c r="I1110" s="218"/>
      <c r="J1110" s="214"/>
      <c r="K1110" s="214"/>
      <c r="L1110" s="219"/>
      <c r="M1110" s="220"/>
      <c r="N1110" s="221"/>
      <c r="O1110" s="221"/>
      <c r="P1110" s="221"/>
      <c r="Q1110" s="221"/>
      <c r="R1110" s="221"/>
      <c r="S1110" s="221"/>
      <c r="T1110" s="222"/>
      <c r="AT1110" s="223" t="s">
        <v>324</v>
      </c>
      <c r="AU1110" s="223" t="s">
        <v>86</v>
      </c>
      <c r="AV1110" s="13" t="s">
        <v>86</v>
      </c>
      <c r="AW1110" s="13" t="s">
        <v>37</v>
      </c>
      <c r="AX1110" s="13" t="s">
        <v>76</v>
      </c>
      <c r="AY1110" s="223" t="s">
        <v>315</v>
      </c>
    </row>
    <row r="1111" spans="1:65" s="13" customFormat="1">
      <c r="B1111" s="213"/>
      <c r="C1111" s="214"/>
      <c r="D1111" s="209" t="s">
        <v>324</v>
      </c>
      <c r="E1111" s="215" t="s">
        <v>19</v>
      </c>
      <c r="F1111" s="216" t="s">
        <v>1545</v>
      </c>
      <c r="G1111" s="214"/>
      <c r="H1111" s="217">
        <v>27.4</v>
      </c>
      <c r="I1111" s="218"/>
      <c r="J1111" s="214"/>
      <c r="K1111" s="214"/>
      <c r="L1111" s="219"/>
      <c r="M1111" s="220"/>
      <c r="N1111" s="221"/>
      <c r="O1111" s="221"/>
      <c r="P1111" s="221"/>
      <c r="Q1111" s="221"/>
      <c r="R1111" s="221"/>
      <c r="S1111" s="221"/>
      <c r="T1111" s="222"/>
      <c r="AT1111" s="223" t="s">
        <v>324</v>
      </c>
      <c r="AU1111" s="223" t="s">
        <v>86</v>
      </c>
      <c r="AV1111" s="13" t="s">
        <v>86</v>
      </c>
      <c r="AW1111" s="13" t="s">
        <v>37</v>
      </c>
      <c r="AX1111" s="13" t="s">
        <v>76</v>
      </c>
      <c r="AY1111" s="223" t="s">
        <v>315</v>
      </c>
    </row>
    <row r="1112" spans="1:65" s="13" customFormat="1">
      <c r="B1112" s="213"/>
      <c r="C1112" s="214"/>
      <c r="D1112" s="209" t="s">
        <v>324</v>
      </c>
      <c r="E1112" s="215" t="s">
        <v>19</v>
      </c>
      <c r="F1112" s="216" t="s">
        <v>1546</v>
      </c>
      <c r="G1112" s="214"/>
      <c r="H1112" s="217">
        <v>15</v>
      </c>
      <c r="I1112" s="218"/>
      <c r="J1112" s="214"/>
      <c r="K1112" s="214"/>
      <c r="L1112" s="219"/>
      <c r="M1112" s="220"/>
      <c r="N1112" s="221"/>
      <c r="O1112" s="221"/>
      <c r="P1112" s="221"/>
      <c r="Q1112" s="221"/>
      <c r="R1112" s="221"/>
      <c r="S1112" s="221"/>
      <c r="T1112" s="222"/>
      <c r="AT1112" s="223" t="s">
        <v>324</v>
      </c>
      <c r="AU1112" s="223" t="s">
        <v>86</v>
      </c>
      <c r="AV1112" s="13" t="s">
        <v>86</v>
      </c>
      <c r="AW1112" s="13" t="s">
        <v>37</v>
      </c>
      <c r="AX1112" s="13" t="s">
        <v>76</v>
      </c>
      <c r="AY1112" s="223" t="s">
        <v>315</v>
      </c>
    </row>
    <row r="1113" spans="1:65" s="13" customFormat="1">
      <c r="B1113" s="213"/>
      <c r="C1113" s="214"/>
      <c r="D1113" s="209" t="s">
        <v>324</v>
      </c>
      <c r="E1113" s="215" t="s">
        <v>19</v>
      </c>
      <c r="F1113" s="216" t="s">
        <v>1547</v>
      </c>
      <c r="G1113" s="214"/>
      <c r="H1113" s="217">
        <v>18</v>
      </c>
      <c r="I1113" s="218"/>
      <c r="J1113" s="214"/>
      <c r="K1113" s="214"/>
      <c r="L1113" s="219"/>
      <c r="M1113" s="220"/>
      <c r="N1113" s="221"/>
      <c r="O1113" s="221"/>
      <c r="P1113" s="221"/>
      <c r="Q1113" s="221"/>
      <c r="R1113" s="221"/>
      <c r="S1113" s="221"/>
      <c r="T1113" s="222"/>
      <c r="AT1113" s="223" t="s">
        <v>324</v>
      </c>
      <c r="AU1113" s="223" t="s">
        <v>86</v>
      </c>
      <c r="AV1113" s="13" t="s">
        <v>86</v>
      </c>
      <c r="AW1113" s="13" t="s">
        <v>37</v>
      </c>
      <c r="AX1113" s="13" t="s">
        <v>76</v>
      </c>
      <c r="AY1113" s="223" t="s">
        <v>315</v>
      </c>
    </row>
    <row r="1114" spans="1:65" s="13" customFormat="1">
      <c r="B1114" s="213"/>
      <c r="C1114" s="214"/>
      <c r="D1114" s="209" t="s">
        <v>324</v>
      </c>
      <c r="E1114" s="215" t="s">
        <v>19</v>
      </c>
      <c r="F1114" s="216" t="s">
        <v>1548</v>
      </c>
      <c r="G1114" s="214"/>
      <c r="H1114" s="217">
        <v>5.8</v>
      </c>
      <c r="I1114" s="218"/>
      <c r="J1114" s="214"/>
      <c r="K1114" s="214"/>
      <c r="L1114" s="219"/>
      <c r="M1114" s="220"/>
      <c r="N1114" s="221"/>
      <c r="O1114" s="221"/>
      <c r="P1114" s="221"/>
      <c r="Q1114" s="221"/>
      <c r="R1114" s="221"/>
      <c r="S1114" s="221"/>
      <c r="T1114" s="222"/>
      <c r="AT1114" s="223" t="s">
        <v>324</v>
      </c>
      <c r="AU1114" s="223" t="s">
        <v>86</v>
      </c>
      <c r="AV1114" s="13" t="s">
        <v>86</v>
      </c>
      <c r="AW1114" s="13" t="s">
        <v>37</v>
      </c>
      <c r="AX1114" s="13" t="s">
        <v>76</v>
      </c>
      <c r="AY1114" s="223" t="s">
        <v>315</v>
      </c>
    </row>
    <row r="1115" spans="1:65" s="13" customFormat="1">
      <c r="B1115" s="213"/>
      <c r="C1115" s="214"/>
      <c r="D1115" s="209" t="s">
        <v>324</v>
      </c>
      <c r="E1115" s="215" t="s">
        <v>19</v>
      </c>
      <c r="F1115" s="216" t="s">
        <v>1549</v>
      </c>
      <c r="G1115" s="214"/>
      <c r="H1115" s="217">
        <v>13</v>
      </c>
      <c r="I1115" s="218"/>
      <c r="J1115" s="214"/>
      <c r="K1115" s="214"/>
      <c r="L1115" s="219"/>
      <c r="M1115" s="220"/>
      <c r="N1115" s="221"/>
      <c r="O1115" s="221"/>
      <c r="P1115" s="221"/>
      <c r="Q1115" s="221"/>
      <c r="R1115" s="221"/>
      <c r="S1115" s="221"/>
      <c r="T1115" s="222"/>
      <c r="AT1115" s="223" t="s">
        <v>324</v>
      </c>
      <c r="AU1115" s="223" t="s">
        <v>86</v>
      </c>
      <c r="AV1115" s="13" t="s">
        <v>86</v>
      </c>
      <c r="AW1115" s="13" t="s">
        <v>37</v>
      </c>
      <c r="AX1115" s="13" t="s">
        <v>76</v>
      </c>
      <c r="AY1115" s="223" t="s">
        <v>315</v>
      </c>
    </row>
    <row r="1116" spans="1:65" s="16" customFormat="1">
      <c r="B1116" s="246"/>
      <c r="C1116" s="247"/>
      <c r="D1116" s="209" t="s">
        <v>324</v>
      </c>
      <c r="E1116" s="248" t="s">
        <v>19</v>
      </c>
      <c r="F1116" s="249" t="s">
        <v>368</v>
      </c>
      <c r="G1116" s="247"/>
      <c r="H1116" s="250">
        <v>185</v>
      </c>
      <c r="I1116" s="251"/>
      <c r="J1116" s="247"/>
      <c r="K1116" s="247"/>
      <c r="L1116" s="252"/>
      <c r="M1116" s="253"/>
      <c r="N1116" s="254"/>
      <c r="O1116" s="254"/>
      <c r="P1116" s="254"/>
      <c r="Q1116" s="254"/>
      <c r="R1116" s="254"/>
      <c r="S1116" s="254"/>
      <c r="T1116" s="255"/>
      <c r="AT1116" s="256" t="s">
        <v>324</v>
      </c>
      <c r="AU1116" s="256" t="s">
        <v>86</v>
      </c>
      <c r="AV1116" s="16" t="s">
        <v>194</v>
      </c>
      <c r="AW1116" s="16" t="s">
        <v>37</v>
      </c>
      <c r="AX1116" s="16" t="s">
        <v>84</v>
      </c>
      <c r="AY1116" s="256" t="s">
        <v>315</v>
      </c>
    </row>
    <row r="1117" spans="1:65" s="2" customFormat="1" ht="16.5" customHeight="1">
      <c r="A1117" s="36"/>
      <c r="B1117" s="37"/>
      <c r="C1117" s="196" t="s">
        <v>1550</v>
      </c>
      <c r="D1117" s="196" t="s">
        <v>317</v>
      </c>
      <c r="E1117" s="197" t="s">
        <v>1551</v>
      </c>
      <c r="F1117" s="198" t="s">
        <v>1552</v>
      </c>
      <c r="G1117" s="199" t="s">
        <v>121</v>
      </c>
      <c r="H1117" s="200">
        <v>75.3</v>
      </c>
      <c r="I1117" s="201"/>
      <c r="J1117" s="202">
        <f>ROUND(I1117*H1117,2)</f>
        <v>0</v>
      </c>
      <c r="K1117" s="198" t="s">
        <v>320</v>
      </c>
      <c r="L1117" s="41"/>
      <c r="M1117" s="203" t="s">
        <v>19</v>
      </c>
      <c r="N1117" s="204" t="s">
        <v>47</v>
      </c>
      <c r="O1117" s="66"/>
      <c r="P1117" s="205">
        <f>O1117*H1117</f>
        <v>0</v>
      </c>
      <c r="Q1117" s="205">
        <v>2.0799999999999998E-3</v>
      </c>
      <c r="R1117" s="205">
        <f>Q1117*H1117</f>
        <v>0.15662399999999999</v>
      </c>
      <c r="S1117" s="205">
        <v>0</v>
      </c>
      <c r="T1117" s="206">
        <f>S1117*H1117</f>
        <v>0</v>
      </c>
      <c r="U1117" s="36"/>
      <c r="V1117" s="36"/>
      <c r="W1117" s="36"/>
      <c r="X1117" s="36"/>
      <c r="Y1117" s="36"/>
      <c r="Z1117" s="36"/>
      <c r="AA1117" s="36"/>
      <c r="AB1117" s="36"/>
      <c r="AC1117" s="36"/>
      <c r="AD1117" s="36"/>
      <c r="AE1117" s="36"/>
      <c r="AR1117" s="207" t="s">
        <v>194</v>
      </c>
      <c r="AT1117" s="207" t="s">
        <v>317</v>
      </c>
      <c r="AU1117" s="207" t="s">
        <v>86</v>
      </c>
      <c r="AY1117" s="19" t="s">
        <v>315</v>
      </c>
      <c r="BE1117" s="208">
        <f>IF(N1117="základní",J1117,0)</f>
        <v>0</v>
      </c>
      <c r="BF1117" s="208">
        <f>IF(N1117="snížená",J1117,0)</f>
        <v>0</v>
      </c>
      <c r="BG1117" s="208">
        <f>IF(N1117="zákl. přenesená",J1117,0)</f>
        <v>0</v>
      </c>
      <c r="BH1117" s="208">
        <f>IF(N1117="sníž. přenesená",J1117,0)</f>
        <v>0</v>
      </c>
      <c r="BI1117" s="208">
        <f>IF(N1117="nulová",J1117,0)</f>
        <v>0</v>
      </c>
      <c r="BJ1117" s="19" t="s">
        <v>84</v>
      </c>
      <c r="BK1117" s="208">
        <f>ROUND(I1117*H1117,2)</f>
        <v>0</v>
      </c>
      <c r="BL1117" s="19" t="s">
        <v>194</v>
      </c>
      <c r="BM1117" s="207" t="s">
        <v>1553</v>
      </c>
    </row>
    <row r="1118" spans="1:65" s="2" customFormat="1">
      <c r="A1118" s="36"/>
      <c r="B1118" s="37"/>
      <c r="C1118" s="38"/>
      <c r="D1118" s="209" t="s">
        <v>322</v>
      </c>
      <c r="E1118" s="38"/>
      <c r="F1118" s="210" t="s">
        <v>1554</v>
      </c>
      <c r="G1118" s="38"/>
      <c r="H1118" s="38"/>
      <c r="I1118" s="118"/>
      <c r="J1118" s="38"/>
      <c r="K1118" s="38"/>
      <c r="L1118" s="41"/>
      <c r="M1118" s="211"/>
      <c r="N1118" s="212"/>
      <c r="O1118" s="66"/>
      <c r="P1118" s="66"/>
      <c r="Q1118" s="66"/>
      <c r="R1118" s="66"/>
      <c r="S1118" s="66"/>
      <c r="T1118" s="67"/>
      <c r="U1118" s="36"/>
      <c r="V1118" s="36"/>
      <c r="W1118" s="36"/>
      <c r="X1118" s="36"/>
      <c r="Y1118" s="36"/>
      <c r="Z1118" s="36"/>
      <c r="AA1118" s="36"/>
      <c r="AB1118" s="36"/>
      <c r="AC1118" s="36"/>
      <c r="AD1118" s="36"/>
      <c r="AE1118" s="36"/>
      <c r="AT1118" s="19" t="s">
        <v>322</v>
      </c>
      <c r="AU1118" s="19" t="s">
        <v>86</v>
      </c>
    </row>
    <row r="1119" spans="1:65" s="2" customFormat="1" ht="156">
      <c r="A1119" s="36"/>
      <c r="B1119" s="37"/>
      <c r="C1119" s="38"/>
      <c r="D1119" s="209" t="s">
        <v>345</v>
      </c>
      <c r="E1119" s="38"/>
      <c r="F1119" s="224" t="s">
        <v>1555</v>
      </c>
      <c r="G1119" s="38"/>
      <c r="H1119" s="38"/>
      <c r="I1119" s="118"/>
      <c r="J1119" s="38"/>
      <c r="K1119" s="38"/>
      <c r="L1119" s="41"/>
      <c r="M1119" s="211"/>
      <c r="N1119" s="212"/>
      <c r="O1119" s="66"/>
      <c r="P1119" s="66"/>
      <c r="Q1119" s="66"/>
      <c r="R1119" s="66"/>
      <c r="S1119" s="66"/>
      <c r="T1119" s="67"/>
      <c r="U1119" s="36"/>
      <c r="V1119" s="36"/>
      <c r="W1119" s="36"/>
      <c r="X1119" s="36"/>
      <c r="Y1119" s="36"/>
      <c r="Z1119" s="36"/>
      <c r="AA1119" s="36"/>
      <c r="AB1119" s="36"/>
      <c r="AC1119" s="36"/>
      <c r="AD1119" s="36"/>
      <c r="AE1119" s="36"/>
      <c r="AT1119" s="19" t="s">
        <v>345</v>
      </c>
      <c r="AU1119" s="19" t="s">
        <v>86</v>
      </c>
    </row>
    <row r="1120" spans="1:65" s="14" customFormat="1">
      <c r="B1120" s="225"/>
      <c r="C1120" s="226"/>
      <c r="D1120" s="209" t="s">
        <v>324</v>
      </c>
      <c r="E1120" s="227" t="s">
        <v>19</v>
      </c>
      <c r="F1120" s="228" t="s">
        <v>1556</v>
      </c>
      <c r="G1120" s="226"/>
      <c r="H1120" s="227" t="s">
        <v>19</v>
      </c>
      <c r="I1120" s="229"/>
      <c r="J1120" s="226"/>
      <c r="K1120" s="226"/>
      <c r="L1120" s="230"/>
      <c r="M1120" s="231"/>
      <c r="N1120" s="232"/>
      <c r="O1120" s="232"/>
      <c r="P1120" s="232"/>
      <c r="Q1120" s="232"/>
      <c r="R1120" s="232"/>
      <c r="S1120" s="232"/>
      <c r="T1120" s="233"/>
      <c r="AT1120" s="234" t="s">
        <v>324</v>
      </c>
      <c r="AU1120" s="234" t="s">
        <v>86</v>
      </c>
      <c r="AV1120" s="14" t="s">
        <v>84</v>
      </c>
      <c r="AW1120" s="14" t="s">
        <v>37</v>
      </c>
      <c r="AX1120" s="14" t="s">
        <v>76</v>
      </c>
      <c r="AY1120" s="234" t="s">
        <v>315</v>
      </c>
    </row>
    <row r="1121" spans="1:65" s="13" customFormat="1">
      <c r="B1121" s="213"/>
      <c r="C1121" s="214"/>
      <c r="D1121" s="209" t="s">
        <v>324</v>
      </c>
      <c r="E1121" s="215" t="s">
        <v>19</v>
      </c>
      <c r="F1121" s="216" t="s">
        <v>1557</v>
      </c>
      <c r="G1121" s="214"/>
      <c r="H1121" s="217">
        <v>31.3</v>
      </c>
      <c r="I1121" s="218"/>
      <c r="J1121" s="214"/>
      <c r="K1121" s="214"/>
      <c r="L1121" s="219"/>
      <c r="M1121" s="220"/>
      <c r="N1121" s="221"/>
      <c r="O1121" s="221"/>
      <c r="P1121" s="221"/>
      <c r="Q1121" s="221"/>
      <c r="R1121" s="221"/>
      <c r="S1121" s="221"/>
      <c r="T1121" s="222"/>
      <c r="AT1121" s="223" t="s">
        <v>324</v>
      </c>
      <c r="AU1121" s="223" t="s">
        <v>86</v>
      </c>
      <c r="AV1121" s="13" t="s">
        <v>86</v>
      </c>
      <c r="AW1121" s="13" t="s">
        <v>37</v>
      </c>
      <c r="AX1121" s="13" t="s">
        <v>76</v>
      </c>
      <c r="AY1121" s="223" t="s">
        <v>315</v>
      </c>
    </row>
    <row r="1122" spans="1:65" s="13" customFormat="1">
      <c r="B1122" s="213"/>
      <c r="C1122" s="214"/>
      <c r="D1122" s="209" t="s">
        <v>324</v>
      </c>
      <c r="E1122" s="215" t="s">
        <v>19</v>
      </c>
      <c r="F1122" s="216" t="s">
        <v>1558</v>
      </c>
      <c r="G1122" s="214"/>
      <c r="H1122" s="217">
        <v>19.3</v>
      </c>
      <c r="I1122" s="218"/>
      <c r="J1122" s="214"/>
      <c r="K1122" s="214"/>
      <c r="L1122" s="219"/>
      <c r="M1122" s="220"/>
      <c r="N1122" s="221"/>
      <c r="O1122" s="221"/>
      <c r="P1122" s="221"/>
      <c r="Q1122" s="221"/>
      <c r="R1122" s="221"/>
      <c r="S1122" s="221"/>
      <c r="T1122" s="222"/>
      <c r="AT1122" s="223" t="s">
        <v>324</v>
      </c>
      <c r="AU1122" s="223" t="s">
        <v>86</v>
      </c>
      <c r="AV1122" s="13" t="s">
        <v>86</v>
      </c>
      <c r="AW1122" s="13" t="s">
        <v>37</v>
      </c>
      <c r="AX1122" s="13" t="s">
        <v>76</v>
      </c>
      <c r="AY1122" s="223" t="s">
        <v>315</v>
      </c>
    </row>
    <row r="1123" spans="1:65" s="13" customFormat="1">
      <c r="B1123" s="213"/>
      <c r="C1123" s="214"/>
      <c r="D1123" s="209" t="s">
        <v>324</v>
      </c>
      <c r="E1123" s="215" t="s">
        <v>19</v>
      </c>
      <c r="F1123" s="216" t="s">
        <v>1559</v>
      </c>
      <c r="G1123" s="214"/>
      <c r="H1123" s="217">
        <v>15.8</v>
      </c>
      <c r="I1123" s="218"/>
      <c r="J1123" s="214"/>
      <c r="K1123" s="214"/>
      <c r="L1123" s="219"/>
      <c r="M1123" s="220"/>
      <c r="N1123" s="221"/>
      <c r="O1123" s="221"/>
      <c r="P1123" s="221"/>
      <c r="Q1123" s="221"/>
      <c r="R1123" s="221"/>
      <c r="S1123" s="221"/>
      <c r="T1123" s="222"/>
      <c r="AT1123" s="223" t="s">
        <v>324</v>
      </c>
      <c r="AU1123" s="223" t="s">
        <v>86</v>
      </c>
      <c r="AV1123" s="13" t="s">
        <v>86</v>
      </c>
      <c r="AW1123" s="13" t="s">
        <v>37</v>
      </c>
      <c r="AX1123" s="13" t="s">
        <v>76</v>
      </c>
      <c r="AY1123" s="223" t="s">
        <v>315</v>
      </c>
    </row>
    <row r="1124" spans="1:65" s="13" customFormat="1">
      <c r="B1124" s="213"/>
      <c r="C1124" s="214"/>
      <c r="D1124" s="209" t="s">
        <v>324</v>
      </c>
      <c r="E1124" s="215" t="s">
        <v>19</v>
      </c>
      <c r="F1124" s="216" t="s">
        <v>1560</v>
      </c>
      <c r="G1124" s="214"/>
      <c r="H1124" s="217">
        <v>6.1</v>
      </c>
      <c r="I1124" s="218"/>
      <c r="J1124" s="214"/>
      <c r="K1124" s="214"/>
      <c r="L1124" s="219"/>
      <c r="M1124" s="220"/>
      <c r="N1124" s="221"/>
      <c r="O1124" s="221"/>
      <c r="P1124" s="221"/>
      <c r="Q1124" s="221"/>
      <c r="R1124" s="221"/>
      <c r="S1124" s="221"/>
      <c r="T1124" s="222"/>
      <c r="AT1124" s="223" t="s">
        <v>324</v>
      </c>
      <c r="AU1124" s="223" t="s">
        <v>86</v>
      </c>
      <c r="AV1124" s="13" t="s">
        <v>86</v>
      </c>
      <c r="AW1124" s="13" t="s">
        <v>37</v>
      </c>
      <c r="AX1124" s="13" t="s">
        <v>76</v>
      </c>
      <c r="AY1124" s="223" t="s">
        <v>315</v>
      </c>
    </row>
    <row r="1125" spans="1:65" s="13" customFormat="1">
      <c r="B1125" s="213"/>
      <c r="C1125" s="214"/>
      <c r="D1125" s="209" t="s">
        <v>324</v>
      </c>
      <c r="E1125" s="215" t="s">
        <v>19</v>
      </c>
      <c r="F1125" s="216" t="s">
        <v>1561</v>
      </c>
      <c r="G1125" s="214"/>
      <c r="H1125" s="217">
        <v>2.8</v>
      </c>
      <c r="I1125" s="218"/>
      <c r="J1125" s="214"/>
      <c r="K1125" s="214"/>
      <c r="L1125" s="219"/>
      <c r="M1125" s="220"/>
      <c r="N1125" s="221"/>
      <c r="O1125" s="221"/>
      <c r="P1125" s="221"/>
      <c r="Q1125" s="221"/>
      <c r="R1125" s="221"/>
      <c r="S1125" s="221"/>
      <c r="T1125" s="222"/>
      <c r="AT1125" s="223" t="s">
        <v>324</v>
      </c>
      <c r="AU1125" s="223" t="s">
        <v>86</v>
      </c>
      <c r="AV1125" s="13" t="s">
        <v>86</v>
      </c>
      <c r="AW1125" s="13" t="s">
        <v>37</v>
      </c>
      <c r="AX1125" s="13" t="s">
        <v>76</v>
      </c>
      <c r="AY1125" s="223" t="s">
        <v>315</v>
      </c>
    </row>
    <row r="1126" spans="1:65" s="16" customFormat="1">
      <c r="B1126" s="246"/>
      <c r="C1126" s="247"/>
      <c r="D1126" s="209" t="s">
        <v>324</v>
      </c>
      <c r="E1126" s="248" t="s">
        <v>19</v>
      </c>
      <c r="F1126" s="249" t="s">
        <v>368</v>
      </c>
      <c r="G1126" s="247"/>
      <c r="H1126" s="250">
        <v>75.3</v>
      </c>
      <c r="I1126" s="251"/>
      <c r="J1126" s="247"/>
      <c r="K1126" s="247"/>
      <c r="L1126" s="252"/>
      <c r="M1126" s="253"/>
      <c r="N1126" s="254"/>
      <c r="O1126" s="254"/>
      <c r="P1126" s="254"/>
      <c r="Q1126" s="254"/>
      <c r="R1126" s="254"/>
      <c r="S1126" s="254"/>
      <c r="T1126" s="255"/>
      <c r="AT1126" s="256" t="s">
        <v>324</v>
      </c>
      <c r="AU1126" s="256" t="s">
        <v>86</v>
      </c>
      <c r="AV1126" s="16" t="s">
        <v>194</v>
      </c>
      <c r="AW1126" s="16" t="s">
        <v>37</v>
      </c>
      <c r="AX1126" s="16" t="s">
        <v>84</v>
      </c>
      <c r="AY1126" s="256" t="s">
        <v>315</v>
      </c>
    </row>
    <row r="1127" spans="1:65" s="2" customFormat="1" ht="16.5" customHeight="1">
      <c r="A1127" s="36"/>
      <c r="B1127" s="37"/>
      <c r="C1127" s="196" t="s">
        <v>1562</v>
      </c>
      <c r="D1127" s="196" t="s">
        <v>317</v>
      </c>
      <c r="E1127" s="197" t="s">
        <v>1563</v>
      </c>
      <c r="F1127" s="198" t="s">
        <v>1564</v>
      </c>
      <c r="G1127" s="199" t="s">
        <v>121</v>
      </c>
      <c r="H1127" s="200">
        <v>132.69999999999999</v>
      </c>
      <c r="I1127" s="201"/>
      <c r="J1127" s="202">
        <f>ROUND(I1127*H1127,2)</f>
        <v>0</v>
      </c>
      <c r="K1127" s="198" t="s">
        <v>320</v>
      </c>
      <c r="L1127" s="41"/>
      <c r="M1127" s="203" t="s">
        <v>19</v>
      </c>
      <c r="N1127" s="204" t="s">
        <v>47</v>
      </c>
      <c r="O1127" s="66"/>
      <c r="P1127" s="205">
        <f>O1127*H1127</f>
        <v>0</v>
      </c>
      <c r="Q1127" s="205">
        <v>1.7000000000000001E-4</v>
      </c>
      <c r="R1127" s="205">
        <f>Q1127*H1127</f>
        <v>2.2558999999999999E-2</v>
      </c>
      <c r="S1127" s="205">
        <v>0</v>
      </c>
      <c r="T1127" s="206">
        <f>S1127*H1127</f>
        <v>0</v>
      </c>
      <c r="U1127" s="36"/>
      <c r="V1127" s="36"/>
      <c r="W1127" s="36"/>
      <c r="X1127" s="36"/>
      <c r="Y1127" s="36"/>
      <c r="Z1127" s="36"/>
      <c r="AA1127" s="36"/>
      <c r="AB1127" s="36"/>
      <c r="AC1127" s="36"/>
      <c r="AD1127" s="36"/>
      <c r="AE1127" s="36"/>
      <c r="AR1127" s="207" t="s">
        <v>194</v>
      </c>
      <c r="AT1127" s="207" t="s">
        <v>317</v>
      </c>
      <c r="AU1127" s="207" t="s">
        <v>86</v>
      </c>
      <c r="AY1127" s="19" t="s">
        <v>315</v>
      </c>
      <c r="BE1127" s="208">
        <f>IF(N1127="základní",J1127,0)</f>
        <v>0</v>
      </c>
      <c r="BF1127" s="208">
        <f>IF(N1127="snížená",J1127,0)</f>
        <v>0</v>
      </c>
      <c r="BG1127" s="208">
        <f>IF(N1127="zákl. přenesená",J1127,0)</f>
        <v>0</v>
      </c>
      <c r="BH1127" s="208">
        <f>IF(N1127="sníž. přenesená",J1127,0)</f>
        <v>0</v>
      </c>
      <c r="BI1127" s="208">
        <f>IF(N1127="nulová",J1127,0)</f>
        <v>0</v>
      </c>
      <c r="BJ1127" s="19" t="s">
        <v>84</v>
      </c>
      <c r="BK1127" s="208">
        <f>ROUND(I1127*H1127,2)</f>
        <v>0</v>
      </c>
      <c r="BL1127" s="19" t="s">
        <v>194</v>
      </c>
      <c r="BM1127" s="207" t="s">
        <v>1565</v>
      </c>
    </row>
    <row r="1128" spans="1:65" s="2" customFormat="1">
      <c r="A1128" s="36"/>
      <c r="B1128" s="37"/>
      <c r="C1128" s="38"/>
      <c r="D1128" s="209" t="s">
        <v>322</v>
      </c>
      <c r="E1128" s="38"/>
      <c r="F1128" s="210" t="s">
        <v>1566</v>
      </c>
      <c r="G1128" s="38"/>
      <c r="H1128" s="38"/>
      <c r="I1128" s="118"/>
      <c r="J1128" s="38"/>
      <c r="K1128" s="38"/>
      <c r="L1128" s="41"/>
      <c r="M1128" s="211"/>
      <c r="N1128" s="212"/>
      <c r="O1128" s="66"/>
      <c r="P1128" s="66"/>
      <c r="Q1128" s="66"/>
      <c r="R1128" s="66"/>
      <c r="S1128" s="66"/>
      <c r="T1128" s="67"/>
      <c r="U1128" s="36"/>
      <c r="V1128" s="36"/>
      <c r="W1128" s="36"/>
      <c r="X1128" s="36"/>
      <c r="Y1128" s="36"/>
      <c r="Z1128" s="36"/>
      <c r="AA1128" s="36"/>
      <c r="AB1128" s="36"/>
      <c r="AC1128" s="36"/>
      <c r="AD1128" s="36"/>
      <c r="AE1128" s="36"/>
      <c r="AT1128" s="19" t="s">
        <v>322</v>
      </c>
      <c r="AU1128" s="19" t="s">
        <v>86</v>
      </c>
    </row>
    <row r="1129" spans="1:65" s="2" customFormat="1" ht="136.5">
      <c r="A1129" s="36"/>
      <c r="B1129" s="37"/>
      <c r="C1129" s="38"/>
      <c r="D1129" s="209" t="s">
        <v>345</v>
      </c>
      <c r="E1129" s="38"/>
      <c r="F1129" s="224" t="s">
        <v>1567</v>
      </c>
      <c r="G1129" s="38"/>
      <c r="H1129" s="38"/>
      <c r="I1129" s="118"/>
      <c r="J1129" s="38"/>
      <c r="K1129" s="38"/>
      <c r="L1129" s="41"/>
      <c r="M1129" s="211"/>
      <c r="N1129" s="212"/>
      <c r="O1129" s="66"/>
      <c r="P1129" s="66"/>
      <c r="Q1129" s="66"/>
      <c r="R1129" s="66"/>
      <c r="S1129" s="66"/>
      <c r="T1129" s="67"/>
      <c r="U1129" s="36"/>
      <c r="V1129" s="36"/>
      <c r="W1129" s="36"/>
      <c r="X1129" s="36"/>
      <c r="Y1129" s="36"/>
      <c r="Z1129" s="36"/>
      <c r="AA1129" s="36"/>
      <c r="AB1129" s="36"/>
      <c r="AC1129" s="36"/>
      <c r="AD1129" s="36"/>
      <c r="AE1129" s="36"/>
      <c r="AT1129" s="19" t="s">
        <v>345</v>
      </c>
      <c r="AU1129" s="19" t="s">
        <v>86</v>
      </c>
    </row>
    <row r="1130" spans="1:65" s="14" customFormat="1">
      <c r="B1130" s="225"/>
      <c r="C1130" s="226"/>
      <c r="D1130" s="209" t="s">
        <v>324</v>
      </c>
      <c r="E1130" s="227" t="s">
        <v>19</v>
      </c>
      <c r="F1130" s="228" t="s">
        <v>1568</v>
      </c>
      <c r="G1130" s="226"/>
      <c r="H1130" s="227" t="s">
        <v>19</v>
      </c>
      <c r="I1130" s="229"/>
      <c r="J1130" s="226"/>
      <c r="K1130" s="226"/>
      <c r="L1130" s="230"/>
      <c r="M1130" s="231"/>
      <c r="N1130" s="232"/>
      <c r="O1130" s="232"/>
      <c r="P1130" s="232"/>
      <c r="Q1130" s="232"/>
      <c r="R1130" s="232"/>
      <c r="S1130" s="232"/>
      <c r="T1130" s="233"/>
      <c r="AT1130" s="234" t="s">
        <v>324</v>
      </c>
      <c r="AU1130" s="234" t="s">
        <v>86</v>
      </c>
      <c r="AV1130" s="14" t="s">
        <v>84</v>
      </c>
      <c r="AW1130" s="14" t="s">
        <v>37</v>
      </c>
      <c r="AX1130" s="14" t="s">
        <v>76</v>
      </c>
      <c r="AY1130" s="234" t="s">
        <v>315</v>
      </c>
    </row>
    <row r="1131" spans="1:65" s="14" customFormat="1">
      <c r="B1131" s="225"/>
      <c r="C1131" s="226"/>
      <c r="D1131" s="209" t="s">
        <v>324</v>
      </c>
      <c r="E1131" s="227" t="s">
        <v>19</v>
      </c>
      <c r="F1131" s="228" t="s">
        <v>1119</v>
      </c>
      <c r="G1131" s="226"/>
      <c r="H1131" s="227" t="s">
        <v>19</v>
      </c>
      <c r="I1131" s="229"/>
      <c r="J1131" s="226"/>
      <c r="K1131" s="226"/>
      <c r="L1131" s="230"/>
      <c r="M1131" s="231"/>
      <c r="N1131" s="232"/>
      <c r="O1131" s="232"/>
      <c r="P1131" s="232"/>
      <c r="Q1131" s="232"/>
      <c r="R1131" s="232"/>
      <c r="S1131" s="232"/>
      <c r="T1131" s="233"/>
      <c r="AT1131" s="234" t="s">
        <v>324</v>
      </c>
      <c r="AU1131" s="234" t="s">
        <v>86</v>
      </c>
      <c r="AV1131" s="14" t="s">
        <v>84</v>
      </c>
      <c r="AW1131" s="14" t="s">
        <v>37</v>
      </c>
      <c r="AX1131" s="14" t="s">
        <v>76</v>
      </c>
      <c r="AY1131" s="234" t="s">
        <v>315</v>
      </c>
    </row>
    <row r="1132" spans="1:65" s="13" customFormat="1">
      <c r="B1132" s="213"/>
      <c r="C1132" s="214"/>
      <c r="D1132" s="209" t="s">
        <v>324</v>
      </c>
      <c r="E1132" s="215" t="s">
        <v>19</v>
      </c>
      <c r="F1132" s="216" t="s">
        <v>1569</v>
      </c>
      <c r="G1132" s="214"/>
      <c r="H1132" s="217">
        <v>57.1</v>
      </c>
      <c r="I1132" s="218"/>
      <c r="J1132" s="214"/>
      <c r="K1132" s="214"/>
      <c r="L1132" s="219"/>
      <c r="M1132" s="220"/>
      <c r="N1132" s="221"/>
      <c r="O1132" s="221"/>
      <c r="P1132" s="221"/>
      <c r="Q1132" s="221"/>
      <c r="R1132" s="221"/>
      <c r="S1132" s="221"/>
      <c r="T1132" s="222"/>
      <c r="AT1132" s="223" t="s">
        <v>324</v>
      </c>
      <c r="AU1132" s="223" t="s">
        <v>86</v>
      </c>
      <c r="AV1132" s="13" t="s">
        <v>86</v>
      </c>
      <c r="AW1132" s="13" t="s">
        <v>37</v>
      </c>
      <c r="AX1132" s="13" t="s">
        <v>76</v>
      </c>
      <c r="AY1132" s="223" t="s">
        <v>315</v>
      </c>
    </row>
    <row r="1133" spans="1:65" s="14" customFormat="1">
      <c r="B1133" s="225"/>
      <c r="C1133" s="226"/>
      <c r="D1133" s="209" t="s">
        <v>324</v>
      </c>
      <c r="E1133" s="227" t="s">
        <v>19</v>
      </c>
      <c r="F1133" s="228" t="s">
        <v>1125</v>
      </c>
      <c r="G1133" s="226"/>
      <c r="H1133" s="227" t="s">
        <v>19</v>
      </c>
      <c r="I1133" s="229"/>
      <c r="J1133" s="226"/>
      <c r="K1133" s="226"/>
      <c r="L1133" s="230"/>
      <c r="M1133" s="231"/>
      <c r="N1133" s="232"/>
      <c r="O1133" s="232"/>
      <c r="P1133" s="232"/>
      <c r="Q1133" s="232"/>
      <c r="R1133" s="232"/>
      <c r="S1133" s="232"/>
      <c r="T1133" s="233"/>
      <c r="AT1133" s="234" t="s">
        <v>324</v>
      </c>
      <c r="AU1133" s="234" t="s">
        <v>86</v>
      </c>
      <c r="AV1133" s="14" t="s">
        <v>84</v>
      </c>
      <c r="AW1133" s="14" t="s">
        <v>37</v>
      </c>
      <c r="AX1133" s="14" t="s">
        <v>76</v>
      </c>
      <c r="AY1133" s="234" t="s">
        <v>315</v>
      </c>
    </row>
    <row r="1134" spans="1:65" s="13" customFormat="1">
      <c r="B1134" s="213"/>
      <c r="C1134" s="214"/>
      <c r="D1134" s="209" t="s">
        <v>324</v>
      </c>
      <c r="E1134" s="215" t="s">
        <v>19</v>
      </c>
      <c r="F1134" s="216" t="s">
        <v>1570</v>
      </c>
      <c r="G1134" s="214"/>
      <c r="H1134" s="217">
        <v>24.9</v>
      </c>
      <c r="I1134" s="218"/>
      <c r="J1134" s="214"/>
      <c r="K1134" s="214"/>
      <c r="L1134" s="219"/>
      <c r="M1134" s="220"/>
      <c r="N1134" s="221"/>
      <c r="O1134" s="221"/>
      <c r="P1134" s="221"/>
      <c r="Q1134" s="221"/>
      <c r="R1134" s="221"/>
      <c r="S1134" s="221"/>
      <c r="T1134" s="222"/>
      <c r="AT1134" s="223" t="s">
        <v>324</v>
      </c>
      <c r="AU1134" s="223" t="s">
        <v>86</v>
      </c>
      <c r="AV1134" s="13" t="s">
        <v>86</v>
      </c>
      <c r="AW1134" s="13" t="s">
        <v>37</v>
      </c>
      <c r="AX1134" s="13" t="s">
        <v>76</v>
      </c>
      <c r="AY1134" s="223" t="s">
        <v>315</v>
      </c>
    </row>
    <row r="1135" spans="1:65" s="14" customFormat="1">
      <c r="B1135" s="225"/>
      <c r="C1135" s="226"/>
      <c r="D1135" s="209" t="s">
        <v>324</v>
      </c>
      <c r="E1135" s="227" t="s">
        <v>19</v>
      </c>
      <c r="F1135" s="228" t="s">
        <v>1126</v>
      </c>
      <c r="G1135" s="226"/>
      <c r="H1135" s="227" t="s">
        <v>19</v>
      </c>
      <c r="I1135" s="229"/>
      <c r="J1135" s="226"/>
      <c r="K1135" s="226"/>
      <c r="L1135" s="230"/>
      <c r="M1135" s="231"/>
      <c r="N1135" s="232"/>
      <c r="O1135" s="232"/>
      <c r="P1135" s="232"/>
      <c r="Q1135" s="232"/>
      <c r="R1135" s="232"/>
      <c r="S1135" s="232"/>
      <c r="T1135" s="233"/>
      <c r="AT1135" s="234" t="s">
        <v>324</v>
      </c>
      <c r="AU1135" s="234" t="s">
        <v>86</v>
      </c>
      <c r="AV1135" s="14" t="s">
        <v>84</v>
      </c>
      <c r="AW1135" s="14" t="s">
        <v>37</v>
      </c>
      <c r="AX1135" s="14" t="s">
        <v>76</v>
      </c>
      <c r="AY1135" s="234" t="s">
        <v>315</v>
      </c>
    </row>
    <row r="1136" spans="1:65" s="13" customFormat="1">
      <c r="B1136" s="213"/>
      <c r="C1136" s="214"/>
      <c r="D1136" s="209" t="s">
        <v>324</v>
      </c>
      <c r="E1136" s="215" t="s">
        <v>19</v>
      </c>
      <c r="F1136" s="216" t="s">
        <v>1571</v>
      </c>
      <c r="G1136" s="214"/>
      <c r="H1136" s="217">
        <v>24.8</v>
      </c>
      <c r="I1136" s="218"/>
      <c r="J1136" s="214"/>
      <c r="K1136" s="214"/>
      <c r="L1136" s="219"/>
      <c r="M1136" s="220"/>
      <c r="N1136" s="221"/>
      <c r="O1136" s="221"/>
      <c r="P1136" s="221"/>
      <c r="Q1136" s="221"/>
      <c r="R1136" s="221"/>
      <c r="S1136" s="221"/>
      <c r="T1136" s="222"/>
      <c r="AT1136" s="223" t="s">
        <v>324</v>
      </c>
      <c r="AU1136" s="223" t="s">
        <v>86</v>
      </c>
      <c r="AV1136" s="13" t="s">
        <v>86</v>
      </c>
      <c r="AW1136" s="13" t="s">
        <v>37</v>
      </c>
      <c r="AX1136" s="13" t="s">
        <v>76</v>
      </c>
      <c r="AY1136" s="223" t="s">
        <v>315</v>
      </c>
    </row>
    <row r="1137" spans="1:65" s="14" customFormat="1">
      <c r="B1137" s="225"/>
      <c r="C1137" s="226"/>
      <c r="D1137" s="209" t="s">
        <v>324</v>
      </c>
      <c r="E1137" s="227" t="s">
        <v>19</v>
      </c>
      <c r="F1137" s="228" t="s">
        <v>1131</v>
      </c>
      <c r="G1137" s="226"/>
      <c r="H1137" s="227" t="s">
        <v>19</v>
      </c>
      <c r="I1137" s="229"/>
      <c r="J1137" s="226"/>
      <c r="K1137" s="226"/>
      <c r="L1137" s="230"/>
      <c r="M1137" s="231"/>
      <c r="N1137" s="232"/>
      <c r="O1137" s="232"/>
      <c r="P1137" s="232"/>
      <c r="Q1137" s="232"/>
      <c r="R1137" s="232"/>
      <c r="S1137" s="232"/>
      <c r="T1137" s="233"/>
      <c r="AT1137" s="234" t="s">
        <v>324</v>
      </c>
      <c r="AU1137" s="234" t="s">
        <v>86</v>
      </c>
      <c r="AV1137" s="14" t="s">
        <v>84</v>
      </c>
      <c r="AW1137" s="14" t="s">
        <v>37</v>
      </c>
      <c r="AX1137" s="14" t="s">
        <v>76</v>
      </c>
      <c r="AY1137" s="234" t="s">
        <v>315</v>
      </c>
    </row>
    <row r="1138" spans="1:65" s="13" customFormat="1">
      <c r="B1138" s="213"/>
      <c r="C1138" s="214"/>
      <c r="D1138" s="209" t="s">
        <v>324</v>
      </c>
      <c r="E1138" s="215" t="s">
        <v>19</v>
      </c>
      <c r="F1138" s="216" t="s">
        <v>1572</v>
      </c>
      <c r="G1138" s="214"/>
      <c r="H1138" s="217">
        <v>15.7</v>
      </c>
      <c r="I1138" s="218"/>
      <c r="J1138" s="214"/>
      <c r="K1138" s="214"/>
      <c r="L1138" s="219"/>
      <c r="M1138" s="220"/>
      <c r="N1138" s="221"/>
      <c r="O1138" s="221"/>
      <c r="P1138" s="221"/>
      <c r="Q1138" s="221"/>
      <c r="R1138" s="221"/>
      <c r="S1138" s="221"/>
      <c r="T1138" s="222"/>
      <c r="AT1138" s="223" t="s">
        <v>324</v>
      </c>
      <c r="AU1138" s="223" t="s">
        <v>86</v>
      </c>
      <c r="AV1138" s="13" t="s">
        <v>86</v>
      </c>
      <c r="AW1138" s="13" t="s">
        <v>37</v>
      </c>
      <c r="AX1138" s="13" t="s">
        <v>76</v>
      </c>
      <c r="AY1138" s="223" t="s">
        <v>315</v>
      </c>
    </row>
    <row r="1139" spans="1:65" s="14" customFormat="1">
      <c r="B1139" s="225"/>
      <c r="C1139" s="226"/>
      <c r="D1139" s="209" t="s">
        <v>324</v>
      </c>
      <c r="E1139" s="227" t="s">
        <v>19</v>
      </c>
      <c r="F1139" s="228" t="s">
        <v>1142</v>
      </c>
      <c r="G1139" s="226"/>
      <c r="H1139" s="227" t="s">
        <v>19</v>
      </c>
      <c r="I1139" s="229"/>
      <c r="J1139" s="226"/>
      <c r="K1139" s="226"/>
      <c r="L1139" s="230"/>
      <c r="M1139" s="231"/>
      <c r="N1139" s="232"/>
      <c r="O1139" s="232"/>
      <c r="P1139" s="232"/>
      <c r="Q1139" s="232"/>
      <c r="R1139" s="232"/>
      <c r="S1139" s="232"/>
      <c r="T1139" s="233"/>
      <c r="AT1139" s="234" t="s">
        <v>324</v>
      </c>
      <c r="AU1139" s="234" t="s">
        <v>86</v>
      </c>
      <c r="AV1139" s="14" t="s">
        <v>84</v>
      </c>
      <c r="AW1139" s="14" t="s">
        <v>37</v>
      </c>
      <c r="AX1139" s="14" t="s">
        <v>76</v>
      </c>
      <c r="AY1139" s="234" t="s">
        <v>315</v>
      </c>
    </row>
    <row r="1140" spans="1:65" s="13" customFormat="1">
      <c r="B1140" s="213"/>
      <c r="C1140" s="214"/>
      <c r="D1140" s="209" t="s">
        <v>324</v>
      </c>
      <c r="E1140" s="215" t="s">
        <v>19</v>
      </c>
      <c r="F1140" s="216" t="s">
        <v>1573</v>
      </c>
      <c r="G1140" s="214"/>
      <c r="H1140" s="217">
        <v>10.199999999999999</v>
      </c>
      <c r="I1140" s="218"/>
      <c r="J1140" s="214"/>
      <c r="K1140" s="214"/>
      <c r="L1140" s="219"/>
      <c r="M1140" s="220"/>
      <c r="N1140" s="221"/>
      <c r="O1140" s="221"/>
      <c r="P1140" s="221"/>
      <c r="Q1140" s="221"/>
      <c r="R1140" s="221"/>
      <c r="S1140" s="221"/>
      <c r="T1140" s="222"/>
      <c r="AT1140" s="223" t="s">
        <v>324</v>
      </c>
      <c r="AU1140" s="223" t="s">
        <v>86</v>
      </c>
      <c r="AV1140" s="13" t="s">
        <v>86</v>
      </c>
      <c r="AW1140" s="13" t="s">
        <v>37</v>
      </c>
      <c r="AX1140" s="13" t="s">
        <v>76</v>
      </c>
      <c r="AY1140" s="223" t="s">
        <v>315</v>
      </c>
    </row>
    <row r="1141" spans="1:65" s="16" customFormat="1">
      <c r="B1141" s="246"/>
      <c r="C1141" s="247"/>
      <c r="D1141" s="209" t="s">
        <v>324</v>
      </c>
      <c r="E1141" s="248" t="s">
        <v>203</v>
      </c>
      <c r="F1141" s="249" t="s">
        <v>368</v>
      </c>
      <c r="G1141" s="247"/>
      <c r="H1141" s="250">
        <v>132.69999999999999</v>
      </c>
      <c r="I1141" s="251"/>
      <c r="J1141" s="247"/>
      <c r="K1141" s="247"/>
      <c r="L1141" s="252"/>
      <c r="M1141" s="253"/>
      <c r="N1141" s="254"/>
      <c r="O1141" s="254"/>
      <c r="P1141" s="254"/>
      <c r="Q1141" s="254"/>
      <c r="R1141" s="254"/>
      <c r="S1141" s="254"/>
      <c r="T1141" s="255"/>
      <c r="AT1141" s="256" t="s">
        <v>324</v>
      </c>
      <c r="AU1141" s="256" t="s">
        <v>86</v>
      </c>
      <c r="AV1141" s="16" t="s">
        <v>194</v>
      </c>
      <c r="AW1141" s="16" t="s">
        <v>37</v>
      </c>
      <c r="AX1141" s="16" t="s">
        <v>84</v>
      </c>
      <c r="AY1141" s="256" t="s">
        <v>315</v>
      </c>
    </row>
    <row r="1142" spans="1:65" s="2" customFormat="1" ht="16.5" customHeight="1">
      <c r="A1142" s="36"/>
      <c r="B1142" s="37"/>
      <c r="C1142" s="196" t="s">
        <v>1574</v>
      </c>
      <c r="D1142" s="196" t="s">
        <v>317</v>
      </c>
      <c r="E1142" s="197" t="s">
        <v>1575</v>
      </c>
      <c r="F1142" s="198" t="s">
        <v>1576</v>
      </c>
      <c r="G1142" s="199" t="s">
        <v>121</v>
      </c>
      <c r="H1142" s="200">
        <v>132.69999999999999</v>
      </c>
      <c r="I1142" s="201"/>
      <c r="J1142" s="202">
        <f>ROUND(I1142*H1142,2)</f>
        <v>0</v>
      </c>
      <c r="K1142" s="198" t="s">
        <v>19</v>
      </c>
      <c r="L1142" s="41"/>
      <c r="M1142" s="203" t="s">
        <v>19</v>
      </c>
      <c r="N1142" s="204" t="s">
        <v>47</v>
      </c>
      <c r="O1142" s="66"/>
      <c r="P1142" s="205">
        <f>O1142*H1142</f>
        <v>0</v>
      </c>
      <c r="Q1142" s="205">
        <v>1.0000000000000001E-5</v>
      </c>
      <c r="R1142" s="205">
        <f>Q1142*H1142</f>
        <v>1.3270000000000001E-3</v>
      </c>
      <c r="S1142" s="205">
        <v>0</v>
      </c>
      <c r="T1142" s="206">
        <f>S1142*H1142</f>
        <v>0</v>
      </c>
      <c r="U1142" s="36"/>
      <c r="V1142" s="36"/>
      <c r="W1142" s="36"/>
      <c r="X1142" s="36"/>
      <c r="Y1142" s="36"/>
      <c r="Z1142" s="36"/>
      <c r="AA1142" s="36"/>
      <c r="AB1142" s="36"/>
      <c r="AC1142" s="36"/>
      <c r="AD1142" s="36"/>
      <c r="AE1142" s="36"/>
      <c r="AR1142" s="207" t="s">
        <v>194</v>
      </c>
      <c r="AT1142" s="207" t="s">
        <v>317</v>
      </c>
      <c r="AU1142" s="207" t="s">
        <v>86</v>
      </c>
      <c r="AY1142" s="19" t="s">
        <v>315</v>
      </c>
      <c r="BE1142" s="208">
        <f>IF(N1142="základní",J1142,0)</f>
        <v>0</v>
      </c>
      <c r="BF1142" s="208">
        <f>IF(N1142="snížená",J1142,0)</f>
        <v>0</v>
      </c>
      <c r="BG1142" s="208">
        <f>IF(N1142="zákl. přenesená",J1142,0)</f>
        <v>0</v>
      </c>
      <c r="BH1142" s="208">
        <f>IF(N1142="sníž. přenesená",J1142,0)</f>
        <v>0</v>
      </c>
      <c r="BI1142" s="208">
        <f>IF(N1142="nulová",J1142,0)</f>
        <v>0</v>
      </c>
      <c r="BJ1142" s="19" t="s">
        <v>84</v>
      </c>
      <c r="BK1142" s="208">
        <f>ROUND(I1142*H1142,2)</f>
        <v>0</v>
      </c>
      <c r="BL1142" s="19" t="s">
        <v>194</v>
      </c>
      <c r="BM1142" s="207" t="s">
        <v>1577</v>
      </c>
    </row>
    <row r="1143" spans="1:65" s="2" customFormat="1">
      <c r="A1143" s="36"/>
      <c r="B1143" s="37"/>
      <c r="C1143" s="38"/>
      <c r="D1143" s="209" t="s">
        <v>322</v>
      </c>
      <c r="E1143" s="38"/>
      <c r="F1143" s="210" t="s">
        <v>1576</v>
      </c>
      <c r="G1143" s="38"/>
      <c r="H1143" s="38"/>
      <c r="I1143" s="118"/>
      <c r="J1143" s="38"/>
      <c r="K1143" s="38"/>
      <c r="L1143" s="41"/>
      <c r="M1143" s="211"/>
      <c r="N1143" s="212"/>
      <c r="O1143" s="66"/>
      <c r="P1143" s="66"/>
      <c r="Q1143" s="66"/>
      <c r="R1143" s="66"/>
      <c r="S1143" s="66"/>
      <c r="T1143" s="67"/>
      <c r="U1143" s="36"/>
      <c r="V1143" s="36"/>
      <c r="W1143" s="36"/>
      <c r="X1143" s="36"/>
      <c r="Y1143" s="36"/>
      <c r="Z1143" s="36"/>
      <c r="AA1143" s="36"/>
      <c r="AB1143" s="36"/>
      <c r="AC1143" s="36"/>
      <c r="AD1143" s="36"/>
      <c r="AE1143" s="36"/>
      <c r="AT1143" s="19" t="s">
        <v>322</v>
      </c>
      <c r="AU1143" s="19" t="s">
        <v>86</v>
      </c>
    </row>
    <row r="1144" spans="1:65" s="2" customFormat="1" ht="19.5">
      <c r="A1144" s="36"/>
      <c r="B1144" s="37"/>
      <c r="C1144" s="38"/>
      <c r="D1144" s="209" t="s">
        <v>345</v>
      </c>
      <c r="E1144" s="38"/>
      <c r="F1144" s="224" t="s">
        <v>1578</v>
      </c>
      <c r="G1144" s="38"/>
      <c r="H1144" s="38"/>
      <c r="I1144" s="118"/>
      <c r="J1144" s="38"/>
      <c r="K1144" s="38"/>
      <c r="L1144" s="41"/>
      <c r="M1144" s="211"/>
      <c r="N1144" s="212"/>
      <c r="O1144" s="66"/>
      <c r="P1144" s="66"/>
      <c r="Q1144" s="66"/>
      <c r="R1144" s="66"/>
      <c r="S1144" s="66"/>
      <c r="T1144" s="67"/>
      <c r="U1144" s="36"/>
      <c r="V1144" s="36"/>
      <c r="W1144" s="36"/>
      <c r="X1144" s="36"/>
      <c r="Y1144" s="36"/>
      <c r="Z1144" s="36"/>
      <c r="AA1144" s="36"/>
      <c r="AB1144" s="36"/>
      <c r="AC1144" s="36"/>
      <c r="AD1144" s="36"/>
      <c r="AE1144" s="36"/>
      <c r="AT1144" s="19" t="s">
        <v>345</v>
      </c>
      <c r="AU1144" s="19" t="s">
        <v>86</v>
      </c>
    </row>
    <row r="1145" spans="1:65" s="13" customFormat="1">
      <c r="B1145" s="213"/>
      <c r="C1145" s="214"/>
      <c r="D1145" s="209" t="s">
        <v>324</v>
      </c>
      <c r="E1145" s="215" t="s">
        <v>19</v>
      </c>
      <c r="F1145" s="216" t="s">
        <v>203</v>
      </c>
      <c r="G1145" s="214"/>
      <c r="H1145" s="217">
        <v>132.69999999999999</v>
      </c>
      <c r="I1145" s="218"/>
      <c r="J1145" s="214"/>
      <c r="K1145" s="214"/>
      <c r="L1145" s="219"/>
      <c r="M1145" s="220"/>
      <c r="N1145" s="221"/>
      <c r="O1145" s="221"/>
      <c r="P1145" s="221"/>
      <c r="Q1145" s="221"/>
      <c r="R1145" s="221"/>
      <c r="S1145" s="221"/>
      <c r="T1145" s="222"/>
      <c r="AT1145" s="223" t="s">
        <v>324</v>
      </c>
      <c r="AU1145" s="223" t="s">
        <v>86</v>
      </c>
      <c r="AV1145" s="13" t="s">
        <v>86</v>
      </c>
      <c r="AW1145" s="13" t="s">
        <v>37</v>
      </c>
      <c r="AX1145" s="13" t="s">
        <v>84</v>
      </c>
      <c r="AY1145" s="223" t="s">
        <v>315</v>
      </c>
    </row>
    <row r="1146" spans="1:65" s="2" customFormat="1" ht="16.5" customHeight="1">
      <c r="A1146" s="36"/>
      <c r="B1146" s="37"/>
      <c r="C1146" s="196" t="s">
        <v>1579</v>
      </c>
      <c r="D1146" s="196" t="s">
        <v>317</v>
      </c>
      <c r="E1146" s="197" t="s">
        <v>1580</v>
      </c>
      <c r="F1146" s="198" t="s">
        <v>1581</v>
      </c>
      <c r="G1146" s="199" t="s">
        <v>105</v>
      </c>
      <c r="H1146" s="200">
        <v>159</v>
      </c>
      <c r="I1146" s="201"/>
      <c r="J1146" s="202">
        <f>ROUND(I1146*H1146,2)</f>
        <v>0</v>
      </c>
      <c r="K1146" s="198" t="s">
        <v>320</v>
      </c>
      <c r="L1146" s="41"/>
      <c r="M1146" s="203" t="s">
        <v>19</v>
      </c>
      <c r="N1146" s="204" t="s">
        <v>47</v>
      </c>
      <c r="O1146" s="66"/>
      <c r="P1146" s="205">
        <f>O1146*H1146</f>
        <v>0</v>
      </c>
      <c r="Q1146" s="205">
        <v>0</v>
      </c>
      <c r="R1146" s="205">
        <f>Q1146*H1146</f>
        <v>0</v>
      </c>
      <c r="S1146" s="205">
        <v>0</v>
      </c>
      <c r="T1146" s="206">
        <f>S1146*H1146</f>
        <v>0</v>
      </c>
      <c r="U1146" s="36"/>
      <c r="V1146" s="36"/>
      <c r="W1146" s="36"/>
      <c r="X1146" s="36"/>
      <c r="Y1146" s="36"/>
      <c r="Z1146" s="36"/>
      <c r="AA1146" s="36"/>
      <c r="AB1146" s="36"/>
      <c r="AC1146" s="36"/>
      <c r="AD1146" s="36"/>
      <c r="AE1146" s="36"/>
      <c r="AR1146" s="207" t="s">
        <v>194</v>
      </c>
      <c r="AT1146" s="207" t="s">
        <v>317</v>
      </c>
      <c r="AU1146" s="207" t="s">
        <v>86</v>
      </c>
      <c r="AY1146" s="19" t="s">
        <v>315</v>
      </c>
      <c r="BE1146" s="208">
        <f>IF(N1146="základní",J1146,0)</f>
        <v>0</v>
      </c>
      <c r="BF1146" s="208">
        <f>IF(N1146="snížená",J1146,0)</f>
        <v>0</v>
      </c>
      <c r="BG1146" s="208">
        <f>IF(N1146="zákl. přenesená",J1146,0)</f>
        <v>0</v>
      </c>
      <c r="BH1146" s="208">
        <f>IF(N1146="sníž. přenesená",J1146,0)</f>
        <v>0</v>
      </c>
      <c r="BI1146" s="208">
        <f>IF(N1146="nulová",J1146,0)</f>
        <v>0</v>
      </c>
      <c r="BJ1146" s="19" t="s">
        <v>84</v>
      </c>
      <c r="BK1146" s="208">
        <f>ROUND(I1146*H1146,2)</f>
        <v>0</v>
      </c>
      <c r="BL1146" s="19" t="s">
        <v>194</v>
      </c>
      <c r="BM1146" s="207" t="s">
        <v>1582</v>
      </c>
    </row>
    <row r="1147" spans="1:65" s="2" customFormat="1" ht="19.5">
      <c r="A1147" s="36"/>
      <c r="B1147" s="37"/>
      <c r="C1147" s="38"/>
      <c r="D1147" s="209" t="s">
        <v>322</v>
      </c>
      <c r="E1147" s="38"/>
      <c r="F1147" s="210" t="s">
        <v>1583</v>
      </c>
      <c r="G1147" s="38"/>
      <c r="H1147" s="38"/>
      <c r="I1147" s="118"/>
      <c r="J1147" s="38"/>
      <c r="K1147" s="38"/>
      <c r="L1147" s="41"/>
      <c r="M1147" s="211"/>
      <c r="N1147" s="212"/>
      <c r="O1147" s="66"/>
      <c r="P1147" s="66"/>
      <c r="Q1147" s="66"/>
      <c r="R1147" s="66"/>
      <c r="S1147" s="66"/>
      <c r="T1147" s="67"/>
      <c r="U1147" s="36"/>
      <c r="V1147" s="36"/>
      <c r="W1147" s="36"/>
      <c r="X1147" s="36"/>
      <c r="Y1147" s="36"/>
      <c r="Z1147" s="36"/>
      <c r="AA1147" s="36"/>
      <c r="AB1147" s="36"/>
      <c r="AC1147" s="36"/>
      <c r="AD1147" s="36"/>
      <c r="AE1147" s="36"/>
      <c r="AT1147" s="19" t="s">
        <v>322</v>
      </c>
      <c r="AU1147" s="19" t="s">
        <v>86</v>
      </c>
    </row>
    <row r="1148" spans="1:65" s="13" customFormat="1">
      <c r="B1148" s="213"/>
      <c r="C1148" s="214"/>
      <c r="D1148" s="209" t="s">
        <v>324</v>
      </c>
      <c r="E1148" s="215" t="s">
        <v>19</v>
      </c>
      <c r="F1148" s="216" t="s">
        <v>1584</v>
      </c>
      <c r="G1148" s="214"/>
      <c r="H1148" s="217">
        <v>42</v>
      </c>
      <c r="I1148" s="218"/>
      <c r="J1148" s="214"/>
      <c r="K1148" s="214"/>
      <c r="L1148" s="219"/>
      <c r="M1148" s="220"/>
      <c r="N1148" s="221"/>
      <c r="O1148" s="221"/>
      <c r="P1148" s="221"/>
      <c r="Q1148" s="221"/>
      <c r="R1148" s="221"/>
      <c r="S1148" s="221"/>
      <c r="T1148" s="222"/>
      <c r="AT1148" s="223" t="s">
        <v>324</v>
      </c>
      <c r="AU1148" s="223" t="s">
        <v>86</v>
      </c>
      <c r="AV1148" s="13" t="s">
        <v>86</v>
      </c>
      <c r="AW1148" s="13" t="s">
        <v>37</v>
      </c>
      <c r="AX1148" s="13" t="s">
        <v>76</v>
      </c>
      <c r="AY1148" s="223" t="s">
        <v>315</v>
      </c>
    </row>
    <row r="1149" spans="1:65" s="13" customFormat="1">
      <c r="B1149" s="213"/>
      <c r="C1149" s="214"/>
      <c r="D1149" s="209" t="s">
        <v>324</v>
      </c>
      <c r="E1149" s="215" t="s">
        <v>19</v>
      </c>
      <c r="F1149" s="216" t="s">
        <v>1585</v>
      </c>
      <c r="G1149" s="214"/>
      <c r="H1149" s="217">
        <v>42</v>
      </c>
      <c r="I1149" s="218"/>
      <c r="J1149" s="214"/>
      <c r="K1149" s="214"/>
      <c r="L1149" s="219"/>
      <c r="M1149" s="220"/>
      <c r="N1149" s="221"/>
      <c r="O1149" s="221"/>
      <c r="P1149" s="221"/>
      <c r="Q1149" s="221"/>
      <c r="R1149" s="221"/>
      <c r="S1149" s="221"/>
      <c r="T1149" s="222"/>
      <c r="AT1149" s="223" t="s">
        <v>324</v>
      </c>
      <c r="AU1149" s="223" t="s">
        <v>86</v>
      </c>
      <c r="AV1149" s="13" t="s">
        <v>86</v>
      </c>
      <c r="AW1149" s="13" t="s">
        <v>37</v>
      </c>
      <c r="AX1149" s="13" t="s">
        <v>76</v>
      </c>
      <c r="AY1149" s="223" t="s">
        <v>315</v>
      </c>
    </row>
    <row r="1150" spans="1:65" s="13" customFormat="1">
      <c r="B1150" s="213"/>
      <c r="C1150" s="214"/>
      <c r="D1150" s="209" t="s">
        <v>324</v>
      </c>
      <c r="E1150" s="215" t="s">
        <v>19</v>
      </c>
      <c r="F1150" s="216" t="s">
        <v>1586</v>
      </c>
      <c r="G1150" s="214"/>
      <c r="H1150" s="217">
        <v>26</v>
      </c>
      <c r="I1150" s="218"/>
      <c r="J1150" s="214"/>
      <c r="K1150" s="214"/>
      <c r="L1150" s="219"/>
      <c r="M1150" s="220"/>
      <c r="N1150" s="221"/>
      <c r="O1150" s="221"/>
      <c r="P1150" s="221"/>
      <c r="Q1150" s="221"/>
      <c r="R1150" s="221"/>
      <c r="S1150" s="221"/>
      <c r="T1150" s="222"/>
      <c r="AT1150" s="223" t="s">
        <v>324</v>
      </c>
      <c r="AU1150" s="223" t="s">
        <v>86</v>
      </c>
      <c r="AV1150" s="13" t="s">
        <v>86</v>
      </c>
      <c r="AW1150" s="13" t="s">
        <v>37</v>
      </c>
      <c r="AX1150" s="13" t="s">
        <v>76</v>
      </c>
      <c r="AY1150" s="223" t="s">
        <v>315</v>
      </c>
    </row>
    <row r="1151" spans="1:65" s="13" customFormat="1">
      <c r="B1151" s="213"/>
      <c r="C1151" s="214"/>
      <c r="D1151" s="209" t="s">
        <v>324</v>
      </c>
      <c r="E1151" s="215" t="s">
        <v>19</v>
      </c>
      <c r="F1151" s="216" t="s">
        <v>1587</v>
      </c>
      <c r="G1151" s="214"/>
      <c r="H1151" s="217">
        <v>12</v>
      </c>
      <c r="I1151" s="218"/>
      <c r="J1151" s="214"/>
      <c r="K1151" s="214"/>
      <c r="L1151" s="219"/>
      <c r="M1151" s="220"/>
      <c r="N1151" s="221"/>
      <c r="O1151" s="221"/>
      <c r="P1151" s="221"/>
      <c r="Q1151" s="221"/>
      <c r="R1151" s="221"/>
      <c r="S1151" s="221"/>
      <c r="T1151" s="222"/>
      <c r="AT1151" s="223" t="s">
        <v>324</v>
      </c>
      <c r="AU1151" s="223" t="s">
        <v>86</v>
      </c>
      <c r="AV1151" s="13" t="s">
        <v>86</v>
      </c>
      <c r="AW1151" s="13" t="s">
        <v>37</v>
      </c>
      <c r="AX1151" s="13" t="s">
        <v>76</v>
      </c>
      <c r="AY1151" s="223" t="s">
        <v>315</v>
      </c>
    </row>
    <row r="1152" spans="1:65" s="13" customFormat="1">
      <c r="B1152" s="213"/>
      <c r="C1152" s="214"/>
      <c r="D1152" s="209" t="s">
        <v>324</v>
      </c>
      <c r="E1152" s="215" t="s">
        <v>19</v>
      </c>
      <c r="F1152" s="216" t="s">
        <v>1588</v>
      </c>
      <c r="G1152" s="214"/>
      <c r="H1152" s="217">
        <v>17</v>
      </c>
      <c r="I1152" s="218"/>
      <c r="J1152" s="214"/>
      <c r="K1152" s="214"/>
      <c r="L1152" s="219"/>
      <c r="M1152" s="220"/>
      <c r="N1152" s="221"/>
      <c r="O1152" s="221"/>
      <c r="P1152" s="221"/>
      <c r="Q1152" s="221"/>
      <c r="R1152" s="221"/>
      <c r="S1152" s="221"/>
      <c r="T1152" s="222"/>
      <c r="AT1152" s="223" t="s">
        <v>324</v>
      </c>
      <c r="AU1152" s="223" t="s">
        <v>86</v>
      </c>
      <c r="AV1152" s="13" t="s">
        <v>86</v>
      </c>
      <c r="AW1152" s="13" t="s">
        <v>37</v>
      </c>
      <c r="AX1152" s="13" t="s">
        <v>76</v>
      </c>
      <c r="AY1152" s="223" t="s">
        <v>315</v>
      </c>
    </row>
    <row r="1153" spans="1:65" s="13" customFormat="1">
      <c r="B1153" s="213"/>
      <c r="C1153" s="214"/>
      <c r="D1153" s="209" t="s">
        <v>324</v>
      </c>
      <c r="E1153" s="215" t="s">
        <v>19</v>
      </c>
      <c r="F1153" s="216" t="s">
        <v>1589</v>
      </c>
      <c r="G1153" s="214"/>
      <c r="H1153" s="217">
        <v>20</v>
      </c>
      <c r="I1153" s="218"/>
      <c r="J1153" s="214"/>
      <c r="K1153" s="214"/>
      <c r="L1153" s="219"/>
      <c r="M1153" s="220"/>
      <c r="N1153" s="221"/>
      <c r="O1153" s="221"/>
      <c r="P1153" s="221"/>
      <c r="Q1153" s="221"/>
      <c r="R1153" s="221"/>
      <c r="S1153" s="221"/>
      <c r="T1153" s="222"/>
      <c r="AT1153" s="223" t="s">
        <v>324</v>
      </c>
      <c r="AU1153" s="223" t="s">
        <v>86</v>
      </c>
      <c r="AV1153" s="13" t="s">
        <v>86</v>
      </c>
      <c r="AW1153" s="13" t="s">
        <v>37</v>
      </c>
      <c r="AX1153" s="13" t="s">
        <v>76</v>
      </c>
      <c r="AY1153" s="223" t="s">
        <v>315</v>
      </c>
    </row>
    <row r="1154" spans="1:65" s="16" customFormat="1">
      <c r="B1154" s="246"/>
      <c r="C1154" s="247"/>
      <c r="D1154" s="209" t="s">
        <v>324</v>
      </c>
      <c r="E1154" s="248" t="s">
        <v>158</v>
      </c>
      <c r="F1154" s="249" t="s">
        <v>368</v>
      </c>
      <c r="G1154" s="247"/>
      <c r="H1154" s="250">
        <v>159</v>
      </c>
      <c r="I1154" s="251"/>
      <c r="J1154" s="247"/>
      <c r="K1154" s="247"/>
      <c r="L1154" s="252"/>
      <c r="M1154" s="253"/>
      <c r="N1154" s="254"/>
      <c r="O1154" s="254"/>
      <c r="P1154" s="254"/>
      <c r="Q1154" s="254"/>
      <c r="R1154" s="254"/>
      <c r="S1154" s="254"/>
      <c r="T1154" s="255"/>
      <c r="AT1154" s="256" t="s">
        <v>324</v>
      </c>
      <c r="AU1154" s="256" t="s">
        <v>86</v>
      </c>
      <c r="AV1154" s="16" t="s">
        <v>194</v>
      </c>
      <c r="AW1154" s="16" t="s">
        <v>37</v>
      </c>
      <c r="AX1154" s="16" t="s">
        <v>84</v>
      </c>
      <c r="AY1154" s="256" t="s">
        <v>315</v>
      </c>
    </row>
    <row r="1155" spans="1:65" s="2" customFormat="1" ht="16.5" customHeight="1">
      <c r="A1155" s="36"/>
      <c r="B1155" s="37"/>
      <c r="C1155" s="196" t="s">
        <v>1590</v>
      </c>
      <c r="D1155" s="196" t="s">
        <v>317</v>
      </c>
      <c r="E1155" s="197" t="s">
        <v>1591</v>
      </c>
      <c r="F1155" s="198" t="s">
        <v>1592</v>
      </c>
      <c r="G1155" s="199" t="s">
        <v>105</v>
      </c>
      <c r="H1155" s="200">
        <v>14310</v>
      </c>
      <c r="I1155" s="201"/>
      <c r="J1155" s="202">
        <f>ROUND(I1155*H1155,2)</f>
        <v>0</v>
      </c>
      <c r="K1155" s="198" t="s">
        <v>320</v>
      </c>
      <c r="L1155" s="41"/>
      <c r="M1155" s="203" t="s">
        <v>19</v>
      </c>
      <c r="N1155" s="204" t="s">
        <v>47</v>
      </c>
      <c r="O1155" s="66"/>
      <c r="P1155" s="205">
        <f>O1155*H1155</f>
        <v>0</v>
      </c>
      <c r="Q1155" s="205">
        <v>0</v>
      </c>
      <c r="R1155" s="205">
        <f>Q1155*H1155</f>
        <v>0</v>
      </c>
      <c r="S1155" s="205">
        <v>0</v>
      </c>
      <c r="T1155" s="206">
        <f>S1155*H1155</f>
        <v>0</v>
      </c>
      <c r="U1155" s="36"/>
      <c r="V1155" s="36"/>
      <c r="W1155" s="36"/>
      <c r="X1155" s="36"/>
      <c r="Y1155" s="36"/>
      <c r="Z1155" s="36"/>
      <c r="AA1155" s="36"/>
      <c r="AB1155" s="36"/>
      <c r="AC1155" s="36"/>
      <c r="AD1155" s="36"/>
      <c r="AE1155" s="36"/>
      <c r="AR1155" s="207" t="s">
        <v>194</v>
      </c>
      <c r="AT1155" s="207" t="s">
        <v>317</v>
      </c>
      <c r="AU1155" s="207" t="s">
        <v>86</v>
      </c>
      <c r="AY1155" s="19" t="s">
        <v>315</v>
      </c>
      <c r="BE1155" s="208">
        <f>IF(N1155="základní",J1155,0)</f>
        <v>0</v>
      </c>
      <c r="BF1155" s="208">
        <f>IF(N1155="snížená",J1155,0)</f>
        <v>0</v>
      </c>
      <c r="BG1155" s="208">
        <f>IF(N1155="zákl. přenesená",J1155,0)</f>
        <v>0</v>
      </c>
      <c r="BH1155" s="208">
        <f>IF(N1155="sníž. přenesená",J1155,0)</f>
        <v>0</v>
      </c>
      <c r="BI1155" s="208">
        <f>IF(N1155="nulová",J1155,0)</f>
        <v>0</v>
      </c>
      <c r="BJ1155" s="19" t="s">
        <v>84</v>
      </c>
      <c r="BK1155" s="208">
        <f>ROUND(I1155*H1155,2)</f>
        <v>0</v>
      </c>
      <c r="BL1155" s="19" t="s">
        <v>194</v>
      </c>
      <c r="BM1155" s="207" t="s">
        <v>1593</v>
      </c>
    </row>
    <row r="1156" spans="1:65" s="2" customFormat="1">
      <c r="A1156" s="36"/>
      <c r="B1156" s="37"/>
      <c r="C1156" s="38"/>
      <c r="D1156" s="209" t="s">
        <v>322</v>
      </c>
      <c r="E1156" s="38"/>
      <c r="F1156" s="210" t="s">
        <v>1594</v>
      </c>
      <c r="G1156" s="38"/>
      <c r="H1156" s="38"/>
      <c r="I1156" s="118"/>
      <c r="J1156" s="38"/>
      <c r="K1156" s="38"/>
      <c r="L1156" s="41"/>
      <c r="M1156" s="211"/>
      <c r="N1156" s="212"/>
      <c r="O1156" s="66"/>
      <c r="P1156" s="66"/>
      <c r="Q1156" s="66"/>
      <c r="R1156" s="66"/>
      <c r="S1156" s="66"/>
      <c r="T1156" s="67"/>
      <c r="U1156" s="36"/>
      <c r="V1156" s="36"/>
      <c r="W1156" s="36"/>
      <c r="X1156" s="36"/>
      <c r="Y1156" s="36"/>
      <c r="Z1156" s="36"/>
      <c r="AA1156" s="36"/>
      <c r="AB1156" s="36"/>
      <c r="AC1156" s="36"/>
      <c r="AD1156" s="36"/>
      <c r="AE1156" s="36"/>
      <c r="AT1156" s="19" t="s">
        <v>322</v>
      </c>
      <c r="AU1156" s="19" t="s">
        <v>86</v>
      </c>
    </row>
    <row r="1157" spans="1:65" s="13" customFormat="1">
      <c r="B1157" s="213"/>
      <c r="C1157" s="214"/>
      <c r="D1157" s="209" t="s">
        <v>324</v>
      </c>
      <c r="E1157" s="215" t="s">
        <v>19</v>
      </c>
      <c r="F1157" s="216" t="s">
        <v>1595</v>
      </c>
      <c r="G1157" s="214"/>
      <c r="H1157" s="217">
        <v>14310</v>
      </c>
      <c r="I1157" s="218"/>
      <c r="J1157" s="214"/>
      <c r="K1157" s="214"/>
      <c r="L1157" s="219"/>
      <c r="M1157" s="220"/>
      <c r="N1157" s="221"/>
      <c r="O1157" s="221"/>
      <c r="P1157" s="221"/>
      <c r="Q1157" s="221"/>
      <c r="R1157" s="221"/>
      <c r="S1157" s="221"/>
      <c r="T1157" s="222"/>
      <c r="AT1157" s="223" t="s">
        <v>324</v>
      </c>
      <c r="AU1157" s="223" t="s">
        <v>86</v>
      </c>
      <c r="AV1157" s="13" t="s">
        <v>86</v>
      </c>
      <c r="AW1157" s="13" t="s">
        <v>37</v>
      </c>
      <c r="AX1157" s="13" t="s">
        <v>84</v>
      </c>
      <c r="AY1157" s="223" t="s">
        <v>315</v>
      </c>
    </row>
    <row r="1158" spans="1:65" s="2" customFormat="1" ht="16.5" customHeight="1">
      <c r="A1158" s="36"/>
      <c r="B1158" s="37"/>
      <c r="C1158" s="196" t="s">
        <v>1596</v>
      </c>
      <c r="D1158" s="196" t="s">
        <v>317</v>
      </c>
      <c r="E1158" s="197" t="s">
        <v>1597</v>
      </c>
      <c r="F1158" s="198" t="s">
        <v>1598</v>
      </c>
      <c r="G1158" s="199" t="s">
        <v>105</v>
      </c>
      <c r="H1158" s="200">
        <v>159</v>
      </c>
      <c r="I1158" s="201"/>
      <c r="J1158" s="202">
        <f>ROUND(I1158*H1158,2)</f>
        <v>0</v>
      </c>
      <c r="K1158" s="198" t="s">
        <v>320</v>
      </c>
      <c r="L1158" s="41"/>
      <c r="M1158" s="203" t="s">
        <v>19</v>
      </c>
      <c r="N1158" s="204" t="s">
        <v>47</v>
      </c>
      <c r="O1158" s="66"/>
      <c r="P1158" s="205">
        <f>O1158*H1158</f>
        <v>0</v>
      </c>
      <c r="Q1158" s="205">
        <v>0</v>
      </c>
      <c r="R1158" s="205">
        <f>Q1158*H1158</f>
        <v>0</v>
      </c>
      <c r="S1158" s="205">
        <v>0</v>
      </c>
      <c r="T1158" s="206">
        <f>S1158*H1158</f>
        <v>0</v>
      </c>
      <c r="U1158" s="36"/>
      <c r="V1158" s="36"/>
      <c r="W1158" s="36"/>
      <c r="X1158" s="36"/>
      <c r="Y1158" s="36"/>
      <c r="Z1158" s="36"/>
      <c r="AA1158" s="36"/>
      <c r="AB1158" s="36"/>
      <c r="AC1158" s="36"/>
      <c r="AD1158" s="36"/>
      <c r="AE1158" s="36"/>
      <c r="AR1158" s="207" t="s">
        <v>194</v>
      </c>
      <c r="AT1158" s="207" t="s">
        <v>317</v>
      </c>
      <c r="AU1158" s="207" t="s">
        <v>86</v>
      </c>
      <c r="AY1158" s="19" t="s">
        <v>315</v>
      </c>
      <c r="BE1158" s="208">
        <f>IF(N1158="základní",J1158,0)</f>
        <v>0</v>
      </c>
      <c r="BF1158" s="208">
        <f>IF(N1158="snížená",J1158,0)</f>
        <v>0</v>
      </c>
      <c r="BG1158" s="208">
        <f>IF(N1158="zákl. přenesená",J1158,0)</f>
        <v>0</v>
      </c>
      <c r="BH1158" s="208">
        <f>IF(N1158="sníž. přenesená",J1158,0)</f>
        <v>0</v>
      </c>
      <c r="BI1158" s="208">
        <f>IF(N1158="nulová",J1158,0)</f>
        <v>0</v>
      </c>
      <c r="BJ1158" s="19" t="s">
        <v>84</v>
      </c>
      <c r="BK1158" s="208">
        <f>ROUND(I1158*H1158,2)</f>
        <v>0</v>
      </c>
      <c r="BL1158" s="19" t="s">
        <v>194</v>
      </c>
      <c r="BM1158" s="207" t="s">
        <v>1599</v>
      </c>
    </row>
    <row r="1159" spans="1:65" s="2" customFormat="1" ht="19.5">
      <c r="A1159" s="36"/>
      <c r="B1159" s="37"/>
      <c r="C1159" s="38"/>
      <c r="D1159" s="209" t="s">
        <v>322</v>
      </c>
      <c r="E1159" s="38"/>
      <c r="F1159" s="210" t="s">
        <v>1600</v>
      </c>
      <c r="G1159" s="38"/>
      <c r="H1159" s="38"/>
      <c r="I1159" s="118"/>
      <c r="J1159" s="38"/>
      <c r="K1159" s="38"/>
      <c r="L1159" s="41"/>
      <c r="M1159" s="211"/>
      <c r="N1159" s="212"/>
      <c r="O1159" s="66"/>
      <c r="P1159" s="66"/>
      <c r="Q1159" s="66"/>
      <c r="R1159" s="66"/>
      <c r="S1159" s="66"/>
      <c r="T1159" s="67"/>
      <c r="U1159" s="36"/>
      <c r="V1159" s="36"/>
      <c r="W1159" s="36"/>
      <c r="X1159" s="36"/>
      <c r="Y1159" s="36"/>
      <c r="Z1159" s="36"/>
      <c r="AA1159" s="36"/>
      <c r="AB1159" s="36"/>
      <c r="AC1159" s="36"/>
      <c r="AD1159" s="36"/>
      <c r="AE1159" s="36"/>
      <c r="AT1159" s="19" t="s">
        <v>322</v>
      </c>
      <c r="AU1159" s="19" t="s">
        <v>86</v>
      </c>
    </row>
    <row r="1160" spans="1:65" s="13" customFormat="1">
      <c r="B1160" s="213"/>
      <c r="C1160" s="214"/>
      <c r="D1160" s="209" t="s">
        <v>324</v>
      </c>
      <c r="E1160" s="215" t="s">
        <v>19</v>
      </c>
      <c r="F1160" s="216" t="s">
        <v>158</v>
      </c>
      <c r="G1160" s="214"/>
      <c r="H1160" s="217">
        <v>159</v>
      </c>
      <c r="I1160" s="218"/>
      <c r="J1160" s="214"/>
      <c r="K1160" s="214"/>
      <c r="L1160" s="219"/>
      <c r="M1160" s="220"/>
      <c r="N1160" s="221"/>
      <c r="O1160" s="221"/>
      <c r="P1160" s="221"/>
      <c r="Q1160" s="221"/>
      <c r="R1160" s="221"/>
      <c r="S1160" s="221"/>
      <c r="T1160" s="222"/>
      <c r="AT1160" s="223" t="s">
        <v>324</v>
      </c>
      <c r="AU1160" s="223" t="s">
        <v>86</v>
      </c>
      <c r="AV1160" s="13" t="s">
        <v>86</v>
      </c>
      <c r="AW1160" s="13" t="s">
        <v>37</v>
      </c>
      <c r="AX1160" s="13" t="s">
        <v>84</v>
      </c>
      <c r="AY1160" s="223" t="s">
        <v>315</v>
      </c>
    </row>
    <row r="1161" spans="1:65" s="2" customFormat="1" ht="16.5" customHeight="1">
      <c r="A1161" s="36"/>
      <c r="B1161" s="37"/>
      <c r="C1161" s="196" t="s">
        <v>1601</v>
      </c>
      <c r="D1161" s="196" t="s">
        <v>317</v>
      </c>
      <c r="E1161" s="197" t="s">
        <v>1602</v>
      </c>
      <c r="F1161" s="198" t="s">
        <v>1603</v>
      </c>
      <c r="G1161" s="199" t="s">
        <v>113</v>
      </c>
      <c r="H1161" s="200">
        <v>75.44</v>
      </c>
      <c r="I1161" s="201"/>
      <c r="J1161" s="202">
        <f>ROUND(I1161*H1161,2)</f>
        <v>0</v>
      </c>
      <c r="K1161" s="198" t="s">
        <v>19</v>
      </c>
      <c r="L1161" s="41"/>
      <c r="M1161" s="203" t="s">
        <v>19</v>
      </c>
      <c r="N1161" s="204" t="s">
        <v>47</v>
      </c>
      <c r="O1161" s="66"/>
      <c r="P1161" s="205">
        <f>O1161*H1161</f>
        <v>0</v>
      </c>
      <c r="Q1161" s="205">
        <v>1.47E-3</v>
      </c>
      <c r="R1161" s="205">
        <f>Q1161*H1161</f>
        <v>0.11089679999999999</v>
      </c>
      <c r="S1161" s="205">
        <v>2.4470000000000001</v>
      </c>
      <c r="T1161" s="206">
        <f>S1161*H1161</f>
        <v>184.60167999999999</v>
      </c>
      <c r="U1161" s="36"/>
      <c r="V1161" s="36"/>
      <c r="W1161" s="36"/>
      <c r="X1161" s="36"/>
      <c r="Y1161" s="36"/>
      <c r="Z1161" s="36"/>
      <c r="AA1161" s="36"/>
      <c r="AB1161" s="36"/>
      <c r="AC1161" s="36"/>
      <c r="AD1161" s="36"/>
      <c r="AE1161" s="36"/>
      <c r="AR1161" s="207" t="s">
        <v>194</v>
      </c>
      <c r="AT1161" s="207" t="s">
        <v>317</v>
      </c>
      <c r="AU1161" s="207" t="s">
        <v>86</v>
      </c>
      <c r="AY1161" s="19" t="s">
        <v>315</v>
      </c>
      <c r="BE1161" s="208">
        <f>IF(N1161="základní",J1161,0)</f>
        <v>0</v>
      </c>
      <c r="BF1161" s="208">
        <f>IF(N1161="snížená",J1161,0)</f>
        <v>0</v>
      </c>
      <c r="BG1161" s="208">
        <f>IF(N1161="zákl. přenesená",J1161,0)</f>
        <v>0</v>
      </c>
      <c r="BH1161" s="208">
        <f>IF(N1161="sníž. přenesená",J1161,0)</f>
        <v>0</v>
      </c>
      <c r="BI1161" s="208">
        <f>IF(N1161="nulová",J1161,0)</f>
        <v>0</v>
      </c>
      <c r="BJ1161" s="19" t="s">
        <v>84</v>
      </c>
      <c r="BK1161" s="208">
        <f>ROUND(I1161*H1161,2)</f>
        <v>0</v>
      </c>
      <c r="BL1161" s="19" t="s">
        <v>194</v>
      </c>
      <c r="BM1161" s="207" t="s">
        <v>1604</v>
      </c>
    </row>
    <row r="1162" spans="1:65" s="2" customFormat="1" ht="19.5">
      <c r="A1162" s="36"/>
      <c r="B1162" s="37"/>
      <c r="C1162" s="38"/>
      <c r="D1162" s="209" t="s">
        <v>322</v>
      </c>
      <c r="E1162" s="38"/>
      <c r="F1162" s="210" t="s">
        <v>1605</v>
      </c>
      <c r="G1162" s="38"/>
      <c r="H1162" s="38"/>
      <c r="I1162" s="118"/>
      <c r="J1162" s="38"/>
      <c r="K1162" s="38"/>
      <c r="L1162" s="41"/>
      <c r="M1162" s="211"/>
      <c r="N1162" s="212"/>
      <c r="O1162" s="66"/>
      <c r="P1162" s="66"/>
      <c r="Q1162" s="66"/>
      <c r="R1162" s="66"/>
      <c r="S1162" s="66"/>
      <c r="T1162" s="67"/>
      <c r="U1162" s="36"/>
      <c r="V1162" s="36"/>
      <c r="W1162" s="36"/>
      <c r="X1162" s="36"/>
      <c r="Y1162" s="36"/>
      <c r="Z1162" s="36"/>
      <c r="AA1162" s="36"/>
      <c r="AB1162" s="36"/>
      <c r="AC1162" s="36"/>
      <c r="AD1162" s="36"/>
      <c r="AE1162" s="36"/>
      <c r="AT1162" s="19" t="s">
        <v>322</v>
      </c>
      <c r="AU1162" s="19" t="s">
        <v>86</v>
      </c>
    </row>
    <row r="1163" spans="1:65" s="2" customFormat="1" ht="19.5">
      <c r="A1163" s="36"/>
      <c r="B1163" s="37"/>
      <c r="C1163" s="38"/>
      <c r="D1163" s="209" t="s">
        <v>345</v>
      </c>
      <c r="E1163" s="38"/>
      <c r="F1163" s="224" t="s">
        <v>1606</v>
      </c>
      <c r="G1163" s="38"/>
      <c r="H1163" s="38"/>
      <c r="I1163" s="118"/>
      <c r="J1163" s="38"/>
      <c r="K1163" s="38"/>
      <c r="L1163" s="41"/>
      <c r="M1163" s="211"/>
      <c r="N1163" s="212"/>
      <c r="O1163" s="66"/>
      <c r="P1163" s="66"/>
      <c r="Q1163" s="66"/>
      <c r="R1163" s="66"/>
      <c r="S1163" s="66"/>
      <c r="T1163" s="67"/>
      <c r="U1163" s="36"/>
      <c r="V1163" s="36"/>
      <c r="W1163" s="36"/>
      <c r="X1163" s="36"/>
      <c r="Y1163" s="36"/>
      <c r="Z1163" s="36"/>
      <c r="AA1163" s="36"/>
      <c r="AB1163" s="36"/>
      <c r="AC1163" s="36"/>
      <c r="AD1163" s="36"/>
      <c r="AE1163" s="36"/>
      <c r="AT1163" s="19" t="s">
        <v>345</v>
      </c>
      <c r="AU1163" s="19" t="s">
        <v>86</v>
      </c>
    </row>
    <row r="1164" spans="1:65" s="13" customFormat="1">
      <c r="B1164" s="213"/>
      <c r="C1164" s="214"/>
      <c r="D1164" s="209" t="s">
        <v>324</v>
      </c>
      <c r="E1164" s="215" t="s">
        <v>1607</v>
      </c>
      <c r="F1164" s="216" t="s">
        <v>1608</v>
      </c>
      <c r="G1164" s="214"/>
      <c r="H1164" s="217">
        <v>75.44</v>
      </c>
      <c r="I1164" s="218"/>
      <c r="J1164" s="214"/>
      <c r="K1164" s="214"/>
      <c r="L1164" s="219"/>
      <c r="M1164" s="220"/>
      <c r="N1164" s="221"/>
      <c r="O1164" s="221"/>
      <c r="P1164" s="221"/>
      <c r="Q1164" s="221"/>
      <c r="R1164" s="221"/>
      <c r="S1164" s="221"/>
      <c r="T1164" s="222"/>
      <c r="AT1164" s="223" t="s">
        <v>324</v>
      </c>
      <c r="AU1164" s="223" t="s">
        <v>86</v>
      </c>
      <c r="AV1164" s="13" t="s">
        <v>86</v>
      </c>
      <c r="AW1164" s="13" t="s">
        <v>37</v>
      </c>
      <c r="AX1164" s="13" t="s">
        <v>84</v>
      </c>
      <c r="AY1164" s="223" t="s">
        <v>315</v>
      </c>
    </row>
    <row r="1165" spans="1:65" s="2" customFormat="1" ht="16.5" customHeight="1">
      <c r="A1165" s="36"/>
      <c r="B1165" s="37"/>
      <c r="C1165" s="196" t="s">
        <v>1609</v>
      </c>
      <c r="D1165" s="196" t="s">
        <v>317</v>
      </c>
      <c r="E1165" s="197" t="s">
        <v>1610</v>
      </c>
      <c r="F1165" s="198" t="s">
        <v>1611</v>
      </c>
      <c r="G1165" s="199" t="s">
        <v>113</v>
      </c>
      <c r="H1165" s="200">
        <v>214.08600000000001</v>
      </c>
      <c r="I1165" s="201"/>
      <c r="J1165" s="202">
        <f>ROUND(I1165*H1165,2)</f>
        <v>0</v>
      </c>
      <c r="K1165" s="198" t="s">
        <v>19</v>
      </c>
      <c r="L1165" s="41"/>
      <c r="M1165" s="203" t="s">
        <v>19</v>
      </c>
      <c r="N1165" s="204" t="s">
        <v>47</v>
      </c>
      <c r="O1165" s="66"/>
      <c r="P1165" s="205">
        <f>O1165*H1165</f>
        <v>0</v>
      </c>
      <c r="Q1165" s="205">
        <v>1.47E-3</v>
      </c>
      <c r="R1165" s="205">
        <f>Q1165*H1165</f>
        <v>0.31470641999999999</v>
      </c>
      <c r="S1165" s="205">
        <v>2.4470000000000001</v>
      </c>
      <c r="T1165" s="206">
        <f>S1165*H1165</f>
        <v>523.86844200000007</v>
      </c>
      <c r="U1165" s="36"/>
      <c r="V1165" s="36"/>
      <c r="W1165" s="36"/>
      <c r="X1165" s="36"/>
      <c r="Y1165" s="36"/>
      <c r="Z1165" s="36"/>
      <c r="AA1165" s="36"/>
      <c r="AB1165" s="36"/>
      <c r="AC1165" s="36"/>
      <c r="AD1165" s="36"/>
      <c r="AE1165" s="36"/>
      <c r="AR1165" s="207" t="s">
        <v>194</v>
      </c>
      <c r="AT1165" s="207" t="s">
        <v>317</v>
      </c>
      <c r="AU1165" s="207" t="s">
        <v>86</v>
      </c>
      <c r="AY1165" s="19" t="s">
        <v>315</v>
      </c>
      <c r="BE1165" s="208">
        <f>IF(N1165="základní",J1165,0)</f>
        <v>0</v>
      </c>
      <c r="BF1165" s="208">
        <f>IF(N1165="snížená",J1165,0)</f>
        <v>0</v>
      </c>
      <c r="BG1165" s="208">
        <f>IF(N1165="zákl. přenesená",J1165,0)</f>
        <v>0</v>
      </c>
      <c r="BH1165" s="208">
        <f>IF(N1165="sníž. přenesená",J1165,0)</f>
        <v>0</v>
      </c>
      <c r="BI1165" s="208">
        <f>IF(N1165="nulová",J1165,0)</f>
        <v>0</v>
      </c>
      <c r="BJ1165" s="19" t="s">
        <v>84</v>
      </c>
      <c r="BK1165" s="208">
        <f>ROUND(I1165*H1165,2)</f>
        <v>0</v>
      </c>
      <c r="BL1165" s="19" t="s">
        <v>194</v>
      </c>
      <c r="BM1165" s="207" t="s">
        <v>1612</v>
      </c>
    </row>
    <row r="1166" spans="1:65" s="2" customFormat="1" ht="19.5">
      <c r="A1166" s="36"/>
      <c r="B1166" s="37"/>
      <c r="C1166" s="38"/>
      <c r="D1166" s="209" t="s">
        <v>322</v>
      </c>
      <c r="E1166" s="38"/>
      <c r="F1166" s="210" t="s">
        <v>1613</v>
      </c>
      <c r="G1166" s="38"/>
      <c r="H1166" s="38"/>
      <c r="I1166" s="118"/>
      <c r="J1166" s="38"/>
      <c r="K1166" s="38"/>
      <c r="L1166" s="41"/>
      <c r="M1166" s="211"/>
      <c r="N1166" s="212"/>
      <c r="O1166" s="66"/>
      <c r="P1166" s="66"/>
      <c r="Q1166" s="66"/>
      <c r="R1166" s="66"/>
      <c r="S1166" s="66"/>
      <c r="T1166" s="67"/>
      <c r="U1166" s="36"/>
      <c r="V1166" s="36"/>
      <c r="W1166" s="36"/>
      <c r="X1166" s="36"/>
      <c r="Y1166" s="36"/>
      <c r="Z1166" s="36"/>
      <c r="AA1166" s="36"/>
      <c r="AB1166" s="36"/>
      <c r="AC1166" s="36"/>
      <c r="AD1166" s="36"/>
      <c r="AE1166" s="36"/>
      <c r="AT1166" s="19" t="s">
        <v>322</v>
      </c>
      <c r="AU1166" s="19" t="s">
        <v>86</v>
      </c>
    </row>
    <row r="1167" spans="1:65" s="14" customFormat="1">
      <c r="B1167" s="225"/>
      <c r="C1167" s="226"/>
      <c r="D1167" s="209" t="s">
        <v>324</v>
      </c>
      <c r="E1167" s="227" t="s">
        <v>19</v>
      </c>
      <c r="F1167" s="228" t="s">
        <v>347</v>
      </c>
      <c r="G1167" s="226"/>
      <c r="H1167" s="227" t="s">
        <v>19</v>
      </c>
      <c r="I1167" s="229"/>
      <c r="J1167" s="226"/>
      <c r="K1167" s="226"/>
      <c r="L1167" s="230"/>
      <c r="M1167" s="231"/>
      <c r="N1167" s="232"/>
      <c r="O1167" s="232"/>
      <c r="P1167" s="232"/>
      <c r="Q1167" s="232"/>
      <c r="R1167" s="232"/>
      <c r="S1167" s="232"/>
      <c r="T1167" s="233"/>
      <c r="AT1167" s="234" t="s">
        <v>324</v>
      </c>
      <c r="AU1167" s="234" t="s">
        <v>86</v>
      </c>
      <c r="AV1167" s="14" t="s">
        <v>84</v>
      </c>
      <c r="AW1167" s="14" t="s">
        <v>37</v>
      </c>
      <c r="AX1167" s="14" t="s">
        <v>76</v>
      </c>
      <c r="AY1167" s="234" t="s">
        <v>315</v>
      </c>
    </row>
    <row r="1168" spans="1:65" s="14" customFormat="1">
      <c r="B1168" s="225"/>
      <c r="C1168" s="226"/>
      <c r="D1168" s="209" t="s">
        <v>324</v>
      </c>
      <c r="E1168" s="227" t="s">
        <v>19</v>
      </c>
      <c r="F1168" s="228" t="s">
        <v>1614</v>
      </c>
      <c r="G1168" s="226"/>
      <c r="H1168" s="227" t="s">
        <v>19</v>
      </c>
      <c r="I1168" s="229"/>
      <c r="J1168" s="226"/>
      <c r="K1168" s="226"/>
      <c r="L1168" s="230"/>
      <c r="M1168" s="231"/>
      <c r="N1168" s="232"/>
      <c r="O1168" s="232"/>
      <c r="P1168" s="232"/>
      <c r="Q1168" s="232"/>
      <c r="R1168" s="232"/>
      <c r="S1168" s="232"/>
      <c r="T1168" s="233"/>
      <c r="AT1168" s="234" t="s">
        <v>324</v>
      </c>
      <c r="AU1168" s="234" t="s">
        <v>86</v>
      </c>
      <c r="AV1168" s="14" t="s">
        <v>84</v>
      </c>
      <c r="AW1168" s="14" t="s">
        <v>37</v>
      </c>
      <c r="AX1168" s="14" t="s">
        <v>76</v>
      </c>
      <c r="AY1168" s="234" t="s">
        <v>315</v>
      </c>
    </row>
    <row r="1169" spans="1:65" s="13" customFormat="1">
      <c r="B1169" s="213"/>
      <c r="C1169" s="214"/>
      <c r="D1169" s="209" t="s">
        <v>324</v>
      </c>
      <c r="E1169" s="215" t="s">
        <v>19</v>
      </c>
      <c r="F1169" s="216" t="s">
        <v>1615</v>
      </c>
      <c r="G1169" s="214"/>
      <c r="H1169" s="217">
        <v>23.28</v>
      </c>
      <c r="I1169" s="218"/>
      <c r="J1169" s="214"/>
      <c r="K1169" s="214"/>
      <c r="L1169" s="219"/>
      <c r="M1169" s="220"/>
      <c r="N1169" s="221"/>
      <c r="O1169" s="221"/>
      <c r="P1169" s="221"/>
      <c r="Q1169" s="221"/>
      <c r="R1169" s="221"/>
      <c r="S1169" s="221"/>
      <c r="T1169" s="222"/>
      <c r="AT1169" s="223" t="s">
        <v>324</v>
      </c>
      <c r="AU1169" s="223" t="s">
        <v>86</v>
      </c>
      <c r="AV1169" s="13" t="s">
        <v>86</v>
      </c>
      <c r="AW1169" s="13" t="s">
        <v>37</v>
      </c>
      <c r="AX1169" s="13" t="s">
        <v>76</v>
      </c>
      <c r="AY1169" s="223" t="s">
        <v>315</v>
      </c>
    </row>
    <row r="1170" spans="1:65" s="13" customFormat="1">
      <c r="B1170" s="213"/>
      <c r="C1170" s="214"/>
      <c r="D1170" s="209" t="s">
        <v>324</v>
      </c>
      <c r="E1170" s="215" t="s">
        <v>19</v>
      </c>
      <c r="F1170" s="216" t="s">
        <v>1616</v>
      </c>
      <c r="G1170" s="214"/>
      <c r="H1170" s="217">
        <v>47.335999999999999</v>
      </c>
      <c r="I1170" s="218"/>
      <c r="J1170" s="214"/>
      <c r="K1170" s="214"/>
      <c r="L1170" s="219"/>
      <c r="M1170" s="220"/>
      <c r="N1170" s="221"/>
      <c r="O1170" s="221"/>
      <c r="P1170" s="221"/>
      <c r="Q1170" s="221"/>
      <c r="R1170" s="221"/>
      <c r="S1170" s="221"/>
      <c r="T1170" s="222"/>
      <c r="AT1170" s="223" t="s">
        <v>324</v>
      </c>
      <c r="AU1170" s="223" t="s">
        <v>86</v>
      </c>
      <c r="AV1170" s="13" t="s">
        <v>86</v>
      </c>
      <c r="AW1170" s="13" t="s">
        <v>37</v>
      </c>
      <c r="AX1170" s="13" t="s">
        <v>76</v>
      </c>
      <c r="AY1170" s="223" t="s">
        <v>315</v>
      </c>
    </row>
    <row r="1171" spans="1:65" s="13" customFormat="1">
      <c r="B1171" s="213"/>
      <c r="C1171" s="214"/>
      <c r="D1171" s="209" t="s">
        <v>324</v>
      </c>
      <c r="E1171" s="215" t="s">
        <v>19</v>
      </c>
      <c r="F1171" s="216" t="s">
        <v>1617</v>
      </c>
      <c r="G1171" s="214"/>
      <c r="H1171" s="217">
        <v>35.695999999999998</v>
      </c>
      <c r="I1171" s="218"/>
      <c r="J1171" s="214"/>
      <c r="K1171" s="214"/>
      <c r="L1171" s="219"/>
      <c r="M1171" s="220"/>
      <c r="N1171" s="221"/>
      <c r="O1171" s="221"/>
      <c r="P1171" s="221"/>
      <c r="Q1171" s="221"/>
      <c r="R1171" s="221"/>
      <c r="S1171" s="221"/>
      <c r="T1171" s="222"/>
      <c r="AT1171" s="223" t="s">
        <v>324</v>
      </c>
      <c r="AU1171" s="223" t="s">
        <v>86</v>
      </c>
      <c r="AV1171" s="13" t="s">
        <v>86</v>
      </c>
      <c r="AW1171" s="13" t="s">
        <v>37</v>
      </c>
      <c r="AX1171" s="13" t="s">
        <v>76</v>
      </c>
      <c r="AY1171" s="223" t="s">
        <v>315</v>
      </c>
    </row>
    <row r="1172" spans="1:65" s="13" customFormat="1">
      <c r="B1172" s="213"/>
      <c r="C1172" s="214"/>
      <c r="D1172" s="209" t="s">
        <v>324</v>
      </c>
      <c r="E1172" s="215" t="s">
        <v>19</v>
      </c>
      <c r="F1172" s="216" t="s">
        <v>1618</v>
      </c>
      <c r="G1172" s="214"/>
      <c r="H1172" s="217">
        <v>48.5</v>
      </c>
      <c r="I1172" s="218"/>
      <c r="J1172" s="214"/>
      <c r="K1172" s="214"/>
      <c r="L1172" s="219"/>
      <c r="M1172" s="220"/>
      <c r="N1172" s="221"/>
      <c r="O1172" s="221"/>
      <c r="P1172" s="221"/>
      <c r="Q1172" s="221"/>
      <c r="R1172" s="221"/>
      <c r="S1172" s="221"/>
      <c r="T1172" s="222"/>
      <c r="AT1172" s="223" t="s">
        <v>324</v>
      </c>
      <c r="AU1172" s="223" t="s">
        <v>86</v>
      </c>
      <c r="AV1172" s="13" t="s">
        <v>86</v>
      </c>
      <c r="AW1172" s="13" t="s">
        <v>37</v>
      </c>
      <c r="AX1172" s="13" t="s">
        <v>76</v>
      </c>
      <c r="AY1172" s="223" t="s">
        <v>315</v>
      </c>
    </row>
    <row r="1173" spans="1:65" s="13" customFormat="1">
      <c r="B1173" s="213"/>
      <c r="C1173" s="214"/>
      <c r="D1173" s="209" t="s">
        <v>324</v>
      </c>
      <c r="E1173" s="215" t="s">
        <v>19</v>
      </c>
      <c r="F1173" s="216" t="s">
        <v>1619</v>
      </c>
      <c r="G1173" s="214"/>
      <c r="H1173" s="217">
        <v>31.35</v>
      </c>
      <c r="I1173" s="218"/>
      <c r="J1173" s="214"/>
      <c r="K1173" s="214"/>
      <c r="L1173" s="219"/>
      <c r="M1173" s="220"/>
      <c r="N1173" s="221"/>
      <c r="O1173" s="221"/>
      <c r="P1173" s="221"/>
      <c r="Q1173" s="221"/>
      <c r="R1173" s="221"/>
      <c r="S1173" s="221"/>
      <c r="T1173" s="222"/>
      <c r="AT1173" s="223" t="s">
        <v>324</v>
      </c>
      <c r="AU1173" s="223" t="s">
        <v>86</v>
      </c>
      <c r="AV1173" s="13" t="s">
        <v>86</v>
      </c>
      <c r="AW1173" s="13" t="s">
        <v>37</v>
      </c>
      <c r="AX1173" s="13" t="s">
        <v>76</v>
      </c>
      <c r="AY1173" s="223" t="s">
        <v>315</v>
      </c>
    </row>
    <row r="1174" spans="1:65" s="15" customFormat="1">
      <c r="B1174" s="235"/>
      <c r="C1174" s="236"/>
      <c r="D1174" s="209" t="s">
        <v>324</v>
      </c>
      <c r="E1174" s="237" t="s">
        <v>149</v>
      </c>
      <c r="F1174" s="238" t="s">
        <v>366</v>
      </c>
      <c r="G1174" s="236"/>
      <c r="H1174" s="239">
        <v>186.16200000000001</v>
      </c>
      <c r="I1174" s="240"/>
      <c r="J1174" s="236"/>
      <c r="K1174" s="236"/>
      <c r="L1174" s="241"/>
      <c r="M1174" s="242"/>
      <c r="N1174" s="243"/>
      <c r="O1174" s="243"/>
      <c r="P1174" s="243"/>
      <c r="Q1174" s="243"/>
      <c r="R1174" s="243"/>
      <c r="S1174" s="243"/>
      <c r="T1174" s="244"/>
      <c r="AT1174" s="245" t="s">
        <v>324</v>
      </c>
      <c r="AU1174" s="245" t="s">
        <v>86</v>
      </c>
      <c r="AV1174" s="15" t="s">
        <v>142</v>
      </c>
      <c r="AW1174" s="15" t="s">
        <v>37</v>
      </c>
      <c r="AX1174" s="15" t="s">
        <v>76</v>
      </c>
      <c r="AY1174" s="245" t="s">
        <v>315</v>
      </c>
    </row>
    <row r="1175" spans="1:65" s="13" customFormat="1">
      <c r="B1175" s="213"/>
      <c r="C1175" s="214"/>
      <c r="D1175" s="209" t="s">
        <v>324</v>
      </c>
      <c r="E1175" s="215" t="s">
        <v>19</v>
      </c>
      <c r="F1175" s="216" t="s">
        <v>1620</v>
      </c>
      <c r="G1175" s="214"/>
      <c r="H1175" s="217">
        <v>27.923999999999999</v>
      </c>
      <c r="I1175" s="218"/>
      <c r="J1175" s="214"/>
      <c r="K1175" s="214"/>
      <c r="L1175" s="219"/>
      <c r="M1175" s="220"/>
      <c r="N1175" s="221"/>
      <c r="O1175" s="221"/>
      <c r="P1175" s="221"/>
      <c r="Q1175" s="221"/>
      <c r="R1175" s="221"/>
      <c r="S1175" s="221"/>
      <c r="T1175" s="222"/>
      <c r="AT1175" s="223" t="s">
        <v>324</v>
      </c>
      <c r="AU1175" s="223" t="s">
        <v>86</v>
      </c>
      <c r="AV1175" s="13" t="s">
        <v>86</v>
      </c>
      <c r="AW1175" s="13" t="s">
        <v>37</v>
      </c>
      <c r="AX1175" s="13" t="s">
        <v>76</v>
      </c>
      <c r="AY1175" s="223" t="s">
        <v>315</v>
      </c>
    </row>
    <row r="1176" spans="1:65" s="16" customFormat="1">
      <c r="B1176" s="246"/>
      <c r="C1176" s="247"/>
      <c r="D1176" s="209" t="s">
        <v>324</v>
      </c>
      <c r="E1176" s="248" t="s">
        <v>111</v>
      </c>
      <c r="F1176" s="249" t="s">
        <v>368</v>
      </c>
      <c r="G1176" s="247"/>
      <c r="H1176" s="250">
        <v>214.08600000000001</v>
      </c>
      <c r="I1176" s="251"/>
      <c r="J1176" s="247"/>
      <c r="K1176" s="247"/>
      <c r="L1176" s="252"/>
      <c r="M1176" s="253"/>
      <c r="N1176" s="254"/>
      <c r="O1176" s="254"/>
      <c r="P1176" s="254"/>
      <c r="Q1176" s="254"/>
      <c r="R1176" s="254"/>
      <c r="S1176" s="254"/>
      <c r="T1176" s="255"/>
      <c r="AT1176" s="256" t="s">
        <v>324</v>
      </c>
      <c r="AU1176" s="256" t="s">
        <v>86</v>
      </c>
      <c r="AV1176" s="16" t="s">
        <v>194</v>
      </c>
      <c r="AW1176" s="16" t="s">
        <v>37</v>
      </c>
      <c r="AX1176" s="16" t="s">
        <v>84</v>
      </c>
      <c r="AY1176" s="256" t="s">
        <v>315</v>
      </c>
    </row>
    <row r="1177" spans="1:65" s="2" customFormat="1" ht="16.5" customHeight="1">
      <c r="A1177" s="36"/>
      <c r="B1177" s="37"/>
      <c r="C1177" s="196" t="s">
        <v>1621</v>
      </c>
      <c r="D1177" s="196" t="s">
        <v>317</v>
      </c>
      <c r="E1177" s="197" t="s">
        <v>1622</v>
      </c>
      <c r="F1177" s="198" t="s">
        <v>1623</v>
      </c>
      <c r="G1177" s="199" t="s">
        <v>133</v>
      </c>
      <c r="H1177" s="200">
        <v>10</v>
      </c>
      <c r="I1177" s="201"/>
      <c r="J1177" s="202">
        <f>ROUND(I1177*H1177,2)</f>
        <v>0</v>
      </c>
      <c r="K1177" s="198" t="s">
        <v>320</v>
      </c>
      <c r="L1177" s="41"/>
      <c r="M1177" s="203" t="s">
        <v>19</v>
      </c>
      <c r="N1177" s="204" t="s">
        <v>47</v>
      </c>
      <c r="O1177" s="66"/>
      <c r="P1177" s="205">
        <f>O1177*H1177</f>
        <v>0</v>
      </c>
      <c r="Q1177" s="205">
        <v>0</v>
      </c>
      <c r="R1177" s="205">
        <f>Q1177*H1177</f>
        <v>0</v>
      </c>
      <c r="S1177" s="205">
        <v>6.5699999999999995E-2</v>
      </c>
      <c r="T1177" s="206">
        <f>S1177*H1177</f>
        <v>0.65699999999999992</v>
      </c>
      <c r="U1177" s="36"/>
      <c r="V1177" s="36"/>
      <c r="W1177" s="36"/>
      <c r="X1177" s="36"/>
      <c r="Y1177" s="36"/>
      <c r="Z1177" s="36"/>
      <c r="AA1177" s="36"/>
      <c r="AB1177" s="36"/>
      <c r="AC1177" s="36"/>
      <c r="AD1177" s="36"/>
      <c r="AE1177" s="36"/>
      <c r="AR1177" s="207" t="s">
        <v>194</v>
      </c>
      <c r="AT1177" s="207" t="s">
        <v>317</v>
      </c>
      <c r="AU1177" s="207" t="s">
        <v>86</v>
      </c>
      <c r="AY1177" s="19" t="s">
        <v>315</v>
      </c>
      <c r="BE1177" s="208">
        <f>IF(N1177="základní",J1177,0)</f>
        <v>0</v>
      </c>
      <c r="BF1177" s="208">
        <f>IF(N1177="snížená",J1177,0)</f>
        <v>0</v>
      </c>
      <c r="BG1177" s="208">
        <f>IF(N1177="zákl. přenesená",J1177,0)</f>
        <v>0</v>
      </c>
      <c r="BH1177" s="208">
        <f>IF(N1177="sníž. přenesená",J1177,0)</f>
        <v>0</v>
      </c>
      <c r="BI1177" s="208">
        <f>IF(N1177="nulová",J1177,0)</f>
        <v>0</v>
      </c>
      <c r="BJ1177" s="19" t="s">
        <v>84</v>
      </c>
      <c r="BK1177" s="208">
        <f>ROUND(I1177*H1177,2)</f>
        <v>0</v>
      </c>
      <c r="BL1177" s="19" t="s">
        <v>194</v>
      </c>
      <c r="BM1177" s="207" t="s">
        <v>1624</v>
      </c>
    </row>
    <row r="1178" spans="1:65" s="2" customFormat="1">
      <c r="A1178" s="36"/>
      <c r="B1178" s="37"/>
      <c r="C1178" s="38"/>
      <c r="D1178" s="209" t="s">
        <v>322</v>
      </c>
      <c r="E1178" s="38"/>
      <c r="F1178" s="210" t="s">
        <v>1625</v>
      </c>
      <c r="G1178" s="38"/>
      <c r="H1178" s="38"/>
      <c r="I1178" s="118"/>
      <c r="J1178" s="38"/>
      <c r="K1178" s="38"/>
      <c r="L1178" s="41"/>
      <c r="M1178" s="211"/>
      <c r="N1178" s="212"/>
      <c r="O1178" s="66"/>
      <c r="P1178" s="66"/>
      <c r="Q1178" s="66"/>
      <c r="R1178" s="66"/>
      <c r="S1178" s="66"/>
      <c r="T1178" s="67"/>
      <c r="U1178" s="36"/>
      <c r="V1178" s="36"/>
      <c r="W1178" s="36"/>
      <c r="X1178" s="36"/>
      <c r="Y1178" s="36"/>
      <c r="Z1178" s="36"/>
      <c r="AA1178" s="36"/>
      <c r="AB1178" s="36"/>
      <c r="AC1178" s="36"/>
      <c r="AD1178" s="36"/>
      <c r="AE1178" s="36"/>
      <c r="AT1178" s="19" t="s">
        <v>322</v>
      </c>
      <c r="AU1178" s="19" t="s">
        <v>86</v>
      </c>
    </row>
    <row r="1179" spans="1:65" s="13" customFormat="1">
      <c r="B1179" s="213"/>
      <c r="C1179" s="214"/>
      <c r="D1179" s="209" t="s">
        <v>324</v>
      </c>
      <c r="E1179" s="215" t="s">
        <v>19</v>
      </c>
      <c r="F1179" s="216" t="s">
        <v>1626</v>
      </c>
      <c r="G1179" s="214"/>
      <c r="H1179" s="217">
        <v>10</v>
      </c>
      <c r="I1179" s="218"/>
      <c r="J1179" s="214"/>
      <c r="K1179" s="214"/>
      <c r="L1179" s="219"/>
      <c r="M1179" s="220"/>
      <c r="N1179" s="221"/>
      <c r="O1179" s="221"/>
      <c r="P1179" s="221"/>
      <c r="Q1179" s="221"/>
      <c r="R1179" s="221"/>
      <c r="S1179" s="221"/>
      <c r="T1179" s="222"/>
      <c r="AT1179" s="223" t="s">
        <v>324</v>
      </c>
      <c r="AU1179" s="223" t="s">
        <v>86</v>
      </c>
      <c r="AV1179" s="13" t="s">
        <v>86</v>
      </c>
      <c r="AW1179" s="13" t="s">
        <v>37</v>
      </c>
      <c r="AX1179" s="13" t="s">
        <v>84</v>
      </c>
      <c r="AY1179" s="223" t="s">
        <v>315</v>
      </c>
    </row>
    <row r="1180" spans="1:65" s="2" customFormat="1" ht="16.5" customHeight="1">
      <c r="A1180" s="36"/>
      <c r="B1180" s="37"/>
      <c r="C1180" s="196" t="s">
        <v>1627</v>
      </c>
      <c r="D1180" s="196" t="s">
        <v>317</v>
      </c>
      <c r="E1180" s="197" t="s">
        <v>1628</v>
      </c>
      <c r="F1180" s="198" t="s">
        <v>1629</v>
      </c>
      <c r="G1180" s="199" t="s">
        <v>121</v>
      </c>
      <c r="H1180" s="200">
        <v>27</v>
      </c>
      <c r="I1180" s="201"/>
      <c r="J1180" s="202">
        <f>ROUND(I1180*H1180,2)</f>
        <v>0</v>
      </c>
      <c r="K1180" s="198" t="s">
        <v>320</v>
      </c>
      <c r="L1180" s="41"/>
      <c r="M1180" s="203" t="s">
        <v>19</v>
      </c>
      <c r="N1180" s="204" t="s">
        <v>47</v>
      </c>
      <c r="O1180" s="66"/>
      <c r="P1180" s="205">
        <f>O1180*H1180</f>
        <v>0</v>
      </c>
      <c r="Q1180" s="205">
        <v>0</v>
      </c>
      <c r="R1180" s="205">
        <f>Q1180*H1180</f>
        <v>0</v>
      </c>
      <c r="S1180" s="205">
        <v>2.48E-3</v>
      </c>
      <c r="T1180" s="206">
        <f>S1180*H1180</f>
        <v>6.6960000000000006E-2</v>
      </c>
      <c r="U1180" s="36"/>
      <c r="V1180" s="36"/>
      <c r="W1180" s="36"/>
      <c r="X1180" s="36"/>
      <c r="Y1180" s="36"/>
      <c r="Z1180" s="36"/>
      <c r="AA1180" s="36"/>
      <c r="AB1180" s="36"/>
      <c r="AC1180" s="36"/>
      <c r="AD1180" s="36"/>
      <c r="AE1180" s="36"/>
      <c r="AR1180" s="207" t="s">
        <v>194</v>
      </c>
      <c r="AT1180" s="207" t="s">
        <v>317</v>
      </c>
      <c r="AU1180" s="207" t="s">
        <v>86</v>
      </c>
      <c r="AY1180" s="19" t="s">
        <v>315</v>
      </c>
      <c r="BE1180" s="208">
        <f>IF(N1180="základní",J1180,0)</f>
        <v>0</v>
      </c>
      <c r="BF1180" s="208">
        <f>IF(N1180="snížená",J1180,0)</f>
        <v>0</v>
      </c>
      <c r="BG1180" s="208">
        <f>IF(N1180="zákl. přenesená",J1180,0)</f>
        <v>0</v>
      </c>
      <c r="BH1180" s="208">
        <f>IF(N1180="sníž. přenesená",J1180,0)</f>
        <v>0</v>
      </c>
      <c r="BI1180" s="208">
        <f>IF(N1180="nulová",J1180,0)</f>
        <v>0</v>
      </c>
      <c r="BJ1180" s="19" t="s">
        <v>84</v>
      </c>
      <c r="BK1180" s="208">
        <f>ROUND(I1180*H1180,2)</f>
        <v>0</v>
      </c>
      <c r="BL1180" s="19" t="s">
        <v>194</v>
      </c>
      <c r="BM1180" s="207" t="s">
        <v>1630</v>
      </c>
    </row>
    <row r="1181" spans="1:65" s="2" customFormat="1">
      <c r="A1181" s="36"/>
      <c r="B1181" s="37"/>
      <c r="C1181" s="38"/>
      <c r="D1181" s="209" t="s">
        <v>322</v>
      </c>
      <c r="E1181" s="38"/>
      <c r="F1181" s="210" t="s">
        <v>1631</v>
      </c>
      <c r="G1181" s="38"/>
      <c r="H1181" s="38"/>
      <c r="I1181" s="118"/>
      <c r="J1181" s="38"/>
      <c r="K1181" s="38"/>
      <c r="L1181" s="41"/>
      <c r="M1181" s="211"/>
      <c r="N1181" s="212"/>
      <c r="O1181" s="66"/>
      <c r="P1181" s="66"/>
      <c r="Q1181" s="66"/>
      <c r="R1181" s="66"/>
      <c r="S1181" s="66"/>
      <c r="T1181" s="67"/>
      <c r="U1181" s="36"/>
      <c r="V1181" s="36"/>
      <c r="W1181" s="36"/>
      <c r="X1181" s="36"/>
      <c r="Y1181" s="36"/>
      <c r="Z1181" s="36"/>
      <c r="AA1181" s="36"/>
      <c r="AB1181" s="36"/>
      <c r="AC1181" s="36"/>
      <c r="AD1181" s="36"/>
      <c r="AE1181" s="36"/>
      <c r="AT1181" s="19" t="s">
        <v>322</v>
      </c>
      <c r="AU1181" s="19" t="s">
        <v>86</v>
      </c>
    </row>
    <row r="1182" spans="1:65" s="13" customFormat="1">
      <c r="B1182" s="213"/>
      <c r="C1182" s="214"/>
      <c r="D1182" s="209" t="s">
        <v>324</v>
      </c>
      <c r="E1182" s="215" t="s">
        <v>19</v>
      </c>
      <c r="F1182" s="216" t="s">
        <v>1632</v>
      </c>
      <c r="G1182" s="214"/>
      <c r="H1182" s="217">
        <v>27</v>
      </c>
      <c r="I1182" s="218"/>
      <c r="J1182" s="214"/>
      <c r="K1182" s="214"/>
      <c r="L1182" s="219"/>
      <c r="M1182" s="220"/>
      <c r="N1182" s="221"/>
      <c r="O1182" s="221"/>
      <c r="P1182" s="221"/>
      <c r="Q1182" s="221"/>
      <c r="R1182" s="221"/>
      <c r="S1182" s="221"/>
      <c r="T1182" s="222"/>
      <c r="AT1182" s="223" t="s">
        <v>324</v>
      </c>
      <c r="AU1182" s="223" t="s">
        <v>86</v>
      </c>
      <c r="AV1182" s="13" t="s">
        <v>86</v>
      </c>
      <c r="AW1182" s="13" t="s">
        <v>37</v>
      </c>
      <c r="AX1182" s="13" t="s">
        <v>84</v>
      </c>
      <c r="AY1182" s="223" t="s">
        <v>315</v>
      </c>
    </row>
    <row r="1183" spans="1:65" s="2" customFormat="1" ht="16.5" customHeight="1">
      <c r="A1183" s="36"/>
      <c r="B1183" s="37"/>
      <c r="C1183" s="196" t="s">
        <v>154</v>
      </c>
      <c r="D1183" s="196" t="s">
        <v>317</v>
      </c>
      <c r="E1183" s="197" t="s">
        <v>1633</v>
      </c>
      <c r="F1183" s="198" t="s">
        <v>1634</v>
      </c>
      <c r="G1183" s="199" t="s">
        <v>133</v>
      </c>
      <c r="H1183" s="200">
        <v>1</v>
      </c>
      <c r="I1183" s="201"/>
      <c r="J1183" s="202">
        <f>ROUND(I1183*H1183,2)</f>
        <v>0</v>
      </c>
      <c r="K1183" s="198" t="s">
        <v>320</v>
      </c>
      <c r="L1183" s="41"/>
      <c r="M1183" s="203" t="s">
        <v>19</v>
      </c>
      <c r="N1183" s="204" t="s">
        <v>47</v>
      </c>
      <c r="O1183" s="66"/>
      <c r="P1183" s="205">
        <f>O1183*H1183</f>
        <v>0</v>
      </c>
      <c r="Q1183" s="205">
        <v>0</v>
      </c>
      <c r="R1183" s="205">
        <f>Q1183*H1183</f>
        <v>0</v>
      </c>
      <c r="S1183" s="205">
        <v>0.28499999999999998</v>
      </c>
      <c r="T1183" s="206">
        <f>S1183*H1183</f>
        <v>0.28499999999999998</v>
      </c>
      <c r="U1183" s="36"/>
      <c r="V1183" s="36"/>
      <c r="W1183" s="36"/>
      <c r="X1183" s="36"/>
      <c r="Y1183" s="36"/>
      <c r="Z1183" s="36"/>
      <c r="AA1183" s="36"/>
      <c r="AB1183" s="36"/>
      <c r="AC1183" s="36"/>
      <c r="AD1183" s="36"/>
      <c r="AE1183" s="36"/>
      <c r="AR1183" s="207" t="s">
        <v>194</v>
      </c>
      <c r="AT1183" s="207" t="s">
        <v>317</v>
      </c>
      <c r="AU1183" s="207" t="s">
        <v>86</v>
      </c>
      <c r="AY1183" s="19" t="s">
        <v>315</v>
      </c>
      <c r="BE1183" s="208">
        <f>IF(N1183="základní",J1183,0)</f>
        <v>0</v>
      </c>
      <c r="BF1183" s="208">
        <f>IF(N1183="snížená",J1183,0)</f>
        <v>0</v>
      </c>
      <c r="BG1183" s="208">
        <f>IF(N1183="zákl. přenesená",J1183,0)</f>
        <v>0</v>
      </c>
      <c r="BH1183" s="208">
        <f>IF(N1183="sníž. přenesená",J1183,0)</f>
        <v>0</v>
      </c>
      <c r="BI1183" s="208">
        <f>IF(N1183="nulová",J1183,0)</f>
        <v>0</v>
      </c>
      <c r="BJ1183" s="19" t="s">
        <v>84</v>
      </c>
      <c r="BK1183" s="208">
        <f>ROUND(I1183*H1183,2)</f>
        <v>0</v>
      </c>
      <c r="BL1183" s="19" t="s">
        <v>194</v>
      </c>
      <c r="BM1183" s="207" t="s">
        <v>1635</v>
      </c>
    </row>
    <row r="1184" spans="1:65" s="2" customFormat="1">
      <c r="A1184" s="36"/>
      <c r="B1184" s="37"/>
      <c r="C1184" s="38"/>
      <c r="D1184" s="209" t="s">
        <v>322</v>
      </c>
      <c r="E1184" s="38"/>
      <c r="F1184" s="210" t="s">
        <v>1636</v>
      </c>
      <c r="G1184" s="38"/>
      <c r="H1184" s="38"/>
      <c r="I1184" s="118"/>
      <c r="J1184" s="38"/>
      <c r="K1184" s="38"/>
      <c r="L1184" s="41"/>
      <c r="M1184" s="211"/>
      <c r="N1184" s="212"/>
      <c r="O1184" s="66"/>
      <c r="P1184" s="66"/>
      <c r="Q1184" s="66"/>
      <c r="R1184" s="66"/>
      <c r="S1184" s="66"/>
      <c r="T1184" s="67"/>
      <c r="U1184" s="36"/>
      <c r="V1184" s="36"/>
      <c r="W1184" s="36"/>
      <c r="X1184" s="36"/>
      <c r="Y1184" s="36"/>
      <c r="Z1184" s="36"/>
      <c r="AA1184" s="36"/>
      <c r="AB1184" s="36"/>
      <c r="AC1184" s="36"/>
      <c r="AD1184" s="36"/>
      <c r="AE1184" s="36"/>
      <c r="AT1184" s="19" t="s">
        <v>322</v>
      </c>
      <c r="AU1184" s="19" t="s">
        <v>86</v>
      </c>
    </row>
    <row r="1185" spans="1:65" s="13" customFormat="1">
      <c r="B1185" s="213"/>
      <c r="C1185" s="214"/>
      <c r="D1185" s="209" t="s">
        <v>324</v>
      </c>
      <c r="E1185" s="215" t="s">
        <v>19</v>
      </c>
      <c r="F1185" s="216" t="s">
        <v>1637</v>
      </c>
      <c r="G1185" s="214"/>
      <c r="H1185" s="217">
        <v>1</v>
      </c>
      <c r="I1185" s="218"/>
      <c r="J1185" s="214"/>
      <c r="K1185" s="214"/>
      <c r="L1185" s="219"/>
      <c r="M1185" s="220"/>
      <c r="N1185" s="221"/>
      <c r="O1185" s="221"/>
      <c r="P1185" s="221"/>
      <c r="Q1185" s="221"/>
      <c r="R1185" s="221"/>
      <c r="S1185" s="221"/>
      <c r="T1185" s="222"/>
      <c r="AT1185" s="223" t="s">
        <v>324</v>
      </c>
      <c r="AU1185" s="223" t="s">
        <v>86</v>
      </c>
      <c r="AV1185" s="13" t="s">
        <v>86</v>
      </c>
      <c r="AW1185" s="13" t="s">
        <v>37</v>
      </c>
      <c r="AX1185" s="13" t="s">
        <v>84</v>
      </c>
      <c r="AY1185" s="223" t="s">
        <v>315</v>
      </c>
    </row>
    <row r="1186" spans="1:65" s="2" customFormat="1" ht="16.5" customHeight="1">
      <c r="A1186" s="36"/>
      <c r="B1186" s="37"/>
      <c r="C1186" s="196" t="s">
        <v>1638</v>
      </c>
      <c r="D1186" s="196" t="s">
        <v>317</v>
      </c>
      <c r="E1186" s="197" t="s">
        <v>1639</v>
      </c>
      <c r="F1186" s="198" t="s">
        <v>1640</v>
      </c>
      <c r="G1186" s="199" t="s">
        <v>105</v>
      </c>
      <c r="H1186" s="200">
        <v>409</v>
      </c>
      <c r="I1186" s="201"/>
      <c r="J1186" s="202">
        <f>ROUND(I1186*H1186,2)</f>
        <v>0</v>
      </c>
      <c r="K1186" s="198" t="s">
        <v>320</v>
      </c>
      <c r="L1186" s="41"/>
      <c r="M1186" s="203" t="s">
        <v>19</v>
      </c>
      <c r="N1186" s="204" t="s">
        <v>47</v>
      </c>
      <c r="O1186" s="66"/>
      <c r="P1186" s="205">
        <f>O1186*H1186</f>
        <v>0</v>
      </c>
      <c r="Q1186" s="205">
        <v>0</v>
      </c>
      <c r="R1186" s="205">
        <f>Q1186*H1186</f>
        <v>0</v>
      </c>
      <c r="S1186" s="205">
        <v>0</v>
      </c>
      <c r="T1186" s="206">
        <f>S1186*H1186</f>
        <v>0</v>
      </c>
      <c r="U1186" s="36"/>
      <c r="V1186" s="36"/>
      <c r="W1186" s="36"/>
      <c r="X1186" s="36"/>
      <c r="Y1186" s="36"/>
      <c r="Z1186" s="36"/>
      <c r="AA1186" s="36"/>
      <c r="AB1186" s="36"/>
      <c r="AC1186" s="36"/>
      <c r="AD1186" s="36"/>
      <c r="AE1186" s="36"/>
      <c r="AR1186" s="207" t="s">
        <v>194</v>
      </c>
      <c r="AT1186" s="207" t="s">
        <v>317</v>
      </c>
      <c r="AU1186" s="207" t="s">
        <v>86</v>
      </c>
      <c r="AY1186" s="19" t="s">
        <v>315</v>
      </c>
      <c r="BE1186" s="208">
        <f>IF(N1186="základní",J1186,0)</f>
        <v>0</v>
      </c>
      <c r="BF1186" s="208">
        <f>IF(N1186="snížená",J1186,0)</f>
        <v>0</v>
      </c>
      <c r="BG1186" s="208">
        <f>IF(N1186="zákl. přenesená",J1186,0)</f>
        <v>0</v>
      </c>
      <c r="BH1186" s="208">
        <f>IF(N1186="sníž. přenesená",J1186,0)</f>
        <v>0</v>
      </c>
      <c r="BI1186" s="208">
        <f>IF(N1186="nulová",J1186,0)</f>
        <v>0</v>
      </c>
      <c r="BJ1186" s="19" t="s">
        <v>84</v>
      </c>
      <c r="BK1186" s="208">
        <f>ROUND(I1186*H1186,2)</f>
        <v>0</v>
      </c>
      <c r="BL1186" s="19" t="s">
        <v>194</v>
      </c>
      <c r="BM1186" s="207" t="s">
        <v>1641</v>
      </c>
    </row>
    <row r="1187" spans="1:65" s="2" customFormat="1">
      <c r="A1187" s="36"/>
      <c r="B1187" s="37"/>
      <c r="C1187" s="38"/>
      <c r="D1187" s="209" t="s">
        <v>322</v>
      </c>
      <c r="E1187" s="38"/>
      <c r="F1187" s="210" t="s">
        <v>1642</v>
      </c>
      <c r="G1187" s="38"/>
      <c r="H1187" s="38"/>
      <c r="I1187" s="118"/>
      <c r="J1187" s="38"/>
      <c r="K1187" s="38"/>
      <c r="L1187" s="41"/>
      <c r="M1187" s="211"/>
      <c r="N1187" s="212"/>
      <c r="O1187" s="66"/>
      <c r="P1187" s="66"/>
      <c r="Q1187" s="66"/>
      <c r="R1187" s="66"/>
      <c r="S1187" s="66"/>
      <c r="T1187" s="67"/>
      <c r="U1187" s="36"/>
      <c r="V1187" s="36"/>
      <c r="W1187" s="36"/>
      <c r="X1187" s="36"/>
      <c r="Y1187" s="36"/>
      <c r="Z1187" s="36"/>
      <c r="AA1187" s="36"/>
      <c r="AB1187" s="36"/>
      <c r="AC1187" s="36"/>
      <c r="AD1187" s="36"/>
      <c r="AE1187" s="36"/>
      <c r="AT1187" s="19" t="s">
        <v>322</v>
      </c>
      <c r="AU1187" s="19" t="s">
        <v>86</v>
      </c>
    </row>
    <row r="1188" spans="1:65" s="14" customFormat="1">
      <c r="B1188" s="225"/>
      <c r="C1188" s="226"/>
      <c r="D1188" s="209" t="s">
        <v>324</v>
      </c>
      <c r="E1188" s="227" t="s">
        <v>19</v>
      </c>
      <c r="F1188" s="228" t="s">
        <v>1643</v>
      </c>
      <c r="G1188" s="226"/>
      <c r="H1188" s="227" t="s">
        <v>19</v>
      </c>
      <c r="I1188" s="229"/>
      <c r="J1188" s="226"/>
      <c r="K1188" s="226"/>
      <c r="L1188" s="230"/>
      <c r="M1188" s="231"/>
      <c r="N1188" s="232"/>
      <c r="O1188" s="232"/>
      <c r="P1188" s="232"/>
      <c r="Q1188" s="232"/>
      <c r="R1188" s="232"/>
      <c r="S1188" s="232"/>
      <c r="T1188" s="233"/>
      <c r="AT1188" s="234" t="s">
        <v>324</v>
      </c>
      <c r="AU1188" s="234" t="s">
        <v>86</v>
      </c>
      <c r="AV1188" s="14" t="s">
        <v>84</v>
      </c>
      <c r="AW1188" s="14" t="s">
        <v>37</v>
      </c>
      <c r="AX1188" s="14" t="s">
        <v>76</v>
      </c>
      <c r="AY1188" s="234" t="s">
        <v>315</v>
      </c>
    </row>
    <row r="1189" spans="1:65" s="14" customFormat="1">
      <c r="B1189" s="225"/>
      <c r="C1189" s="226"/>
      <c r="D1189" s="209" t="s">
        <v>324</v>
      </c>
      <c r="E1189" s="227" t="s">
        <v>19</v>
      </c>
      <c r="F1189" s="228" t="s">
        <v>347</v>
      </c>
      <c r="G1189" s="226"/>
      <c r="H1189" s="227" t="s">
        <v>19</v>
      </c>
      <c r="I1189" s="229"/>
      <c r="J1189" s="226"/>
      <c r="K1189" s="226"/>
      <c r="L1189" s="230"/>
      <c r="M1189" s="231"/>
      <c r="N1189" s="232"/>
      <c r="O1189" s="232"/>
      <c r="P1189" s="232"/>
      <c r="Q1189" s="232"/>
      <c r="R1189" s="232"/>
      <c r="S1189" s="232"/>
      <c r="T1189" s="233"/>
      <c r="AT1189" s="234" t="s">
        <v>324</v>
      </c>
      <c r="AU1189" s="234" t="s">
        <v>86</v>
      </c>
      <c r="AV1189" s="14" t="s">
        <v>84</v>
      </c>
      <c r="AW1189" s="14" t="s">
        <v>37</v>
      </c>
      <c r="AX1189" s="14" t="s">
        <v>76</v>
      </c>
      <c r="AY1189" s="234" t="s">
        <v>315</v>
      </c>
    </row>
    <row r="1190" spans="1:65" s="13" customFormat="1">
      <c r="B1190" s="213"/>
      <c r="C1190" s="214"/>
      <c r="D1190" s="209" t="s">
        <v>324</v>
      </c>
      <c r="E1190" s="215" t="s">
        <v>19</v>
      </c>
      <c r="F1190" s="216" t="s">
        <v>1644</v>
      </c>
      <c r="G1190" s="214"/>
      <c r="H1190" s="217">
        <v>349</v>
      </c>
      <c r="I1190" s="218"/>
      <c r="J1190" s="214"/>
      <c r="K1190" s="214"/>
      <c r="L1190" s="219"/>
      <c r="M1190" s="220"/>
      <c r="N1190" s="221"/>
      <c r="O1190" s="221"/>
      <c r="P1190" s="221"/>
      <c r="Q1190" s="221"/>
      <c r="R1190" s="221"/>
      <c r="S1190" s="221"/>
      <c r="T1190" s="222"/>
      <c r="AT1190" s="223" t="s">
        <v>324</v>
      </c>
      <c r="AU1190" s="223" t="s">
        <v>86</v>
      </c>
      <c r="AV1190" s="13" t="s">
        <v>86</v>
      </c>
      <c r="AW1190" s="13" t="s">
        <v>37</v>
      </c>
      <c r="AX1190" s="13" t="s">
        <v>76</v>
      </c>
      <c r="AY1190" s="223" t="s">
        <v>315</v>
      </c>
    </row>
    <row r="1191" spans="1:65" s="13" customFormat="1">
      <c r="B1191" s="213"/>
      <c r="C1191" s="214"/>
      <c r="D1191" s="209" t="s">
        <v>324</v>
      </c>
      <c r="E1191" s="215" t="s">
        <v>19</v>
      </c>
      <c r="F1191" s="216" t="s">
        <v>1645</v>
      </c>
      <c r="G1191" s="214"/>
      <c r="H1191" s="217">
        <v>24</v>
      </c>
      <c r="I1191" s="218"/>
      <c r="J1191" s="214"/>
      <c r="K1191" s="214"/>
      <c r="L1191" s="219"/>
      <c r="M1191" s="220"/>
      <c r="N1191" s="221"/>
      <c r="O1191" s="221"/>
      <c r="P1191" s="221"/>
      <c r="Q1191" s="221"/>
      <c r="R1191" s="221"/>
      <c r="S1191" s="221"/>
      <c r="T1191" s="222"/>
      <c r="AT1191" s="223" t="s">
        <v>324</v>
      </c>
      <c r="AU1191" s="223" t="s">
        <v>86</v>
      </c>
      <c r="AV1191" s="13" t="s">
        <v>86</v>
      </c>
      <c r="AW1191" s="13" t="s">
        <v>37</v>
      </c>
      <c r="AX1191" s="13" t="s">
        <v>76</v>
      </c>
      <c r="AY1191" s="223" t="s">
        <v>315</v>
      </c>
    </row>
    <row r="1192" spans="1:65" s="13" customFormat="1">
      <c r="B1192" s="213"/>
      <c r="C1192" s="214"/>
      <c r="D1192" s="209" t="s">
        <v>324</v>
      </c>
      <c r="E1192" s="215" t="s">
        <v>19</v>
      </c>
      <c r="F1192" s="216" t="s">
        <v>1646</v>
      </c>
      <c r="G1192" s="214"/>
      <c r="H1192" s="217">
        <v>31</v>
      </c>
      <c r="I1192" s="218"/>
      <c r="J1192" s="214"/>
      <c r="K1192" s="214"/>
      <c r="L1192" s="219"/>
      <c r="M1192" s="220"/>
      <c r="N1192" s="221"/>
      <c r="O1192" s="221"/>
      <c r="P1192" s="221"/>
      <c r="Q1192" s="221"/>
      <c r="R1192" s="221"/>
      <c r="S1192" s="221"/>
      <c r="T1192" s="222"/>
      <c r="AT1192" s="223" t="s">
        <v>324</v>
      </c>
      <c r="AU1192" s="223" t="s">
        <v>86</v>
      </c>
      <c r="AV1192" s="13" t="s">
        <v>86</v>
      </c>
      <c r="AW1192" s="13" t="s">
        <v>37</v>
      </c>
      <c r="AX1192" s="13" t="s">
        <v>76</v>
      </c>
      <c r="AY1192" s="223" t="s">
        <v>315</v>
      </c>
    </row>
    <row r="1193" spans="1:65" s="13" customFormat="1">
      <c r="B1193" s="213"/>
      <c r="C1193" s="214"/>
      <c r="D1193" s="209" t="s">
        <v>324</v>
      </c>
      <c r="E1193" s="215" t="s">
        <v>19</v>
      </c>
      <c r="F1193" s="216" t="s">
        <v>1647</v>
      </c>
      <c r="G1193" s="214"/>
      <c r="H1193" s="217">
        <v>5</v>
      </c>
      <c r="I1193" s="218"/>
      <c r="J1193" s="214"/>
      <c r="K1193" s="214"/>
      <c r="L1193" s="219"/>
      <c r="M1193" s="220"/>
      <c r="N1193" s="221"/>
      <c r="O1193" s="221"/>
      <c r="P1193" s="221"/>
      <c r="Q1193" s="221"/>
      <c r="R1193" s="221"/>
      <c r="S1193" s="221"/>
      <c r="T1193" s="222"/>
      <c r="AT1193" s="223" t="s">
        <v>324</v>
      </c>
      <c r="AU1193" s="223" t="s">
        <v>86</v>
      </c>
      <c r="AV1193" s="13" t="s">
        <v>86</v>
      </c>
      <c r="AW1193" s="13" t="s">
        <v>37</v>
      </c>
      <c r="AX1193" s="13" t="s">
        <v>76</v>
      </c>
      <c r="AY1193" s="223" t="s">
        <v>315</v>
      </c>
    </row>
    <row r="1194" spans="1:65" s="16" customFormat="1">
      <c r="B1194" s="246"/>
      <c r="C1194" s="247"/>
      <c r="D1194" s="209" t="s">
        <v>324</v>
      </c>
      <c r="E1194" s="248" t="s">
        <v>19</v>
      </c>
      <c r="F1194" s="249" t="s">
        <v>368</v>
      </c>
      <c r="G1194" s="247"/>
      <c r="H1194" s="250">
        <v>409</v>
      </c>
      <c r="I1194" s="251"/>
      <c r="J1194" s="247"/>
      <c r="K1194" s="247"/>
      <c r="L1194" s="252"/>
      <c r="M1194" s="253"/>
      <c r="N1194" s="254"/>
      <c r="O1194" s="254"/>
      <c r="P1194" s="254"/>
      <c r="Q1194" s="254"/>
      <c r="R1194" s="254"/>
      <c r="S1194" s="254"/>
      <c r="T1194" s="255"/>
      <c r="AT1194" s="256" t="s">
        <v>324</v>
      </c>
      <c r="AU1194" s="256" t="s">
        <v>86</v>
      </c>
      <c r="AV1194" s="16" t="s">
        <v>194</v>
      </c>
      <c r="AW1194" s="16" t="s">
        <v>37</v>
      </c>
      <c r="AX1194" s="16" t="s">
        <v>84</v>
      </c>
      <c r="AY1194" s="256" t="s">
        <v>315</v>
      </c>
    </row>
    <row r="1195" spans="1:65" s="2" customFormat="1" ht="16.5" customHeight="1">
      <c r="A1195" s="36"/>
      <c r="B1195" s="37"/>
      <c r="C1195" s="196" t="s">
        <v>1648</v>
      </c>
      <c r="D1195" s="196" t="s">
        <v>317</v>
      </c>
      <c r="E1195" s="197" t="s">
        <v>1649</v>
      </c>
      <c r="F1195" s="198" t="s">
        <v>1650</v>
      </c>
      <c r="G1195" s="199" t="s">
        <v>121</v>
      </c>
      <c r="H1195" s="200">
        <v>22.4</v>
      </c>
      <c r="I1195" s="201"/>
      <c r="J1195" s="202">
        <f>ROUND(I1195*H1195,2)</f>
        <v>0</v>
      </c>
      <c r="K1195" s="198" t="s">
        <v>320</v>
      </c>
      <c r="L1195" s="41"/>
      <c r="M1195" s="203" t="s">
        <v>19</v>
      </c>
      <c r="N1195" s="204" t="s">
        <v>47</v>
      </c>
      <c r="O1195" s="66"/>
      <c r="P1195" s="205">
        <f>O1195*H1195</f>
        <v>0</v>
      </c>
      <c r="Q1195" s="205">
        <v>1.0399999999999999E-3</v>
      </c>
      <c r="R1195" s="205">
        <f>Q1195*H1195</f>
        <v>2.3295999999999997E-2</v>
      </c>
      <c r="S1195" s="205">
        <v>2E-3</v>
      </c>
      <c r="T1195" s="206">
        <f>S1195*H1195</f>
        <v>4.48E-2</v>
      </c>
      <c r="U1195" s="36"/>
      <c r="V1195" s="36"/>
      <c r="W1195" s="36"/>
      <c r="X1195" s="36"/>
      <c r="Y1195" s="36"/>
      <c r="Z1195" s="36"/>
      <c r="AA1195" s="36"/>
      <c r="AB1195" s="36"/>
      <c r="AC1195" s="36"/>
      <c r="AD1195" s="36"/>
      <c r="AE1195" s="36"/>
      <c r="AR1195" s="207" t="s">
        <v>194</v>
      </c>
      <c r="AT1195" s="207" t="s">
        <v>317</v>
      </c>
      <c r="AU1195" s="207" t="s">
        <v>86</v>
      </c>
      <c r="AY1195" s="19" t="s">
        <v>315</v>
      </c>
      <c r="BE1195" s="208">
        <f>IF(N1195="základní",J1195,0)</f>
        <v>0</v>
      </c>
      <c r="BF1195" s="208">
        <f>IF(N1195="snížená",J1195,0)</f>
        <v>0</v>
      </c>
      <c r="BG1195" s="208">
        <f>IF(N1195="zákl. přenesená",J1195,0)</f>
        <v>0</v>
      </c>
      <c r="BH1195" s="208">
        <f>IF(N1195="sníž. přenesená",J1195,0)</f>
        <v>0</v>
      </c>
      <c r="BI1195" s="208">
        <f>IF(N1195="nulová",J1195,0)</f>
        <v>0</v>
      </c>
      <c r="BJ1195" s="19" t="s">
        <v>84</v>
      </c>
      <c r="BK1195" s="208">
        <f>ROUND(I1195*H1195,2)</f>
        <v>0</v>
      </c>
      <c r="BL1195" s="19" t="s">
        <v>194</v>
      </c>
      <c r="BM1195" s="207" t="s">
        <v>1651</v>
      </c>
    </row>
    <row r="1196" spans="1:65" s="2" customFormat="1">
      <c r="A1196" s="36"/>
      <c r="B1196" s="37"/>
      <c r="C1196" s="38"/>
      <c r="D1196" s="209" t="s">
        <v>322</v>
      </c>
      <c r="E1196" s="38"/>
      <c r="F1196" s="210" t="s">
        <v>1652</v>
      </c>
      <c r="G1196" s="38"/>
      <c r="H1196" s="38"/>
      <c r="I1196" s="118"/>
      <c r="J1196" s="38"/>
      <c r="K1196" s="38"/>
      <c r="L1196" s="41"/>
      <c r="M1196" s="211"/>
      <c r="N1196" s="212"/>
      <c r="O1196" s="66"/>
      <c r="P1196" s="66"/>
      <c r="Q1196" s="66"/>
      <c r="R1196" s="66"/>
      <c r="S1196" s="66"/>
      <c r="T1196" s="67"/>
      <c r="U1196" s="36"/>
      <c r="V1196" s="36"/>
      <c r="W1196" s="36"/>
      <c r="X1196" s="36"/>
      <c r="Y1196" s="36"/>
      <c r="Z1196" s="36"/>
      <c r="AA1196" s="36"/>
      <c r="AB1196" s="36"/>
      <c r="AC1196" s="36"/>
      <c r="AD1196" s="36"/>
      <c r="AE1196" s="36"/>
      <c r="AT1196" s="19" t="s">
        <v>322</v>
      </c>
      <c r="AU1196" s="19" t="s">
        <v>86</v>
      </c>
    </row>
    <row r="1197" spans="1:65" s="2" customFormat="1" ht="39">
      <c r="A1197" s="36"/>
      <c r="B1197" s="37"/>
      <c r="C1197" s="38"/>
      <c r="D1197" s="209" t="s">
        <v>345</v>
      </c>
      <c r="E1197" s="38"/>
      <c r="F1197" s="224" t="s">
        <v>1653</v>
      </c>
      <c r="G1197" s="38"/>
      <c r="H1197" s="38"/>
      <c r="I1197" s="118"/>
      <c r="J1197" s="38"/>
      <c r="K1197" s="38"/>
      <c r="L1197" s="41"/>
      <c r="M1197" s="211"/>
      <c r="N1197" s="212"/>
      <c r="O1197" s="66"/>
      <c r="P1197" s="66"/>
      <c r="Q1197" s="66"/>
      <c r="R1197" s="66"/>
      <c r="S1197" s="66"/>
      <c r="T1197" s="67"/>
      <c r="U1197" s="36"/>
      <c r="V1197" s="36"/>
      <c r="W1197" s="36"/>
      <c r="X1197" s="36"/>
      <c r="Y1197" s="36"/>
      <c r="Z1197" s="36"/>
      <c r="AA1197" s="36"/>
      <c r="AB1197" s="36"/>
      <c r="AC1197" s="36"/>
      <c r="AD1197" s="36"/>
      <c r="AE1197" s="36"/>
      <c r="AT1197" s="19" t="s">
        <v>345</v>
      </c>
      <c r="AU1197" s="19" t="s">
        <v>86</v>
      </c>
    </row>
    <row r="1198" spans="1:65" s="14" customFormat="1">
      <c r="B1198" s="225"/>
      <c r="C1198" s="226"/>
      <c r="D1198" s="209" t="s">
        <v>324</v>
      </c>
      <c r="E1198" s="227" t="s">
        <v>19</v>
      </c>
      <c r="F1198" s="228" t="s">
        <v>1654</v>
      </c>
      <c r="G1198" s="226"/>
      <c r="H1198" s="227" t="s">
        <v>19</v>
      </c>
      <c r="I1198" s="229"/>
      <c r="J1198" s="226"/>
      <c r="K1198" s="226"/>
      <c r="L1198" s="230"/>
      <c r="M1198" s="231"/>
      <c r="N1198" s="232"/>
      <c r="O1198" s="232"/>
      <c r="P1198" s="232"/>
      <c r="Q1198" s="232"/>
      <c r="R1198" s="232"/>
      <c r="S1198" s="232"/>
      <c r="T1198" s="233"/>
      <c r="AT1198" s="234" t="s">
        <v>324</v>
      </c>
      <c r="AU1198" s="234" t="s">
        <v>86</v>
      </c>
      <c r="AV1198" s="14" t="s">
        <v>84</v>
      </c>
      <c r="AW1198" s="14" t="s">
        <v>37</v>
      </c>
      <c r="AX1198" s="14" t="s">
        <v>76</v>
      </c>
      <c r="AY1198" s="234" t="s">
        <v>315</v>
      </c>
    </row>
    <row r="1199" spans="1:65" s="13" customFormat="1">
      <c r="B1199" s="213"/>
      <c r="C1199" s="214"/>
      <c r="D1199" s="209" t="s">
        <v>324</v>
      </c>
      <c r="E1199" s="215" t="s">
        <v>19</v>
      </c>
      <c r="F1199" s="216" t="s">
        <v>1655</v>
      </c>
      <c r="G1199" s="214"/>
      <c r="H1199" s="217">
        <v>11.2</v>
      </c>
      <c r="I1199" s="218"/>
      <c r="J1199" s="214"/>
      <c r="K1199" s="214"/>
      <c r="L1199" s="219"/>
      <c r="M1199" s="220"/>
      <c r="N1199" s="221"/>
      <c r="O1199" s="221"/>
      <c r="P1199" s="221"/>
      <c r="Q1199" s="221"/>
      <c r="R1199" s="221"/>
      <c r="S1199" s="221"/>
      <c r="T1199" s="222"/>
      <c r="AT1199" s="223" t="s">
        <v>324</v>
      </c>
      <c r="AU1199" s="223" t="s">
        <v>86</v>
      </c>
      <c r="AV1199" s="13" t="s">
        <v>86</v>
      </c>
      <c r="AW1199" s="13" t="s">
        <v>37</v>
      </c>
      <c r="AX1199" s="13" t="s">
        <v>76</v>
      </c>
      <c r="AY1199" s="223" t="s">
        <v>315</v>
      </c>
    </row>
    <row r="1200" spans="1:65" s="13" customFormat="1">
      <c r="B1200" s="213"/>
      <c r="C1200" s="214"/>
      <c r="D1200" s="209" t="s">
        <v>324</v>
      </c>
      <c r="E1200" s="215" t="s">
        <v>19</v>
      </c>
      <c r="F1200" s="216" t="s">
        <v>1656</v>
      </c>
      <c r="G1200" s="214"/>
      <c r="H1200" s="217">
        <v>11.2</v>
      </c>
      <c r="I1200" s="218"/>
      <c r="J1200" s="214"/>
      <c r="K1200" s="214"/>
      <c r="L1200" s="219"/>
      <c r="M1200" s="220"/>
      <c r="N1200" s="221"/>
      <c r="O1200" s="221"/>
      <c r="P1200" s="221"/>
      <c r="Q1200" s="221"/>
      <c r="R1200" s="221"/>
      <c r="S1200" s="221"/>
      <c r="T1200" s="222"/>
      <c r="AT1200" s="223" t="s">
        <v>324</v>
      </c>
      <c r="AU1200" s="223" t="s">
        <v>86</v>
      </c>
      <c r="AV1200" s="13" t="s">
        <v>86</v>
      </c>
      <c r="AW1200" s="13" t="s">
        <v>37</v>
      </c>
      <c r="AX1200" s="13" t="s">
        <v>76</v>
      </c>
      <c r="AY1200" s="223" t="s">
        <v>315</v>
      </c>
    </row>
    <row r="1201" spans="1:65" s="16" customFormat="1">
      <c r="B1201" s="246"/>
      <c r="C1201" s="247"/>
      <c r="D1201" s="209" t="s">
        <v>324</v>
      </c>
      <c r="E1201" s="248" t="s">
        <v>19</v>
      </c>
      <c r="F1201" s="249" t="s">
        <v>368</v>
      </c>
      <c r="G1201" s="247"/>
      <c r="H1201" s="250">
        <v>22.4</v>
      </c>
      <c r="I1201" s="251"/>
      <c r="J1201" s="247"/>
      <c r="K1201" s="247"/>
      <c r="L1201" s="252"/>
      <c r="M1201" s="253"/>
      <c r="N1201" s="254"/>
      <c r="O1201" s="254"/>
      <c r="P1201" s="254"/>
      <c r="Q1201" s="254"/>
      <c r="R1201" s="254"/>
      <c r="S1201" s="254"/>
      <c r="T1201" s="255"/>
      <c r="AT1201" s="256" t="s">
        <v>324</v>
      </c>
      <c r="AU1201" s="256" t="s">
        <v>86</v>
      </c>
      <c r="AV1201" s="16" t="s">
        <v>194</v>
      </c>
      <c r="AW1201" s="16" t="s">
        <v>37</v>
      </c>
      <c r="AX1201" s="16" t="s">
        <v>84</v>
      </c>
      <c r="AY1201" s="256" t="s">
        <v>315</v>
      </c>
    </row>
    <row r="1202" spans="1:65" s="2" customFormat="1" ht="16.5" customHeight="1">
      <c r="A1202" s="36"/>
      <c r="B1202" s="37"/>
      <c r="C1202" s="257" t="s">
        <v>1657</v>
      </c>
      <c r="D1202" s="257" t="s">
        <v>576</v>
      </c>
      <c r="E1202" s="258" t="s">
        <v>1658</v>
      </c>
      <c r="F1202" s="259" t="s">
        <v>1659</v>
      </c>
      <c r="G1202" s="260" t="s">
        <v>117</v>
      </c>
      <c r="H1202" s="261">
        <v>0.09</v>
      </c>
      <c r="I1202" s="262"/>
      <c r="J1202" s="263">
        <f>ROUND(I1202*H1202,2)</f>
        <v>0</v>
      </c>
      <c r="K1202" s="259" t="s">
        <v>320</v>
      </c>
      <c r="L1202" s="264"/>
      <c r="M1202" s="265" t="s">
        <v>19</v>
      </c>
      <c r="N1202" s="266" t="s">
        <v>47</v>
      </c>
      <c r="O1202" s="66"/>
      <c r="P1202" s="205">
        <f>O1202*H1202</f>
        <v>0</v>
      </c>
      <c r="Q1202" s="205">
        <v>1</v>
      </c>
      <c r="R1202" s="205">
        <f>Q1202*H1202</f>
        <v>0.09</v>
      </c>
      <c r="S1202" s="205">
        <v>0</v>
      </c>
      <c r="T1202" s="206">
        <f>S1202*H1202</f>
        <v>0</v>
      </c>
      <c r="U1202" s="36"/>
      <c r="V1202" s="36"/>
      <c r="W1202" s="36"/>
      <c r="X1202" s="36"/>
      <c r="Y1202" s="36"/>
      <c r="Z1202" s="36"/>
      <c r="AA1202" s="36"/>
      <c r="AB1202" s="36"/>
      <c r="AC1202" s="36"/>
      <c r="AD1202" s="36"/>
      <c r="AE1202" s="36"/>
      <c r="AR1202" s="207" t="s">
        <v>379</v>
      </c>
      <c r="AT1202" s="207" t="s">
        <v>576</v>
      </c>
      <c r="AU1202" s="207" t="s">
        <v>86</v>
      </c>
      <c r="AY1202" s="19" t="s">
        <v>315</v>
      </c>
      <c r="BE1202" s="208">
        <f>IF(N1202="základní",J1202,0)</f>
        <v>0</v>
      </c>
      <c r="BF1202" s="208">
        <f>IF(N1202="snížená",J1202,0)</f>
        <v>0</v>
      </c>
      <c r="BG1202" s="208">
        <f>IF(N1202="zákl. přenesená",J1202,0)</f>
        <v>0</v>
      </c>
      <c r="BH1202" s="208">
        <f>IF(N1202="sníž. přenesená",J1202,0)</f>
        <v>0</v>
      </c>
      <c r="BI1202" s="208">
        <f>IF(N1202="nulová",J1202,0)</f>
        <v>0</v>
      </c>
      <c r="BJ1202" s="19" t="s">
        <v>84</v>
      </c>
      <c r="BK1202" s="208">
        <f>ROUND(I1202*H1202,2)</f>
        <v>0</v>
      </c>
      <c r="BL1202" s="19" t="s">
        <v>194</v>
      </c>
      <c r="BM1202" s="207" t="s">
        <v>1660</v>
      </c>
    </row>
    <row r="1203" spans="1:65" s="2" customFormat="1">
      <c r="A1203" s="36"/>
      <c r="B1203" s="37"/>
      <c r="C1203" s="38"/>
      <c r="D1203" s="209" t="s">
        <v>322</v>
      </c>
      <c r="E1203" s="38"/>
      <c r="F1203" s="210" t="s">
        <v>1659</v>
      </c>
      <c r="G1203" s="38"/>
      <c r="H1203" s="38"/>
      <c r="I1203" s="118"/>
      <c r="J1203" s="38"/>
      <c r="K1203" s="38"/>
      <c r="L1203" s="41"/>
      <c r="M1203" s="211"/>
      <c r="N1203" s="212"/>
      <c r="O1203" s="66"/>
      <c r="P1203" s="66"/>
      <c r="Q1203" s="66"/>
      <c r="R1203" s="66"/>
      <c r="S1203" s="66"/>
      <c r="T1203" s="67"/>
      <c r="U1203" s="36"/>
      <c r="V1203" s="36"/>
      <c r="W1203" s="36"/>
      <c r="X1203" s="36"/>
      <c r="Y1203" s="36"/>
      <c r="Z1203" s="36"/>
      <c r="AA1203" s="36"/>
      <c r="AB1203" s="36"/>
      <c r="AC1203" s="36"/>
      <c r="AD1203" s="36"/>
      <c r="AE1203" s="36"/>
      <c r="AT1203" s="19" t="s">
        <v>322</v>
      </c>
      <c r="AU1203" s="19" t="s">
        <v>86</v>
      </c>
    </row>
    <row r="1204" spans="1:65" s="14" customFormat="1">
      <c r="B1204" s="225"/>
      <c r="C1204" s="226"/>
      <c r="D1204" s="209" t="s">
        <v>324</v>
      </c>
      <c r="E1204" s="227" t="s">
        <v>19</v>
      </c>
      <c r="F1204" s="228" t="s">
        <v>1661</v>
      </c>
      <c r="G1204" s="226"/>
      <c r="H1204" s="227" t="s">
        <v>19</v>
      </c>
      <c r="I1204" s="229"/>
      <c r="J1204" s="226"/>
      <c r="K1204" s="226"/>
      <c r="L1204" s="230"/>
      <c r="M1204" s="231"/>
      <c r="N1204" s="232"/>
      <c r="O1204" s="232"/>
      <c r="P1204" s="232"/>
      <c r="Q1204" s="232"/>
      <c r="R1204" s="232"/>
      <c r="S1204" s="232"/>
      <c r="T1204" s="233"/>
      <c r="AT1204" s="234" t="s">
        <v>324</v>
      </c>
      <c r="AU1204" s="234" t="s">
        <v>86</v>
      </c>
      <c r="AV1204" s="14" t="s">
        <v>84</v>
      </c>
      <c r="AW1204" s="14" t="s">
        <v>37</v>
      </c>
      <c r="AX1204" s="14" t="s">
        <v>76</v>
      </c>
      <c r="AY1204" s="234" t="s">
        <v>315</v>
      </c>
    </row>
    <row r="1205" spans="1:65" s="13" customFormat="1">
      <c r="B1205" s="213"/>
      <c r="C1205" s="214"/>
      <c r="D1205" s="209" t="s">
        <v>324</v>
      </c>
      <c r="E1205" s="215" t="s">
        <v>19</v>
      </c>
      <c r="F1205" s="216" t="s">
        <v>1662</v>
      </c>
      <c r="G1205" s="214"/>
      <c r="H1205" s="217">
        <v>4.4999999999999998E-2</v>
      </c>
      <c r="I1205" s="218"/>
      <c r="J1205" s="214"/>
      <c r="K1205" s="214"/>
      <c r="L1205" s="219"/>
      <c r="M1205" s="220"/>
      <c r="N1205" s="221"/>
      <c r="O1205" s="221"/>
      <c r="P1205" s="221"/>
      <c r="Q1205" s="221"/>
      <c r="R1205" s="221"/>
      <c r="S1205" s="221"/>
      <c r="T1205" s="222"/>
      <c r="AT1205" s="223" t="s">
        <v>324</v>
      </c>
      <c r="AU1205" s="223" t="s">
        <v>86</v>
      </c>
      <c r="AV1205" s="13" t="s">
        <v>86</v>
      </c>
      <c r="AW1205" s="13" t="s">
        <v>37</v>
      </c>
      <c r="AX1205" s="13" t="s">
        <v>76</v>
      </c>
      <c r="AY1205" s="223" t="s">
        <v>315</v>
      </c>
    </row>
    <row r="1206" spans="1:65" s="13" customFormat="1">
      <c r="B1206" s="213"/>
      <c r="C1206" s="214"/>
      <c r="D1206" s="209" t="s">
        <v>324</v>
      </c>
      <c r="E1206" s="215" t="s">
        <v>19</v>
      </c>
      <c r="F1206" s="216" t="s">
        <v>1663</v>
      </c>
      <c r="G1206" s="214"/>
      <c r="H1206" s="217">
        <v>4.4999999999999998E-2</v>
      </c>
      <c r="I1206" s="218"/>
      <c r="J1206" s="214"/>
      <c r="K1206" s="214"/>
      <c r="L1206" s="219"/>
      <c r="M1206" s="220"/>
      <c r="N1206" s="221"/>
      <c r="O1206" s="221"/>
      <c r="P1206" s="221"/>
      <c r="Q1206" s="221"/>
      <c r="R1206" s="221"/>
      <c r="S1206" s="221"/>
      <c r="T1206" s="222"/>
      <c r="AT1206" s="223" t="s">
        <v>324</v>
      </c>
      <c r="AU1206" s="223" t="s">
        <v>86</v>
      </c>
      <c r="AV1206" s="13" t="s">
        <v>86</v>
      </c>
      <c r="AW1206" s="13" t="s">
        <v>37</v>
      </c>
      <c r="AX1206" s="13" t="s">
        <v>76</v>
      </c>
      <c r="AY1206" s="223" t="s">
        <v>315</v>
      </c>
    </row>
    <row r="1207" spans="1:65" s="16" customFormat="1">
      <c r="B1207" s="246"/>
      <c r="C1207" s="247"/>
      <c r="D1207" s="209" t="s">
        <v>324</v>
      </c>
      <c r="E1207" s="248" t="s">
        <v>19</v>
      </c>
      <c r="F1207" s="249" t="s">
        <v>368</v>
      </c>
      <c r="G1207" s="247"/>
      <c r="H1207" s="250">
        <v>0.09</v>
      </c>
      <c r="I1207" s="251"/>
      <c r="J1207" s="247"/>
      <c r="K1207" s="247"/>
      <c r="L1207" s="252"/>
      <c r="M1207" s="253"/>
      <c r="N1207" s="254"/>
      <c r="O1207" s="254"/>
      <c r="P1207" s="254"/>
      <c r="Q1207" s="254"/>
      <c r="R1207" s="254"/>
      <c r="S1207" s="254"/>
      <c r="T1207" s="255"/>
      <c r="AT1207" s="256" t="s">
        <v>324</v>
      </c>
      <c r="AU1207" s="256" t="s">
        <v>86</v>
      </c>
      <c r="AV1207" s="16" t="s">
        <v>194</v>
      </c>
      <c r="AW1207" s="16" t="s">
        <v>37</v>
      </c>
      <c r="AX1207" s="16" t="s">
        <v>84</v>
      </c>
      <c r="AY1207" s="256" t="s">
        <v>315</v>
      </c>
    </row>
    <row r="1208" spans="1:65" s="2" customFormat="1" ht="16.5" customHeight="1">
      <c r="A1208" s="36"/>
      <c r="B1208" s="37"/>
      <c r="C1208" s="196" t="s">
        <v>1664</v>
      </c>
      <c r="D1208" s="196" t="s">
        <v>317</v>
      </c>
      <c r="E1208" s="197" t="s">
        <v>1665</v>
      </c>
      <c r="F1208" s="198" t="s">
        <v>1666</v>
      </c>
      <c r="G1208" s="199" t="s">
        <v>133</v>
      </c>
      <c r="H1208" s="200">
        <v>908</v>
      </c>
      <c r="I1208" s="201"/>
      <c r="J1208" s="202">
        <f>ROUND(I1208*H1208,2)</f>
        <v>0</v>
      </c>
      <c r="K1208" s="198" t="s">
        <v>320</v>
      </c>
      <c r="L1208" s="41"/>
      <c r="M1208" s="203" t="s">
        <v>19</v>
      </c>
      <c r="N1208" s="204" t="s">
        <v>47</v>
      </c>
      <c r="O1208" s="66"/>
      <c r="P1208" s="205">
        <f>O1208*H1208</f>
        <v>0</v>
      </c>
      <c r="Q1208" s="205">
        <v>1.9400000000000001E-3</v>
      </c>
      <c r="R1208" s="205">
        <f>Q1208*H1208</f>
        <v>1.7615200000000002</v>
      </c>
      <c r="S1208" s="205">
        <v>0</v>
      </c>
      <c r="T1208" s="206">
        <f>S1208*H1208</f>
        <v>0</v>
      </c>
      <c r="U1208" s="36"/>
      <c r="V1208" s="36"/>
      <c r="W1208" s="36"/>
      <c r="X1208" s="36"/>
      <c r="Y1208" s="36"/>
      <c r="Z1208" s="36"/>
      <c r="AA1208" s="36"/>
      <c r="AB1208" s="36"/>
      <c r="AC1208" s="36"/>
      <c r="AD1208" s="36"/>
      <c r="AE1208" s="36"/>
      <c r="AR1208" s="207" t="s">
        <v>194</v>
      </c>
      <c r="AT1208" s="207" t="s">
        <v>317</v>
      </c>
      <c r="AU1208" s="207" t="s">
        <v>86</v>
      </c>
      <c r="AY1208" s="19" t="s">
        <v>315</v>
      </c>
      <c r="BE1208" s="208">
        <f>IF(N1208="základní",J1208,0)</f>
        <v>0</v>
      </c>
      <c r="BF1208" s="208">
        <f>IF(N1208="snížená",J1208,0)</f>
        <v>0</v>
      </c>
      <c r="BG1208" s="208">
        <f>IF(N1208="zákl. přenesená",J1208,0)</f>
        <v>0</v>
      </c>
      <c r="BH1208" s="208">
        <f>IF(N1208="sníž. přenesená",J1208,0)</f>
        <v>0</v>
      </c>
      <c r="BI1208" s="208">
        <f>IF(N1208="nulová",J1208,0)</f>
        <v>0</v>
      </c>
      <c r="BJ1208" s="19" t="s">
        <v>84</v>
      </c>
      <c r="BK1208" s="208">
        <f>ROUND(I1208*H1208,2)</f>
        <v>0</v>
      </c>
      <c r="BL1208" s="19" t="s">
        <v>194</v>
      </c>
      <c r="BM1208" s="207" t="s">
        <v>1667</v>
      </c>
    </row>
    <row r="1209" spans="1:65" s="2" customFormat="1" ht="19.5">
      <c r="A1209" s="36"/>
      <c r="B1209" s="37"/>
      <c r="C1209" s="38"/>
      <c r="D1209" s="209" t="s">
        <v>322</v>
      </c>
      <c r="E1209" s="38"/>
      <c r="F1209" s="210" t="s">
        <v>1668</v>
      </c>
      <c r="G1209" s="38"/>
      <c r="H1209" s="38"/>
      <c r="I1209" s="118"/>
      <c r="J1209" s="38"/>
      <c r="K1209" s="38"/>
      <c r="L1209" s="41"/>
      <c r="M1209" s="211"/>
      <c r="N1209" s="212"/>
      <c r="O1209" s="66"/>
      <c r="P1209" s="66"/>
      <c r="Q1209" s="66"/>
      <c r="R1209" s="66"/>
      <c r="S1209" s="66"/>
      <c r="T1209" s="67"/>
      <c r="U1209" s="36"/>
      <c r="V1209" s="36"/>
      <c r="W1209" s="36"/>
      <c r="X1209" s="36"/>
      <c r="Y1209" s="36"/>
      <c r="Z1209" s="36"/>
      <c r="AA1209" s="36"/>
      <c r="AB1209" s="36"/>
      <c r="AC1209" s="36"/>
      <c r="AD1209" s="36"/>
      <c r="AE1209" s="36"/>
      <c r="AT1209" s="19" t="s">
        <v>322</v>
      </c>
      <c r="AU1209" s="19" t="s">
        <v>86</v>
      </c>
    </row>
    <row r="1210" spans="1:65" s="2" customFormat="1" ht="39">
      <c r="A1210" s="36"/>
      <c r="B1210" s="37"/>
      <c r="C1210" s="38"/>
      <c r="D1210" s="209" t="s">
        <v>345</v>
      </c>
      <c r="E1210" s="38"/>
      <c r="F1210" s="224" t="s">
        <v>1669</v>
      </c>
      <c r="G1210" s="38"/>
      <c r="H1210" s="38"/>
      <c r="I1210" s="118"/>
      <c r="J1210" s="38"/>
      <c r="K1210" s="38"/>
      <c r="L1210" s="41"/>
      <c r="M1210" s="211"/>
      <c r="N1210" s="212"/>
      <c r="O1210" s="66"/>
      <c r="P1210" s="66"/>
      <c r="Q1210" s="66"/>
      <c r="R1210" s="66"/>
      <c r="S1210" s="66"/>
      <c r="T1210" s="67"/>
      <c r="U1210" s="36"/>
      <c r="V1210" s="36"/>
      <c r="W1210" s="36"/>
      <c r="X1210" s="36"/>
      <c r="Y1210" s="36"/>
      <c r="Z1210" s="36"/>
      <c r="AA1210" s="36"/>
      <c r="AB1210" s="36"/>
      <c r="AC1210" s="36"/>
      <c r="AD1210" s="36"/>
      <c r="AE1210" s="36"/>
      <c r="AT1210" s="19" t="s">
        <v>345</v>
      </c>
      <c r="AU1210" s="19" t="s">
        <v>86</v>
      </c>
    </row>
    <row r="1211" spans="1:65" s="14" customFormat="1">
      <c r="B1211" s="225"/>
      <c r="C1211" s="226"/>
      <c r="D1211" s="209" t="s">
        <v>324</v>
      </c>
      <c r="E1211" s="227" t="s">
        <v>19</v>
      </c>
      <c r="F1211" s="228" t="s">
        <v>1670</v>
      </c>
      <c r="G1211" s="226"/>
      <c r="H1211" s="227" t="s">
        <v>19</v>
      </c>
      <c r="I1211" s="229"/>
      <c r="J1211" s="226"/>
      <c r="K1211" s="226"/>
      <c r="L1211" s="230"/>
      <c r="M1211" s="231"/>
      <c r="N1211" s="232"/>
      <c r="O1211" s="232"/>
      <c r="P1211" s="232"/>
      <c r="Q1211" s="232"/>
      <c r="R1211" s="232"/>
      <c r="S1211" s="232"/>
      <c r="T1211" s="233"/>
      <c r="AT1211" s="234" t="s">
        <v>324</v>
      </c>
      <c r="AU1211" s="234" t="s">
        <v>86</v>
      </c>
      <c r="AV1211" s="14" t="s">
        <v>84</v>
      </c>
      <c r="AW1211" s="14" t="s">
        <v>37</v>
      </c>
      <c r="AX1211" s="14" t="s">
        <v>76</v>
      </c>
      <c r="AY1211" s="234" t="s">
        <v>315</v>
      </c>
    </row>
    <row r="1212" spans="1:65" s="14" customFormat="1">
      <c r="B1212" s="225"/>
      <c r="C1212" s="226"/>
      <c r="D1212" s="209" t="s">
        <v>324</v>
      </c>
      <c r="E1212" s="227" t="s">
        <v>19</v>
      </c>
      <c r="F1212" s="228" t="s">
        <v>1671</v>
      </c>
      <c r="G1212" s="226"/>
      <c r="H1212" s="227" t="s">
        <v>19</v>
      </c>
      <c r="I1212" s="229"/>
      <c r="J1212" s="226"/>
      <c r="K1212" s="226"/>
      <c r="L1212" s="230"/>
      <c r="M1212" s="231"/>
      <c r="N1212" s="232"/>
      <c r="O1212" s="232"/>
      <c r="P1212" s="232"/>
      <c r="Q1212" s="232"/>
      <c r="R1212" s="232"/>
      <c r="S1212" s="232"/>
      <c r="T1212" s="233"/>
      <c r="AT1212" s="234" t="s">
        <v>324</v>
      </c>
      <c r="AU1212" s="234" t="s">
        <v>86</v>
      </c>
      <c r="AV1212" s="14" t="s">
        <v>84</v>
      </c>
      <c r="AW1212" s="14" t="s">
        <v>37</v>
      </c>
      <c r="AX1212" s="14" t="s">
        <v>76</v>
      </c>
      <c r="AY1212" s="234" t="s">
        <v>315</v>
      </c>
    </row>
    <row r="1213" spans="1:65" s="13" customFormat="1">
      <c r="B1213" s="213"/>
      <c r="C1213" s="214"/>
      <c r="D1213" s="209" t="s">
        <v>324</v>
      </c>
      <c r="E1213" s="215" t="s">
        <v>19</v>
      </c>
      <c r="F1213" s="216" t="s">
        <v>1672</v>
      </c>
      <c r="G1213" s="214"/>
      <c r="H1213" s="217">
        <v>350</v>
      </c>
      <c r="I1213" s="218"/>
      <c r="J1213" s="214"/>
      <c r="K1213" s="214"/>
      <c r="L1213" s="219"/>
      <c r="M1213" s="220"/>
      <c r="N1213" s="221"/>
      <c r="O1213" s="221"/>
      <c r="P1213" s="221"/>
      <c r="Q1213" s="221"/>
      <c r="R1213" s="221"/>
      <c r="S1213" s="221"/>
      <c r="T1213" s="222"/>
      <c r="AT1213" s="223" t="s">
        <v>324</v>
      </c>
      <c r="AU1213" s="223" t="s">
        <v>86</v>
      </c>
      <c r="AV1213" s="13" t="s">
        <v>86</v>
      </c>
      <c r="AW1213" s="13" t="s">
        <v>37</v>
      </c>
      <c r="AX1213" s="13" t="s">
        <v>76</v>
      </c>
      <c r="AY1213" s="223" t="s">
        <v>315</v>
      </c>
    </row>
    <row r="1214" spans="1:65" s="13" customFormat="1">
      <c r="B1214" s="213"/>
      <c r="C1214" s="214"/>
      <c r="D1214" s="209" t="s">
        <v>324</v>
      </c>
      <c r="E1214" s="215" t="s">
        <v>19</v>
      </c>
      <c r="F1214" s="216" t="s">
        <v>1673</v>
      </c>
      <c r="G1214" s="214"/>
      <c r="H1214" s="217">
        <v>350</v>
      </c>
      <c r="I1214" s="218"/>
      <c r="J1214" s="214"/>
      <c r="K1214" s="214"/>
      <c r="L1214" s="219"/>
      <c r="M1214" s="220"/>
      <c r="N1214" s="221"/>
      <c r="O1214" s="221"/>
      <c r="P1214" s="221"/>
      <c r="Q1214" s="221"/>
      <c r="R1214" s="221"/>
      <c r="S1214" s="221"/>
      <c r="T1214" s="222"/>
      <c r="AT1214" s="223" t="s">
        <v>324</v>
      </c>
      <c r="AU1214" s="223" t="s">
        <v>86</v>
      </c>
      <c r="AV1214" s="13" t="s">
        <v>86</v>
      </c>
      <c r="AW1214" s="13" t="s">
        <v>37</v>
      </c>
      <c r="AX1214" s="13" t="s">
        <v>76</v>
      </c>
      <c r="AY1214" s="223" t="s">
        <v>315</v>
      </c>
    </row>
    <row r="1215" spans="1:65" s="13" customFormat="1">
      <c r="B1215" s="213"/>
      <c r="C1215" s="214"/>
      <c r="D1215" s="209" t="s">
        <v>324</v>
      </c>
      <c r="E1215" s="215" t="s">
        <v>19</v>
      </c>
      <c r="F1215" s="216" t="s">
        <v>1674</v>
      </c>
      <c r="G1215" s="214"/>
      <c r="H1215" s="217">
        <v>56</v>
      </c>
      <c r="I1215" s="218"/>
      <c r="J1215" s="214"/>
      <c r="K1215" s="214"/>
      <c r="L1215" s="219"/>
      <c r="M1215" s="220"/>
      <c r="N1215" s="221"/>
      <c r="O1215" s="221"/>
      <c r="P1215" s="221"/>
      <c r="Q1215" s="221"/>
      <c r="R1215" s="221"/>
      <c r="S1215" s="221"/>
      <c r="T1215" s="222"/>
      <c r="AT1215" s="223" t="s">
        <v>324</v>
      </c>
      <c r="AU1215" s="223" t="s">
        <v>86</v>
      </c>
      <c r="AV1215" s="13" t="s">
        <v>86</v>
      </c>
      <c r="AW1215" s="13" t="s">
        <v>37</v>
      </c>
      <c r="AX1215" s="13" t="s">
        <v>76</v>
      </c>
      <c r="AY1215" s="223" t="s">
        <v>315</v>
      </c>
    </row>
    <row r="1216" spans="1:65" s="13" customFormat="1">
      <c r="B1216" s="213"/>
      <c r="C1216" s="214"/>
      <c r="D1216" s="209" t="s">
        <v>324</v>
      </c>
      <c r="E1216" s="215" t="s">
        <v>19</v>
      </c>
      <c r="F1216" s="216" t="s">
        <v>1675</v>
      </c>
      <c r="G1216" s="214"/>
      <c r="H1216" s="217">
        <v>43</v>
      </c>
      <c r="I1216" s="218"/>
      <c r="J1216" s="214"/>
      <c r="K1216" s="214"/>
      <c r="L1216" s="219"/>
      <c r="M1216" s="220"/>
      <c r="N1216" s="221"/>
      <c r="O1216" s="221"/>
      <c r="P1216" s="221"/>
      <c r="Q1216" s="221"/>
      <c r="R1216" s="221"/>
      <c r="S1216" s="221"/>
      <c r="T1216" s="222"/>
      <c r="AT1216" s="223" t="s">
        <v>324</v>
      </c>
      <c r="AU1216" s="223" t="s">
        <v>86</v>
      </c>
      <c r="AV1216" s="13" t="s">
        <v>86</v>
      </c>
      <c r="AW1216" s="13" t="s">
        <v>37</v>
      </c>
      <c r="AX1216" s="13" t="s">
        <v>76</v>
      </c>
      <c r="AY1216" s="223" t="s">
        <v>315</v>
      </c>
    </row>
    <row r="1217" spans="1:65" s="13" customFormat="1">
      <c r="B1217" s="213"/>
      <c r="C1217" s="214"/>
      <c r="D1217" s="209" t="s">
        <v>324</v>
      </c>
      <c r="E1217" s="215" t="s">
        <v>19</v>
      </c>
      <c r="F1217" s="216" t="s">
        <v>1676</v>
      </c>
      <c r="G1217" s="214"/>
      <c r="H1217" s="217">
        <v>34</v>
      </c>
      <c r="I1217" s="218"/>
      <c r="J1217" s="214"/>
      <c r="K1217" s="214"/>
      <c r="L1217" s="219"/>
      <c r="M1217" s="220"/>
      <c r="N1217" s="221"/>
      <c r="O1217" s="221"/>
      <c r="P1217" s="221"/>
      <c r="Q1217" s="221"/>
      <c r="R1217" s="221"/>
      <c r="S1217" s="221"/>
      <c r="T1217" s="222"/>
      <c r="AT1217" s="223" t="s">
        <v>324</v>
      </c>
      <c r="AU1217" s="223" t="s">
        <v>86</v>
      </c>
      <c r="AV1217" s="13" t="s">
        <v>86</v>
      </c>
      <c r="AW1217" s="13" t="s">
        <v>37</v>
      </c>
      <c r="AX1217" s="13" t="s">
        <v>76</v>
      </c>
      <c r="AY1217" s="223" t="s">
        <v>315</v>
      </c>
    </row>
    <row r="1218" spans="1:65" s="13" customFormat="1">
      <c r="B1218" s="213"/>
      <c r="C1218" s="214"/>
      <c r="D1218" s="209" t="s">
        <v>324</v>
      </c>
      <c r="E1218" s="215" t="s">
        <v>19</v>
      </c>
      <c r="F1218" s="216" t="s">
        <v>1677</v>
      </c>
      <c r="G1218" s="214"/>
      <c r="H1218" s="217">
        <v>45</v>
      </c>
      <c r="I1218" s="218"/>
      <c r="J1218" s="214"/>
      <c r="K1218" s="214"/>
      <c r="L1218" s="219"/>
      <c r="M1218" s="220"/>
      <c r="N1218" s="221"/>
      <c r="O1218" s="221"/>
      <c r="P1218" s="221"/>
      <c r="Q1218" s="221"/>
      <c r="R1218" s="221"/>
      <c r="S1218" s="221"/>
      <c r="T1218" s="222"/>
      <c r="AT1218" s="223" t="s">
        <v>324</v>
      </c>
      <c r="AU1218" s="223" t="s">
        <v>86</v>
      </c>
      <c r="AV1218" s="13" t="s">
        <v>86</v>
      </c>
      <c r="AW1218" s="13" t="s">
        <v>37</v>
      </c>
      <c r="AX1218" s="13" t="s">
        <v>76</v>
      </c>
      <c r="AY1218" s="223" t="s">
        <v>315</v>
      </c>
    </row>
    <row r="1219" spans="1:65" s="13" customFormat="1">
      <c r="B1219" s="213"/>
      <c r="C1219" s="214"/>
      <c r="D1219" s="209" t="s">
        <v>324</v>
      </c>
      <c r="E1219" s="215" t="s">
        <v>19</v>
      </c>
      <c r="F1219" s="216" t="s">
        <v>1678</v>
      </c>
      <c r="G1219" s="214"/>
      <c r="H1219" s="217">
        <v>15</v>
      </c>
      <c r="I1219" s="218"/>
      <c r="J1219" s="214"/>
      <c r="K1219" s="214"/>
      <c r="L1219" s="219"/>
      <c r="M1219" s="220"/>
      <c r="N1219" s="221"/>
      <c r="O1219" s="221"/>
      <c r="P1219" s="221"/>
      <c r="Q1219" s="221"/>
      <c r="R1219" s="221"/>
      <c r="S1219" s="221"/>
      <c r="T1219" s="222"/>
      <c r="AT1219" s="223" t="s">
        <v>324</v>
      </c>
      <c r="AU1219" s="223" t="s">
        <v>86</v>
      </c>
      <c r="AV1219" s="13" t="s">
        <v>86</v>
      </c>
      <c r="AW1219" s="13" t="s">
        <v>37</v>
      </c>
      <c r="AX1219" s="13" t="s">
        <v>76</v>
      </c>
      <c r="AY1219" s="223" t="s">
        <v>315</v>
      </c>
    </row>
    <row r="1220" spans="1:65" s="13" customFormat="1">
      <c r="B1220" s="213"/>
      <c r="C1220" s="214"/>
      <c r="D1220" s="209" t="s">
        <v>324</v>
      </c>
      <c r="E1220" s="215" t="s">
        <v>19</v>
      </c>
      <c r="F1220" s="216" t="s">
        <v>1679</v>
      </c>
      <c r="G1220" s="214"/>
      <c r="H1220" s="217">
        <v>15</v>
      </c>
      <c r="I1220" s="218"/>
      <c r="J1220" s="214"/>
      <c r="K1220" s="214"/>
      <c r="L1220" s="219"/>
      <c r="M1220" s="220"/>
      <c r="N1220" s="221"/>
      <c r="O1220" s="221"/>
      <c r="P1220" s="221"/>
      <c r="Q1220" s="221"/>
      <c r="R1220" s="221"/>
      <c r="S1220" s="221"/>
      <c r="T1220" s="222"/>
      <c r="AT1220" s="223" t="s">
        <v>324</v>
      </c>
      <c r="AU1220" s="223" t="s">
        <v>86</v>
      </c>
      <c r="AV1220" s="13" t="s">
        <v>86</v>
      </c>
      <c r="AW1220" s="13" t="s">
        <v>37</v>
      </c>
      <c r="AX1220" s="13" t="s">
        <v>76</v>
      </c>
      <c r="AY1220" s="223" t="s">
        <v>315</v>
      </c>
    </row>
    <row r="1221" spans="1:65" s="16" customFormat="1">
      <c r="B1221" s="246"/>
      <c r="C1221" s="247"/>
      <c r="D1221" s="209" t="s">
        <v>324</v>
      </c>
      <c r="E1221" s="248" t="s">
        <v>19</v>
      </c>
      <c r="F1221" s="249" t="s">
        <v>368</v>
      </c>
      <c r="G1221" s="247"/>
      <c r="H1221" s="250">
        <v>908</v>
      </c>
      <c r="I1221" s="251"/>
      <c r="J1221" s="247"/>
      <c r="K1221" s="247"/>
      <c r="L1221" s="252"/>
      <c r="M1221" s="253"/>
      <c r="N1221" s="254"/>
      <c r="O1221" s="254"/>
      <c r="P1221" s="254"/>
      <c r="Q1221" s="254"/>
      <c r="R1221" s="254"/>
      <c r="S1221" s="254"/>
      <c r="T1221" s="255"/>
      <c r="AT1221" s="256" t="s">
        <v>324</v>
      </c>
      <c r="AU1221" s="256" t="s">
        <v>86</v>
      </c>
      <c r="AV1221" s="16" t="s">
        <v>194</v>
      </c>
      <c r="AW1221" s="16" t="s">
        <v>37</v>
      </c>
      <c r="AX1221" s="16" t="s">
        <v>84</v>
      </c>
      <c r="AY1221" s="256" t="s">
        <v>315</v>
      </c>
    </row>
    <row r="1222" spans="1:65" s="2" customFormat="1" ht="16.5" customHeight="1">
      <c r="A1222" s="36"/>
      <c r="B1222" s="37"/>
      <c r="C1222" s="196" t="s">
        <v>1680</v>
      </c>
      <c r="D1222" s="196" t="s">
        <v>317</v>
      </c>
      <c r="E1222" s="197" t="s">
        <v>1681</v>
      </c>
      <c r="F1222" s="198" t="s">
        <v>1682</v>
      </c>
      <c r="G1222" s="199" t="s">
        <v>105</v>
      </c>
      <c r="H1222" s="200">
        <v>9.1300000000000008</v>
      </c>
      <c r="I1222" s="201"/>
      <c r="J1222" s="202">
        <f>ROUND(I1222*H1222,2)</f>
        <v>0</v>
      </c>
      <c r="K1222" s="198" t="s">
        <v>19</v>
      </c>
      <c r="L1222" s="41"/>
      <c r="M1222" s="203" t="s">
        <v>19</v>
      </c>
      <c r="N1222" s="204" t="s">
        <v>47</v>
      </c>
      <c r="O1222" s="66"/>
      <c r="P1222" s="205">
        <f>O1222*H1222</f>
        <v>0</v>
      </c>
      <c r="Q1222" s="205">
        <v>0</v>
      </c>
      <c r="R1222" s="205">
        <f>Q1222*H1222</f>
        <v>0</v>
      </c>
      <c r="S1222" s="205">
        <v>0</v>
      </c>
      <c r="T1222" s="206">
        <f>S1222*H1222</f>
        <v>0</v>
      </c>
      <c r="U1222" s="36"/>
      <c r="V1222" s="36"/>
      <c r="W1222" s="36"/>
      <c r="X1222" s="36"/>
      <c r="Y1222" s="36"/>
      <c r="Z1222" s="36"/>
      <c r="AA1222" s="36"/>
      <c r="AB1222" s="36"/>
      <c r="AC1222" s="36"/>
      <c r="AD1222" s="36"/>
      <c r="AE1222" s="36"/>
      <c r="AR1222" s="207" t="s">
        <v>194</v>
      </c>
      <c r="AT1222" s="207" t="s">
        <v>317</v>
      </c>
      <c r="AU1222" s="207" t="s">
        <v>86</v>
      </c>
      <c r="AY1222" s="19" t="s">
        <v>315</v>
      </c>
      <c r="BE1222" s="208">
        <f>IF(N1222="základní",J1222,0)</f>
        <v>0</v>
      </c>
      <c r="BF1222" s="208">
        <f>IF(N1222="snížená",J1222,0)</f>
        <v>0</v>
      </c>
      <c r="BG1222" s="208">
        <f>IF(N1222="zákl. přenesená",J1222,0)</f>
        <v>0</v>
      </c>
      <c r="BH1222" s="208">
        <f>IF(N1222="sníž. přenesená",J1222,0)</f>
        <v>0</v>
      </c>
      <c r="BI1222" s="208">
        <f>IF(N1222="nulová",J1222,0)</f>
        <v>0</v>
      </c>
      <c r="BJ1222" s="19" t="s">
        <v>84</v>
      </c>
      <c r="BK1222" s="208">
        <f>ROUND(I1222*H1222,2)</f>
        <v>0</v>
      </c>
      <c r="BL1222" s="19" t="s">
        <v>194</v>
      </c>
      <c r="BM1222" s="207" t="s">
        <v>1683</v>
      </c>
    </row>
    <row r="1223" spans="1:65" s="2" customFormat="1">
      <c r="A1223" s="36"/>
      <c r="B1223" s="37"/>
      <c r="C1223" s="38"/>
      <c r="D1223" s="209" t="s">
        <v>322</v>
      </c>
      <c r="E1223" s="38"/>
      <c r="F1223" s="210" t="s">
        <v>1682</v>
      </c>
      <c r="G1223" s="38"/>
      <c r="H1223" s="38"/>
      <c r="I1223" s="118"/>
      <c r="J1223" s="38"/>
      <c r="K1223" s="38"/>
      <c r="L1223" s="41"/>
      <c r="M1223" s="211"/>
      <c r="N1223" s="212"/>
      <c r="O1223" s="66"/>
      <c r="P1223" s="66"/>
      <c r="Q1223" s="66"/>
      <c r="R1223" s="66"/>
      <c r="S1223" s="66"/>
      <c r="T1223" s="67"/>
      <c r="U1223" s="36"/>
      <c r="V1223" s="36"/>
      <c r="W1223" s="36"/>
      <c r="X1223" s="36"/>
      <c r="Y1223" s="36"/>
      <c r="Z1223" s="36"/>
      <c r="AA1223" s="36"/>
      <c r="AB1223" s="36"/>
      <c r="AC1223" s="36"/>
      <c r="AD1223" s="36"/>
      <c r="AE1223" s="36"/>
      <c r="AT1223" s="19" t="s">
        <v>322</v>
      </c>
      <c r="AU1223" s="19" t="s">
        <v>86</v>
      </c>
    </row>
    <row r="1224" spans="1:65" s="14" customFormat="1">
      <c r="B1224" s="225"/>
      <c r="C1224" s="226"/>
      <c r="D1224" s="209" t="s">
        <v>324</v>
      </c>
      <c r="E1224" s="227" t="s">
        <v>19</v>
      </c>
      <c r="F1224" s="228" t="s">
        <v>1684</v>
      </c>
      <c r="G1224" s="226"/>
      <c r="H1224" s="227" t="s">
        <v>19</v>
      </c>
      <c r="I1224" s="229"/>
      <c r="J1224" s="226"/>
      <c r="K1224" s="226"/>
      <c r="L1224" s="230"/>
      <c r="M1224" s="231"/>
      <c r="N1224" s="232"/>
      <c r="O1224" s="232"/>
      <c r="P1224" s="232"/>
      <c r="Q1224" s="232"/>
      <c r="R1224" s="232"/>
      <c r="S1224" s="232"/>
      <c r="T1224" s="233"/>
      <c r="AT1224" s="234" t="s">
        <v>324</v>
      </c>
      <c r="AU1224" s="234" t="s">
        <v>86</v>
      </c>
      <c r="AV1224" s="14" t="s">
        <v>84</v>
      </c>
      <c r="AW1224" s="14" t="s">
        <v>37</v>
      </c>
      <c r="AX1224" s="14" t="s">
        <v>76</v>
      </c>
      <c r="AY1224" s="234" t="s">
        <v>315</v>
      </c>
    </row>
    <row r="1225" spans="1:65" s="13" customFormat="1">
      <c r="B1225" s="213"/>
      <c r="C1225" s="214"/>
      <c r="D1225" s="209" t="s">
        <v>324</v>
      </c>
      <c r="E1225" s="215" t="s">
        <v>19</v>
      </c>
      <c r="F1225" s="216" t="s">
        <v>1685</v>
      </c>
      <c r="G1225" s="214"/>
      <c r="H1225" s="217">
        <v>4.5650000000000004</v>
      </c>
      <c r="I1225" s="218"/>
      <c r="J1225" s="214"/>
      <c r="K1225" s="214"/>
      <c r="L1225" s="219"/>
      <c r="M1225" s="220"/>
      <c r="N1225" s="221"/>
      <c r="O1225" s="221"/>
      <c r="P1225" s="221"/>
      <c r="Q1225" s="221"/>
      <c r="R1225" s="221"/>
      <c r="S1225" s="221"/>
      <c r="T1225" s="222"/>
      <c r="AT1225" s="223" t="s">
        <v>324</v>
      </c>
      <c r="AU1225" s="223" t="s">
        <v>86</v>
      </c>
      <c r="AV1225" s="13" t="s">
        <v>86</v>
      </c>
      <c r="AW1225" s="13" t="s">
        <v>37</v>
      </c>
      <c r="AX1225" s="13" t="s">
        <v>76</v>
      </c>
      <c r="AY1225" s="223" t="s">
        <v>315</v>
      </c>
    </row>
    <row r="1226" spans="1:65" s="13" customFormat="1">
      <c r="B1226" s="213"/>
      <c r="C1226" s="214"/>
      <c r="D1226" s="209" t="s">
        <v>324</v>
      </c>
      <c r="E1226" s="215" t="s">
        <v>19</v>
      </c>
      <c r="F1226" s="216" t="s">
        <v>1686</v>
      </c>
      <c r="G1226" s="214"/>
      <c r="H1226" s="217">
        <v>4.5650000000000004</v>
      </c>
      <c r="I1226" s="218"/>
      <c r="J1226" s="214"/>
      <c r="K1226" s="214"/>
      <c r="L1226" s="219"/>
      <c r="M1226" s="220"/>
      <c r="N1226" s="221"/>
      <c r="O1226" s="221"/>
      <c r="P1226" s="221"/>
      <c r="Q1226" s="221"/>
      <c r="R1226" s="221"/>
      <c r="S1226" s="221"/>
      <c r="T1226" s="222"/>
      <c r="AT1226" s="223" t="s">
        <v>324</v>
      </c>
      <c r="AU1226" s="223" t="s">
        <v>86</v>
      </c>
      <c r="AV1226" s="13" t="s">
        <v>86</v>
      </c>
      <c r="AW1226" s="13" t="s">
        <v>37</v>
      </c>
      <c r="AX1226" s="13" t="s">
        <v>76</v>
      </c>
      <c r="AY1226" s="223" t="s">
        <v>315</v>
      </c>
    </row>
    <row r="1227" spans="1:65" s="16" customFormat="1">
      <c r="B1227" s="246"/>
      <c r="C1227" s="247"/>
      <c r="D1227" s="209" t="s">
        <v>324</v>
      </c>
      <c r="E1227" s="248" t="s">
        <v>19</v>
      </c>
      <c r="F1227" s="249" t="s">
        <v>368</v>
      </c>
      <c r="G1227" s="247"/>
      <c r="H1227" s="250">
        <v>9.1300000000000008</v>
      </c>
      <c r="I1227" s="251"/>
      <c r="J1227" s="247"/>
      <c r="K1227" s="247"/>
      <c r="L1227" s="252"/>
      <c r="M1227" s="253"/>
      <c r="N1227" s="254"/>
      <c r="O1227" s="254"/>
      <c r="P1227" s="254"/>
      <c r="Q1227" s="254"/>
      <c r="R1227" s="254"/>
      <c r="S1227" s="254"/>
      <c r="T1227" s="255"/>
      <c r="AT1227" s="256" t="s">
        <v>324</v>
      </c>
      <c r="AU1227" s="256" t="s">
        <v>86</v>
      </c>
      <c r="AV1227" s="16" t="s">
        <v>194</v>
      </c>
      <c r="AW1227" s="16" t="s">
        <v>37</v>
      </c>
      <c r="AX1227" s="16" t="s">
        <v>84</v>
      </c>
      <c r="AY1227" s="256" t="s">
        <v>315</v>
      </c>
    </row>
    <row r="1228" spans="1:65" s="12" customFormat="1" ht="22.9" customHeight="1">
      <c r="B1228" s="180"/>
      <c r="C1228" s="181"/>
      <c r="D1228" s="182" t="s">
        <v>75</v>
      </c>
      <c r="E1228" s="194" t="s">
        <v>1687</v>
      </c>
      <c r="F1228" s="194" t="s">
        <v>1688</v>
      </c>
      <c r="G1228" s="181"/>
      <c r="H1228" s="181"/>
      <c r="I1228" s="184"/>
      <c r="J1228" s="195">
        <f>BK1228</f>
        <v>0</v>
      </c>
      <c r="K1228" s="181"/>
      <c r="L1228" s="186"/>
      <c r="M1228" s="187"/>
      <c r="N1228" s="188"/>
      <c r="O1228" s="188"/>
      <c r="P1228" s="189">
        <f>SUM(P1229:P1258)</f>
        <v>0</v>
      </c>
      <c r="Q1228" s="188"/>
      <c r="R1228" s="189">
        <f>SUM(R1229:R1258)</f>
        <v>0</v>
      </c>
      <c r="S1228" s="188"/>
      <c r="T1228" s="190">
        <f>SUM(T1229:T1258)</f>
        <v>0</v>
      </c>
      <c r="AR1228" s="191" t="s">
        <v>84</v>
      </c>
      <c r="AT1228" s="192" t="s">
        <v>75</v>
      </c>
      <c r="AU1228" s="192" t="s">
        <v>84</v>
      </c>
      <c r="AY1228" s="191" t="s">
        <v>315</v>
      </c>
      <c r="BK1228" s="193">
        <f>SUM(BK1229:BK1258)</f>
        <v>0</v>
      </c>
    </row>
    <row r="1229" spans="1:65" s="2" customFormat="1" ht="16.5" customHeight="1">
      <c r="A1229" s="36"/>
      <c r="B1229" s="37"/>
      <c r="C1229" s="196" t="s">
        <v>1689</v>
      </c>
      <c r="D1229" s="196" t="s">
        <v>317</v>
      </c>
      <c r="E1229" s="197" t="s">
        <v>1690</v>
      </c>
      <c r="F1229" s="198" t="s">
        <v>1691</v>
      </c>
      <c r="G1229" s="199" t="s">
        <v>117</v>
      </c>
      <c r="H1229" s="200">
        <v>610.14499999999998</v>
      </c>
      <c r="I1229" s="201"/>
      <c r="J1229" s="202">
        <f>ROUND(I1229*H1229,2)</f>
        <v>0</v>
      </c>
      <c r="K1229" s="198" t="s">
        <v>320</v>
      </c>
      <c r="L1229" s="41"/>
      <c r="M1229" s="203" t="s">
        <v>19</v>
      </c>
      <c r="N1229" s="204" t="s">
        <v>47</v>
      </c>
      <c r="O1229" s="66"/>
      <c r="P1229" s="205">
        <f>O1229*H1229</f>
        <v>0</v>
      </c>
      <c r="Q1229" s="205">
        <v>0</v>
      </c>
      <c r="R1229" s="205">
        <f>Q1229*H1229</f>
        <v>0</v>
      </c>
      <c r="S1229" s="205">
        <v>0</v>
      </c>
      <c r="T1229" s="206">
        <f>S1229*H1229</f>
        <v>0</v>
      </c>
      <c r="U1229" s="36"/>
      <c r="V1229" s="36"/>
      <c r="W1229" s="36"/>
      <c r="X1229" s="36"/>
      <c r="Y1229" s="36"/>
      <c r="Z1229" s="36"/>
      <c r="AA1229" s="36"/>
      <c r="AB1229" s="36"/>
      <c r="AC1229" s="36"/>
      <c r="AD1229" s="36"/>
      <c r="AE1229" s="36"/>
      <c r="AR1229" s="207" t="s">
        <v>194</v>
      </c>
      <c r="AT1229" s="207" t="s">
        <v>317</v>
      </c>
      <c r="AU1229" s="207" t="s">
        <v>86</v>
      </c>
      <c r="AY1229" s="19" t="s">
        <v>315</v>
      </c>
      <c r="BE1229" s="208">
        <f>IF(N1229="základní",J1229,0)</f>
        <v>0</v>
      </c>
      <c r="BF1229" s="208">
        <f>IF(N1229="snížená",J1229,0)</f>
        <v>0</v>
      </c>
      <c r="BG1229" s="208">
        <f>IF(N1229="zákl. přenesená",J1229,0)</f>
        <v>0</v>
      </c>
      <c r="BH1229" s="208">
        <f>IF(N1229="sníž. přenesená",J1229,0)</f>
        <v>0</v>
      </c>
      <c r="BI1229" s="208">
        <f>IF(N1229="nulová",J1229,0)</f>
        <v>0</v>
      </c>
      <c r="BJ1229" s="19" t="s">
        <v>84</v>
      </c>
      <c r="BK1229" s="208">
        <f>ROUND(I1229*H1229,2)</f>
        <v>0</v>
      </c>
      <c r="BL1229" s="19" t="s">
        <v>194</v>
      </c>
      <c r="BM1229" s="207" t="s">
        <v>1692</v>
      </c>
    </row>
    <row r="1230" spans="1:65" s="2" customFormat="1">
      <c r="A1230" s="36"/>
      <c r="B1230" s="37"/>
      <c r="C1230" s="38"/>
      <c r="D1230" s="209" t="s">
        <v>322</v>
      </c>
      <c r="E1230" s="38"/>
      <c r="F1230" s="210" t="s">
        <v>1693</v>
      </c>
      <c r="G1230" s="38"/>
      <c r="H1230" s="38"/>
      <c r="I1230" s="118"/>
      <c r="J1230" s="38"/>
      <c r="K1230" s="38"/>
      <c r="L1230" s="41"/>
      <c r="M1230" s="211"/>
      <c r="N1230" s="212"/>
      <c r="O1230" s="66"/>
      <c r="P1230" s="66"/>
      <c r="Q1230" s="66"/>
      <c r="R1230" s="66"/>
      <c r="S1230" s="66"/>
      <c r="T1230" s="67"/>
      <c r="U1230" s="36"/>
      <c r="V1230" s="36"/>
      <c r="W1230" s="36"/>
      <c r="X1230" s="36"/>
      <c r="Y1230" s="36"/>
      <c r="Z1230" s="36"/>
      <c r="AA1230" s="36"/>
      <c r="AB1230" s="36"/>
      <c r="AC1230" s="36"/>
      <c r="AD1230" s="36"/>
      <c r="AE1230" s="36"/>
      <c r="AT1230" s="19" t="s">
        <v>322</v>
      </c>
      <c r="AU1230" s="19" t="s">
        <v>86</v>
      </c>
    </row>
    <row r="1231" spans="1:65" s="13" customFormat="1">
      <c r="B1231" s="213"/>
      <c r="C1231" s="214"/>
      <c r="D1231" s="209" t="s">
        <v>324</v>
      </c>
      <c r="E1231" s="215" t="s">
        <v>19</v>
      </c>
      <c r="F1231" s="216" t="s">
        <v>236</v>
      </c>
      <c r="G1231" s="214"/>
      <c r="H1231" s="217">
        <v>610.14499999999998</v>
      </c>
      <c r="I1231" s="218"/>
      <c r="J1231" s="214"/>
      <c r="K1231" s="214"/>
      <c r="L1231" s="219"/>
      <c r="M1231" s="220"/>
      <c r="N1231" s="221"/>
      <c r="O1231" s="221"/>
      <c r="P1231" s="221"/>
      <c r="Q1231" s="221"/>
      <c r="R1231" s="221"/>
      <c r="S1231" s="221"/>
      <c r="T1231" s="222"/>
      <c r="AT1231" s="223" t="s">
        <v>324</v>
      </c>
      <c r="AU1231" s="223" t="s">
        <v>86</v>
      </c>
      <c r="AV1231" s="13" t="s">
        <v>86</v>
      </c>
      <c r="AW1231" s="13" t="s">
        <v>37</v>
      </c>
      <c r="AX1231" s="13" t="s">
        <v>84</v>
      </c>
      <c r="AY1231" s="223" t="s">
        <v>315</v>
      </c>
    </row>
    <row r="1232" spans="1:65" s="2" customFormat="1" ht="16.5" customHeight="1">
      <c r="A1232" s="36"/>
      <c r="B1232" s="37"/>
      <c r="C1232" s="196" t="s">
        <v>1694</v>
      </c>
      <c r="D1232" s="196" t="s">
        <v>317</v>
      </c>
      <c r="E1232" s="197" t="s">
        <v>1695</v>
      </c>
      <c r="F1232" s="198" t="s">
        <v>1696</v>
      </c>
      <c r="G1232" s="199" t="s">
        <v>117</v>
      </c>
      <c r="H1232" s="200">
        <v>610.14499999999998</v>
      </c>
      <c r="I1232" s="201"/>
      <c r="J1232" s="202">
        <f>ROUND(I1232*H1232,2)</f>
        <v>0</v>
      </c>
      <c r="K1232" s="198" t="s">
        <v>320</v>
      </c>
      <c r="L1232" s="41"/>
      <c r="M1232" s="203" t="s">
        <v>19</v>
      </c>
      <c r="N1232" s="204" t="s">
        <v>47</v>
      </c>
      <c r="O1232" s="66"/>
      <c r="P1232" s="205">
        <f>O1232*H1232</f>
        <v>0</v>
      </c>
      <c r="Q1232" s="205">
        <v>0</v>
      </c>
      <c r="R1232" s="205">
        <f>Q1232*H1232</f>
        <v>0</v>
      </c>
      <c r="S1232" s="205">
        <v>0</v>
      </c>
      <c r="T1232" s="206">
        <f>S1232*H1232</f>
        <v>0</v>
      </c>
      <c r="U1232" s="36"/>
      <c r="V1232" s="36"/>
      <c r="W1232" s="36"/>
      <c r="X1232" s="36"/>
      <c r="Y1232" s="36"/>
      <c r="Z1232" s="36"/>
      <c r="AA1232" s="36"/>
      <c r="AB1232" s="36"/>
      <c r="AC1232" s="36"/>
      <c r="AD1232" s="36"/>
      <c r="AE1232" s="36"/>
      <c r="AR1232" s="207" t="s">
        <v>194</v>
      </c>
      <c r="AT1232" s="207" t="s">
        <v>317</v>
      </c>
      <c r="AU1232" s="207" t="s">
        <v>86</v>
      </c>
      <c r="AY1232" s="19" t="s">
        <v>315</v>
      </c>
      <c r="BE1232" s="208">
        <f>IF(N1232="základní",J1232,0)</f>
        <v>0</v>
      </c>
      <c r="BF1232" s="208">
        <f>IF(N1232="snížená",J1232,0)</f>
        <v>0</v>
      </c>
      <c r="BG1232" s="208">
        <f>IF(N1232="zákl. přenesená",J1232,0)</f>
        <v>0</v>
      </c>
      <c r="BH1232" s="208">
        <f>IF(N1232="sníž. přenesená",J1232,0)</f>
        <v>0</v>
      </c>
      <c r="BI1232" s="208">
        <f>IF(N1232="nulová",J1232,0)</f>
        <v>0</v>
      </c>
      <c r="BJ1232" s="19" t="s">
        <v>84</v>
      </c>
      <c r="BK1232" s="208">
        <f>ROUND(I1232*H1232,2)</f>
        <v>0</v>
      </c>
      <c r="BL1232" s="19" t="s">
        <v>194</v>
      </c>
      <c r="BM1232" s="207" t="s">
        <v>1697</v>
      </c>
    </row>
    <row r="1233" spans="1:65" s="2" customFormat="1" ht="19.5">
      <c r="A1233" s="36"/>
      <c r="B1233" s="37"/>
      <c r="C1233" s="38"/>
      <c r="D1233" s="209" t="s">
        <v>322</v>
      </c>
      <c r="E1233" s="38"/>
      <c r="F1233" s="210" t="s">
        <v>1698</v>
      </c>
      <c r="G1233" s="38"/>
      <c r="H1233" s="38"/>
      <c r="I1233" s="118"/>
      <c r="J1233" s="38"/>
      <c r="K1233" s="38"/>
      <c r="L1233" s="41"/>
      <c r="M1233" s="211"/>
      <c r="N1233" s="212"/>
      <c r="O1233" s="66"/>
      <c r="P1233" s="66"/>
      <c r="Q1233" s="66"/>
      <c r="R1233" s="66"/>
      <c r="S1233" s="66"/>
      <c r="T1233" s="67"/>
      <c r="U1233" s="36"/>
      <c r="V1233" s="36"/>
      <c r="W1233" s="36"/>
      <c r="X1233" s="36"/>
      <c r="Y1233" s="36"/>
      <c r="Z1233" s="36"/>
      <c r="AA1233" s="36"/>
      <c r="AB1233" s="36"/>
      <c r="AC1233" s="36"/>
      <c r="AD1233" s="36"/>
      <c r="AE1233" s="36"/>
      <c r="AT1233" s="19" t="s">
        <v>322</v>
      </c>
      <c r="AU1233" s="19" t="s">
        <v>86</v>
      </c>
    </row>
    <row r="1234" spans="1:65" s="13" customFormat="1">
      <c r="B1234" s="213"/>
      <c r="C1234" s="214"/>
      <c r="D1234" s="209" t="s">
        <v>324</v>
      </c>
      <c r="E1234" s="215" t="s">
        <v>19</v>
      </c>
      <c r="F1234" s="216" t="s">
        <v>236</v>
      </c>
      <c r="G1234" s="214"/>
      <c r="H1234" s="217">
        <v>610.14499999999998</v>
      </c>
      <c r="I1234" s="218"/>
      <c r="J1234" s="214"/>
      <c r="K1234" s="214"/>
      <c r="L1234" s="219"/>
      <c r="M1234" s="220"/>
      <c r="N1234" s="221"/>
      <c r="O1234" s="221"/>
      <c r="P1234" s="221"/>
      <c r="Q1234" s="221"/>
      <c r="R1234" s="221"/>
      <c r="S1234" s="221"/>
      <c r="T1234" s="222"/>
      <c r="AT1234" s="223" t="s">
        <v>324</v>
      </c>
      <c r="AU1234" s="223" t="s">
        <v>86</v>
      </c>
      <c r="AV1234" s="13" t="s">
        <v>86</v>
      </c>
      <c r="AW1234" s="13" t="s">
        <v>37</v>
      </c>
      <c r="AX1234" s="13" t="s">
        <v>84</v>
      </c>
      <c r="AY1234" s="223" t="s">
        <v>315</v>
      </c>
    </row>
    <row r="1235" spans="1:65" s="2" customFormat="1" ht="16.5" customHeight="1">
      <c r="A1235" s="36"/>
      <c r="B1235" s="37"/>
      <c r="C1235" s="196" t="s">
        <v>1699</v>
      </c>
      <c r="D1235" s="196" t="s">
        <v>317</v>
      </c>
      <c r="E1235" s="197" t="s">
        <v>1700</v>
      </c>
      <c r="F1235" s="198" t="s">
        <v>1701</v>
      </c>
      <c r="G1235" s="199" t="s">
        <v>117</v>
      </c>
      <c r="H1235" s="200">
        <v>610.14499999999998</v>
      </c>
      <c r="I1235" s="201"/>
      <c r="J1235" s="202">
        <f>ROUND(I1235*H1235,2)</f>
        <v>0</v>
      </c>
      <c r="K1235" s="198" t="s">
        <v>320</v>
      </c>
      <c r="L1235" s="41"/>
      <c r="M1235" s="203" t="s">
        <v>19</v>
      </c>
      <c r="N1235" s="204" t="s">
        <v>47</v>
      </c>
      <c r="O1235" s="66"/>
      <c r="P1235" s="205">
        <f>O1235*H1235</f>
        <v>0</v>
      </c>
      <c r="Q1235" s="205">
        <v>0</v>
      </c>
      <c r="R1235" s="205">
        <f>Q1235*H1235</f>
        <v>0</v>
      </c>
      <c r="S1235" s="205">
        <v>0</v>
      </c>
      <c r="T1235" s="206">
        <f>S1235*H1235</f>
        <v>0</v>
      </c>
      <c r="U1235" s="36"/>
      <c r="V1235" s="36"/>
      <c r="W1235" s="36"/>
      <c r="X1235" s="36"/>
      <c r="Y1235" s="36"/>
      <c r="Z1235" s="36"/>
      <c r="AA1235" s="36"/>
      <c r="AB1235" s="36"/>
      <c r="AC1235" s="36"/>
      <c r="AD1235" s="36"/>
      <c r="AE1235" s="36"/>
      <c r="AR1235" s="207" t="s">
        <v>194</v>
      </c>
      <c r="AT1235" s="207" t="s">
        <v>317</v>
      </c>
      <c r="AU1235" s="207" t="s">
        <v>86</v>
      </c>
      <c r="AY1235" s="19" t="s">
        <v>315</v>
      </c>
      <c r="BE1235" s="208">
        <f>IF(N1235="základní",J1235,0)</f>
        <v>0</v>
      </c>
      <c r="BF1235" s="208">
        <f>IF(N1235="snížená",J1235,0)</f>
        <v>0</v>
      </c>
      <c r="BG1235" s="208">
        <f>IF(N1235="zákl. přenesená",J1235,0)</f>
        <v>0</v>
      </c>
      <c r="BH1235" s="208">
        <f>IF(N1235="sníž. přenesená",J1235,0)</f>
        <v>0</v>
      </c>
      <c r="BI1235" s="208">
        <f>IF(N1235="nulová",J1235,0)</f>
        <v>0</v>
      </c>
      <c r="BJ1235" s="19" t="s">
        <v>84</v>
      </c>
      <c r="BK1235" s="208">
        <f>ROUND(I1235*H1235,2)</f>
        <v>0</v>
      </c>
      <c r="BL1235" s="19" t="s">
        <v>194</v>
      </c>
      <c r="BM1235" s="207" t="s">
        <v>1702</v>
      </c>
    </row>
    <row r="1236" spans="1:65" s="2" customFormat="1" ht="19.5">
      <c r="A1236" s="36"/>
      <c r="B1236" s="37"/>
      <c r="C1236" s="38"/>
      <c r="D1236" s="209" t="s">
        <v>322</v>
      </c>
      <c r="E1236" s="38"/>
      <c r="F1236" s="210" t="s">
        <v>1703</v>
      </c>
      <c r="G1236" s="38"/>
      <c r="H1236" s="38"/>
      <c r="I1236" s="118"/>
      <c r="J1236" s="38"/>
      <c r="K1236" s="38"/>
      <c r="L1236" s="41"/>
      <c r="M1236" s="211"/>
      <c r="N1236" s="212"/>
      <c r="O1236" s="66"/>
      <c r="P1236" s="66"/>
      <c r="Q1236" s="66"/>
      <c r="R1236" s="66"/>
      <c r="S1236" s="66"/>
      <c r="T1236" s="67"/>
      <c r="U1236" s="36"/>
      <c r="V1236" s="36"/>
      <c r="W1236" s="36"/>
      <c r="X1236" s="36"/>
      <c r="Y1236" s="36"/>
      <c r="Z1236" s="36"/>
      <c r="AA1236" s="36"/>
      <c r="AB1236" s="36"/>
      <c r="AC1236" s="36"/>
      <c r="AD1236" s="36"/>
      <c r="AE1236" s="36"/>
      <c r="AT1236" s="19" t="s">
        <v>322</v>
      </c>
      <c r="AU1236" s="19" t="s">
        <v>86</v>
      </c>
    </row>
    <row r="1237" spans="1:65" s="13" customFormat="1">
      <c r="B1237" s="213"/>
      <c r="C1237" s="214"/>
      <c r="D1237" s="209" t="s">
        <v>324</v>
      </c>
      <c r="E1237" s="215" t="s">
        <v>19</v>
      </c>
      <c r="F1237" s="216" t="s">
        <v>236</v>
      </c>
      <c r="G1237" s="214"/>
      <c r="H1237" s="217">
        <v>610.14499999999998</v>
      </c>
      <c r="I1237" s="218"/>
      <c r="J1237" s="214"/>
      <c r="K1237" s="214"/>
      <c r="L1237" s="219"/>
      <c r="M1237" s="220"/>
      <c r="N1237" s="221"/>
      <c r="O1237" s="221"/>
      <c r="P1237" s="221"/>
      <c r="Q1237" s="221"/>
      <c r="R1237" s="221"/>
      <c r="S1237" s="221"/>
      <c r="T1237" s="222"/>
      <c r="AT1237" s="223" t="s">
        <v>324</v>
      </c>
      <c r="AU1237" s="223" t="s">
        <v>86</v>
      </c>
      <c r="AV1237" s="13" t="s">
        <v>86</v>
      </c>
      <c r="AW1237" s="13" t="s">
        <v>37</v>
      </c>
      <c r="AX1237" s="13" t="s">
        <v>84</v>
      </c>
      <c r="AY1237" s="223" t="s">
        <v>315</v>
      </c>
    </row>
    <row r="1238" spans="1:65" s="2" customFormat="1" ht="16.5" customHeight="1">
      <c r="A1238" s="36"/>
      <c r="B1238" s="37"/>
      <c r="C1238" s="196" t="s">
        <v>1704</v>
      </c>
      <c r="D1238" s="196" t="s">
        <v>317</v>
      </c>
      <c r="E1238" s="197" t="s">
        <v>1705</v>
      </c>
      <c r="F1238" s="198" t="s">
        <v>1706</v>
      </c>
      <c r="G1238" s="199" t="s">
        <v>117</v>
      </c>
      <c r="H1238" s="200">
        <v>611.14400000000001</v>
      </c>
      <c r="I1238" s="201"/>
      <c r="J1238" s="202">
        <f>ROUND(I1238*H1238,2)</f>
        <v>0</v>
      </c>
      <c r="K1238" s="198" t="s">
        <v>320</v>
      </c>
      <c r="L1238" s="41"/>
      <c r="M1238" s="203" t="s">
        <v>19</v>
      </c>
      <c r="N1238" s="204" t="s">
        <v>47</v>
      </c>
      <c r="O1238" s="66"/>
      <c r="P1238" s="205">
        <f>O1238*H1238</f>
        <v>0</v>
      </c>
      <c r="Q1238" s="205">
        <v>0</v>
      </c>
      <c r="R1238" s="205">
        <f>Q1238*H1238</f>
        <v>0</v>
      </c>
      <c r="S1238" s="205">
        <v>0</v>
      </c>
      <c r="T1238" s="206">
        <f>S1238*H1238</f>
        <v>0</v>
      </c>
      <c r="U1238" s="36"/>
      <c r="V1238" s="36"/>
      <c r="W1238" s="36"/>
      <c r="X1238" s="36"/>
      <c r="Y1238" s="36"/>
      <c r="Z1238" s="36"/>
      <c r="AA1238" s="36"/>
      <c r="AB1238" s="36"/>
      <c r="AC1238" s="36"/>
      <c r="AD1238" s="36"/>
      <c r="AE1238" s="36"/>
      <c r="AR1238" s="207" t="s">
        <v>194</v>
      </c>
      <c r="AT1238" s="207" t="s">
        <v>317</v>
      </c>
      <c r="AU1238" s="207" t="s">
        <v>86</v>
      </c>
      <c r="AY1238" s="19" t="s">
        <v>315</v>
      </c>
      <c r="BE1238" s="208">
        <f>IF(N1238="základní",J1238,0)</f>
        <v>0</v>
      </c>
      <c r="BF1238" s="208">
        <f>IF(N1238="snížená",J1238,0)</f>
        <v>0</v>
      </c>
      <c r="BG1238" s="208">
        <f>IF(N1238="zákl. přenesená",J1238,0)</f>
        <v>0</v>
      </c>
      <c r="BH1238" s="208">
        <f>IF(N1238="sníž. přenesená",J1238,0)</f>
        <v>0</v>
      </c>
      <c r="BI1238" s="208">
        <f>IF(N1238="nulová",J1238,0)</f>
        <v>0</v>
      </c>
      <c r="BJ1238" s="19" t="s">
        <v>84</v>
      </c>
      <c r="BK1238" s="208">
        <f>ROUND(I1238*H1238,2)</f>
        <v>0</v>
      </c>
      <c r="BL1238" s="19" t="s">
        <v>194</v>
      </c>
      <c r="BM1238" s="207" t="s">
        <v>1707</v>
      </c>
    </row>
    <row r="1239" spans="1:65" s="2" customFormat="1">
      <c r="A1239" s="36"/>
      <c r="B1239" s="37"/>
      <c r="C1239" s="38"/>
      <c r="D1239" s="209" t="s">
        <v>322</v>
      </c>
      <c r="E1239" s="38"/>
      <c r="F1239" s="210" t="s">
        <v>1708</v>
      </c>
      <c r="G1239" s="38"/>
      <c r="H1239" s="38"/>
      <c r="I1239" s="118"/>
      <c r="J1239" s="38"/>
      <c r="K1239" s="38"/>
      <c r="L1239" s="41"/>
      <c r="M1239" s="211"/>
      <c r="N1239" s="212"/>
      <c r="O1239" s="66"/>
      <c r="P1239" s="66"/>
      <c r="Q1239" s="66"/>
      <c r="R1239" s="66"/>
      <c r="S1239" s="66"/>
      <c r="T1239" s="67"/>
      <c r="U1239" s="36"/>
      <c r="V1239" s="36"/>
      <c r="W1239" s="36"/>
      <c r="X1239" s="36"/>
      <c r="Y1239" s="36"/>
      <c r="Z1239" s="36"/>
      <c r="AA1239" s="36"/>
      <c r="AB1239" s="36"/>
      <c r="AC1239" s="36"/>
      <c r="AD1239" s="36"/>
      <c r="AE1239" s="36"/>
      <c r="AT1239" s="19" t="s">
        <v>322</v>
      </c>
      <c r="AU1239" s="19" t="s">
        <v>86</v>
      </c>
    </row>
    <row r="1240" spans="1:65" s="13" customFormat="1">
      <c r="B1240" s="213"/>
      <c r="C1240" s="214"/>
      <c r="D1240" s="209" t="s">
        <v>324</v>
      </c>
      <c r="E1240" s="215" t="s">
        <v>19</v>
      </c>
      <c r="F1240" s="216" t="s">
        <v>1709</v>
      </c>
      <c r="G1240" s="214"/>
      <c r="H1240" s="217">
        <v>610.14499999999998</v>
      </c>
      <c r="I1240" s="218"/>
      <c r="J1240" s="214"/>
      <c r="K1240" s="214"/>
      <c r="L1240" s="219"/>
      <c r="M1240" s="220"/>
      <c r="N1240" s="221"/>
      <c r="O1240" s="221"/>
      <c r="P1240" s="221"/>
      <c r="Q1240" s="221"/>
      <c r="R1240" s="221"/>
      <c r="S1240" s="221"/>
      <c r="T1240" s="222"/>
      <c r="AT1240" s="223" t="s">
        <v>324</v>
      </c>
      <c r="AU1240" s="223" t="s">
        <v>86</v>
      </c>
      <c r="AV1240" s="13" t="s">
        <v>86</v>
      </c>
      <c r="AW1240" s="13" t="s">
        <v>37</v>
      </c>
      <c r="AX1240" s="13" t="s">
        <v>76</v>
      </c>
      <c r="AY1240" s="223" t="s">
        <v>315</v>
      </c>
    </row>
    <row r="1241" spans="1:65" s="15" customFormat="1">
      <c r="B1241" s="235"/>
      <c r="C1241" s="236"/>
      <c r="D1241" s="209" t="s">
        <v>324</v>
      </c>
      <c r="E1241" s="237" t="s">
        <v>236</v>
      </c>
      <c r="F1241" s="238" t="s">
        <v>366</v>
      </c>
      <c r="G1241" s="236"/>
      <c r="H1241" s="239">
        <v>610.14499999999998</v>
      </c>
      <c r="I1241" s="240"/>
      <c r="J1241" s="236"/>
      <c r="K1241" s="236"/>
      <c r="L1241" s="241"/>
      <c r="M1241" s="242"/>
      <c r="N1241" s="243"/>
      <c r="O1241" s="243"/>
      <c r="P1241" s="243"/>
      <c r="Q1241" s="243"/>
      <c r="R1241" s="243"/>
      <c r="S1241" s="243"/>
      <c r="T1241" s="244"/>
      <c r="AT1241" s="245" t="s">
        <v>324</v>
      </c>
      <c r="AU1241" s="245" t="s">
        <v>86</v>
      </c>
      <c r="AV1241" s="15" t="s">
        <v>142</v>
      </c>
      <c r="AW1241" s="15" t="s">
        <v>37</v>
      </c>
      <c r="AX1241" s="15" t="s">
        <v>76</v>
      </c>
      <c r="AY1241" s="245" t="s">
        <v>315</v>
      </c>
    </row>
    <row r="1242" spans="1:65" s="14" customFormat="1">
      <c r="B1242" s="225"/>
      <c r="C1242" s="226"/>
      <c r="D1242" s="209" t="s">
        <v>324</v>
      </c>
      <c r="E1242" s="227" t="s">
        <v>19</v>
      </c>
      <c r="F1242" s="228" t="s">
        <v>1710</v>
      </c>
      <c r="G1242" s="226"/>
      <c r="H1242" s="227" t="s">
        <v>19</v>
      </c>
      <c r="I1242" s="229"/>
      <c r="J1242" s="226"/>
      <c r="K1242" s="226"/>
      <c r="L1242" s="230"/>
      <c r="M1242" s="231"/>
      <c r="N1242" s="232"/>
      <c r="O1242" s="232"/>
      <c r="P1242" s="232"/>
      <c r="Q1242" s="232"/>
      <c r="R1242" s="232"/>
      <c r="S1242" s="232"/>
      <c r="T1242" s="233"/>
      <c r="AT1242" s="234" t="s">
        <v>324</v>
      </c>
      <c r="AU1242" s="234" t="s">
        <v>86</v>
      </c>
      <c r="AV1242" s="14" t="s">
        <v>84</v>
      </c>
      <c r="AW1242" s="14" t="s">
        <v>37</v>
      </c>
      <c r="AX1242" s="14" t="s">
        <v>76</v>
      </c>
      <c r="AY1242" s="234" t="s">
        <v>315</v>
      </c>
    </row>
    <row r="1243" spans="1:65" s="13" customFormat="1">
      <c r="B1243" s="213"/>
      <c r="C1243" s="214"/>
      <c r="D1243" s="209" t="s">
        <v>324</v>
      </c>
      <c r="E1243" s="215" t="s">
        <v>19</v>
      </c>
      <c r="F1243" s="216" t="s">
        <v>1711</v>
      </c>
      <c r="G1243" s="214"/>
      <c r="H1243" s="217">
        <v>0.66</v>
      </c>
      <c r="I1243" s="218"/>
      <c r="J1243" s="214"/>
      <c r="K1243" s="214"/>
      <c r="L1243" s="219"/>
      <c r="M1243" s="220"/>
      <c r="N1243" s="221"/>
      <c r="O1243" s="221"/>
      <c r="P1243" s="221"/>
      <c r="Q1243" s="221"/>
      <c r="R1243" s="221"/>
      <c r="S1243" s="221"/>
      <c r="T1243" s="222"/>
      <c r="AT1243" s="223" t="s">
        <v>324</v>
      </c>
      <c r="AU1243" s="223" t="s">
        <v>86</v>
      </c>
      <c r="AV1243" s="13" t="s">
        <v>86</v>
      </c>
      <c r="AW1243" s="13" t="s">
        <v>37</v>
      </c>
      <c r="AX1243" s="13" t="s">
        <v>76</v>
      </c>
      <c r="AY1243" s="223" t="s">
        <v>315</v>
      </c>
    </row>
    <row r="1244" spans="1:65" s="13" customFormat="1">
      <c r="B1244" s="213"/>
      <c r="C1244" s="214"/>
      <c r="D1244" s="209" t="s">
        <v>324</v>
      </c>
      <c r="E1244" s="215" t="s">
        <v>19</v>
      </c>
      <c r="F1244" s="216" t="s">
        <v>1712</v>
      </c>
      <c r="G1244" s="214"/>
      <c r="H1244" s="217">
        <v>5.3999999999999999E-2</v>
      </c>
      <c r="I1244" s="218"/>
      <c r="J1244" s="214"/>
      <c r="K1244" s="214"/>
      <c r="L1244" s="219"/>
      <c r="M1244" s="220"/>
      <c r="N1244" s="221"/>
      <c r="O1244" s="221"/>
      <c r="P1244" s="221"/>
      <c r="Q1244" s="221"/>
      <c r="R1244" s="221"/>
      <c r="S1244" s="221"/>
      <c r="T1244" s="222"/>
      <c r="AT1244" s="223" t="s">
        <v>324</v>
      </c>
      <c r="AU1244" s="223" t="s">
        <v>86</v>
      </c>
      <c r="AV1244" s="13" t="s">
        <v>86</v>
      </c>
      <c r="AW1244" s="13" t="s">
        <v>37</v>
      </c>
      <c r="AX1244" s="13" t="s">
        <v>76</v>
      </c>
      <c r="AY1244" s="223" t="s">
        <v>315</v>
      </c>
    </row>
    <row r="1245" spans="1:65" s="13" customFormat="1">
      <c r="B1245" s="213"/>
      <c r="C1245" s="214"/>
      <c r="D1245" s="209" t="s">
        <v>324</v>
      </c>
      <c r="E1245" s="215" t="s">
        <v>19</v>
      </c>
      <c r="F1245" s="216" t="s">
        <v>1713</v>
      </c>
      <c r="G1245" s="214"/>
      <c r="H1245" s="217">
        <v>0.28499999999999998</v>
      </c>
      <c r="I1245" s="218"/>
      <c r="J1245" s="214"/>
      <c r="K1245" s="214"/>
      <c r="L1245" s="219"/>
      <c r="M1245" s="220"/>
      <c r="N1245" s="221"/>
      <c r="O1245" s="221"/>
      <c r="P1245" s="221"/>
      <c r="Q1245" s="221"/>
      <c r="R1245" s="221"/>
      <c r="S1245" s="221"/>
      <c r="T1245" s="222"/>
      <c r="AT1245" s="223" t="s">
        <v>324</v>
      </c>
      <c r="AU1245" s="223" t="s">
        <v>86</v>
      </c>
      <c r="AV1245" s="13" t="s">
        <v>86</v>
      </c>
      <c r="AW1245" s="13" t="s">
        <v>37</v>
      </c>
      <c r="AX1245" s="13" t="s">
        <v>76</v>
      </c>
      <c r="AY1245" s="223" t="s">
        <v>315</v>
      </c>
    </row>
    <row r="1246" spans="1:65" s="15" customFormat="1">
      <c r="B1246" s="235"/>
      <c r="C1246" s="236"/>
      <c r="D1246" s="209" t="s">
        <v>324</v>
      </c>
      <c r="E1246" s="237" t="s">
        <v>233</v>
      </c>
      <c r="F1246" s="238" t="s">
        <v>366</v>
      </c>
      <c r="G1246" s="236"/>
      <c r="H1246" s="239">
        <v>0.999</v>
      </c>
      <c r="I1246" s="240"/>
      <c r="J1246" s="236"/>
      <c r="K1246" s="236"/>
      <c r="L1246" s="241"/>
      <c r="M1246" s="242"/>
      <c r="N1246" s="243"/>
      <c r="O1246" s="243"/>
      <c r="P1246" s="243"/>
      <c r="Q1246" s="243"/>
      <c r="R1246" s="243"/>
      <c r="S1246" s="243"/>
      <c r="T1246" s="244"/>
      <c r="AT1246" s="245" t="s">
        <v>324</v>
      </c>
      <c r="AU1246" s="245" t="s">
        <v>86</v>
      </c>
      <c r="AV1246" s="15" t="s">
        <v>142</v>
      </c>
      <c r="AW1246" s="15" t="s">
        <v>37</v>
      </c>
      <c r="AX1246" s="15" t="s">
        <v>76</v>
      </c>
      <c r="AY1246" s="245" t="s">
        <v>315</v>
      </c>
    </row>
    <row r="1247" spans="1:65" s="16" customFormat="1">
      <c r="B1247" s="246"/>
      <c r="C1247" s="247"/>
      <c r="D1247" s="209" t="s">
        <v>324</v>
      </c>
      <c r="E1247" s="248" t="s">
        <v>19</v>
      </c>
      <c r="F1247" s="249" t="s">
        <v>368</v>
      </c>
      <c r="G1247" s="247"/>
      <c r="H1247" s="250">
        <v>611.14400000000001</v>
      </c>
      <c r="I1247" s="251"/>
      <c r="J1247" s="247"/>
      <c r="K1247" s="247"/>
      <c r="L1247" s="252"/>
      <c r="M1247" s="253"/>
      <c r="N1247" s="254"/>
      <c r="O1247" s="254"/>
      <c r="P1247" s="254"/>
      <c r="Q1247" s="254"/>
      <c r="R1247" s="254"/>
      <c r="S1247" s="254"/>
      <c r="T1247" s="255"/>
      <c r="AT1247" s="256" t="s">
        <v>324</v>
      </c>
      <c r="AU1247" s="256" t="s">
        <v>86</v>
      </c>
      <c r="AV1247" s="16" t="s">
        <v>194</v>
      </c>
      <c r="AW1247" s="16" t="s">
        <v>37</v>
      </c>
      <c r="AX1247" s="16" t="s">
        <v>84</v>
      </c>
      <c r="AY1247" s="256" t="s">
        <v>315</v>
      </c>
    </row>
    <row r="1248" spans="1:65" s="2" customFormat="1" ht="16.5" customHeight="1">
      <c r="A1248" s="36"/>
      <c r="B1248" s="37"/>
      <c r="C1248" s="196" t="s">
        <v>1714</v>
      </c>
      <c r="D1248" s="196" t="s">
        <v>317</v>
      </c>
      <c r="E1248" s="197" t="s">
        <v>1715</v>
      </c>
      <c r="F1248" s="198" t="s">
        <v>1716</v>
      </c>
      <c r="G1248" s="199" t="s">
        <v>117</v>
      </c>
      <c r="H1248" s="200">
        <v>5500.2960000000003</v>
      </c>
      <c r="I1248" s="201"/>
      <c r="J1248" s="202">
        <f>ROUND(I1248*H1248,2)</f>
        <v>0</v>
      </c>
      <c r="K1248" s="198" t="s">
        <v>320</v>
      </c>
      <c r="L1248" s="41"/>
      <c r="M1248" s="203" t="s">
        <v>19</v>
      </c>
      <c r="N1248" s="204" t="s">
        <v>47</v>
      </c>
      <c r="O1248" s="66"/>
      <c r="P1248" s="205">
        <f>O1248*H1248</f>
        <v>0</v>
      </c>
      <c r="Q1248" s="205">
        <v>0</v>
      </c>
      <c r="R1248" s="205">
        <f>Q1248*H1248</f>
        <v>0</v>
      </c>
      <c r="S1248" s="205">
        <v>0</v>
      </c>
      <c r="T1248" s="206">
        <f>S1248*H1248</f>
        <v>0</v>
      </c>
      <c r="U1248" s="36"/>
      <c r="V1248" s="36"/>
      <c r="W1248" s="36"/>
      <c r="X1248" s="36"/>
      <c r="Y1248" s="36"/>
      <c r="Z1248" s="36"/>
      <c r="AA1248" s="36"/>
      <c r="AB1248" s="36"/>
      <c r="AC1248" s="36"/>
      <c r="AD1248" s="36"/>
      <c r="AE1248" s="36"/>
      <c r="AR1248" s="207" t="s">
        <v>194</v>
      </c>
      <c r="AT1248" s="207" t="s">
        <v>317</v>
      </c>
      <c r="AU1248" s="207" t="s">
        <v>86</v>
      </c>
      <c r="AY1248" s="19" t="s">
        <v>315</v>
      </c>
      <c r="BE1248" s="208">
        <f>IF(N1248="základní",J1248,0)</f>
        <v>0</v>
      </c>
      <c r="BF1248" s="208">
        <f>IF(N1248="snížená",J1248,0)</f>
        <v>0</v>
      </c>
      <c r="BG1248" s="208">
        <f>IF(N1248="zákl. přenesená",J1248,0)</f>
        <v>0</v>
      </c>
      <c r="BH1248" s="208">
        <f>IF(N1248="sníž. přenesená",J1248,0)</f>
        <v>0</v>
      </c>
      <c r="BI1248" s="208">
        <f>IF(N1248="nulová",J1248,0)</f>
        <v>0</v>
      </c>
      <c r="BJ1248" s="19" t="s">
        <v>84</v>
      </c>
      <c r="BK1248" s="208">
        <f>ROUND(I1248*H1248,2)</f>
        <v>0</v>
      </c>
      <c r="BL1248" s="19" t="s">
        <v>194</v>
      </c>
      <c r="BM1248" s="207" t="s">
        <v>1717</v>
      </c>
    </row>
    <row r="1249" spans="1:65" s="2" customFormat="1" ht="19.5">
      <c r="A1249" s="36"/>
      <c r="B1249" s="37"/>
      <c r="C1249" s="38"/>
      <c r="D1249" s="209" t="s">
        <v>322</v>
      </c>
      <c r="E1249" s="38"/>
      <c r="F1249" s="210" t="s">
        <v>1718</v>
      </c>
      <c r="G1249" s="38"/>
      <c r="H1249" s="38"/>
      <c r="I1249" s="118"/>
      <c r="J1249" s="38"/>
      <c r="K1249" s="38"/>
      <c r="L1249" s="41"/>
      <c r="M1249" s="211"/>
      <c r="N1249" s="212"/>
      <c r="O1249" s="66"/>
      <c r="P1249" s="66"/>
      <c r="Q1249" s="66"/>
      <c r="R1249" s="66"/>
      <c r="S1249" s="66"/>
      <c r="T1249" s="67"/>
      <c r="U1249" s="36"/>
      <c r="V1249" s="36"/>
      <c r="W1249" s="36"/>
      <c r="X1249" s="36"/>
      <c r="Y1249" s="36"/>
      <c r="Z1249" s="36"/>
      <c r="AA1249" s="36"/>
      <c r="AB1249" s="36"/>
      <c r="AC1249" s="36"/>
      <c r="AD1249" s="36"/>
      <c r="AE1249" s="36"/>
      <c r="AT1249" s="19" t="s">
        <v>322</v>
      </c>
      <c r="AU1249" s="19" t="s">
        <v>86</v>
      </c>
    </row>
    <row r="1250" spans="1:65" s="13" customFormat="1">
      <c r="B1250" s="213"/>
      <c r="C1250" s="214"/>
      <c r="D1250" s="209" t="s">
        <v>324</v>
      </c>
      <c r="E1250" s="215" t="s">
        <v>19</v>
      </c>
      <c r="F1250" s="216" t="s">
        <v>1719</v>
      </c>
      <c r="G1250" s="214"/>
      <c r="H1250" s="217">
        <v>5491.3050000000003</v>
      </c>
      <c r="I1250" s="218"/>
      <c r="J1250" s="214"/>
      <c r="K1250" s="214"/>
      <c r="L1250" s="219"/>
      <c r="M1250" s="220"/>
      <c r="N1250" s="221"/>
      <c r="O1250" s="221"/>
      <c r="P1250" s="221"/>
      <c r="Q1250" s="221"/>
      <c r="R1250" s="221"/>
      <c r="S1250" s="221"/>
      <c r="T1250" s="222"/>
      <c r="AT1250" s="223" t="s">
        <v>324</v>
      </c>
      <c r="AU1250" s="223" t="s">
        <v>86</v>
      </c>
      <c r="AV1250" s="13" t="s">
        <v>86</v>
      </c>
      <c r="AW1250" s="13" t="s">
        <v>37</v>
      </c>
      <c r="AX1250" s="13" t="s">
        <v>76</v>
      </c>
      <c r="AY1250" s="223" t="s">
        <v>315</v>
      </c>
    </row>
    <row r="1251" spans="1:65" s="13" customFormat="1">
      <c r="B1251" s="213"/>
      <c r="C1251" s="214"/>
      <c r="D1251" s="209" t="s">
        <v>324</v>
      </c>
      <c r="E1251" s="215" t="s">
        <v>19</v>
      </c>
      <c r="F1251" s="216" t="s">
        <v>1720</v>
      </c>
      <c r="G1251" s="214"/>
      <c r="H1251" s="217">
        <v>8.9909999999999997</v>
      </c>
      <c r="I1251" s="218"/>
      <c r="J1251" s="214"/>
      <c r="K1251" s="214"/>
      <c r="L1251" s="219"/>
      <c r="M1251" s="220"/>
      <c r="N1251" s="221"/>
      <c r="O1251" s="221"/>
      <c r="P1251" s="221"/>
      <c r="Q1251" s="221"/>
      <c r="R1251" s="221"/>
      <c r="S1251" s="221"/>
      <c r="T1251" s="222"/>
      <c r="AT1251" s="223" t="s">
        <v>324</v>
      </c>
      <c r="AU1251" s="223" t="s">
        <v>86</v>
      </c>
      <c r="AV1251" s="13" t="s">
        <v>86</v>
      </c>
      <c r="AW1251" s="13" t="s">
        <v>37</v>
      </c>
      <c r="AX1251" s="13" t="s">
        <v>76</v>
      </c>
      <c r="AY1251" s="223" t="s">
        <v>315</v>
      </c>
    </row>
    <row r="1252" spans="1:65" s="16" customFormat="1">
      <c r="B1252" s="246"/>
      <c r="C1252" s="247"/>
      <c r="D1252" s="209" t="s">
        <v>324</v>
      </c>
      <c r="E1252" s="248" t="s">
        <v>19</v>
      </c>
      <c r="F1252" s="249" t="s">
        <v>368</v>
      </c>
      <c r="G1252" s="247"/>
      <c r="H1252" s="250">
        <v>5500.2960000000003</v>
      </c>
      <c r="I1252" s="251"/>
      <c r="J1252" s="247"/>
      <c r="K1252" s="247"/>
      <c r="L1252" s="252"/>
      <c r="M1252" s="253"/>
      <c r="N1252" s="254"/>
      <c r="O1252" s="254"/>
      <c r="P1252" s="254"/>
      <c r="Q1252" s="254"/>
      <c r="R1252" s="254"/>
      <c r="S1252" s="254"/>
      <c r="T1252" s="255"/>
      <c r="AT1252" s="256" t="s">
        <v>324</v>
      </c>
      <c r="AU1252" s="256" t="s">
        <v>86</v>
      </c>
      <c r="AV1252" s="16" t="s">
        <v>194</v>
      </c>
      <c r="AW1252" s="16" t="s">
        <v>37</v>
      </c>
      <c r="AX1252" s="16" t="s">
        <v>84</v>
      </c>
      <c r="AY1252" s="256" t="s">
        <v>315</v>
      </c>
    </row>
    <row r="1253" spans="1:65" s="2" customFormat="1" ht="16.5" customHeight="1">
      <c r="A1253" s="36"/>
      <c r="B1253" s="37"/>
      <c r="C1253" s="196" t="s">
        <v>1721</v>
      </c>
      <c r="D1253" s="196" t="s">
        <v>317</v>
      </c>
      <c r="E1253" s="197" t="s">
        <v>1722</v>
      </c>
      <c r="F1253" s="198" t="s">
        <v>1723</v>
      </c>
      <c r="G1253" s="199" t="s">
        <v>190</v>
      </c>
      <c r="H1253" s="200">
        <v>-399</v>
      </c>
      <c r="I1253" s="201"/>
      <c r="J1253" s="202">
        <f>ROUND(I1253*H1253,2)</f>
        <v>0</v>
      </c>
      <c r="K1253" s="198" t="s">
        <v>19</v>
      </c>
      <c r="L1253" s="41"/>
      <c r="M1253" s="203" t="s">
        <v>19</v>
      </c>
      <c r="N1253" s="204" t="s">
        <v>47</v>
      </c>
      <c r="O1253" s="66"/>
      <c r="P1253" s="205">
        <f>O1253*H1253</f>
        <v>0</v>
      </c>
      <c r="Q1253" s="205">
        <v>0</v>
      </c>
      <c r="R1253" s="205">
        <f>Q1253*H1253</f>
        <v>0</v>
      </c>
      <c r="S1253" s="205">
        <v>0</v>
      </c>
      <c r="T1253" s="206">
        <f>S1253*H1253</f>
        <v>0</v>
      </c>
      <c r="U1253" s="36"/>
      <c r="V1253" s="36"/>
      <c r="W1253" s="36"/>
      <c r="X1253" s="36"/>
      <c r="Y1253" s="36"/>
      <c r="Z1253" s="36"/>
      <c r="AA1253" s="36"/>
      <c r="AB1253" s="36"/>
      <c r="AC1253" s="36"/>
      <c r="AD1253" s="36"/>
      <c r="AE1253" s="36"/>
      <c r="AR1253" s="207" t="s">
        <v>194</v>
      </c>
      <c r="AT1253" s="207" t="s">
        <v>317</v>
      </c>
      <c r="AU1253" s="207" t="s">
        <v>86</v>
      </c>
      <c r="AY1253" s="19" t="s">
        <v>315</v>
      </c>
      <c r="BE1253" s="208">
        <f>IF(N1253="základní",J1253,0)</f>
        <v>0</v>
      </c>
      <c r="BF1253" s="208">
        <f>IF(N1253="snížená",J1253,0)</f>
        <v>0</v>
      </c>
      <c r="BG1253" s="208">
        <f>IF(N1253="zákl. přenesená",J1253,0)</f>
        <v>0</v>
      </c>
      <c r="BH1253" s="208">
        <f>IF(N1253="sníž. přenesená",J1253,0)</f>
        <v>0</v>
      </c>
      <c r="BI1253" s="208">
        <f>IF(N1253="nulová",J1253,0)</f>
        <v>0</v>
      </c>
      <c r="BJ1253" s="19" t="s">
        <v>84</v>
      </c>
      <c r="BK1253" s="208">
        <f>ROUND(I1253*H1253,2)</f>
        <v>0</v>
      </c>
      <c r="BL1253" s="19" t="s">
        <v>194</v>
      </c>
      <c r="BM1253" s="207" t="s">
        <v>1724</v>
      </c>
    </row>
    <row r="1254" spans="1:65" s="2" customFormat="1">
      <c r="A1254" s="36"/>
      <c r="B1254" s="37"/>
      <c r="C1254" s="38"/>
      <c r="D1254" s="209" t="s">
        <v>322</v>
      </c>
      <c r="E1254" s="38"/>
      <c r="F1254" s="210" t="s">
        <v>1723</v>
      </c>
      <c r="G1254" s="38"/>
      <c r="H1254" s="38"/>
      <c r="I1254" s="118"/>
      <c r="J1254" s="38"/>
      <c r="K1254" s="38"/>
      <c r="L1254" s="41"/>
      <c r="M1254" s="211"/>
      <c r="N1254" s="212"/>
      <c r="O1254" s="66"/>
      <c r="P1254" s="66"/>
      <c r="Q1254" s="66"/>
      <c r="R1254" s="66"/>
      <c r="S1254" s="66"/>
      <c r="T1254" s="67"/>
      <c r="U1254" s="36"/>
      <c r="V1254" s="36"/>
      <c r="W1254" s="36"/>
      <c r="X1254" s="36"/>
      <c r="Y1254" s="36"/>
      <c r="Z1254" s="36"/>
      <c r="AA1254" s="36"/>
      <c r="AB1254" s="36"/>
      <c r="AC1254" s="36"/>
      <c r="AD1254" s="36"/>
      <c r="AE1254" s="36"/>
      <c r="AT1254" s="19" t="s">
        <v>322</v>
      </c>
      <c r="AU1254" s="19" t="s">
        <v>86</v>
      </c>
    </row>
    <row r="1255" spans="1:65" s="13" customFormat="1">
      <c r="B1255" s="213"/>
      <c r="C1255" s="214"/>
      <c r="D1255" s="209" t="s">
        <v>324</v>
      </c>
      <c r="E1255" s="215" t="s">
        <v>19</v>
      </c>
      <c r="F1255" s="216" t="s">
        <v>1725</v>
      </c>
      <c r="G1255" s="214"/>
      <c r="H1255" s="217">
        <v>-60</v>
      </c>
      <c r="I1255" s="218"/>
      <c r="J1255" s="214"/>
      <c r="K1255" s="214"/>
      <c r="L1255" s="219"/>
      <c r="M1255" s="220"/>
      <c r="N1255" s="221"/>
      <c r="O1255" s="221"/>
      <c r="P1255" s="221"/>
      <c r="Q1255" s="221"/>
      <c r="R1255" s="221"/>
      <c r="S1255" s="221"/>
      <c r="T1255" s="222"/>
      <c r="AT1255" s="223" t="s">
        <v>324</v>
      </c>
      <c r="AU1255" s="223" t="s">
        <v>86</v>
      </c>
      <c r="AV1255" s="13" t="s">
        <v>86</v>
      </c>
      <c r="AW1255" s="13" t="s">
        <v>37</v>
      </c>
      <c r="AX1255" s="13" t="s">
        <v>76</v>
      </c>
      <c r="AY1255" s="223" t="s">
        <v>315</v>
      </c>
    </row>
    <row r="1256" spans="1:65" s="13" customFormat="1">
      <c r="B1256" s="213"/>
      <c r="C1256" s="214"/>
      <c r="D1256" s="209" t="s">
        <v>324</v>
      </c>
      <c r="E1256" s="215" t="s">
        <v>19</v>
      </c>
      <c r="F1256" s="216" t="s">
        <v>1726</v>
      </c>
      <c r="G1256" s="214"/>
      <c r="H1256" s="217">
        <v>-54</v>
      </c>
      <c r="I1256" s="218"/>
      <c r="J1256" s="214"/>
      <c r="K1256" s="214"/>
      <c r="L1256" s="219"/>
      <c r="M1256" s="220"/>
      <c r="N1256" s="221"/>
      <c r="O1256" s="221"/>
      <c r="P1256" s="221"/>
      <c r="Q1256" s="221"/>
      <c r="R1256" s="221"/>
      <c r="S1256" s="221"/>
      <c r="T1256" s="222"/>
      <c r="AT1256" s="223" t="s">
        <v>324</v>
      </c>
      <c r="AU1256" s="223" t="s">
        <v>86</v>
      </c>
      <c r="AV1256" s="13" t="s">
        <v>86</v>
      </c>
      <c r="AW1256" s="13" t="s">
        <v>37</v>
      </c>
      <c r="AX1256" s="13" t="s">
        <v>76</v>
      </c>
      <c r="AY1256" s="223" t="s">
        <v>315</v>
      </c>
    </row>
    <row r="1257" spans="1:65" s="13" customFormat="1">
      <c r="B1257" s="213"/>
      <c r="C1257" s="214"/>
      <c r="D1257" s="209" t="s">
        <v>324</v>
      </c>
      <c r="E1257" s="215" t="s">
        <v>19</v>
      </c>
      <c r="F1257" s="216" t="s">
        <v>1727</v>
      </c>
      <c r="G1257" s="214"/>
      <c r="H1257" s="217">
        <v>-285</v>
      </c>
      <c r="I1257" s="218"/>
      <c r="J1257" s="214"/>
      <c r="K1257" s="214"/>
      <c r="L1257" s="219"/>
      <c r="M1257" s="220"/>
      <c r="N1257" s="221"/>
      <c r="O1257" s="221"/>
      <c r="P1257" s="221"/>
      <c r="Q1257" s="221"/>
      <c r="R1257" s="221"/>
      <c r="S1257" s="221"/>
      <c r="T1257" s="222"/>
      <c r="AT1257" s="223" t="s">
        <v>324</v>
      </c>
      <c r="AU1257" s="223" t="s">
        <v>86</v>
      </c>
      <c r="AV1257" s="13" t="s">
        <v>86</v>
      </c>
      <c r="AW1257" s="13" t="s">
        <v>37</v>
      </c>
      <c r="AX1257" s="13" t="s">
        <v>76</v>
      </c>
      <c r="AY1257" s="223" t="s">
        <v>315</v>
      </c>
    </row>
    <row r="1258" spans="1:65" s="16" customFormat="1">
      <c r="B1258" s="246"/>
      <c r="C1258" s="247"/>
      <c r="D1258" s="209" t="s">
        <v>324</v>
      </c>
      <c r="E1258" s="248" t="s">
        <v>19</v>
      </c>
      <c r="F1258" s="249" t="s">
        <v>368</v>
      </c>
      <c r="G1258" s="247"/>
      <c r="H1258" s="250">
        <v>-399</v>
      </c>
      <c r="I1258" s="251"/>
      <c r="J1258" s="247"/>
      <c r="K1258" s="247"/>
      <c r="L1258" s="252"/>
      <c r="M1258" s="253"/>
      <c r="N1258" s="254"/>
      <c r="O1258" s="254"/>
      <c r="P1258" s="254"/>
      <c r="Q1258" s="254"/>
      <c r="R1258" s="254"/>
      <c r="S1258" s="254"/>
      <c r="T1258" s="255"/>
      <c r="AT1258" s="256" t="s">
        <v>324</v>
      </c>
      <c r="AU1258" s="256" t="s">
        <v>86</v>
      </c>
      <c r="AV1258" s="16" t="s">
        <v>194</v>
      </c>
      <c r="AW1258" s="16" t="s">
        <v>37</v>
      </c>
      <c r="AX1258" s="16" t="s">
        <v>84</v>
      </c>
      <c r="AY1258" s="256" t="s">
        <v>315</v>
      </c>
    </row>
    <row r="1259" spans="1:65" s="12" customFormat="1" ht="22.9" customHeight="1">
      <c r="B1259" s="180"/>
      <c r="C1259" s="181"/>
      <c r="D1259" s="182" t="s">
        <v>75</v>
      </c>
      <c r="E1259" s="194" t="s">
        <v>1728</v>
      </c>
      <c r="F1259" s="194" t="s">
        <v>1729</v>
      </c>
      <c r="G1259" s="181"/>
      <c r="H1259" s="181"/>
      <c r="I1259" s="184"/>
      <c r="J1259" s="195">
        <f>BK1259</f>
        <v>0</v>
      </c>
      <c r="K1259" s="181"/>
      <c r="L1259" s="186"/>
      <c r="M1259" s="187"/>
      <c r="N1259" s="188"/>
      <c r="O1259" s="188"/>
      <c r="P1259" s="189">
        <f>SUM(P1260:P1261)</f>
        <v>0</v>
      </c>
      <c r="Q1259" s="188"/>
      <c r="R1259" s="189">
        <f>SUM(R1260:R1261)</f>
        <v>0</v>
      </c>
      <c r="S1259" s="188"/>
      <c r="T1259" s="190">
        <f>SUM(T1260:T1261)</f>
        <v>0</v>
      </c>
      <c r="AR1259" s="191" t="s">
        <v>84</v>
      </c>
      <c r="AT1259" s="192" t="s">
        <v>75</v>
      </c>
      <c r="AU1259" s="192" t="s">
        <v>84</v>
      </c>
      <c r="AY1259" s="191" t="s">
        <v>315</v>
      </c>
      <c r="BK1259" s="193">
        <f>SUM(BK1260:BK1261)</f>
        <v>0</v>
      </c>
    </row>
    <row r="1260" spans="1:65" s="2" customFormat="1" ht="16.5" customHeight="1">
      <c r="A1260" s="36"/>
      <c r="B1260" s="37"/>
      <c r="C1260" s="196" t="s">
        <v>1730</v>
      </c>
      <c r="D1260" s="196" t="s">
        <v>317</v>
      </c>
      <c r="E1260" s="197" t="s">
        <v>1731</v>
      </c>
      <c r="F1260" s="198" t="s">
        <v>1732</v>
      </c>
      <c r="G1260" s="199" t="s">
        <v>117</v>
      </c>
      <c r="H1260" s="200">
        <v>4132.5200000000004</v>
      </c>
      <c r="I1260" s="201"/>
      <c r="J1260" s="202">
        <f>ROUND(I1260*H1260,2)</f>
        <v>0</v>
      </c>
      <c r="K1260" s="198" t="s">
        <v>320</v>
      </c>
      <c r="L1260" s="41"/>
      <c r="M1260" s="203" t="s">
        <v>19</v>
      </c>
      <c r="N1260" s="204" t="s">
        <v>47</v>
      </c>
      <c r="O1260" s="66"/>
      <c r="P1260" s="205">
        <f>O1260*H1260</f>
        <v>0</v>
      </c>
      <c r="Q1260" s="205">
        <v>0</v>
      </c>
      <c r="R1260" s="205">
        <f>Q1260*H1260</f>
        <v>0</v>
      </c>
      <c r="S1260" s="205">
        <v>0</v>
      </c>
      <c r="T1260" s="206">
        <f>S1260*H1260</f>
        <v>0</v>
      </c>
      <c r="U1260" s="36"/>
      <c r="V1260" s="36"/>
      <c r="W1260" s="36"/>
      <c r="X1260" s="36"/>
      <c r="Y1260" s="36"/>
      <c r="Z1260" s="36"/>
      <c r="AA1260" s="36"/>
      <c r="AB1260" s="36"/>
      <c r="AC1260" s="36"/>
      <c r="AD1260" s="36"/>
      <c r="AE1260" s="36"/>
      <c r="AR1260" s="207" t="s">
        <v>194</v>
      </c>
      <c r="AT1260" s="207" t="s">
        <v>317</v>
      </c>
      <c r="AU1260" s="207" t="s">
        <v>86</v>
      </c>
      <c r="AY1260" s="19" t="s">
        <v>315</v>
      </c>
      <c r="BE1260" s="208">
        <f>IF(N1260="základní",J1260,0)</f>
        <v>0</v>
      </c>
      <c r="BF1260" s="208">
        <f>IF(N1260="snížená",J1260,0)</f>
        <v>0</v>
      </c>
      <c r="BG1260" s="208">
        <f>IF(N1260="zákl. přenesená",J1260,0)</f>
        <v>0</v>
      </c>
      <c r="BH1260" s="208">
        <f>IF(N1260="sníž. přenesená",J1260,0)</f>
        <v>0</v>
      </c>
      <c r="BI1260" s="208">
        <f>IF(N1260="nulová",J1260,0)</f>
        <v>0</v>
      </c>
      <c r="BJ1260" s="19" t="s">
        <v>84</v>
      </c>
      <c r="BK1260" s="208">
        <f>ROUND(I1260*H1260,2)</f>
        <v>0</v>
      </c>
      <c r="BL1260" s="19" t="s">
        <v>194</v>
      </c>
      <c r="BM1260" s="207" t="s">
        <v>1733</v>
      </c>
    </row>
    <row r="1261" spans="1:65" s="2" customFormat="1">
      <c r="A1261" s="36"/>
      <c r="B1261" s="37"/>
      <c r="C1261" s="38"/>
      <c r="D1261" s="209" t="s">
        <v>322</v>
      </c>
      <c r="E1261" s="38"/>
      <c r="F1261" s="210" t="s">
        <v>1734</v>
      </c>
      <c r="G1261" s="38"/>
      <c r="H1261" s="38"/>
      <c r="I1261" s="118"/>
      <c r="J1261" s="38"/>
      <c r="K1261" s="38"/>
      <c r="L1261" s="41"/>
      <c r="M1261" s="211"/>
      <c r="N1261" s="212"/>
      <c r="O1261" s="66"/>
      <c r="P1261" s="66"/>
      <c r="Q1261" s="66"/>
      <c r="R1261" s="66"/>
      <c r="S1261" s="66"/>
      <c r="T1261" s="67"/>
      <c r="U1261" s="36"/>
      <c r="V1261" s="36"/>
      <c r="W1261" s="36"/>
      <c r="X1261" s="36"/>
      <c r="Y1261" s="36"/>
      <c r="Z1261" s="36"/>
      <c r="AA1261" s="36"/>
      <c r="AB1261" s="36"/>
      <c r="AC1261" s="36"/>
      <c r="AD1261" s="36"/>
      <c r="AE1261" s="36"/>
      <c r="AT1261" s="19" t="s">
        <v>322</v>
      </c>
      <c r="AU1261" s="19" t="s">
        <v>86</v>
      </c>
    </row>
    <row r="1262" spans="1:65" s="12" customFormat="1" ht="25.9" customHeight="1">
      <c r="B1262" s="180"/>
      <c r="C1262" s="181"/>
      <c r="D1262" s="182" t="s">
        <v>75</v>
      </c>
      <c r="E1262" s="183" t="s">
        <v>1735</v>
      </c>
      <c r="F1262" s="183" t="s">
        <v>1736</v>
      </c>
      <c r="G1262" s="181"/>
      <c r="H1262" s="181"/>
      <c r="I1262" s="184"/>
      <c r="J1262" s="185">
        <f>BK1262</f>
        <v>0</v>
      </c>
      <c r="K1262" s="181"/>
      <c r="L1262" s="186"/>
      <c r="M1262" s="187"/>
      <c r="N1262" s="188"/>
      <c r="O1262" s="188"/>
      <c r="P1262" s="189">
        <f>P1263+P1318</f>
        <v>0</v>
      </c>
      <c r="Q1262" s="188"/>
      <c r="R1262" s="189">
        <f>R1263+R1318</f>
        <v>4.2652683199999997</v>
      </c>
      <c r="S1262" s="188"/>
      <c r="T1262" s="190">
        <f>T1263+T1318</f>
        <v>0</v>
      </c>
      <c r="AR1262" s="191" t="s">
        <v>86</v>
      </c>
      <c r="AT1262" s="192" t="s">
        <v>75</v>
      </c>
      <c r="AU1262" s="192" t="s">
        <v>76</v>
      </c>
      <c r="AY1262" s="191" t="s">
        <v>315</v>
      </c>
      <c r="BK1262" s="193">
        <f>BK1263+BK1318</f>
        <v>0</v>
      </c>
    </row>
    <row r="1263" spans="1:65" s="12" customFormat="1" ht="22.9" customHeight="1">
      <c r="B1263" s="180"/>
      <c r="C1263" s="181"/>
      <c r="D1263" s="182" t="s">
        <v>75</v>
      </c>
      <c r="E1263" s="194" t="s">
        <v>1737</v>
      </c>
      <c r="F1263" s="194" t="s">
        <v>1738</v>
      </c>
      <c r="G1263" s="181"/>
      <c r="H1263" s="181"/>
      <c r="I1263" s="184"/>
      <c r="J1263" s="195">
        <f>BK1263</f>
        <v>0</v>
      </c>
      <c r="K1263" s="181"/>
      <c r="L1263" s="186"/>
      <c r="M1263" s="187"/>
      <c r="N1263" s="188"/>
      <c r="O1263" s="188"/>
      <c r="P1263" s="189">
        <f>SUM(P1264:P1317)</f>
        <v>0</v>
      </c>
      <c r="Q1263" s="188"/>
      <c r="R1263" s="189">
        <f>SUM(R1264:R1317)</f>
        <v>4.218</v>
      </c>
      <c r="S1263" s="188"/>
      <c r="T1263" s="190">
        <f>SUM(T1264:T1317)</f>
        <v>0</v>
      </c>
      <c r="AR1263" s="191" t="s">
        <v>86</v>
      </c>
      <c r="AT1263" s="192" t="s">
        <v>75</v>
      </c>
      <c r="AU1263" s="192" t="s">
        <v>84</v>
      </c>
      <c r="AY1263" s="191" t="s">
        <v>315</v>
      </c>
      <c r="BK1263" s="193">
        <f>SUM(BK1264:BK1317)</f>
        <v>0</v>
      </c>
    </row>
    <row r="1264" spans="1:65" s="2" customFormat="1" ht="16.5" customHeight="1">
      <c r="A1264" s="36"/>
      <c r="B1264" s="37"/>
      <c r="C1264" s="196" t="s">
        <v>1739</v>
      </c>
      <c r="D1264" s="196" t="s">
        <v>317</v>
      </c>
      <c r="E1264" s="197" t="s">
        <v>1740</v>
      </c>
      <c r="F1264" s="198" t="s">
        <v>1741</v>
      </c>
      <c r="G1264" s="199" t="s">
        <v>105</v>
      </c>
      <c r="H1264" s="200">
        <v>1387</v>
      </c>
      <c r="I1264" s="201"/>
      <c r="J1264" s="202">
        <f>ROUND(I1264*H1264,2)</f>
        <v>0</v>
      </c>
      <c r="K1264" s="198" t="s">
        <v>19</v>
      </c>
      <c r="L1264" s="41"/>
      <c r="M1264" s="203" t="s">
        <v>19</v>
      </c>
      <c r="N1264" s="204" t="s">
        <v>47</v>
      </c>
      <c r="O1264" s="66"/>
      <c r="P1264" s="205">
        <f>O1264*H1264</f>
        <v>0</v>
      </c>
      <c r="Q1264" s="205">
        <v>0</v>
      </c>
      <c r="R1264" s="205">
        <f>Q1264*H1264</f>
        <v>0</v>
      </c>
      <c r="S1264" s="205">
        <v>0</v>
      </c>
      <c r="T1264" s="206">
        <f>S1264*H1264</f>
        <v>0</v>
      </c>
      <c r="U1264" s="36"/>
      <c r="V1264" s="36"/>
      <c r="W1264" s="36"/>
      <c r="X1264" s="36"/>
      <c r="Y1264" s="36"/>
      <c r="Z1264" s="36"/>
      <c r="AA1264" s="36"/>
      <c r="AB1264" s="36"/>
      <c r="AC1264" s="36"/>
      <c r="AD1264" s="36"/>
      <c r="AE1264" s="36"/>
      <c r="AR1264" s="207" t="s">
        <v>440</v>
      </c>
      <c r="AT1264" s="207" t="s">
        <v>317</v>
      </c>
      <c r="AU1264" s="207" t="s">
        <v>86</v>
      </c>
      <c r="AY1264" s="19" t="s">
        <v>315</v>
      </c>
      <c r="BE1264" s="208">
        <f>IF(N1264="základní",J1264,0)</f>
        <v>0</v>
      </c>
      <c r="BF1264" s="208">
        <f>IF(N1264="snížená",J1264,0)</f>
        <v>0</v>
      </c>
      <c r="BG1264" s="208">
        <f>IF(N1264="zákl. přenesená",J1264,0)</f>
        <v>0</v>
      </c>
      <c r="BH1264" s="208">
        <f>IF(N1264="sníž. přenesená",J1264,0)</f>
        <v>0</v>
      </c>
      <c r="BI1264" s="208">
        <f>IF(N1264="nulová",J1264,0)</f>
        <v>0</v>
      </c>
      <c r="BJ1264" s="19" t="s">
        <v>84</v>
      </c>
      <c r="BK1264" s="208">
        <f>ROUND(I1264*H1264,2)</f>
        <v>0</v>
      </c>
      <c r="BL1264" s="19" t="s">
        <v>440</v>
      </c>
      <c r="BM1264" s="207" t="s">
        <v>1742</v>
      </c>
    </row>
    <row r="1265" spans="1:65" s="2" customFormat="1">
      <c r="A1265" s="36"/>
      <c r="B1265" s="37"/>
      <c r="C1265" s="38"/>
      <c r="D1265" s="209" t="s">
        <v>322</v>
      </c>
      <c r="E1265" s="38"/>
      <c r="F1265" s="210" t="s">
        <v>1741</v>
      </c>
      <c r="G1265" s="38"/>
      <c r="H1265" s="38"/>
      <c r="I1265" s="118"/>
      <c r="J1265" s="38"/>
      <c r="K1265" s="38"/>
      <c r="L1265" s="41"/>
      <c r="M1265" s="211"/>
      <c r="N1265" s="212"/>
      <c r="O1265" s="66"/>
      <c r="P1265" s="66"/>
      <c r="Q1265" s="66"/>
      <c r="R1265" s="66"/>
      <c r="S1265" s="66"/>
      <c r="T1265" s="67"/>
      <c r="U1265" s="36"/>
      <c r="V1265" s="36"/>
      <c r="W1265" s="36"/>
      <c r="X1265" s="36"/>
      <c r="Y1265" s="36"/>
      <c r="Z1265" s="36"/>
      <c r="AA1265" s="36"/>
      <c r="AB1265" s="36"/>
      <c r="AC1265" s="36"/>
      <c r="AD1265" s="36"/>
      <c r="AE1265" s="36"/>
      <c r="AT1265" s="19" t="s">
        <v>322</v>
      </c>
      <c r="AU1265" s="19" t="s">
        <v>86</v>
      </c>
    </row>
    <row r="1266" spans="1:65" s="2" customFormat="1" ht="29.25">
      <c r="A1266" s="36"/>
      <c r="B1266" s="37"/>
      <c r="C1266" s="38"/>
      <c r="D1266" s="209" t="s">
        <v>345</v>
      </c>
      <c r="E1266" s="38"/>
      <c r="F1266" s="224" t="s">
        <v>1743</v>
      </c>
      <c r="G1266" s="38"/>
      <c r="H1266" s="38"/>
      <c r="I1266" s="118"/>
      <c r="J1266" s="38"/>
      <c r="K1266" s="38"/>
      <c r="L1266" s="41"/>
      <c r="M1266" s="211"/>
      <c r="N1266" s="212"/>
      <c r="O1266" s="66"/>
      <c r="P1266" s="66"/>
      <c r="Q1266" s="66"/>
      <c r="R1266" s="66"/>
      <c r="S1266" s="66"/>
      <c r="T1266" s="67"/>
      <c r="U1266" s="36"/>
      <c r="V1266" s="36"/>
      <c r="W1266" s="36"/>
      <c r="X1266" s="36"/>
      <c r="Y1266" s="36"/>
      <c r="Z1266" s="36"/>
      <c r="AA1266" s="36"/>
      <c r="AB1266" s="36"/>
      <c r="AC1266" s="36"/>
      <c r="AD1266" s="36"/>
      <c r="AE1266" s="36"/>
      <c r="AT1266" s="19" t="s">
        <v>345</v>
      </c>
      <c r="AU1266" s="19" t="s">
        <v>86</v>
      </c>
    </row>
    <row r="1267" spans="1:65" s="14" customFormat="1">
      <c r="B1267" s="225"/>
      <c r="C1267" s="226"/>
      <c r="D1267" s="209" t="s">
        <v>324</v>
      </c>
      <c r="E1267" s="227" t="s">
        <v>19</v>
      </c>
      <c r="F1267" s="228" t="s">
        <v>1744</v>
      </c>
      <c r="G1267" s="226"/>
      <c r="H1267" s="227" t="s">
        <v>19</v>
      </c>
      <c r="I1267" s="229"/>
      <c r="J1267" s="226"/>
      <c r="K1267" s="226"/>
      <c r="L1267" s="230"/>
      <c r="M1267" s="231"/>
      <c r="N1267" s="232"/>
      <c r="O1267" s="232"/>
      <c r="P1267" s="232"/>
      <c r="Q1267" s="232"/>
      <c r="R1267" s="232"/>
      <c r="S1267" s="232"/>
      <c r="T1267" s="233"/>
      <c r="AT1267" s="234" t="s">
        <v>324</v>
      </c>
      <c r="AU1267" s="234" t="s">
        <v>86</v>
      </c>
      <c r="AV1267" s="14" t="s">
        <v>84</v>
      </c>
      <c r="AW1267" s="14" t="s">
        <v>37</v>
      </c>
      <c r="AX1267" s="14" t="s">
        <v>76</v>
      </c>
      <c r="AY1267" s="234" t="s">
        <v>315</v>
      </c>
    </row>
    <row r="1268" spans="1:65" s="14" customFormat="1">
      <c r="B1268" s="225"/>
      <c r="C1268" s="226"/>
      <c r="D1268" s="209" t="s">
        <v>324</v>
      </c>
      <c r="E1268" s="227" t="s">
        <v>19</v>
      </c>
      <c r="F1268" s="228" t="s">
        <v>1745</v>
      </c>
      <c r="G1268" s="226"/>
      <c r="H1268" s="227" t="s">
        <v>19</v>
      </c>
      <c r="I1268" s="229"/>
      <c r="J1268" s="226"/>
      <c r="K1268" s="226"/>
      <c r="L1268" s="230"/>
      <c r="M1268" s="231"/>
      <c r="N1268" s="232"/>
      <c r="O1268" s="232"/>
      <c r="P1268" s="232"/>
      <c r="Q1268" s="232"/>
      <c r="R1268" s="232"/>
      <c r="S1268" s="232"/>
      <c r="T1268" s="233"/>
      <c r="AT1268" s="234" t="s">
        <v>324</v>
      </c>
      <c r="AU1268" s="234" t="s">
        <v>86</v>
      </c>
      <c r="AV1268" s="14" t="s">
        <v>84</v>
      </c>
      <c r="AW1268" s="14" t="s">
        <v>37</v>
      </c>
      <c r="AX1268" s="14" t="s">
        <v>76</v>
      </c>
      <c r="AY1268" s="234" t="s">
        <v>315</v>
      </c>
    </row>
    <row r="1269" spans="1:65" s="13" customFormat="1">
      <c r="B1269" s="213"/>
      <c r="C1269" s="214"/>
      <c r="D1269" s="209" t="s">
        <v>324</v>
      </c>
      <c r="E1269" s="215" t="s">
        <v>19</v>
      </c>
      <c r="F1269" s="216" t="s">
        <v>1746</v>
      </c>
      <c r="G1269" s="214"/>
      <c r="H1269" s="217">
        <v>684</v>
      </c>
      <c r="I1269" s="218"/>
      <c r="J1269" s="214"/>
      <c r="K1269" s="214"/>
      <c r="L1269" s="219"/>
      <c r="M1269" s="220"/>
      <c r="N1269" s="221"/>
      <c r="O1269" s="221"/>
      <c r="P1269" s="221"/>
      <c r="Q1269" s="221"/>
      <c r="R1269" s="221"/>
      <c r="S1269" s="221"/>
      <c r="T1269" s="222"/>
      <c r="AT1269" s="223" t="s">
        <v>324</v>
      </c>
      <c r="AU1269" s="223" t="s">
        <v>86</v>
      </c>
      <c r="AV1269" s="13" t="s">
        <v>86</v>
      </c>
      <c r="AW1269" s="13" t="s">
        <v>37</v>
      </c>
      <c r="AX1269" s="13" t="s">
        <v>76</v>
      </c>
      <c r="AY1269" s="223" t="s">
        <v>315</v>
      </c>
    </row>
    <row r="1270" spans="1:65" s="13" customFormat="1">
      <c r="B1270" s="213"/>
      <c r="C1270" s="214"/>
      <c r="D1270" s="209" t="s">
        <v>324</v>
      </c>
      <c r="E1270" s="215" t="s">
        <v>19</v>
      </c>
      <c r="F1270" s="216" t="s">
        <v>1747</v>
      </c>
      <c r="G1270" s="214"/>
      <c r="H1270" s="217">
        <v>165</v>
      </c>
      <c r="I1270" s="218"/>
      <c r="J1270" s="214"/>
      <c r="K1270" s="214"/>
      <c r="L1270" s="219"/>
      <c r="M1270" s="220"/>
      <c r="N1270" s="221"/>
      <c r="O1270" s="221"/>
      <c r="P1270" s="221"/>
      <c r="Q1270" s="221"/>
      <c r="R1270" s="221"/>
      <c r="S1270" s="221"/>
      <c r="T1270" s="222"/>
      <c r="AT1270" s="223" t="s">
        <v>324</v>
      </c>
      <c r="AU1270" s="223" t="s">
        <v>86</v>
      </c>
      <c r="AV1270" s="13" t="s">
        <v>86</v>
      </c>
      <c r="AW1270" s="13" t="s">
        <v>37</v>
      </c>
      <c r="AX1270" s="13" t="s">
        <v>76</v>
      </c>
      <c r="AY1270" s="223" t="s">
        <v>315</v>
      </c>
    </row>
    <row r="1271" spans="1:65" s="13" customFormat="1">
      <c r="B1271" s="213"/>
      <c r="C1271" s="214"/>
      <c r="D1271" s="209" t="s">
        <v>324</v>
      </c>
      <c r="E1271" s="215" t="s">
        <v>19</v>
      </c>
      <c r="F1271" s="216" t="s">
        <v>1748</v>
      </c>
      <c r="G1271" s="214"/>
      <c r="H1271" s="217">
        <v>170</v>
      </c>
      <c r="I1271" s="218"/>
      <c r="J1271" s="214"/>
      <c r="K1271" s="214"/>
      <c r="L1271" s="219"/>
      <c r="M1271" s="220"/>
      <c r="N1271" s="221"/>
      <c r="O1271" s="221"/>
      <c r="P1271" s="221"/>
      <c r="Q1271" s="221"/>
      <c r="R1271" s="221"/>
      <c r="S1271" s="221"/>
      <c r="T1271" s="222"/>
      <c r="AT1271" s="223" t="s">
        <v>324</v>
      </c>
      <c r="AU1271" s="223" t="s">
        <v>86</v>
      </c>
      <c r="AV1271" s="13" t="s">
        <v>86</v>
      </c>
      <c r="AW1271" s="13" t="s">
        <v>37</v>
      </c>
      <c r="AX1271" s="13" t="s">
        <v>76</v>
      </c>
      <c r="AY1271" s="223" t="s">
        <v>315</v>
      </c>
    </row>
    <row r="1272" spans="1:65" s="15" customFormat="1">
      <c r="B1272" s="235"/>
      <c r="C1272" s="236"/>
      <c r="D1272" s="209" t="s">
        <v>324</v>
      </c>
      <c r="E1272" s="237" t="s">
        <v>182</v>
      </c>
      <c r="F1272" s="238" t="s">
        <v>366</v>
      </c>
      <c r="G1272" s="236"/>
      <c r="H1272" s="239">
        <v>1019</v>
      </c>
      <c r="I1272" s="240"/>
      <c r="J1272" s="236"/>
      <c r="K1272" s="236"/>
      <c r="L1272" s="241"/>
      <c r="M1272" s="242"/>
      <c r="N1272" s="243"/>
      <c r="O1272" s="243"/>
      <c r="P1272" s="243"/>
      <c r="Q1272" s="243"/>
      <c r="R1272" s="243"/>
      <c r="S1272" s="243"/>
      <c r="T1272" s="244"/>
      <c r="AT1272" s="245" t="s">
        <v>324</v>
      </c>
      <c r="AU1272" s="245" t="s">
        <v>86</v>
      </c>
      <c r="AV1272" s="15" t="s">
        <v>142</v>
      </c>
      <c r="AW1272" s="15" t="s">
        <v>37</v>
      </c>
      <c r="AX1272" s="15" t="s">
        <v>76</v>
      </c>
      <c r="AY1272" s="245" t="s">
        <v>315</v>
      </c>
    </row>
    <row r="1273" spans="1:65" s="14" customFormat="1">
      <c r="B1273" s="225"/>
      <c r="C1273" s="226"/>
      <c r="D1273" s="209" t="s">
        <v>324</v>
      </c>
      <c r="E1273" s="227" t="s">
        <v>19</v>
      </c>
      <c r="F1273" s="228" t="s">
        <v>1749</v>
      </c>
      <c r="G1273" s="226"/>
      <c r="H1273" s="227" t="s">
        <v>19</v>
      </c>
      <c r="I1273" s="229"/>
      <c r="J1273" s="226"/>
      <c r="K1273" s="226"/>
      <c r="L1273" s="230"/>
      <c r="M1273" s="231"/>
      <c r="N1273" s="232"/>
      <c r="O1273" s="232"/>
      <c r="P1273" s="232"/>
      <c r="Q1273" s="232"/>
      <c r="R1273" s="232"/>
      <c r="S1273" s="232"/>
      <c r="T1273" s="233"/>
      <c r="AT1273" s="234" t="s">
        <v>324</v>
      </c>
      <c r="AU1273" s="234" t="s">
        <v>86</v>
      </c>
      <c r="AV1273" s="14" t="s">
        <v>84</v>
      </c>
      <c r="AW1273" s="14" t="s">
        <v>37</v>
      </c>
      <c r="AX1273" s="14" t="s">
        <v>76</v>
      </c>
      <c r="AY1273" s="234" t="s">
        <v>315</v>
      </c>
    </row>
    <row r="1274" spans="1:65" s="13" customFormat="1">
      <c r="B1274" s="213"/>
      <c r="C1274" s="214"/>
      <c r="D1274" s="209" t="s">
        <v>324</v>
      </c>
      <c r="E1274" s="215" t="s">
        <v>19</v>
      </c>
      <c r="F1274" s="216" t="s">
        <v>1750</v>
      </c>
      <c r="G1274" s="214"/>
      <c r="H1274" s="217">
        <v>230</v>
      </c>
      <c r="I1274" s="218"/>
      <c r="J1274" s="214"/>
      <c r="K1274" s="214"/>
      <c r="L1274" s="219"/>
      <c r="M1274" s="220"/>
      <c r="N1274" s="221"/>
      <c r="O1274" s="221"/>
      <c r="P1274" s="221"/>
      <c r="Q1274" s="221"/>
      <c r="R1274" s="221"/>
      <c r="S1274" s="221"/>
      <c r="T1274" s="222"/>
      <c r="AT1274" s="223" t="s">
        <v>324</v>
      </c>
      <c r="AU1274" s="223" t="s">
        <v>86</v>
      </c>
      <c r="AV1274" s="13" t="s">
        <v>86</v>
      </c>
      <c r="AW1274" s="13" t="s">
        <v>37</v>
      </c>
      <c r="AX1274" s="13" t="s">
        <v>76</v>
      </c>
      <c r="AY1274" s="223" t="s">
        <v>315</v>
      </c>
    </row>
    <row r="1275" spans="1:65" s="13" customFormat="1">
      <c r="B1275" s="213"/>
      <c r="C1275" s="214"/>
      <c r="D1275" s="209" t="s">
        <v>324</v>
      </c>
      <c r="E1275" s="215" t="s">
        <v>19</v>
      </c>
      <c r="F1275" s="216" t="s">
        <v>1751</v>
      </c>
      <c r="G1275" s="214"/>
      <c r="H1275" s="217">
        <v>138</v>
      </c>
      <c r="I1275" s="218"/>
      <c r="J1275" s="214"/>
      <c r="K1275" s="214"/>
      <c r="L1275" s="219"/>
      <c r="M1275" s="220"/>
      <c r="N1275" s="221"/>
      <c r="O1275" s="221"/>
      <c r="P1275" s="221"/>
      <c r="Q1275" s="221"/>
      <c r="R1275" s="221"/>
      <c r="S1275" s="221"/>
      <c r="T1275" s="222"/>
      <c r="AT1275" s="223" t="s">
        <v>324</v>
      </c>
      <c r="AU1275" s="223" t="s">
        <v>86</v>
      </c>
      <c r="AV1275" s="13" t="s">
        <v>86</v>
      </c>
      <c r="AW1275" s="13" t="s">
        <v>37</v>
      </c>
      <c r="AX1275" s="13" t="s">
        <v>76</v>
      </c>
      <c r="AY1275" s="223" t="s">
        <v>315</v>
      </c>
    </row>
    <row r="1276" spans="1:65" s="15" customFormat="1">
      <c r="B1276" s="235"/>
      <c r="C1276" s="236"/>
      <c r="D1276" s="209" t="s">
        <v>324</v>
      </c>
      <c r="E1276" s="237" t="s">
        <v>206</v>
      </c>
      <c r="F1276" s="238" t="s">
        <v>366</v>
      </c>
      <c r="G1276" s="236"/>
      <c r="H1276" s="239">
        <v>368</v>
      </c>
      <c r="I1276" s="240"/>
      <c r="J1276" s="236"/>
      <c r="K1276" s="236"/>
      <c r="L1276" s="241"/>
      <c r="M1276" s="242"/>
      <c r="N1276" s="243"/>
      <c r="O1276" s="243"/>
      <c r="P1276" s="243"/>
      <c r="Q1276" s="243"/>
      <c r="R1276" s="243"/>
      <c r="S1276" s="243"/>
      <c r="T1276" s="244"/>
      <c r="AT1276" s="245" t="s">
        <v>324</v>
      </c>
      <c r="AU1276" s="245" t="s">
        <v>86</v>
      </c>
      <c r="AV1276" s="15" t="s">
        <v>142</v>
      </c>
      <c r="AW1276" s="15" t="s">
        <v>37</v>
      </c>
      <c r="AX1276" s="15" t="s">
        <v>76</v>
      </c>
      <c r="AY1276" s="245" t="s">
        <v>315</v>
      </c>
    </row>
    <row r="1277" spans="1:65" s="16" customFormat="1">
      <c r="B1277" s="246"/>
      <c r="C1277" s="247"/>
      <c r="D1277" s="209" t="s">
        <v>324</v>
      </c>
      <c r="E1277" s="248" t="s">
        <v>19</v>
      </c>
      <c r="F1277" s="249" t="s">
        <v>368</v>
      </c>
      <c r="G1277" s="247"/>
      <c r="H1277" s="250">
        <v>1387</v>
      </c>
      <c r="I1277" s="251"/>
      <c r="J1277" s="247"/>
      <c r="K1277" s="247"/>
      <c r="L1277" s="252"/>
      <c r="M1277" s="253"/>
      <c r="N1277" s="254"/>
      <c r="O1277" s="254"/>
      <c r="P1277" s="254"/>
      <c r="Q1277" s="254"/>
      <c r="R1277" s="254"/>
      <c r="S1277" s="254"/>
      <c r="T1277" s="255"/>
      <c r="AT1277" s="256" t="s">
        <v>324</v>
      </c>
      <c r="AU1277" s="256" t="s">
        <v>86</v>
      </c>
      <c r="AV1277" s="16" t="s">
        <v>194</v>
      </c>
      <c r="AW1277" s="16" t="s">
        <v>37</v>
      </c>
      <c r="AX1277" s="16" t="s">
        <v>84</v>
      </c>
      <c r="AY1277" s="256" t="s">
        <v>315</v>
      </c>
    </row>
    <row r="1278" spans="1:65" s="2" customFormat="1" ht="24" customHeight="1">
      <c r="A1278" s="36"/>
      <c r="B1278" s="37"/>
      <c r="C1278" s="257" t="s">
        <v>1752</v>
      </c>
      <c r="D1278" s="257" t="s">
        <v>576</v>
      </c>
      <c r="E1278" s="258" t="s">
        <v>1753</v>
      </c>
      <c r="F1278" s="259" t="s">
        <v>1754</v>
      </c>
      <c r="G1278" s="260" t="s">
        <v>105</v>
      </c>
      <c r="H1278" s="261">
        <v>1222.8</v>
      </c>
      <c r="I1278" s="262"/>
      <c r="J1278" s="263">
        <f>ROUND(I1278*H1278,2)</f>
        <v>0</v>
      </c>
      <c r="K1278" s="259" t="s">
        <v>19</v>
      </c>
      <c r="L1278" s="264"/>
      <c r="M1278" s="265" t="s">
        <v>19</v>
      </c>
      <c r="N1278" s="266" t="s">
        <v>47</v>
      </c>
      <c r="O1278" s="66"/>
      <c r="P1278" s="205">
        <f>O1278*H1278</f>
        <v>0</v>
      </c>
      <c r="Q1278" s="205">
        <v>2.2000000000000001E-3</v>
      </c>
      <c r="R1278" s="205">
        <f>Q1278*H1278</f>
        <v>2.6901600000000001</v>
      </c>
      <c r="S1278" s="205">
        <v>0</v>
      </c>
      <c r="T1278" s="206">
        <f>S1278*H1278</f>
        <v>0</v>
      </c>
      <c r="U1278" s="36"/>
      <c r="V1278" s="36"/>
      <c r="W1278" s="36"/>
      <c r="X1278" s="36"/>
      <c r="Y1278" s="36"/>
      <c r="Z1278" s="36"/>
      <c r="AA1278" s="36"/>
      <c r="AB1278" s="36"/>
      <c r="AC1278" s="36"/>
      <c r="AD1278" s="36"/>
      <c r="AE1278" s="36"/>
      <c r="AR1278" s="207" t="s">
        <v>582</v>
      </c>
      <c r="AT1278" s="207" t="s">
        <v>576</v>
      </c>
      <c r="AU1278" s="207" t="s">
        <v>86</v>
      </c>
      <c r="AY1278" s="19" t="s">
        <v>315</v>
      </c>
      <c r="BE1278" s="208">
        <f>IF(N1278="základní",J1278,0)</f>
        <v>0</v>
      </c>
      <c r="BF1278" s="208">
        <f>IF(N1278="snížená",J1278,0)</f>
        <v>0</v>
      </c>
      <c r="BG1278" s="208">
        <f>IF(N1278="zákl. přenesená",J1278,0)</f>
        <v>0</v>
      </c>
      <c r="BH1278" s="208">
        <f>IF(N1278="sníž. přenesená",J1278,0)</f>
        <v>0</v>
      </c>
      <c r="BI1278" s="208">
        <f>IF(N1278="nulová",J1278,0)</f>
        <v>0</v>
      </c>
      <c r="BJ1278" s="19" t="s">
        <v>84</v>
      </c>
      <c r="BK1278" s="208">
        <f>ROUND(I1278*H1278,2)</f>
        <v>0</v>
      </c>
      <c r="BL1278" s="19" t="s">
        <v>440</v>
      </c>
      <c r="BM1278" s="207" t="s">
        <v>1755</v>
      </c>
    </row>
    <row r="1279" spans="1:65" s="2" customFormat="1">
      <c r="A1279" s="36"/>
      <c r="B1279" s="37"/>
      <c r="C1279" s="38"/>
      <c r="D1279" s="209" t="s">
        <v>322</v>
      </c>
      <c r="E1279" s="38"/>
      <c r="F1279" s="210" t="s">
        <v>1756</v>
      </c>
      <c r="G1279" s="38"/>
      <c r="H1279" s="38"/>
      <c r="I1279" s="118"/>
      <c r="J1279" s="38"/>
      <c r="K1279" s="38"/>
      <c r="L1279" s="41"/>
      <c r="M1279" s="211"/>
      <c r="N1279" s="212"/>
      <c r="O1279" s="66"/>
      <c r="P1279" s="66"/>
      <c r="Q1279" s="66"/>
      <c r="R1279" s="66"/>
      <c r="S1279" s="66"/>
      <c r="T1279" s="67"/>
      <c r="U1279" s="36"/>
      <c r="V1279" s="36"/>
      <c r="W1279" s="36"/>
      <c r="X1279" s="36"/>
      <c r="Y1279" s="36"/>
      <c r="Z1279" s="36"/>
      <c r="AA1279" s="36"/>
      <c r="AB1279" s="36"/>
      <c r="AC1279" s="36"/>
      <c r="AD1279" s="36"/>
      <c r="AE1279" s="36"/>
      <c r="AT1279" s="19" t="s">
        <v>322</v>
      </c>
      <c r="AU1279" s="19" t="s">
        <v>86</v>
      </c>
    </row>
    <row r="1280" spans="1:65" s="13" customFormat="1">
      <c r="B1280" s="213"/>
      <c r="C1280" s="214"/>
      <c r="D1280" s="209" t="s">
        <v>324</v>
      </c>
      <c r="E1280" s="215" t="s">
        <v>19</v>
      </c>
      <c r="F1280" s="216" t="s">
        <v>1757</v>
      </c>
      <c r="G1280" s="214"/>
      <c r="H1280" s="217">
        <v>1222.8</v>
      </c>
      <c r="I1280" s="218"/>
      <c r="J1280" s="214"/>
      <c r="K1280" s="214"/>
      <c r="L1280" s="219"/>
      <c r="M1280" s="220"/>
      <c r="N1280" s="221"/>
      <c r="O1280" s="221"/>
      <c r="P1280" s="221"/>
      <c r="Q1280" s="221"/>
      <c r="R1280" s="221"/>
      <c r="S1280" s="221"/>
      <c r="T1280" s="222"/>
      <c r="AT1280" s="223" t="s">
        <v>324</v>
      </c>
      <c r="AU1280" s="223" t="s">
        <v>86</v>
      </c>
      <c r="AV1280" s="13" t="s">
        <v>86</v>
      </c>
      <c r="AW1280" s="13" t="s">
        <v>37</v>
      </c>
      <c r="AX1280" s="13" t="s">
        <v>84</v>
      </c>
      <c r="AY1280" s="223" t="s">
        <v>315</v>
      </c>
    </row>
    <row r="1281" spans="1:65" s="2" customFormat="1" ht="16.5" customHeight="1">
      <c r="A1281" s="36"/>
      <c r="B1281" s="37"/>
      <c r="C1281" s="196" t="s">
        <v>1758</v>
      </c>
      <c r="D1281" s="196" t="s">
        <v>317</v>
      </c>
      <c r="E1281" s="197" t="s">
        <v>1759</v>
      </c>
      <c r="F1281" s="198" t="s">
        <v>1760</v>
      </c>
      <c r="G1281" s="199" t="s">
        <v>105</v>
      </c>
      <c r="H1281" s="200">
        <v>1447.4</v>
      </c>
      <c r="I1281" s="201"/>
      <c r="J1281" s="202">
        <f>ROUND(I1281*H1281,2)</f>
        <v>0</v>
      </c>
      <c r="K1281" s="198" t="s">
        <v>320</v>
      </c>
      <c r="L1281" s="41"/>
      <c r="M1281" s="203" t="s">
        <v>19</v>
      </c>
      <c r="N1281" s="204" t="s">
        <v>47</v>
      </c>
      <c r="O1281" s="66"/>
      <c r="P1281" s="205">
        <f>O1281*H1281</f>
        <v>0</v>
      </c>
      <c r="Q1281" s="205">
        <v>0</v>
      </c>
      <c r="R1281" s="205">
        <f>Q1281*H1281</f>
        <v>0</v>
      </c>
      <c r="S1281" s="205">
        <v>0</v>
      </c>
      <c r="T1281" s="206">
        <f>S1281*H1281</f>
        <v>0</v>
      </c>
      <c r="U1281" s="36"/>
      <c r="V1281" s="36"/>
      <c r="W1281" s="36"/>
      <c r="X1281" s="36"/>
      <c r="Y1281" s="36"/>
      <c r="Z1281" s="36"/>
      <c r="AA1281" s="36"/>
      <c r="AB1281" s="36"/>
      <c r="AC1281" s="36"/>
      <c r="AD1281" s="36"/>
      <c r="AE1281" s="36"/>
      <c r="AR1281" s="207" t="s">
        <v>440</v>
      </c>
      <c r="AT1281" s="207" t="s">
        <v>317</v>
      </c>
      <c r="AU1281" s="207" t="s">
        <v>86</v>
      </c>
      <c r="AY1281" s="19" t="s">
        <v>315</v>
      </c>
      <c r="BE1281" s="208">
        <f>IF(N1281="základní",J1281,0)</f>
        <v>0</v>
      </c>
      <c r="BF1281" s="208">
        <f>IF(N1281="snížená",J1281,0)</f>
        <v>0</v>
      </c>
      <c r="BG1281" s="208">
        <f>IF(N1281="zákl. přenesená",J1281,0)</f>
        <v>0</v>
      </c>
      <c r="BH1281" s="208">
        <f>IF(N1281="sníž. přenesená",J1281,0)</f>
        <v>0</v>
      </c>
      <c r="BI1281" s="208">
        <f>IF(N1281="nulová",J1281,0)</f>
        <v>0</v>
      </c>
      <c r="BJ1281" s="19" t="s">
        <v>84</v>
      </c>
      <c r="BK1281" s="208">
        <f>ROUND(I1281*H1281,2)</f>
        <v>0</v>
      </c>
      <c r="BL1281" s="19" t="s">
        <v>440</v>
      </c>
      <c r="BM1281" s="207" t="s">
        <v>1761</v>
      </c>
    </row>
    <row r="1282" spans="1:65" s="2" customFormat="1">
      <c r="A1282" s="36"/>
      <c r="B1282" s="37"/>
      <c r="C1282" s="38"/>
      <c r="D1282" s="209" t="s">
        <v>322</v>
      </c>
      <c r="E1282" s="38"/>
      <c r="F1282" s="210" t="s">
        <v>1762</v>
      </c>
      <c r="G1282" s="38"/>
      <c r="H1282" s="38"/>
      <c r="I1282" s="118"/>
      <c r="J1282" s="38"/>
      <c r="K1282" s="38"/>
      <c r="L1282" s="41"/>
      <c r="M1282" s="211"/>
      <c r="N1282" s="212"/>
      <c r="O1282" s="66"/>
      <c r="P1282" s="66"/>
      <c r="Q1282" s="66"/>
      <c r="R1282" s="66"/>
      <c r="S1282" s="66"/>
      <c r="T1282" s="67"/>
      <c r="U1282" s="36"/>
      <c r="V1282" s="36"/>
      <c r="W1282" s="36"/>
      <c r="X1282" s="36"/>
      <c r="Y1282" s="36"/>
      <c r="Z1282" s="36"/>
      <c r="AA1282" s="36"/>
      <c r="AB1282" s="36"/>
      <c r="AC1282" s="36"/>
      <c r="AD1282" s="36"/>
      <c r="AE1282" s="36"/>
      <c r="AT1282" s="19" t="s">
        <v>322</v>
      </c>
      <c r="AU1282" s="19" t="s">
        <v>86</v>
      </c>
    </row>
    <row r="1283" spans="1:65" s="14" customFormat="1">
      <c r="B1283" s="225"/>
      <c r="C1283" s="226"/>
      <c r="D1283" s="209" t="s">
        <v>324</v>
      </c>
      <c r="E1283" s="227" t="s">
        <v>19</v>
      </c>
      <c r="F1283" s="228" t="s">
        <v>1763</v>
      </c>
      <c r="G1283" s="226"/>
      <c r="H1283" s="227" t="s">
        <v>19</v>
      </c>
      <c r="I1283" s="229"/>
      <c r="J1283" s="226"/>
      <c r="K1283" s="226"/>
      <c r="L1283" s="230"/>
      <c r="M1283" s="231"/>
      <c r="N1283" s="232"/>
      <c r="O1283" s="232"/>
      <c r="P1283" s="232"/>
      <c r="Q1283" s="232"/>
      <c r="R1283" s="232"/>
      <c r="S1283" s="232"/>
      <c r="T1283" s="233"/>
      <c r="AT1283" s="234" t="s">
        <v>324</v>
      </c>
      <c r="AU1283" s="234" t="s">
        <v>86</v>
      </c>
      <c r="AV1283" s="14" t="s">
        <v>84</v>
      </c>
      <c r="AW1283" s="14" t="s">
        <v>37</v>
      </c>
      <c r="AX1283" s="14" t="s">
        <v>76</v>
      </c>
      <c r="AY1283" s="234" t="s">
        <v>315</v>
      </c>
    </row>
    <row r="1284" spans="1:65" s="14" customFormat="1">
      <c r="B1284" s="225"/>
      <c r="C1284" s="226"/>
      <c r="D1284" s="209" t="s">
        <v>324</v>
      </c>
      <c r="E1284" s="227" t="s">
        <v>19</v>
      </c>
      <c r="F1284" s="228" t="s">
        <v>1764</v>
      </c>
      <c r="G1284" s="226"/>
      <c r="H1284" s="227" t="s">
        <v>19</v>
      </c>
      <c r="I1284" s="229"/>
      <c r="J1284" s="226"/>
      <c r="K1284" s="226"/>
      <c r="L1284" s="230"/>
      <c r="M1284" s="231"/>
      <c r="N1284" s="232"/>
      <c r="O1284" s="232"/>
      <c r="P1284" s="232"/>
      <c r="Q1284" s="232"/>
      <c r="R1284" s="232"/>
      <c r="S1284" s="232"/>
      <c r="T1284" s="233"/>
      <c r="AT1284" s="234" t="s">
        <v>324</v>
      </c>
      <c r="AU1284" s="234" t="s">
        <v>86</v>
      </c>
      <c r="AV1284" s="14" t="s">
        <v>84</v>
      </c>
      <c r="AW1284" s="14" t="s">
        <v>37</v>
      </c>
      <c r="AX1284" s="14" t="s">
        <v>76</v>
      </c>
      <c r="AY1284" s="234" t="s">
        <v>315</v>
      </c>
    </row>
    <row r="1285" spans="1:65" s="13" customFormat="1">
      <c r="B1285" s="213"/>
      <c r="C1285" s="214"/>
      <c r="D1285" s="209" t="s">
        <v>324</v>
      </c>
      <c r="E1285" s="215" t="s">
        <v>19</v>
      </c>
      <c r="F1285" s="216" t="s">
        <v>1746</v>
      </c>
      <c r="G1285" s="214"/>
      <c r="H1285" s="217">
        <v>684</v>
      </c>
      <c r="I1285" s="218"/>
      <c r="J1285" s="214"/>
      <c r="K1285" s="214"/>
      <c r="L1285" s="219"/>
      <c r="M1285" s="220"/>
      <c r="N1285" s="221"/>
      <c r="O1285" s="221"/>
      <c r="P1285" s="221"/>
      <c r="Q1285" s="221"/>
      <c r="R1285" s="221"/>
      <c r="S1285" s="221"/>
      <c r="T1285" s="222"/>
      <c r="AT1285" s="223" t="s">
        <v>324</v>
      </c>
      <c r="AU1285" s="223" t="s">
        <v>86</v>
      </c>
      <c r="AV1285" s="13" t="s">
        <v>86</v>
      </c>
      <c r="AW1285" s="13" t="s">
        <v>37</v>
      </c>
      <c r="AX1285" s="13" t="s">
        <v>76</v>
      </c>
      <c r="AY1285" s="223" t="s">
        <v>315</v>
      </c>
    </row>
    <row r="1286" spans="1:65" s="14" customFormat="1">
      <c r="B1286" s="225"/>
      <c r="C1286" s="226"/>
      <c r="D1286" s="209" t="s">
        <v>324</v>
      </c>
      <c r="E1286" s="227" t="s">
        <v>19</v>
      </c>
      <c r="F1286" s="228" t="s">
        <v>1765</v>
      </c>
      <c r="G1286" s="226"/>
      <c r="H1286" s="227" t="s">
        <v>19</v>
      </c>
      <c r="I1286" s="229"/>
      <c r="J1286" s="226"/>
      <c r="K1286" s="226"/>
      <c r="L1286" s="230"/>
      <c r="M1286" s="231"/>
      <c r="N1286" s="232"/>
      <c r="O1286" s="232"/>
      <c r="P1286" s="232"/>
      <c r="Q1286" s="232"/>
      <c r="R1286" s="232"/>
      <c r="S1286" s="232"/>
      <c r="T1286" s="233"/>
      <c r="AT1286" s="234" t="s">
        <v>324</v>
      </c>
      <c r="AU1286" s="234" t="s">
        <v>86</v>
      </c>
      <c r="AV1286" s="14" t="s">
        <v>84</v>
      </c>
      <c r="AW1286" s="14" t="s">
        <v>37</v>
      </c>
      <c r="AX1286" s="14" t="s">
        <v>76</v>
      </c>
      <c r="AY1286" s="234" t="s">
        <v>315</v>
      </c>
    </row>
    <row r="1287" spans="1:65" s="13" customFormat="1">
      <c r="B1287" s="213"/>
      <c r="C1287" s="214"/>
      <c r="D1287" s="209" t="s">
        <v>324</v>
      </c>
      <c r="E1287" s="215" t="s">
        <v>19</v>
      </c>
      <c r="F1287" s="216" t="s">
        <v>1766</v>
      </c>
      <c r="G1287" s="214"/>
      <c r="H1287" s="217">
        <v>190</v>
      </c>
      <c r="I1287" s="218"/>
      <c r="J1287" s="214"/>
      <c r="K1287" s="214"/>
      <c r="L1287" s="219"/>
      <c r="M1287" s="220"/>
      <c r="N1287" s="221"/>
      <c r="O1287" s="221"/>
      <c r="P1287" s="221"/>
      <c r="Q1287" s="221"/>
      <c r="R1287" s="221"/>
      <c r="S1287" s="221"/>
      <c r="T1287" s="222"/>
      <c r="AT1287" s="223" t="s">
        <v>324</v>
      </c>
      <c r="AU1287" s="223" t="s">
        <v>86</v>
      </c>
      <c r="AV1287" s="13" t="s">
        <v>86</v>
      </c>
      <c r="AW1287" s="13" t="s">
        <v>37</v>
      </c>
      <c r="AX1287" s="13" t="s">
        <v>76</v>
      </c>
      <c r="AY1287" s="223" t="s">
        <v>315</v>
      </c>
    </row>
    <row r="1288" spans="1:65" s="14" customFormat="1">
      <c r="B1288" s="225"/>
      <c r="C1288" s="226"/>
      <c r="D1288" s="209" t="s">
        <v>324</v>
      </c>
      <c r="E1288" s="227" t="s">
        <v>19</v>
      </c>
      <c r="F1288" s="228" t="s">
        <v>1767</v>
      </c>
      <c r="G1288" s="226"/>
      <c r="H1288" s="227" t="s">
        <v>19</v>
      </c>
      <c r="I1288" s="229"/>
      <c r="J1288" s="226"/>
      <c r="K1288" s="226"/>
      <c r="L1288" s="230"/>
      <c r="M1288" s="231"/>
      <c r="N1288" s="232"/>
      <c r="O1288" s="232"/>
      <c r="P1288" s="232"/>
      <c r="Q1288" s="232"/>
      <c r="R1288" s="232"/>
      <c r="S1288" s="232"/>
      <c r="T1288" s="233"/>
      <c r="AT1288" s="234" t="s">
        <v>324</v>
      </c>
      <c r="AU1288" s="234" t="s">
        <v>86</v>
      </c>
      <c r="AV1288" s="14" t="s">
        <v>84</v>
      </c>
      <c r="AW1288" s="14" t="s">
        <v>37</v>
      </c>
      <c r="AX1288" s="14" t="s">
        <v>76</v>
      </c>
      <c r="AY1288" s="234" t="s">
        <v>315</v>
      </c>
    </row>
    <row r="1289" spans="1:65" s="13" customFormat="1">
      <c r="B1289" s="213"/>
      <c r="C1289" s="214"/>
      <c r="D1289" s="209" t="s">
        <v>324</v>
      </c>
      <c r="E1289" s="215" t="s">
        <v>19</v>
      </c>
      <c r="F1289" s="216" t="s">
        <v>1768</v>
      </c>
      <c r="G1289" s="214"/>
      <c r="H1289" s="217">
        <v>187</v>
      </c>
      <c r="I1289" s="218"/>
      <c r="J1289" s="214"/>
      <c r="K1289" s="214"/>
      <c r="L1289" s="219"/>
      <c r="M1289" s="220"/>
      <c r="N1289" s="221"/>
      <c r="O1289" s="221"/>
      <c r="P1289" s="221"/>
      <c r="Q1289" s="221"/>
      <c r="R1289" s="221"/>
      <c r="S1289" s="221"/>
      <c r="T1289" s="222"/>
      <c r="AT1289" s="223" t="s">
        <v>324</v>
      </c>
      <c r="AU1289" s="223" t="s">
        <v>86</v>
      </c>
      <c r="AV1289" s="13" t="s">
        <v>86</v>
      </c>
      <c r="AW1289" s="13" t="s">
        <v>37</v>
      </c>
      <c r="AX1289" s="13" t="s">
        <v>76</v>
      </c>
      <c r="AY1289" s="223" t="s">
        <v>315</v>
      </c>
    </row>
    <row r="1290" spans="1:65" s="15" customFormat="1">
      <c r="B1290" s="235"/>
      <c r="C1290" s="236"/>
      <c r="D1290" s="209" t="s">
        <v>324</v>
      </c>
      <c r="E1290" s="237" t="s">
        <v>209</v>
      </c>
      <c r="F1290" s="238" t="s">
        <v>366</v>
      </c>
      <c r="G1290" s="236"/>
      <c r="H1290" s="239">
        <v>1061</v>
      </c>
      <c r="I1290" s="240"/>
      <c r="J1290" s="236"/>
      <c r="K1290" s="236"/>
      <c r="L1290" s="241"/>
      <c r="M1290" s="242"/>
      <c r="N1290" s="243"/>
      <c r="O1290" s="243"/>
      <c r="P1290" s="243"/>
      <c r="Q1290" s="243"/>
      <c r="R1290" s="243"/>
      <c r="S1290" s="243"/>
      <c r="T1290" s="244"/>
      <c r="AT1290" s="245" t="s">
        <v>324</v>
      </c>
      <c r="AU1290" s="245" t="s">
        <v>86</v>
      </c>
      <c r="AV1290" s="15" t="s">
        <v>142</v>
      </c>
      <c r="AW1290" s="15" t="s">
        <v>37</v>
      </c>
      <c r="AX1290" s="15" t="s">
        <v>76</v>
      </c>
      <c r="AY1290" s="245" t="s">
        <v>315</v>
      </c>
    </row>
    <row r="1291" spans="1:65" s="13" customFormat="1">
      <c r="B1291" s="213"/>
      <c r="C1291" s="214"/>
      <c r="D1291" s="209" t="s">
        <v>324</v>
      </c>
      <c r="E1291" s="215" t="s">
        <v>212</v>
      </c>
      <c r="F1291" s="216" t="s">
        <v>1769</v>
      </c>
      <c r="G1291" s="214"/>
      <c r="H1291" s="217">
        <v>386.4</v>
      </c>
      <c r="I1291" s="218"/>
      <c r="J1291" s="214"/>
      <c r="K1291" s="214"/>
      <c r="L1291" s="219"/>
      <c r="M1291" s="220"/>
      <c r="N1291" s="221"/>
      <c r="O1291" s="221"/>
      <c r="P1291" s="221"/>
      <c r="Q1291" s="221"/>
      <c r="R1291" s="221"/>
      <c r="S1291" s="221"/>
      <c r="T1291" s="222"/>
      <c r="AT1291" s="223" t="s">
        <v>324</v>
      </c>
      <c r="AU1291" s="223" t="s">
        <v>86</v>
      </c>
      <c r="AV1291" s="13" t="s">
        <v>86</v>
      </c>
      <c r="AW1291" s="13" t="s">
        <v>37</v>
      </c>
      <c r="AX1291" s="13" t="s">
        <v>76</v>
      </c>
      <c r="AY1291" s="223" t="s">
        <v>315</v>
      </c>
    </row>
    <row r="1292" spans="1:65" s="16" customFormat="1">
      <c r="B1292" s="246"/>
      <c r="C1292" s="247"/>
      <c r="D1292" s="209" t="s">
        <v>324</v>
      </c>
      <c r="E1292" s="248" t="s">
        <v>19</v>
      </c>
      <c r="F1292" s="249" t="s">
        <v>368</v>
      </c>
      <c r="G1292" s="247"/>
      <c r="H1292" s="250">
        <v>1447.4</v>
      </c>
      <c r="I1292" s="251"/>
      <c r="J1292" s="247"/>
      <c r="K1292" s="247"/>
      <c r="L1292" s="252"/>
      <c r="M1292" s="253"/>
      <c r="N1292" s="254"/>
      <c r="O1292" s="254"/>
      <c r="P1292" s="254"/>
      <c r="Q1292" s="254"/>
      <c r="R1292" s="254"/>
      <c r="S1292" s="254"/>
      <c r="T1292" s="255"/>
      <c r="AT1292" s="256" t="s">
        <v>324</v>
      </c>
      <c r="AU1292" s="256" t="s">
        <v>86</v>
      </c>
      <c r="AV1292" s="16" t="s">
        <v>194</v>
      </c>
      <c r="AW1292" s="16" t="s">
        <v>37</v>
      </c>
      <c r="AX1292" s="16" t="s">
        <v>84</v>
      </c>
      <c r="AY1292" s="256" t="s">
        <v>315</v>
      </c>
    </row>
    <row r="1293" spans="1:65" s="2" customFormat="1" ht="16.5" customHeight="1">
      <c r="A1293" s="36"/>
      <c r="B1293" s="37"/>
      <c r="C1293" s="257" t="s">
        <v>1770</v>
      </c>
      <c r="D1293" s="257" t="s">
        <v>576</v>
      </c>
      <c r="E1293" s="258" t="s">
        <v>1771</v>
      </c>
      <c r="F1293" s="259" t="s">
        <v>1772</v>
      </c>
      <c r="G1293" s="260" t="s">
        <v>105</v>
      </c>
      <c r="H1293" s="261">
        <v>1273.2</v>
      </c>
      <c r="I1293" s="262"/>
      <c r="J1293" s="263">
        <f>ROUND(I1293*H1293,2)</f>
        <v>0</v>
      </c>
      <c r="K1293" s="259" t="s">
        <v>320</v>
      </c>
      <c r="L1293" s="264"/>
      <c r="M1293" s="265" t="s">
        <v>19</v>
      </c>
      <c r="N1293" s="266" t="s">
        <v>47</v>
      </c>
      <c r="O1293" s="66"/>
      <c r="P1293" s="205">
        <f>O1293*H1293</f>
        <v>0</v>
      </c>
      <c r="Q1293" s="205">
        <v>5.9999999999999995E-4</v>
      </c>
      <c r="R1293" s="205">
        <f>Q1293*H1293</f>
        <v>0.76391999999999993</v>
      </c>
      <c r="S1293" s="205">
        <v>0</v>
      </c>
      <c r="T1293" s="206">
        <f>S1293*H1293</f>
        <v>0</v>
      </c>
      <c r="U1293" s="36"/>
      <c r="V1293" s="36"/>
      <c r="W1293" s="36"/>
      <c r="X1293" s="36"/>
      <c r="Y1293" s="36"/>
      <c r="Z1293" s="36"/>
      <c r="AA1293" s="36"/>
      <c r="AB1293" s="36"/>
      <c r="AC1293" s="36"/>
      <c r="AD1293" s="36"/>
      <c r="AE1293" s="36"/>
      <c r="AR1293" s="207" t="s">
        <v>582</v>
      </c>
      <c r="AT1293" s="207" t="s">
        <v>576</v>
      </c>
      <c r="AU1293" s="207" t="s">
        <v>86</v>
      </c>
      <c r="AY1293" s="19" t="s">
        <v>315</v>
      </c>
      <c r="BE1293" s="208">
        <f>IF(N1293="základní",J1293,0)</f>
        <v>0</v>
      </c>
      <c r="BF1293" s="208">
        <f>IF(N1293="snížená",J1293,0)</f>
        <v>0</v>
      </c>
      <c r="BG1293" s="208">
        <f>IF(N1293="zákl. přenesená",J1293,0)</f>
        <v>0</v>
      </c>
      <c r="BH1293" s="208">
        <f>IF(N1293="sníž. přenesená",J1293,0)</f>
        <v>0</v>
      </c>
      <c r="BI1293" s="208">
        <f>IF(N1293="nulová",J1293,0)</f>
        <v>0</v>
      </c>
      <c r="BJ1293" s="19" t="s">
        <v>84</v>
      </c>
      <c r="BK1293" s="208">
        <f>ROUND(I1293*H1293,2)</f>
        <v>0</v>
      </c>
      <c r="BL1293" s="19" t="s">
        <v>440</v>
      </c>
      <c r="BM1293" s="207" t="s">
        <v>1773</v>
      </c>
    </row>
    <row r="1294" spans="1:65" s="2" customFormat="1">
      <c r="A1294" s="36"/>
      <c r="B1294" s="37"/>
      <c r="C1294" s="38"/>
      <c r="D1294" s="209" t="s">
        <v>322</v>
      </c>
      <c r="E1294" s="38"/>
      <c r="F1294" s="210" t="s">
        <v>1772</v>
      </c>
      <c r="G1294" s="38"/>
      <c r="H1294" s="38"/>
      <c r="I1294" s="118"/>
      <c r="J1294" s="38"/>
      <c r="K1294" s="38"/>
      <c r="L1294" s="41"/>
      <c r="M1294" s="211"/>
      <c r="N1294" s="212"/>
      <c r="O1294" s="66"/>
      <c r="P1294" s="66"/>
      <c r="Q1294" s="66"/>
      <c r="R1294" s="66"/>
      <c r="S1294" s="66"/>
      <c r="T1294" s="67"/>
      <c r="U1294" s="36"/>
      <c r="V1294" s="36"/>
      <c r="W1294" s="36"/>
      <c r="X1294" s="36"/>
      <c r="Y1294" s="36"/>
      <c r="Z1294" s="36"/>
      <c r="AA1294" s="36"/>
      <c r="AB1294" s="36"/>
      <c r="AC1294" s="36"/>
      <c r="AD1294" s="36"/>
      <c r="AE1294" s="36"/>
      <c r="AT1294" s="19" t="s">
        <v>322</v>
      </c>
      <c r="AU1294" s="19" t="s">
        <v>86</v>
      </c>
    </row>
    <row r="1295" spans="1:65" s="13" customFormat="1">
      <c r="B1295" s="213"/>
      <c r="C1295" s="214"/>
      <c r="D1295" s="209" t="s">
        <v>324</v>
      </c>
      <c r="E1295" s="215" t="s">
        <v>19</v>
      </c>
      <c r="F1295" s="216" t="s">
        <v>1774</v>
      </c>
      <c r="G1295" s="214"/>
      <c r="H1295" s="217">
        <v>1273.2</v>
      </c>
      <c r="I1295" s="218"/>
      <c r="J1295" s="214"/>
      <c r="K1295" s="214"/>
      <c r="L1295" s="219"/>
      <c r="M1295" s="220"/>
      <c r="N1295" s="221"/>
      <c r="O1295" s="221"/>
      <c r="P1295" s="221"/>
      <c r="Q1295" s="221"/>
      <c r="R1295" s="221"/>
      <c r="S1295" s="221"/>
      <c r="T1295" s="222"/>
      <c r="AT1295" s="223" t="s">
        <v>324</v>
      </c>
      <c r="AU1295" s="223" t="s">
        <v>86</v>
      </c>
      <c r="AV1295" s="13" t="s">
        <v>86</v>
      </c>
      <c r="AW1295" s="13" t="s">
        <v>37</v>
      </c>
      <c r="AX1295" s="13" t="s">
        <v>84</v>
      </c>
      <c r="AY1295" s="223" t="s">
        <v>315</v>
      </c>
    </row>
    <row r="1296" spans="1:65" s="2" customFormat="1" ht="16.5" customHeight="1">
      <c r="A1296" s="36"/>
      <c r="B1296" s="37"/>
      <c r="C1296" s="196" t="s">
        <v>1775</v>
      </c>
      <c r="D1296" s="196" t="s">
        <v>317</v>
      </c>
      <c r="E1296" s="197" t="s">
        <v>1776</v>
      </c>
      <c r="F1296" s="198" t="s">
        <v>1777</v>
      </c>
      <c r="G1296" s="199" t="s">
        <v>105</v>
      </c>
      <c r="H1296" s="200">
        <v>1447.4</v>
      </c>
      <c r="I1296" s="201"/>
      <c r="J1296" s="202">
        <f>ROUND(I1296*H1296,2)</f>
        <v>0</v>
      </c>
      <c r="K1296" s="198" t="s">
        <v>320</v>
      </c>
      <c r="L1296" s="41"/>
      <c r="M1296" s="203" t="s">
        <v>19</v>
      </c>
      <c r="N1296" s="204" t="s">
        <v>47</v>
      </c>
      <c r="O1296" s="66"/>
      <c r="P1296" s="205">
        <f>O1296*H1296</f>
        <v>0</v>
      </c>
      <c r="Q1296" s="205">
        <v>0</v>
      </c>
      <c r="R1296" s="205">
        <f>Q1296*H1296</f>
        <v>0</v>
      </c>
      <c r="S1296" s="205">
        <v>0</v>
      </c>
      <c r="T1296" s="206">
        <f>S1296*H1296</f>
        <v>0</v>
      </c>
      <c r="U1296" s="36"/>
      <c r="V1296" s="36"/>
      <c r="W1296" s="36"/>
      <c r="X1296" s="36"/>
      <c r="Y1296" s="36"/>
      <c r="Z1296" s="36"/>
      <c r="AA1296" s="36"/>
      <c r="AB1296" s="36"/>
      <c r="AC1296" s="36"/>
      <c r="AD1296" s="36"/>
      <c r="AE1296" s="36"/>
      <c r="AR1296" s="207" t="s">
        <v>440</v>
      </c>
      <c r="AT1296" s="207" t="s">
        <v>317</v>
      </c>
      <c r="AU1296" s="207" t="s">
        <v>86</v>
      </c>
      <c r="AY1296" s="19" t="s">
        <v>315</v>
      </c>
      <c r="BE1296" s="208">
        <f>IF(N1296="základní",J1296,0)</f>
        <v>0</v>
      </c>
      <c r="BF1296" s="208">
        <f>IF(N1296="snížená",J1296,0)</f>
        <v>0</v>
      </c>
      <c r="BG1296" s="208">
        <f>IF(N1296="zákl. přenesená",J1296,0)</f>
        <v>0</v>
      </c>
      <c r="BH1296" s="208">
        <f>IF(N1296="sníž. přenesená",J1296,0)</f>
        <v>0</v>
      </c>
      <c r="BI1296" s="208">
        <f>IF(N1296="nulová",J1296,0)</f>
        <v>0</v>
      </c>
      <c r="BJ1296" s="19" t="s">
        <v>84</v>
      </c>
      <c r="BK1296" s="208">
        <f>ROUND(I1296*H1296,2)</f>
        <v>0</v>
      </c>
      <c r="BL1296" s="19" t="s">
        <v>440</v>
      </c>
      <c r="BM1296" s="207" t="s">
        <v>1778</v>
      </c>
    </row>
    <row r="1297" spans="1:65" s="2" customFormat="1">
      <c r="A1297" s="36"/>
      <c r="B1297" s="37"/>
      <c r="C1297" s="38"/>
      <c r="D1297" s="209" t="s">
        <v>322</v>
      </c>
      <c r="E1297" s="38"/>
      <c r="F1297" s="210" t="s">
        <v>1779</v>
      </c>
      <c r="G1297" s="38"/>
      <c r="H1297" s="38"/>
      <c r="I1297" s="118"/>
      <c r="J1297" s="38"/>
      <c r="K1297" s="38"/>
      <c r="L1297" s="41"/>
      <c r="M1297" s="211"/>
      <c r="N1297" s="212"/>
      <c r="O1297" s="66"/>
      <c r="P1297" s="66"/>
      <c r="Q1297" s="66"/>
      <c r="R1297" s="66"/>
      <c r="S1297" s="66"/>
      <c r="T1297" s="67"/>
      <c r="U1297" s="36"/>
      <c r="V1297" s="36"/>
      <c r="W1297" s="36"/>
      <c r="X1297" s="36"/>
      <c r="Y1297" s="36"/>
      <c r="Z1297" s="36"/>
      <c r="AA1297" s="36"/>
      <c r="AB1297" s="36"/>
      <c r="AC1297" s="36"/>
      <c r="AD1297" s="36"/>
      <c r="AE1297" s="36"/>
      <c r="AT1297" s="19" t="s">
        <v>322</v>
      </c>
      <c r="AU1297" s="19" t="s">
        <v>86</v>
      </c>
    </row>
    <row r="1298" spans="1:65" s="13" customFormat="1">
      <c r="B1298" s="213"/>
      <c r="C1298" s="214"/>
      <c r="D1298" s="209" t="s">
        <v>324</v>
      </c>
      <c r="E1298" s="215" t="s">
        <v>19</v>
      </c>
      <c r="F1298" s="216" t="s">
        <v>209</v>
      </c>
      <c r="G1298" s="214"/>
      <c r="H1298" s="217">
        <v>1061</v>
      </c>
      <c r="I1298" s="218"/>
      <c r="J1298" s="214"/>
      <c r="K1298" s="214"/>
      <c r="L1298" s="219"/>
      <c r="M1298" s="220"/>
      <c r="N1298" s="221"/>
      <c r="O1298" s="221"/>
      <c r="P1298" s="221"/>
      <c r="Q1298" s="221"/>
      <c r="R1298" s="221"/>
      <c r="S1298" s="221"/>
      <c r="T1298" s="222"/>
      <c r="AT1298" s="223" t="s">
        <v>324</v>
      </c>
      <c r="AU1298" s="223" t="s">
        <v>86</v>
      </c>
      <c r="AV1298" s="13" t="s">
        <v>86</v>
      </c>
      <c r="AW1298" s="13" t="s">
        <v>37</v>
      </c>
      <c r="AX1298" s="13" t="s">
        <v>76</v>
      </c>
      <c r="AY1298" s="223" t="s">
        <v>315</v>
      </c>
    </row>
    <row r="1299" spans="1:65" s="13" customFormat="1">
      <c r="B1299" s="213"/>
      <c r="C1299" s="214"/>
      <c r="D1299" s="209" t="s">
        <v>324</v>
      </c>
      <c r="E1299" s="215" t="s">
        <v>19</v>
      </c>
      <c r="F1299" s="216" t="s">
        <v>212</v>
      </c>
      <c r="G1299" s="214"/>
      <c r="H1299" s="217">
        <v>386.4</v>
      </c>
      <c r="I1299" s="218"/>
      <c r="J1299" s="214"/>
      <c r="K1299" s="214"/>
      <c r="L1299" s="219"/>
      <c r="M1299" s="220"/>
      <c r="N1299" s="221"/>
      <c r="O1299" s="221"/>
      <c r="P1299" s="221"/>
      <c r="Q1299" s="221"/>
      <c r="R1299" s="221"/>
      <c r="S1299" s="221"/>
      <c r="T1299" s="222"/>
      <c r="AT1299" s="223" t="s">
        <v>324</v>
      </c>
      <c r="AU1299" s="223" t="s">
        <v>86</v>
      </c>
      <c r="AV1299" s="13" t="s">
        <v>86</v>
      </c>
      <c r="AW1299" s="13" t="s">
        <v>37</v>
      </c>
      <c r="AX1299" s="13" t="s">
        <v>76</v>
      </c>
      <c r="AY1299" s="223" t="s">
        <v>315</v>
      </c>
    </row>
    <row r="1300" spans="1:65" s="16" customFormat="1">
      <c r="B1300" s="246"/>
      <c r="C1300" s="247"/>
      <c r="D1300" s="209" t="s">
        <v>324</v>
      </c>
      <c r="E1300" s="248" t="s">
        <v>19</v>
      </c>
      <c r="F1300" s="249" t="s">
        <v>368</v>
      </c>
      <c r="G1300" s="247"/>
      <c r="H1300" s="250">
        <v>1447.4</v>
      </c>
      <c r="I1300" s="251"/>
      <c r="J1300" s="247"/>
      <c r="K1300" s="247"/>
      <c r="L1300" s="252"/>
      <c r="M1300" s="253"/>
      <c r="N1300" s="254"/>
      <c r="O1300" s="254"/>
      <c r="P1300" s="254"/>
      <c r="Q1300" s="254"/>
      <c r="R1300" s="254"/>
      <c r="S1300" s="254"/>
      <c r="T1300" s="255"/>
      <c r="AT1300" s="256" t="s">
        <v>324</v>
      </c>
      <c r="AU1300" s="256" t="s">
        <v>86</v>
      </c>
      <c r="AV1300" s="16" t="s">
        <v>194</v>
      </c>
      <c r="AW1300" s="16" t="s">
        <v>37</v>
      </c>
      <c r="AX1300" s="16" t="s">
        <v>84</v>
      </c>
      <c r="AY1300" s="256" t="s">
        <v>315</v>
      </c>
    </row>
    <row r="1301" spans="1:65" s="2" customFormat="1" ht="16.5" customHeight="1">
      <c r="A1301" s="36"/>
      <c r="B1301" s="37"/>
      <c r="C1301" s="257" t="s">
        <v>1780</v>
      </c>
      <c r="D1301" s="257" t="s">
        <v>576</v>
      </c>
      <c r="E1301" s="258" t="s">
        <v>1771</v>
      </c>
      <c r="F1301" s="259" t="s">
        <v>1772</v>
      </c>
      <c r="G1301" s="260" t="s">
        <v>105</v>
      </c>
      <c r="H1301" s="261">
        <v>1273.2</v>
      </c>
      <c r="I1301" s="262"/>
      <c r="J1301" s="263">
        <f>ROUND(I1301*H1301,2)</f>
        <v>0</v>
      </c>
      <c r="K1301" s="259" t="s">
        <v>320</v>
      </c>
      <c r="L1301" s="264"/>
      <c r="M1301" s="265" t="s">
        <v>19</v>
      </c>
      <c r="N1301" s="266" t="s">
        <v>47</v>
      </c>
      <c r="O1301" s="66"/>
      <c r="P1301" s="205">
        <f>O1301*H1301</f>
        <v>0</v>
      </c>
      <c r="Q1301" s="205">
        <v>5.9999999999999995E-4</v>
      </c>
      <c r="R1301" s="205">
        <f>Q1301*H1301</f>
        <v>0.76391999999999993</v>
      </c>
      <c r="S1301" s="205">
        <v>0</v>
      </c>
      <c r="T1301" s="206">
        <f>S1301*H1301</f>
        <v>0</v>
      </c>
      <c r="U1301" s="36"/>
      <c r="V1301" s="36"/>
      <c r="W1301" s="36"/>
      <c r="X1301" s="36"/>
      <c r="Y1301" s="36"/>
      <c r="Z1301" s="36"/>
      <c r="AA1301" s="36"/>
      <c r="AB1301" s="36"/>
      <c r="AC1301" s="36"/>
      <c r="AD1301" s="36"/>
      <c r="AE1301" s="36"/>
      <c r="AR1301" s="207" t="s">
        <v>582</v>
      </c>
      <c r="AT1301" s="207" t="s">
        <v>576</v>
      </c>
      <c r="AU1301" s="207" t="s">
        <v>86</v>
      </c>
      <c r="AY1301" s="19" t="s">
        <v>315</v>
      </c>
      <c r="BE1301" s="208">
        <f>IF(N1301="základní",J1301,0)</f>
        <v>0</v>
      </c>
      <c r="BF1301" s="208">
        <f>IF(N1301="snížená",J1301,0)</f>
        <v>0</v>
      </c>
      <c r="BG1301" s="208">
        <f>IF(N1301="zákl. přenesená",J1301,0)</f>
        <v>0</v>
      </c>
      <c r="BH1301" s="208">
        <f>IF(N1301="sníž. přenesená",J1301,0)</f>
        <v>0</v>
      </c>
      <c r="BI1301" s="208">
        <f>IF(N1301="nulová",J1301,0)</f>
        <v>0</v>
      </c>
      <c r="BJ1301" s="19" t="s">
        <v>84</v>
      </c>
      <c r="BK1301" s="208">
        <f>ROUND(I1301*H1301,2)</f>
        <v>0</v>
      </c>
      <c r="BL1301" s="19" t="s">
        <v>440</v>
      </c>
      <c r="BM1301" s="207" t="s">
        <v>1781</v>
      </c>
    </row>
    <row r="1302" spans="1:65" s="2" customFormat="1">
      <c r="A1302" s="36"/>
      <c r="B1302" s="37"/>
      <c r="C1302" s="38"/>
      <c r="D1302" s="209" t="s">
        <v>322</v>
      </c>
      <c r="E1302" s="38"/>
      <c r="F1302" s="210" t="s">
        <v>1772</v>
      </c>
      <c r="G1302" s="38"/>
      <c r="H1302" s="38"/>
      <c r="I1302" s="118"/>
      <c r="J1302" s="38"/>
      <c r="K1302" s="38"/>
      <c r="L1302" s="41"/>
      <c r="M1302" s="211"/>
      <c r="N1302" s="212"/>
      <c r="O1302" s="66"/>
      <c r="P1302" s="66"/>
      <c r="Q1302" s="66"/>
      <c r="R1302" s="66"/>
      <c r="S1302" s="66"/>
      <c r="T1302" s="67"/>
      <c r="U1302" s="36"/>
      <c r="V1302" s="36"/>
      <c r="W1302" s="36"/>
      <c r="X1302" s="36"/>
      <c r="Y1302" s="36"/>
      <c r="Z1302" s="36"/>
      <c r="AA1302" s="36"/>
      <c r="AB1302" s="36"/>
      <c r="AC1302" s="36"/>
      <c r="AD1302" s="36"/>
      <c r="AE1302" s="36"/>
      <c r="AT1302" s="19" t="s">
        <v>322</v>
      </c>
      <c r="AU1302" s="19" t="s">
        <v>86</v>
      </c>
    </row>
    <row r="1303" spans="1:65" s="13" customFormat="1">
      <c r="B1303" s="213"/>
      <c r="C1303" s="214"/>
      <c r="D1303" s="209" t="s">
        <v>324</v>
      </c>
      <c r="E1303" s="215" t="s">
        <v>19</v>
      </c>
      <c r="F1303" s="216" t="s">
        <v>1774</v>
      </c>
      <c r="G1303" s="214"/>
      <c r="H1303" s="217">
        <v>1273.2</v>
      </c>
      <c r="I1303" s="218"/>
      <c r="J1303" s="214"/>
      <c r="K1303" s="214"/>
      <c r="L1303" s="219"/>
      <c r="M1303" s="220"/>
      <c r="N1303" s="221"/>
      <c r="O1303" s="221"/>
      <c r="P1303" s="221"/>
      <c r="Q1303" s="221"/>
      <c r="R1303" s="221"/>
      <c r="S1303" s="221"/>
      <c r="T1303" s="222"/>
      <c r="AT1303" s="223" t="s">
        <v>324</v>
      </c>
      <c r="AU1303" s="223" t="s">
        <v>86</v>
      </c>
      <c r="AV1303" s="13" t="s">
        <v>86</v>
      </c>
      <c r="AW1303" s="13" t="s">
        <v>37</v>
      </c>
      <c r="AX1303" s="13" t="s">
        <v>84</v>
      </c>
      <c r="AY1303" s="223" t="s">
        <v>315</v>
      </c>
    </row>
    <row r="1304" spans="1:65" s="2" customFormat="1" ht="16.5" customHeight="1">
      <c r="A1304" s="36"/>
      <c r="B1304" s="37"/>
      <c r="C1304" s="196" t="s">
        <v>1782</v>
      </c>
      <c r="D1304" s="196" t="s">
        <v>317</v>
      </c>
      <c r="E1304" s="197" t="s">
        <v>1783</v>
      </c>
      <c r="F1304" s="198" t="s">
        <v>1784</v>
      </c>
      <c r="G1304" s="199" t="s">
        <v>105</v>
      </c>
      <c r="H1304" s="200">
        <v>1019</v>
      </c>
      <c r="I1304" s="201"/>
      <c r="J1304" s="202">
        <f>ROUND(I1304*H1304,2)</f>
        <v>0</v>
      </c>
      <c r="K1304" s="198" t="s">
        <v>19</v>
      </c>
      <c r="L1304" s="41"/>
      <c r="M1304" s="203" t="s">
        <v>19</v>
      </c>
      <c r="N1304" s="204" t="s">
        <v>47</v>
      </c>
      <c r="O1304" s="66"/>
      <c r="P1304" s="205">
        <f>O1304*H1304</f>
        <v>0</v>
      </c>
      <c r="Q1304" s="205">
        <v>0</v>
      </c>
      <c r="R1304" s="205">
        <f>Q1304*H1304</f>
        <v>0</v>
      </c>
      <c r="S1304" s="205">
        <v>0</v>
      </c>
      <c r="T1304" s="206">
        <f>S1304*H1304</f>
        <v>0</v>
      </c>
      <c r="U1304" s="36"/>
      <c r="V1304" s="36"/>
      <c r="W1304" s="36"/>
      <c r="X1304" s="36"/>
      <c r="Y1304" s="36"/>
      <c r="Z1304" s="36"/>
      <c r="AA1304" s="36"/>
      <c r="AB1304" s="36"/>
      <c r="AC1304" s="36"/>
      <c r="AD1304" s="36"/>
      <c r="AE1304" s="36"/>
      <c r="AR1304" s="207" t="s">
        <v>440</v>
      </c>
      <c r="AT1304" s="207" t="s">
        <v>317</v>
      </c>
      <c r="AU1304" s="207" t="s">
        <v>86</v>
      </c>
      <c r="AY1304" s="19" t="s">
        <v>315</v>
      </c>
      <c r="BE1304" s="208">
        <f>IF(N1304="základní",J1304,0)</f>
        <v>0</v>
      </c>
      <c r="BF1304" s="208">
        <f>IF(N1304="snížená",J1304,0)</f>
        <v>0</v>
      </c>
      <c r="BG1304" s="208">
        <f>IF(N1304="zákl. přenesená",J1304,0)</f>
        <v>0</v>
      </c>
      <c r="BH1304" s="208">
        <f>IF(N1304="sníž. přenesená",J1304,0)</f>
        <v>0</v>
      </c>
      <c r="BI1304" s="208">
        <f>IF(N1304="nulová",J1304,0)</f>
        <v>0</v>
      </c>
      <c r="BJ1304" s="19" t="s">
        <v>84</v>
      </c>
      <c r="BK1304" s="208">
        <f>ROUND(I1304*H1304,2)</f>
        <v>0</v>
      </c>
      <c r="BL1304" s="19" t="s">
        <v>440</v>
      </c>
      <c r="BM1304" s="207" t="s">
        <v>1785</v>
      </c>
    </row>
    <row r="1305" spans="1:65" s="2" customFormat="1">
      <c r="A1305" s="36"/>
      <c r="B1305" s="37"/>
      <c r="C1305" s="38"/>
      <c r="D1305" s="209" t="s">
        <v>322</v>
      </c>
      <c r="E1305" s="38"/>
      <c r="F1305" s="210" t="s">
        <v>1784</v>
      </c>
      <c r="G1305" s="38"/>
      <c r="H1305" s="38"/>
      <c r="I1305" s="118"/>
      <c r="J1305" s="38"/>
      <c r="K1305" s="38"/>
      <c r="L1305" s="41"/>
      <c r="M1305" s="211"/>
      <c r="N1305" s="212"/>
      <c r="O1305" s="66"/>
      <c r="P1305" s="66"/>
      <c r="Q1305" s="66"/>
      <c r="R1305" s="66"/>
      <c r="S1305" s="66"/>
      <c r="T1305" s="67"/>
      <c r="U1305" s="36"/>
      <c r="V1305" s="36"/>
      <c r="W1305" s="36"/>
      <c r="X1305" s="36"/>
      <c r="Y1305" s="36"/>
      <c r="Z1305" s="36"/>
      <c r="AA1305" s="36"/>
      <c r="AB1305" s="36"/>
      <c r="AC1305" s="36"/>
      <c r="AD1305" s="36"/>
      <c r="AE1305" s="36"/>
      <c r="AT1305" s="19" t="s">
        <v>322</v>
      </c>
      <c r="AU1305" s="19" t="s">
        <v>86</v>
      </c>
    </row>
    <row r="1306" spans="1:65" s="13" customFormat="1">
      <c r="B1306" s="213"/>
      <c r="C1306" s="214"/>
      <c r="D1306" s="209" t="s">
        <v>324</v>
      </c>
      <c r="E1306" s="215" t="s">
        <v>19</v>
      </c>
      <c r="F1306" s="216" t="s">
        <v>182</v>
      </c>
      <c r="G1306" s="214"/>
      <c r="H1306" s="217">
        <v>1019</v>
      </c>
      <c r="I1306" s="218"/>
      <c r="J1306" s="214"/>
      <c r="K1306" s="214"/>
      <c r="L1306" s="219"/>
      <c r="M1306" s="220"/>
      <c r="N1306" s="221"/>
      <c r="O1306" s="221"/>
      <c r="P1306" s="221"/>
      <c r="Q1306" s="221"/>
      <c r="R1306" s="221"/>
      <c r="S1306" s="221"/>
      <c r="T1306" s="222"/>
      <c r="AT1306" s="223" t="s">
        <v>324</v>
      </c>
      <c r="AU1306" s="223" t="s">
        <v>86</v>
      </c>
      <c r="AV1306" s="13" t="s">
        <v>86</v>
      </c>
      <c r="AW1306" s="13" t="s">
        <v>37</v>
      </c>
      <c r="AX1306" s="13" t="s">
        <v>84</v>
      </c>
      <c r="AY1306" s="223" t="s">
        <v>315</v>
      </c>
    </row>
    <row r="1307" spans="1:65" s="2" customFormat="1" ht="16.5" customHeight="1">
      <c r="A1307" s="36"/>
      <c r="B1307" s="37"/>
      <c r="C1307" s="196" t="s">
        <v>1786</v>
      </c>
      <c r="D1307" s="196" t="s">
        <v>317</v>
      </c>
      <c r="E1307" s="197" t="s">
        <v>1787</v>
      </c>
      <c r="F1307" s="198" t="s">
        <v>1788</v>
      </c>
      <c r="G1307" s="199" t="s">
        <v>105</v>
      </c>
      <c r="H1307" s="200">
        <v>368</v>
      </c>
      <c r="I1307" s="201"/>
      <c r="J1307" s="202">
        <f>ROUND(I1307*H1307,2)</f>
        <v>0</v>
      </c>
      <c r="K1307" s="198" t="s">
        <v>19</v>
      </c>
      <c r="L1307" s="41"/>
      <c r="M1307" s="203" t="s">
        <v>19</v>
      </c>
      <c r="N1307" s="204" t="s">
        <v>47</v>
      </c>
      <c r="O1307" s="66"/>
      <c r="P1307" s="205">
        <f>O1307*H1307</f>
        <v>0</v>
      </c>
      <c r="Q1307" s="205">
        <v>0</v>
      </c>
      <c r="R1307" s="205">
        <f>Q1307*H1307</f>
        <v>0</v>
      </c>
      <c r="S1307" s="205">
        <v>0</v>
      </c>
      <c r="T1307" s="206">
        <f>S1307*H1307</f>
        <v>0</v>
      </c>
      <c r="U1307" s="36"/>
      <c r="V1307" s="36"/>
      <c r="W1307" s="36"/>
      <c r="X1307" s="36"/>
      <c r="Y1307" s="36"/>
      <c r="Z1307" s="36"/>
      <c r="AA1307" s="36"/>
      <c r="AB1307" s="36"/>
      <c r="AC1307" s="36"/>
      <c r="AD1307" s="36"/>
      <c r="AE1307" s="36"/>
      <c r="AR1307" s="207" t="s">
        <v>440</v>
      </c>
      <c r="AT1307" s="207" t="s">
        <v>317</v>
      </c>
      <c r="AU1307" s="207" t="s">
        <v>86</v>
      </c>
      <c r="AY1307" s="19" t="s">
        <v>315</v>
      </c>
      <c r="BE1307" s="208">
        <f>IF(N1307="základní",J1307,0)</f>
        <v>0</v>
      </c>
      <c r="BF1307" s="208">
        <f>IF(N1307="snížená",J1307,0)</f>
        <v>0</v>
      </c>
      <c r="BG1307" s="208">
        <f>IF(N1307="zákl. přenesená",J1307,0)</f>
        <v>0</v>
      </c>
      <c r="BH1307" s="208">
        <f>IF(N1307="sníž. přenesená",J1307,0)</f>
        <v>0</v>
      </c>
      <c r="BI1307" s="208">
        <f>IF(N1307="nulová",J1307,0)</f>
        <v>0</v>
      </c>
      <c r="BJ1307" s="19" t="s">
        <v>84</v>
      </c>
      <c r="BK1307" s="208">
        <f>ROUND(I1307*H1307,2)</f>
        <v>0</v>
      </c>
      <c r="BL1307" s="19" t="s">
        <v>440</v>
      </c>
      <c r="BM1307" s="207" t="s">
        <v>1789</v>
      </c>
    </row>
    <row r="1308" spans="1:65" s="2" customFormat="1">
      <c r="A1308" s="36"/>
      <c r="B1308" s="37"/>
      <c r="C1308" s="38"/>
      <c r="D1308" s="209" t="s">
        <v>322</v>
      </c>
      <c r="E1308" s="38"/>
      <c r="F1308" s="210" t="s">
        <v>1788</v>
      </c>
      <c r="G1308" s="38"/>
      <c r="H1308" s="38"/>
      <c r="I1308" s="118"/>
      <c r="J1308" s="38"/>
      <c r="K1308" s="38"/>
      <c r="L1308" s="41"/>
      <c r="M1308" s="211"/>
      <c r="N1308" s="212"/>
      <c r="O1308" s="66"/>
      <c r="P1308" s="66"/>
      <c r="Q1308" s="66"/>
      <c r="R1308" s="66"/>
      <c r="S1308" s="66"/>
      <c r="T1308" s="67"/>
      <c r="U1308" s="36"/>
      <c r="V1308" s="36"/>
      <c r="W1308" s="36"/>
      <c r="X1308" s="36"/>
      <c r="Y1308" s="36"/>
      <c r="Z1308" s="36"/>
      <c r="AA1308" s="36"/>
      <c r="AB1308" s="36"/>
      <c r="AC1308" s="36"/>
      <c r="AD1308" s="36"/>
      <c r="AE1308" s="36"/>
      <c r="AT1308" s="19" t="s">
        <v>322</v>
      </c>
      <c r="AU1308" s="19" t="s">
        <v>86</v>
      </c>
    </row>
    <row r="1309" spans="1:65" s="13" customFormat="1">
      <c r="B1309" s="213"/>
      <c r="C1309" s="214"/>
      <c r="D1309" s="209" t="s">
        <v>324</v>
      </c>
      <c r="E1309" s="215" t="s">
        <v>19</v>
      </c>
      <c r="F1309" s="216" t="s">
        <v>206</v>
      </c>
      <c r="G1309" s="214"/>
      <c r="H1309" s="217">
        <v>368</v>
      </c>
      <c r="I1309" s="218"/>
      <c r="J1309" s="214"/>
      <c r="K1309" s="214"/>
      <c r="L1309" s="219"/>
      <c r="M1309" s="220"/>
      <c r="N1309" s="221"/>
      <c r="O1309" s="221"/>
      <c r="P1309" s="221"/>
      <c r="Q1309" s="221"/>
      <c r="R1309" s="221"/>
      <c r="S1309" s="221"/>
      <c r="T1309" s="222"/>
      <c r="AT1309" s="223" t="s">
        <v>324</v>
      </c>
      <c r="AU1309" s="223" t="s">
        <v>86</v>
      </c>
      <c r="AV1309" s="13" t="s">
        <v>86</v>
      </c>
      <c r="AW1309" s="13" t="s">
        <v>37</v>
      </c>
      <c r="AX1309" s="13" t="s">
        <v>84</v>
      </c>
      <c r="AY1309" s="223" t="s">
        <v>315</v>
      </c>
    </row>
    <row r="1310" spans="1:65" s="2" customFormat="1" ht="16.5" customHeight="1">
      <c r="A1310" s="36"/>
      <c r="B1310" s="37"/>
      <c r="C1310" s="196" t="s">
        <v>1790</v>
      </c>
      <c r="D1310" s="196" t="s">
        <v>317</v>
      </c>
      <c r="E1310" s="197" t="s">
        <v>1791</v>
      </c>
      <c r="F1310" s="198" t="s">
        <v>1792</v>
      </c>
      <c r="G1310" s="199" t="s">
        <v>105</v>
      </c>
      <c r="H1310" s="200">
        <v>2122</v>
      </c>
      <c r="I1310" s="201"/>
      <c r="J1310" s="202">
        <f>ROUND(I1310*H1310,2)</f>
        <v>0</v>
      </c>
      <c r="K1310" s="198" t="s">
        <v>19</v>
      </c>
      <c r="L1310" s="41"/>
      <c r="M1310" s="203" t="s">
        <v>19</v>
      </c>
      <c r="N1310" s="204" t="s">
        <v>47</v>
      </c>
      <c r="O1310" s="66"/>
      <c r="P1310" s="205">
        <f>O1310*H1310</f>
        <v>0</v>
      </c>
      <c r="Q1310" s="205">
        <v>0</v>
      </c>
      <c r="R1310" s="205">
        <f>Q1310*H1310</f>
        <v>0</v>
      </c>
      <c r="S1310" s="205">
        <v>0</v>
      </c>
      <c r="T1310" s="206">
        <f>S1310*H1310</f>
        <v>0</v>
      </c>
      <c r="U1310" s="36"/>
      <c r="V1310" s="36"/>
      <c r="W1310" s="36"/>
      <c r="X1310" s="36"/>
      <c r="Y1310" s="36"/>
      <c r="Z1310" s="36"/>
      <c r="AA1310" s="36"/>
      <c r="AB1310" s="36"/>
      <c r="AC1310" s="36"/>
      <c r="AD1310" s="36"/>
      <c r="AE1310" s="36"/>
      <c r="AR1310" s="207" t="s">
        <v>440</v>
      </c>
      <c r="AT1310" s="207" t="s">
        <v>317</v>
      </c>
      <c r="AU1310" s="207" t="s">
        <v>86</v>
      </c>
      <c r="AY1310" s="19" t="s">
        <v>315</v>
      </c>
      <c r="BE1310" s="208">
        <f>IF(N1310="základní",J1310,0)</f>
        <v>0</v>
      </c>
      <c r="BF1310" s="208">
        <f>IF(N1310="snížená",J1310,0)</f>
        <v>0</v>
      </c>
      <c r="BG1310" s="208">
        <f>IF(N1310="zákl. přenesená",J1310,0)</f>
        <v>0</v>
      </c>
      <c r="BH1310" s="208">
        <f>IF(N1310="sníž. přenesená",J1310,0)</f>
        <v>0</v>
      </c>
      <c r="BI1310" s="208">
        <f>IF(N1310="nulová",J1310,0)</f>
        <v>0</v>
      </c>
      <c r="BJ1310" s="19" t="s">
        <v>84</v>
      </c>
      <c r="BK1310" s="208">
        <f>ROUND(I1310*H1310,2)</f>
        <v>0</v>
      </c>
      <c r="BL1310" s="19" t="s">
        <v>440</v>
      </c>
      <c r="BM1310" s="207" t="s">
        <v>1793</v>
      </c>
    </row>
    <row r="1311" spans="1:65" s="2" customFormat="1">
      <c r="A1311" s="36"/>
      <c r="B1311" s="37"/>
      <c r="C1311" s="38"/>
      <c r="D1311" s="209" t="s">
        <v>322</v>
      </c>
      <c r="E1311" s="38"/>
      <c r="F1311" s="210" t="s">
        <v>1792</v>
      </c>
      <c r="G1311" s="38"/>
      <c r="H1311" s="38"/>
      <c r="I1311" s="118"/>
      <c r="J1311" s="38"/>
      <c r="K1311" s="38"/>
      <c r="L1311" s="41"/>
      <c r="M1311" s="211"/>
      <c r="N1311" s="212"/>
      <c r="O1311" s="66"/>
      <c r="P1311" s="66"/>
      <c r="Q1311" s="66"/>
      <c r="R1311" s="66"/>
      <c r="S1311" s="66"/>
      <c r="T1311" s="67"/>
      <c r="U1311" s="36"/>
      <c r="V1311" s="36"/>
      <c r="W1311" s="36"/>
      <c r="X1311" s="36"/>
      <c r="Y1311" s="36"/>
      <c r="Z1311" s="36"/>
      <c r="AA1311" s="36"/>
      <c r="AB1311" s="36"/>
      <c r="AC1311" s="36"/>
      <c r="AD1311" s="36"/>
      <c r="AE1311" s="36"/>
      <c r="AT1311" s="19" t="s">
        <v>322</v>
      </c>
      <c r="AU1311" s="19" t="s">
        <v>86</v>
      </c>
    </row>
    <row r="1312" spans="1:65" s="13" customFormat="1">
      <c r="B1312" s="213"/>
      <c r="C1312" s="214"/>
      <c r="D1312" s="209" t="s">
        <v>324</v>
      </c>
      <c r="E1312" s="215" t="s">
        <v>19</v>
      </c>
      <c r="F1312" s="216" t="s">
        <v>1794</v>
      </c>
      <c r="G1312" s="214"/>
      <c r="H1312" s="217">
        <v>2122</v>
      </c>
      <c r="I1312" s="218"/>
      <c r="J1312" s="214"/>
      <c r="K1312" s="214"/>
      <c r="L1312" s="219"/>
      <c r="M1312" s="220"/>
      <c r="N1312" s="221"/>
      <c r="O1312" s="221"/>
      <c r="P1312" s="221"/>
      <c r="Q1312" s="221"/>
      <c r="R1312" s="221"/>
      <c r="S1312" s="221"/>
      <c r="T1312" s="222"/>
      <c r="AT1312" s="223" t="s">
        <v>324</v>
      </c>
      <c r="AU1312" s="223" t="s">
        <v>86</v>
      </c>
      <c r="AV1312" s="13" t="s">
        <v>86</v>
      </c>
      <c r="AW1312" s="13" t="s">
        <v>37</v>
      </c>
      <c r="AX1312" s="13" t="s">
        <v>84</v>
      </c>
      <c r="AY1312" s="223" t="s">
        <v>315</v>
      </c>
    </row>
    <row r="1313" spans="1:65" s="2" customFormat="1" ht="16.5" customHeight="1">
      <c r="A1313" s="36"/>
      <c r="B1313" s="37"/>
      <c r="C1313" s="196" t="s">
        <v>1795</v>
      </c>
      <c r="D1313" s="196" t="s">
        <v>317</v>
      </c>
      <c r="E1313" s="197" t="s">
        <v>1796</v>
      </c>
      <c r="F1313" s="198" t="s">
        <v>1797</v>
      </c>
      <c r="G1313" s="199" t="s">
        <v>105</v>
      </c>
      <c r="H1313" s="200">
        <v>772.8</v>
      </c>
      <c r="I1313" s="201"/>
      <c r="J1313" s="202">
        <f>ROUND(I1313*H1313,2)</f>
        <v>0</v>
      </c>
      <c r="K1313" s="198" t="s">
        <v>19</v>
      </c>
      <c r="L1313" s="41"/>
      <c r="M1313" s="203" t="s">
        <v>19</v>
      </c>
      <c r="N1313" s="204" t="s">
        <v>47</v>
      </c>
      <c r="O1313" s="66"/>
      <c r="P1313" s="205">
        <f>O1313*H1313</f>
        <v>0</v>
      </c>
      <c r="Q1313" s="205">
        <v>0</v>
      </c>
      <c r="R1313" s="205">
        <f>Q1313*H1313</f>
        <v>0</v>
      </c>
      <c r="S1313" s="205">
        <v>0</v>
      </c>
      <c r="T1313" s="206">
        <f>S1313*H1313</f>
        <v>0</v>
      </c>
      <c r="U1313" s="36"/>
      <c r="V1313" s="36"/>
      <c r="W1313" s="36"/>
      <c r="X1313" s="36"/>
      <c r="Y1313" s="36"/>
      <c r="Z1313" s="36"/>
      <c r="AA1313" s="36"/>
      <c r="AB1313" s="36"/>
      <c r="AC1313" s="36"/>
      <c r="AD1313" s="36"/>
      <c r="AE1313" s="36"/>
      <c r="AR1313" s="207" t="s">
        <v>440</v>
      </c>
      <c r="AT1313" s="207" t="s">
        <v>317</v>
      </c>
      <c r="AU1313" s="207" t="s">
        <v>86</v>
      </c>
      <c r="AY1313" s="19" t="s">
        <v>315</v>
      </c>
      <c r="BE1313" s="208">
        <f>IF(N1313="základní",J1313,0)</f>
        <v>0</v>
      </c>
      <c r="BF1313" s="208">
        <f>IF(N1313="snížená",J1313,0)</f>
        <v>0</v>
      </c>
      <c r="BG1313" s="208">
        <f>IF(N1313="zákl. přenesená",J1313,0)</f>
        <v>0</v>
      </c>
      <c r="BH1313" s="208">
        <f>IF(N1313="sníž. přenesená",J1313,0)</f>
        <v>0</v>
      </c>
      <c r="BI1313" s="208">
        <f>IF(N1313="nulová",J1313,0)</f>
        <v>0</v>
      </c>
      <c r="BJ1313" s="19" t="s">
        <v>84</v>
      </c>
      <c r="BK1313" s="208">
        <f>ROUND(I1313*H1313,2)</f>
        <v>0</v>
      </c>
      <c r="BL1313" s="19" t="s">
        <v>440</v>
      </c>
      <c r="BM1313" s="207" t="s">
        <v>1798</v>
      </c>
    </row>
    <row r="1314" spans="1:65" s="2" customFormat="1">
      <c r="A1314" s="36"/>
      <c r="B1314" s="37"/>
      <c r="C1314" s="38"/>
      <c r="D1314" s="209" t="s">
        <v>322</v>
      </c>
      <c r="E1314" s="38"/>
      <c r="F1314" s="210" t="s">
        <v>1797</v>
      </c>
      <c r="G1314" s="38"/>
      <c r="H1314" s="38"/>
      <c r="I1314" s="118"/>
      <c r="J1314" s="38"/>
      <c r="K1314" s="38"/>
      <c r="L1314" s="41"/>
      <c r="M1314" s="211"/>
      <c r="N1314" s="212"/>
      <c r="O1314" s="66"/>
      <c r="P1314" s="66"/>
      <c r="Q1314" s="66"/>
      <c r="R1314" s="66"/>
      <c r="S1314" s="66"/>
      <c r="T1314" s="67"/>
      <c r="U1314" s="36"/>
      <c r="V1314" s="36"/>
      <c r="W1314" s="36"/>
      <c r="X1314" s="36"/>
      <c r="Y1314" s="36"/>
      <c r="Z1314" s="36"/>
      <c r="AA1314" s="36"/>
      <c r="AB1314" s="36"/>
      <c r="AC1314" s="36"/>
      <c r="AD1314" s="36"/>
      <c r="AE1314" s="36"/>
      <c r="AT1314" s="19" t="s">
        <v>322</v>
      </c>
      <c r="AU1314" s="19" t="s">
        <v>86</v>
      </c>
    </row>
    <row r="1315" spans="1:65" s="13" customFormat="1">
      <c r="B1315" s="213"/>
      <c r="C1315" s="214"/>
      <c r="D1315" s="209" t="s">
        <v>324</v>
      </c>
      <c r="E1315" s="215" t="s">
        <v>19</v>
      </c>
      <c r="F1315" s="216" t="s">
        <v>1799</v>
      </c>
      <c r="G1315" s="214"/>
      <c r="H1315" s="217">
        <v>772.8</v>
      </c>
      <c r="I1315" s="218"/>
      <c r="J1315" s="214"/>
      <c r="K1315" s="214"/>
      <c r="L1315" s="219"/>
      <c r="M1315" s="220"/>
      <c r="N1315" s="221"/>
      <c r="O1315" s="221"/>
      <c r="P1315" s="221"/>
      <c r="Q1315" s="221"/>
      <c r="R1315" s="221"/>
      <c r="S1315" s="221"/>
      <c r="T1315" s="222"/>
      <c r="AT1315" s="223" t="s">
        <v>324</v>
      </c>
      <c r="AU1315" s="223" t="s">
        <v>86</v>
      </c>
      <c r="AV1315" s="13" t="s">
        <v>86</v>
      </c>
      <c r="AW1315" s="13" t="s">
        <v>37</v>
      </c>
      <c r="AX1315" s="13" t="s">
        <v>84</v>
      </c>
      <c r="AY1315" s="223" t="s">
        <v>315</v>
      </c>
    </row>
    <row r="1316" spans="1:65" s="2" customFormat="1" ht="16.5" customHeight="1">
      <c r="A1316" s="36"/>
      <c r="B1316" s="37"/>
      <c r="C1316" s="196" t="s">
        <v>1800</v>
      </c>
      <c r="D1316" s="196" t="s">
        <v>317</v>
      </c>
      <c r="E1316" s="197" t="s">
        <v>1801</v>
      </c>
      <c r="F1316" s="198" t="s">
        <v>1802</v>
      </c>
      <c r="G1316" s="199" t="s">
        <v>117</v>
      </c>
      <c r="H1316" s="200">
        <v>4.218</v>
      </c>
      <c r="I1316" s="201"/>
      <c r="J1316" s="202">
        <f>ROUND(I1316*H1316,2)</f>
        <v>0</v>
      </c>
      <c r="K1316" s="198" t="s">
        <v>320</v>
      </c>
      <c r="L1316" s="41"/>
      <c r="M1316" s="203" t="s">
        <v>19</v>
      </c>
      <c r="N1316" s="204" t="s">
        <v>47</v>
      </c>
      <c r="O1316" s="66"/>
      <c r="P1316" s="205">
        <f>O1316*H1316</f>
        <v>0</v>
      </c>
      <c r="Q1316" s="205">
        <v>0</v>
      </c>
      <c r="R1316" s="205">
        <f>Q1316*H1316</f>
        <v>0</v>
      </c>
      <c r="S1316" s="205">
        <v>0</v>
      </c>
      <c r="T1316" s="206">
        <f>S1316*H1316</f>
        <v>0</v>
      </c>
      <c r="U1316" s="36"/>
      <c r="V1316" s="36"/>
      <c r="W1316" s="36"/>
      <c r="X1316" s="36"/>
      <c r="Y1316" s="36"/>
      <c r="Z1316" s="36"/>
      <c r="AA1316" s="36"/>
      <c r="AB1316" s="36"/>
      <c r="AC1316" s="36"/>
      <c r="AD1316" s="36"/>
      <c r="AE1316" s="36"/>
      <c r="AR1316" s="207" t="s">
        <v>440</v>
      </c>
      <c r="AT1316" s="207" t="s">
        <v>317</v>
      </c>
      <c r="AU1316" s="207" t="s">
        <v>86</v>
      </c>
      <c r="AY1316" s="19" t="s">
        <v>315</v>
      </c>
      <c r="BE1316" s="208">
        <f>IF(N1316="základní",J1316,0)</f>
        <v>0</v>
      </c>
      <c r="BF1316" s="208">
        <f>IF(N1316="snížená",J1316,0)</f>
        <v>0</v>
      </c>
      <c r="BG1316" s="208">
        <f>IF(N1316="zákl. přenesená",J1316,0)</f>
        <v>0</v>
      </c>
      <c r="BH1316" s="208">
        <f>IF(N1316="sníž. přenesená",J1316,0)</f>
        <v>0</v>
      </c>
      <c r="BI1316" s="208">
        <f>IF(N1316="nulová",J1316,0)</f>
        <v>0</v>
      </c>
      <c r="BJ1316" s="19" t="s">
        <v>84</v>
      </c>
      <c r="BK1316" s="208">
        <f>ROUND(I1316*H1316,2)</f>
        <v>0</v>
      </c>
      <c r="BL1316" s="19" t="s">
        <v>440</v>
      </c>
      <c r="BM1316" s="207" t="s">
        <v>1803</v>
      </c>
    </row>
    <row r="1317" spans="1:65" s="2" customFormat="1" ht="19.5">
      <c r="A1317" s="36"/>
      <c r="B1317" s="37"/>
      <c r="C1317" s="38"/>
      <c r="D1317" s="209" t="s">
        <v>322</v>
      </c>
      <c r="E1317" s="38"/>
      <c r="F1317" s="210" t="s">
        <v>1804</v>
      </c>
      <c r="G1317" s="38"/>
      <c r="H1317" s="38"/>
      <c r="I1317" s="118"/>
      <c r="J1317" s="38"/>
      <c r="K1317" s="38"/>
      <c r="L1317" s="41"/>
      <c r="M1317" s="211"/>
      <c r="N1317" s="212"/>
      <c r="O1317" s="66"/>
      <c r="P1317" s="66"/>
      <c r="Q1317" s="66"/>
      <c r="R1317" s="66"/>
      <c r="S1317" s="66"/>
      <c r="T1317" s="67"/>
      <c r="U1317" s="36"/>
      <c r="V1317" s="36"/>
      <c r="W1317" s="36"/>
      <c r="X1317" s="36"/>
      <c r="Y1317" s="36"/>
      <c r="Z1317" s="36"/>
      <c r="AA1317" s="36"/>
      <c r="AB1317" s="36"/>
      <c r="AC1317" s="36"/>
      <c r="AD1317" s="36"/>
      <c r="AE1317" s="36"/>
      <c r="AT1317" s="19" t="s">
        <v>322</v>
      </c>
      <c r="AU1317" s="19" t="s">
        <v>86</v>
      </c>
    </row>
    <row r="1318" spans="1:65" s="12" customFormat="1" ht="22.9" customHeight="1">
      <c r="B1318" s="180"/>
      <c r="C1318" s="181"/>
      <c r="D1318" s="182" t="s">
        <v>75</v>
      </c>
      <c r="E1318" s="194" t="s">
        <v>1805</v>
      </c>
      <c r="F1318" s="194" t="s">
        <v>1806</v>
      </c>
      <c r="G1318" s="181"/>
      <c r="H1318" s="181"/>
      <c r="I1318" s="184"/>
      <c r="J1318" s="195">
        <f>BK1318</f>
        <v>0</v>
      </c>
      <c r="K1318" s="181"/>
      <c r="L1318" s="186"/>
      <c r="M1318" s="187"/>
      <c r="N1318" s="188"/>
      <c r="O1318" s="188"/>
      <c r="P1318" s="189">
        <f>SUM(P1319:P1337)</f>
        <v>0</v>
      </c>
      <c r="Q1318" s="188"/>
      <c r="R1318" s="189">
        <f>SUM(R1319:R1337)</f>
        <v>4.7268320000000003E-2</v>
      </c>
      <c r="S1318" s="188"/>
      <c r="T1318" s="190">
        <f>SUM(T1319:T1337)</f>
        <v>0</v>
      </c>
      <c r="AR1318" s="191" t="s">
        <v>86</v>
      </c>
      <c r="AT1318" s="192" t="s">
        <v>75</v>
      </c>
      <c r="AU1318" s="192" t="s">
        <v>84</v>
      </c>
      <c r="AY1318" s="191" t="s">
        <v>315</v>
      </c>
      <c r="BK1318" s="193">
        <f>SUM(BK1319:BK1337)</f>
        <v>0</v>
      </c>
    </row>
    <row r="1319" spans="1:65" s="2" customFormat="1" ht="24" customHeight="1">
      <c r="A1319" s="36"/>
      <c r="B1319" s="37"/>
      <c r="C1319" s="196" t="s">
        <v>1807</v>
      </c>
      <c r="D1319" s="196" t="s">
        <v>317</v>
      </c>
      <c r="E1319" s="197" t="s">
        <v>1808</v>
      </c>
      <c r="F1319" s="198" t="s">
        <v>1809</v>
      </c>
      <c r="G1319" s="199" t="s">
        <v>994</v>
      </c>
      <c r="H1319" s="200">
        <v>1</v>
      </c>
      <c r="I1319" s="201"/>
      <c r="J1319" s="202">
        <f>ROUND(I1319*H1319,2)</f>
        <v>0</v>
      </c>
      <c r="K1319" s="198" t="s">
        <v>19</v>
      </c>
      <c r="L1319" s="41"/>
      <c r="M1319" s="203" t="s">
        <v>19</v>
      </c>
      <c r="N1319" s="204" t="s">
        <v>47</v>
      </c>
      <c r="O1319" s="66"/>
      <c r="P1319" s="205">
        <f>O1319*H1319</f>
        <v>0</v>
      </c>
      <c r="Q1319" s="205">
        <v>0</v>
      </c>
      <c r="R1319" s="205">
        <f>Q1319*H1319</f>
        <v>0</v>
      </c>
      <c r="S1319" s="205">
        <v>0</v>
      </c>
      <c r="T1319" s="206">
        <f>S1319*H1319</f>
        <v>0</v>
      </c>
      <c r="U1319" s="36"/>
      <c r="V1319" s="36"/>
      <c r="W1319" s="36"/>
      <c r="X1319" s="36"/>
      <c r="Y1319" s="36"/>
      <c r="Z1319" s="36"/>
      <c r="AA1319" s="36"/>
      <c r="AB1319" s="36"/>
      <c r="AC1319" s="36"/>
      <c r="AD1319" s="36"/>
      <c r="AE1319" s="36"/>
      <c r="AR1319" s="207" t="s">
        <v>440</v>
      </c>
      <c r="AT1319" s="207" t="s">
        <v>317</v>
      </c>
      <c r="AU1319" s="207" t="s">
        <v>86</v>
      </c>
      <c r="AY1319" s="19" t="s">
        <v>315</v>
      </c>
      <c r="BE1319" s="208">
        <f>IF(N1319="základní",J1319,0)</f>
        <v>0</v>
      </c>
      <c r="BF1319" s="208">
        <f>IF(N1319="snížená",J1319,0)</f>
        <v>0</v>
      </c>
      <c r="BG1319" s="208">
        <f>IF(N1319="zákl. přenesená",J1319,0)</f>
        <v>0</v>
      </c>
      <c r="BH1319" s="208">
        <f>IF(N1319="sníž. přenesená",J1319,0)</f>
        <v>0</v>
      </c>
      <c r="BI1319" s="208">
        <f>IF(N1319="nulová",J1319,0)</f>
        <v>0</v>
      </c>
      <c r="BJ1319" s="19" t="s">
        <v>84</v>
      </c>
      <c r="BK1319" s="208">
        <f>ROUND(I1319*H1319,2)</f>
        <v>0</v>
      </c>
      <c r="BL1319" s="19" t="s">
        <v>440</v>
      </c>
      <c r="BM1319" s="207" t="s">
        <v>1810</v>
      </c>
    </row>
    <row r="1320" spans="1:65" s="2" customFormat="1" ht="68.25">
      <c r="A1320" s="36"/>
      <c r="B1320" s="37"/>
      <c r="C1320" s="38"/>
      <c r="D1320" s="209" t="s">
        <v>322</v>
      </c>
      <c r="E1320" s="38"/>
      <c r="F1320" s="210" t="s">
        <v>1811</v>
      </c>
      <c r="G1320" s="38"/>
      <c r="H1320" s="38"/>
      <c r="I1320" s="118"/>
      <c r="J1320" s="38"/>
      <c r="K1320" s="38"/>
      <c r="L1320" s="41"/>
      <c r="M1320" s="211"/>
      <c r="N1320" s="212"/>
      <c r="O1320" s="66"/>
      <c r="P1320" s="66"/>
      <c r="Q1320" s="66"/>
      <c r="R1320" s="66"/>
      <c r="S1320" s="66"/>
      <c r="T1320" s="67"/>
      <c r="U1320" s="36"/>
      <c r="V1320" s="36"/>
      <c r="W1320" s="36"/>
      <c r="X1320" s="36"/>
      <c r="Y1320" s="36"/>
      <c r="Z1320" s="36"/>
      <c r="AA1320" s="36"/>
      <c r="AB1320" s="36"/>
      <c r="AC1320" s="36"/>
      <c r="AD1320" s="36"/>
      <c r="AE1320" s="36"/>
      <c r="AT1320" s="19" t="s">
        <v>322</v>
      </c>
      <c r="AU1320" s="19" t="s">
        <v>86</v>
      </c>
    </row>
    <row r="1321" spans="1:65" s="13" customFormat="1">
      <c r="B1321" s="213"/>
      <c r="C1321" s="214"/>
      <c r="D1321" s="209" t="s">
        <v>324</v>
      </c>
      <c r="E1321" s="215" t="s">
        <v>19</v>
      </c>
      <c r="F1321" s="216" t="s">
        <v>1812</v>
      </c>
      <c r="G1321" s="214"/>
      <c r="H1321" s="217">
        <v>1</v>
      </c>
      <c r="I1321" s="218"/>
      <c r="J1321" s="214"/>
      <c r="K1321" s="214"/>
      <c r="L1321" s="219"/>
      <c r="M1321" s="220"/>
      <c r="N1321" s="221"/>
      <c r="O1321" s="221"/>
      <c r="P1321" s="221"/>
      <c r="Q1321" s="221"/>
      <c r="R1321" s="221"/>
      <c r="S1321" s="221"/>
      <c r="T1321" s="222"/>
      <c r="AT1321" s="223" t="s">
        <v>324</v>
      </c>
      <c r="AU1321" s="223" t="s">
        <v>86</v>
      </c>
      <c r="AV1321" s="13" t="s">
        <v>86</v>
      </c>
      <c r="AW1321" s="13" t="s">
        <v>37</v>
      </c>
      <c r="AX1321" s="13" t="s">
        <v>84</v>
      </c>
      <c r="AY1321" s="223" t="s">
        <v>315</v>
      </c>
    </row>
    <row r="1322" spans="1:65" s="2" customFormat="1" ht="16.5" customHeight="1">
      <c r="A1322" s="36"/>
      <c r="B1322" s="37"/>
      <c r="C1322" s="196" t="s">
        <v>1813</v>
      </c>
      <c r="D1322" s="196" t="s">
        <v>317</v>
      </c>
      <c r="E1322" s="197" t="s">
        <v>1814</v>
      </c>
      <c r="F1322" s="198" t="s">
        <v>1815</v>
      </c>
      <c r="G1322" s="199" t="s">
        <v>133</v>
      </c>
      <c r="H1322" s="200">
        <v>4</v>
      </c>
      <c r="I1322" s="201"/>
      <c r="J1322" s="202">
        <f>ROUND(I1322*H1322,2)</f>
        <v>0</v>
      </c>
      <c r="K1322" s="198" t="s">
        <v>19</v>
      </c>
      <c r="L1322" s="41"/>
      <c r="M1322" s="203" t="s">
        <v>19</v>
      </c>
      <c r="N1322" s="204" t="s">
        <v>47</v>
      </c>
      <c r="O1322" s="66"/>
      <c r="P1322" s="205">
        <f>O1322*H1322</f>
        <v>0</v>
      </c>
      <c r="Q1322" s="205">
        <v>0</v>
      </c>
      <c r="R1322" s="205">
        <f>Q1322*H1322</f>
        <v>0</v>
      </c>
      <c r="S1322" s="205">
        <v>0</v>
      </c>
      <c r="T1322" s="206">
        <f>S1322*H1322</f>
        <v>0</v>
      </c>
      <c r="U1322" s="36"/>
      <c r="V1322" s="36"/>
      <c r="W1322" s="36"/>
      <c r="X1322" s="36"/>
      <c r="Y1322" s="36"/>
      <c r="Z1322" s="36"/>
      <c r="AA1322" s="36"/>
      <c r="AB1322" s="36"/>
      <c r="AC1322" s="36"/>
      <c r="AD1322" s="36"/>
      <c r="AE1322" s="36"/>
      <c r="AR1322" s="207" t="s">
        <v>440</v>
      </c>
      <c r="AT1322" s="207" t="s">
        <v>317</v>
      </c>
      <c r="AU1322" s="207" t="s">
        <v>86</v>
      </c>
      <c r="AY1322" s="19" t="s">
        <v>315</v>
      </c>
      <c r="BE1322" s="208">
        <f>IF(N1322="základní",J1322,0)</f>
        <v>0</v>
      </c>
      <c r="BF1322" s="208">
        <f>IF(N1322="snížená",J1322,0)</f>
        <v>0</v>
      </c>
      <c r="BG1322" s="208">
        <f>IF(N1322="zákl. přenesená",J1322,0)</f>
        <v>0</v>
      </c>
      <c r="BH1322" s="208">
        <f>IF(N1322="sníž. přenesená",J1322,0)</f>
        <v>0</v>
      </c>
      <c r="BI1322" s="208">
        <f>IF(N1322="nulová",J1322,0)</f>
        <v>0</v>
      </c>
      <c r="BJ1322" s="19" t="s">
        <v>84</v>
      </c>
      <c r="BK1322" s="208">
        <f>ROUND(I1322*H1322,2)</f>
        <v>0</v>
      </c>
      <c r="BL1322" s="19" t="s">
        <v>440</v>
      </c>
      <c r="BM1322" s="207" t="s">
        <v>1816</v>
      </c>
    </row>
    <row r="1323" spans="1:65" s="2" customFormat="1" ht="29.25">
      <c r="A1323" s="36"/>
      <c r="B1323" s="37"/>
      <c r="C1323" s="38"/>
      <c r="D1323" s="209" t="s">
        <v>322</v>
      </c>
      <c r="E1323" s="38"/>
      <c r="F1323" s="210" t="s">
        <v>1817</v>
      </c>
      <c r="G1323" s="38"/>
      <c r="H1323" s="38"/>
      <c r="I1323" s="118"/>
      <c r="J1323" s="38"/>
      <c r="K1323" s="38"/>
      <c r="L1323" s="41"/>
      <c r="M1323" s="211"/>
      <c r="N1323" s="212"/>
      <c r="O1323" s="66"/>
      <c r="P1323" s="66"/>
      <c r="Q1323" s="66"/>
      <c r="R1323" s="66"/>
      <c r="S1323" s="66"/>
      <c r="T1323" s="67"/>
      <c r="U1323" s="36"/>
      <c r="V1323" s="36"/>
      <c r="W1323" s="36"/>
      <c r="X1323" s="36"/>
      <c r="Y1323" s="36"/>
      <c r="Z1323" s="36"/>
      <c r="AA1323" s="36"/>
      <c r="AB1323" s="36"/>
      <c r="AC1323" s="36"/>
      <c r="AD1323" s="36"/>
      <c r="AE1323" s="36"/>
      <c r="AT1323" s="19" t="s">
        <v>322</v>
      </c>
      <c r="AU1323" s="19" t="s">
        <v>86</v>
      </c>
    </row>
    <row r="1324" spans="1:65" s="2" customFormat="1" ht="19.5">
      <c r="A1324" s="36"/>
      <c r="B1324" s="37"/>
      <c r="C1324" s="38"/>
      <c r="D1324" s="209" t="s">
        <v>345</v>
      </c>
      <c r="E1324" s="38"/>
      <c r="F1324" s="224" t="s">
        <v>1818</v>
      </c>
      <c r="G1324" s="38"/>
      <c r="H1324" s="38"/>
      <c r="I1324" s="118"/>
      <c r="J1324" s="38"/>
      <c r="K1324" s="38"/>
      <c r="L1324" s="41"/>
      <c r="M1324" s="211"/>
      <c r="N1324" s="212"/>
      <c r="O1324" s="66"/>
      <c r="P1324" s="66"/>
      <c r="Q1324" s="66"/>
      <c r="R1324" s="66"/>
      <c r="S1324" s="66"/>
      <c r="T1324" s="67"/>
      <c r="U1324" s="36"/>
      <c r="V1324" s="36"/>
      <c r="W1324" s="36"/>
      <c r="X1324" s="36"/>
      <c r="Y1324" s="36"/>
      <c r="Z1324" s="36"/>
      <c r="AA1324" s="36"/>
      <c r="AB1324" s="36"/>
      <c r="AC1324" s="36"/>
      <c r="AD1324" s="36"/>
      <c r="AE1324" s="36"/>
      <c r="AT1324" s="19" t="s">
        <v>345</v>
      </c>
      <c r="AU1324" s="19" t="s">
        <v>86</v>
      </c>
    </row>
    <row r="1325" spans="1:65" s="13" customFormat="1">
      <c r="B1325" s="213"/>
      <c r="C1325" s="214"/>
      <c r="D1325" s="209" t="s">
        <v>324</v>
      </c>
      <c r="E1325" s="215" t="s">
        <v>19</v>
      </c>
      <c r="F1325" s="216" t="s">
        <v>1819</v>
      </c>
      <c r="G1325" s="214"/>
      <c r="H1325" s="217">
        <v>4</v>
      </c>
      <c r="I1325" s="218"/>
      <c r="J1325" s="214"/>
      <c r="K1325" s="214"/>
      <c r="L1325" s="219"/>
      <c r="M1325" s="220"/>
      <c r="N1325" s="221"/>
      <c r="O1325" s="221"/>
      <c r="P1325" s="221"/>
      <c r="Q1325" s="221"/>
      <c r="R1325" s="221"/>
      <c r="S1325" s="221"/>
      <c r="T1325" s="222"/>
      <c r="AT1325" s="223" t="s">
        <v>324</v>
      </c>
      <c r="AU1325" s="223" t="s">
        <v>86</v>
      </c>
      <c r="AV1325" s="13" t="s">
        <v>86</v>
      </c>
      <c r="AW1325" s="13" t="s">
        <v>37</v>
      </c>
      <c r="AX1325" s="13" t="s">
        <v>84</v>
      </c>
      <c r="AY1325" s="223" t="s">
        <v>315</v>
      </c>
    </row>
    <row r="1326" spans="1:65" s="2" customFormat="1" ht="16.5" customHeight="1">
      <c r="A1326" s="36"/>
      <c r="B1326" s="37"/>
      <c r="C1326" s="196" t="s">
        <v>1820</v>
      </c>
      <c r="D1326" s="196" t="s">
        <v>317</v>
      </c>
      <c r="E1326" s="197" t="s">
        <v>1821</v>
      </c>
      <c r="F1326" s="198" t="s">
        <v>1822</v>
      </c>
      <c r="G1326" s="199" t="s">
        <v>190</v>
      </c>
      <c r="H1326" s="200">
        <v>44.176000000000002</v>
      </c>
      <c r="I1326" s="201"/>
      <c r="J1326" s="202">
        <f>ROUND(I1326*H1326,2)</f>
        <v>0</v>
      </c>
      <c r="K1326" s="198" t="s">
        <v>320</v>
      </c>
      <c r="L1326" s="41"/>
      <c r="M1326" s="203" t="s">
        <v>19</v>
      </c>
      <c r="N1326" s="204" t="s">
        <v>47</v>
      </c>
      <c r="O1326" s="66"/>
      <c r="P1326" s="205">
        <f>O1326*H1326</f>
        <v>0</v>
      </c>
      <c r="Q1326" s="205">
        <v>6.9999999999999994E-5</v>
      </c>
      <c r="R1326" s="205">
        <f>Q1326*H1326</f>
        <v>3.09232E-3</v>
      </c>
      <c r="S1326" s="205">
        <v>0</v>
      </c>
      <c r="T1326" s="206">
        <f>S1326*H1326</f>
        <v>0</v>
      </c>
      <c r="U1326" s="36"/>
      <c r="V1326" s="36"/>
      <c r="W1326" s="36"/>
      <c r="X1326" s="36"/>
      <c r="Y1326" s="36"/>
      <c r="Z1326" s="36"/>
      <c r="AA1326" s="36"/>
      <c r="AB1326" s="36"/>
      <c r="AC1326" s="36"/>
      <c r="AD1326" s="36"/>
      <c r="AE1326" s="36"/>
      <c r="AR1326" s="207" t="s">
        <v>440</v>
      </c>
      <c r="AT1326" s="207" t="s">
        <v>317</v>
      </c>
      <c r="AU1326" s="207" t="s">
        <v>86</v>
      </c>
      <c r="AY1326" s="19" t="s">
        <v>315</v>
      </c>
      <c r="BE1326" s="208">
        <f>IF(N1326="základní",J1326,0)</f>
        <v>0</v>
      </c>
      <c r="BF1326" s="208">
        <f>IF(N1326="snížená",J1326,0)</f>
        <v>0</v>
      </c>
      <c r="BG1326" s="208">
        <f>IF(N1326="zákl. přenesená",J1326,0)</f>
        <v>0</v>
      </c>
      <c r="BH1326" s="208">
        <f>IF(N1326="sníž. přenesená",J1326,0)</f>
        <v>0</v>
      </c>
      <c r="BI1326" s="208">
        <f>IF(N1326="nulová",J1326,0)</f>
        <v>0</v>
      </c>
      <c r="BJ1326" s="19" t="s">
        <v>84</v>
      </c>
      <c r="BK1326" s="208">
        <f>ROUND(I1326*H1326,2)</f>
        <v>0</v>
      </c>
      <c r="BL1326" s="19" t="s">
        <v>440</v>
      </c>
      <c r="BM1326" s="207" t="s">
        <v>1823</v>
      </c>
    </row>
    <row r="1327" spans="1:65" s="2" customFormat="1">
      <c r="A1327" s="36"/>
      <c r="B1327" s="37"/>
      <c r="C1327" s="38"/>
      <c r="D1327" s="209" t="s">
        <v>322</v>
      </c>
      <c r="E1327" s="38"/>
      <c r="F1327" s="210" t="s">
        <v>1824</v>
      </c>
      <c r="G1327" s="38"/>
      <c r="H1327" s="38"/>
      <c r="I1327" s="118"/>
      <c r="J1327" s="38"/>
      <c r="K1327" s="38"/>
      <c r="L1327" s="41"/>
      <c r="M1327" s="211"/>
      <c r="N1327" s="212"/>
      <c r="O1327" s="66"/>
      <c r="P1327" s="66"/>
      <c r="Q1327" s="66"/>
      <c r="R1327" s="66"/>
      <c r="S1327" s="66"/>
      <c r="T1327" s="67"/>
      <c r="U1327" s="36"/>
      <c r="V1327" s="36"/>
      <c r="W1327" s="36"/>
      <c r="X1327" s="36"/>
      <c r="Y1327" s="36"/>
      <c r="Z1327" s="36"/>
      <c r="AA1327" s="36"/>
      <c r="AB1327" s="36"/>
      <c r="AC1327" s="36"/>
      <c r="AD1327" s="36"/>
      <c r="AE1327" s="36"/>
      <c r="AT1327" s="19" t="s">
        <v>322</v>
      </c>
      <c r="AU1327" s="19" t="s">
        <v>86</v>
      </c>
    </row>
    <row r="1328" spans="1:65" s="13" customFormat="1">
      <c r="B1328" s="213"/>
      <c r="C1328" s="214"/>
      <c r="D1328" s="209" t="s">
        <v>324</v>
      </c>
      <c r="E1328" s="215" t="s">
        <v>19</v>
      </c>
      <c r="F1328" s="216" t="s">
        <v>188</v>
      </c>
      <c r="G1328" s="214"/>
      <c r="H1328" s="217">
        <v>44.176000000000002</v>
      </c>
      <c r="I1328" s="218"/>
      <c r="J1328" s="214"/>
      <c r="K1328" s="214"/>
      <c r="L1328" s="219"/>
      <c r="M1328" s="220"/>
      <c r="N1328" s="221"/>
      <c r="O1328" s="221"/>
      <c r="P1328" s="221"/>
      <c r="Q1328" s="221"/>
      <c r="R1328" s="221"/>
      <c r="S1328" s="221"/>
      <c r="T1328" s="222"/>
      <c r="AT1328" s="223" t="s">
        <v>324</v>
      </c>
      <c r="AU1328" s="223" t="s">
        <v>86</v>
      </c>
      <c r="AV1328" s="13" t="s">
        <v>86</v>
      </c>
      <c r="AW1328" s="13" t="s">
        <v>37</v>
      </c>
      <c r="AX1328" s="13" t="s">
        <v>84</v>
      </c>
      <c r="AY1328" s="223" t="s">
        <v>315</v>
      </c>
    </row>
    <row r="1329" spans="1:65" s="2" customFormat="1" ht="16.5" customHeight="1">
      <c r="A1329" s="36"/>
      <c r="B1329" s="37"/>
      <c r="C1329" s="257" t="s">
        <v>1825</v>
      </c>
      <c r="D1329" s="257" t="s">
        <v>576</v>
      </c>
      <c r="E1329" s="258" t="s">
        <v>1826</v>
      </c>
      <c r="F1329" s="259" t="s">
        <v>1827</v>
      </c>
      <c r="G1329" s="260" t="s">
        <v>190</v>
      </c>
      <c r="H1329" s="261">
        <v>44.176000000000002</v>
      </c>
      <c r="I1329" s="262"/>
      <c r="J1329" s="263">
        <f>ROUND(I1329*H1329,2)</f>
        <v>0</v>
      </c>
      <c r="K1329" s="259" t="s">
        <v>19</v>
      </c>
      <c r="L1329" s="264"/>
      <c r="M1329" s="265" t="s">
        <v>19</v>
      </c>
      <c r="N1329" s="266" t="s">
        <v>47</v>
      </c>
      <c r="O1329" s="66"/>
      <c r="P1329" s="205">
        <f>O1329*H1329</f>
        <v>0</v>
      </c>
      <c r="Q1329" s="205">
        <v>1E-3</v>
      </c>
      <c r="R1329" s="205">
        <f>Q1329*H1329</f>
        <v>4.4176E-2</v>
      </c>
      <c r="S1329" s="205">
        <v>0</v>
      </c>
      <c r="T1329" s="206">
        <f>S1329*H1329</f>
        <v>0</v>
      </c>
      <c r="U1329" s="36"/>
      <c r="V1329" s="36"/>
      <c r="W1329" s="36"/>
      <c r="X1329" s="36"/>
      <c r="Y1329" s="36"/>
      <c r="Z1329" s="36"/>
      <c r="AA1329" s="36"/>
      <c r="AB1329" s="36"/>
      <c r="AC1329" s="36"/>
      <c r="AD1329" s="36"/>
      <c r="AE1329" s="36"/>
      <c r="AR1329" s="207" t="s">
        <v>582</v>
      </c>
      <c r="AT1329" s="207" t="s">
        <v>576</v>
      </c>
      <c r="AU1329" s="207" t="s">
        <v>86</v>
      </c>
      <c r="AY1329" s="19" t="s">
        <v>315</v>
      </c>
      <c r="BE1329" s="208">
        <f>IF(N1329="základní",J1329,0)</f>
        <v>0</v>
      </c>
      <c r="BF1329" s="208">
        <f>IF(N1329="snížená",J1329,0)</f>
        <v>0</v>
      </c>
      <c r="BG1329" s="208">
        <f>IF(N1329="zákl. přenesená",J1329,0)</f>
        <v>0</v>
      </c>
      <c r="BH1329" s="208">
        <f>IF(N1329="sníž. přenesená",J1329,0)</f>
        <v>0</v>
      </c>
      <c r="BI1329" s="208">
        <f>IF(N1329="nulová",J1329,0)</f>
        <v>0</v>
      </c>
      <c r="BJ1329" s="19" t="s">
        <v>84</v>
      </c>
      <c r="BK1329" s="208">
        <f>ROUND(I1329*H1329,2)</f>
        <v>0</v>
      </c>
      <c r="BL1329" s="19" t="s">
        <v>440</v>
      </c>
      <c r="BM1329" s="207" t="s">
        <v>1828</v>
      </c>
    </row>
    <row r="1330" spans="1:65" s="2" customFormat="1" ht="39">
      <c r="A1330" s="36"/>
      <c r="B1330" s="37"/>
      <c r="C1330" s="38"/>
      <c r="D1330" s="209" t="s">
        <v>322</v>
      </c>
      <c r="E1330" s="38"/>
      <c r="F1330" s="210" t="s">
        <v>1829</v>
      </c>
      <c r="G1330" s="38"/>
      <c r="H1330" s="38"/>
      <c r="I1330" s="118"/>
      <c r="J1330" s="38"/>
      <c r="K1330" s="38"/>
      <c r="L1330" s="41"/>
      <c r="M1330" s="211"/>
      <c r="N1330" s="212"/>
      <c r="O1330" s="66"/>
      <c r="P1330" s="66"/>
      <c r="Q1330" s="66"/>
      <c r="R1330" s="66"/>
      <c r="S1330" s="66"/>
      <c r="T1330" s="67"/>
      <c r="U1330" s="36"/>
      <c r="V1330" s="36"/>
      <c r="W1330" s="36"/>
      <c r="X1330" s="36"/>
      <c r="Y1330" s="36"/>
      <c r="Z1330" s="36"/>
      <c r="AA1330" s="36"/>
      <c r="AB1330" s="36"/>
      <c r="AC1330" s="36"/>
      <c r="AD1330" s="36"/>
      <c r="AE1330" s="36"/>
      <c r="AT1330" s="19" t="s">
        <v>322</v>
      </c>
      <c r="AU1330" s="19" t="s">
        <v>86</v>
      </c>
    </row>
    <row r="1331" spans="1:65" s="2" customFormat="1" ht="19.5">
      <c r="A1331" s="36"/>
      <c r="B1331" s="37"/>
      <c r="C1331" s="38"/>
      <c r="D1331" s="209" t="s">
        <v>345</v>
      </c>
      <c r="E1331" s="38"/>
      <c r="F1331" s="224" t="s">
        <v>1830</v>
      </c>
      <c r="G1331" s="38"/>
      <c r="H1331" s="38"/>
      <c r="I1331" s="118"/>
      <c r="J1331" s="38"/>
      <c r="K1331" s="38"/>
      <c r="L1331" s="41"/>
      <c r="M1331" s="211"/>
      <c r="N1331" s="212"/>
      <c r="O1331" s="66"/>
      <c r="P1331" s="66"/>
      <c r="Q1331" s="66"/>
      <c r="R1331" s="66"/>
      <c r="S1331" s="66"/>
      <c r="T1331" s="67"/>
      <c r="U1331" s="36"/>
      <c r="V1331" s="36"/>
      <c r="W1331" s="36"/>
      <c r="X1331" s="36"/>
      <c r="Y1331" s="36"/>
      <c r="Z1331" s="36"/>
      <c r="AA1331" s="36"/>
      <c r="AB1331" s="36"/>
      <c r="AC1331" s="36"/>
      <c r="AD1331" s="36"/>
      <c r="AE1331" s="36"/>
      <c r="AT1331" s="19" t="s">
        <v>345</v>
      </c>
      <c r="AU1331" s="19" t="s">
        <v>86</v>
      </c>
    </row>
    <row r="1332" spans="1:65" s="14" customFormat="1">
      <c r="B1332" s="225"/>
      <c r="C1332" s="226"/>
      <c r="D1332" s="209" t="s">
        <v>324</v>
      </c>
      <c r="E1332" s="227" t="s">
        <v>19</v>
      </c>
      <c r="F1332" s="228" t="s">
        <v>1831</v>
      </c>
      <c r="G1332" s="226"/>
      <c r="H1332" s="227" t="s">
        <v>19</v>
      </c>
      <c r="I1332" s="229"/>
      <c r="J1332" s="226"/>
      <c r="K1332" s="226"/>
      <c r="L1332" s="230"/>
      <c r="M1332" s="231"/>
      <c r="N1332" s="232"/>
      <c r="O1332" s="232"/>
      <c r="P1332" s="232"/>
      <c r="Q1332" s="232"/>
      <c r="R1332" s="232"/>
      <c r="S1332" s="232"/>
      <c r="T1332" s="233"/>
      <c r="AT1332" s="234" t="s">
        <v>324</v>
      </c>
      <c r="AU1332" s="234" t="s">
        <v>86</v>
      </c>
      <c r="AV1332" s="14" t="s">
        <v>84</v>
      </c>
      <c r="AW1332" s="14" t="s">
        <v>37</v>
      </c>
      <c r="AX1332" s="14" t="s">
        <v>76</v>
      </c>
      <c r="AY1332" s="234" t="s">
        <v>315</v>
      </c>
    </row>
    <row r="1333" spans="1:65" s="13" customFormat="1">
      <c r="B1333" s="213"/>
      <c r="C1333" s="214"/>
      <c r="D1333" s="209" t="s">
        <v>324</v>
      </c>
      <c r="E1333" s="215" t="s">
        <v>19</v>
      </c>
      <c r="F1333" s="216" t="s">
        <v>1832</v>
      </c>
      <c r="G1333" s="214"/>
      <c r="H1333" s="217">
        <v>12.56</v>
      </c>
      <c r="I1333" s="218"/>
      <c r="J1333" s="214"/>
      <c r="K1333" s="214"/>
      <c r="L1333" s="219"/>
      <c r="M1333" s="220"/>
      <c r="N1333" s="221"/>
      <c r="O1333" s="221"/>
      <c r="P1333" s="221"/>
      <c r="Q1333" s="221"/>
      <c r="R1333" s="221"/>
      <c r="S1333" s="221"/>
      <c r="T1333" s="222"/>
      <c r="AT1333" s="223" t="s">
        <v>324</v>
      </c>
      <c r="AU1333" s="223" t="s">
        <v>86</v>
      </c>
      <c r="AV1333" s="13" t="s">
        <v>86</v>
      </c>
      <c r="AW1333" s="13" t="s">
        <v>37</v>
      </c>
      <c r="AX1333" s="13" t="s">
        <v>76</v>
      </c>
      <c r="AY1333" s="223" t="s">
        <v>315</v>
      </c>
    </row>
    <row r="1334" spans="1:65" s="13" customFormat="1">
      <c r="B1334" s="213"/>
      <c r="C1334" s="214"/>
      <c r="D1334" s="209" t="s">
        <v>324</v>
      </c>
      <c r="E1334" s="215" t="s">
        <v>19</v>
      </c>
      <c r="F1334" s="216" t="s">
        <v>1833</v>
      </c>
      <c r="G1334" s="214"/>
      <c r="H1334" s="217">
        <v>31.616</v>
      </c>
      <c r="I1334" s="218"/>
      <c r="J1334" s="214"/>
      <c r="K1334" s="214"/>
      <c r="L1334" s="219"/>
      <c r="M1334" s="220"/>
      <c r="N1334" s="221"/>
      <c r="O1334" s="221"/>
      <c r="P1334" s="221"/>
      <c r="Q1334" s="221"/>
      <c r="R1334" s="221"/>
      <c r="S1334" s="221"/>
      <c r="T1334" s="222"/>
      <c r="AT1334" s="223" t="s">
        <v>324</v>
      </c>
      <c r="AU1334" s="223" t="s">
        <v>86</v>
      </c>
      <c r="AV1334" s="13" t="s">
        <v>86</v>
      </c>
      <c r="AW1334" s="13" t="s">
        <v>37</v>
      </c>
      <c r="AX1334" s="13" t="s">
        <v>76</v>
      </c>
      <c r="AY1334" s="223" t="s">
        <v>315</v>
      </c>
    </row>
    <row r="1335" spans="1:65" s="16" customFormat="1">
      <c r="B1335" s="246"/>
      <c r="C1335" s="247"/>
      <c r="D1335" s="209" t="s">
        <v>324</v>
      </c>
      <c r="E1335" s="248" t="s">
        <v>188</v>
      </c>
      <c r="F1335" s="249" t="s">
        <v>368</v>
      </c>
      <c r="G1335" s="247"/>
      <c r="H1335" s="250">
        <v>44.176000000000002</v>
      </c>
      <c r="I1335" s="251"/>
      <c r="J1335" s="247"/>
      <c r="K1335" s="247"/>
      <c r="L1335" s="252"/>
      <c r="M1335" s="253"/>
      <c r="N1335" s="254"/>
      <c r="O1335" s="254"/>
      <c r="P1335" s="254"/>
      <c r="Q1335" s="254"/>
      <c r="R1335" s="254"/>
      <c r="S1335" s="254"/>
      <c r="T1335" s="255"/>
      <c r="AT1335" s="256" t="s">
        <v>324</v>
      </c>
      <c r="AU1335" s="256" t="s">
        <v>86</v>
      </c>
      <c r="AV1335" s="16" t="s">
        <v>194</v>
      </c>
      <c r="AW1335" s="16" t="s">
        <v>37</v>
      </c>
      <c r="AX1335" s="16" t="s">
        <v>84</v>
      </c>
      <c r="AY1335" s="256" t="s">
        <v>315</v>
      </c>
    </row>
    <row r="1336" spans="1:65" s="2" customFormat="1" ht="16.5" customHeight="1">
      <c r="A1336" s="36"/>
      <c r="B1336" s="37"/>
      <c r="C1336" s="196" t="s">
        <v>1834</v>
      </c>
      <c r="D1336" s="196" t="s">
        <v>317</v>
      </c>
      <c r="E1336" s="197" t="s">
        <v>1835</v>
      </c>
      <c r="F1336" s="198" t="s">
        <v>1836</v>
      </c>
      <c r="G1336" s="199" t="s">
        <v>117</v>
      </c>
      <c r="H1336" s="200">
        <v>4.7E-2</v>
      </c>
      <c r="I1336" s="201"/>
      <c r="J1336" s="202">
        <f>ROUND(I1336*H1336,2)</f>
        <v>0</v>
      </c>
      <c r="K1336" s="198" t="s">
        <v>320</v>
      </c>
      <c r="L1336" s="41"/>
      <c r="M1336" s="203" t="s">
        <v>19</v>
      </c>
      <c r="N1336" s="204" t="s">
        <v>47</v>
      </c>
      <c r="O1336" s="66"/>
      <c r="P1336" s="205">
        <f>O1336*H1336</f>
        <v>0</v>
      </c>
      <c r="Q1336" s="205">
        <v>0</v>
      </c>
      <c r="R1336" s="205">
        <f>Q1336*H1336</f>
        <v>0</v>
      </c>
      <c r="S1336" s="205">
        <v>0</v>
      </c>
      <c r="T1336" s="206">
        <f>S1336*H1336</f>
        <v>0</v>
      </c>
      <c r="U1336" s="36"/>
      <c r="V1336" s="36"/>
      <c r="W1336" s="36"/>
      <c r="X1336" s="36"/>
      <c r="Y1336" s="36"/>
      <c r="Z1336" s="36"/>
      <c r="AA1336" s="36"/>
      <c r="AB1336" s="36"/>
      <c r="AC1336" s="36"/>
      <c r="AD1336" s="36"/>
      <c r="AE1336" s="36"/>
      <c r="AR1336" s="207" t="s">
        <v>440</v>
      </c>
      <c r="AT1336" s="207" t="s">
        <v>317</v>
      </c>
      <c r="AU1336" s="207" t="s">
        <v>86</v>
      </c>
      <c r="AY1336" s="19" t="s">
        <v>315</v>
      </c>
      <c r="BE1336" s="208">
        <f>IF(N1336="základní",J1336,0)</f>
        <v>0</v>
      </c>
      <c r="BF1336" s="208">
        <f>IF(N1336="snížená",J1336,0)</f>
        <v>0</v>
      </c>
      <c r="BG1336" s="208">
        <f>IF(N1336="zákl. přenesená",J1336,0)</f>
        <v>0</v>
      </c>
      <c r="BH1336" s="208">
        <f>IF(N1336="sníž. přenesená",J1336,0)</f>
        <v>0</v>
      </c>
      <c r="BI1336" s="208">
        <f>IF(N1336="nulová",J1336,0)</f>
        <v>0</v>
      </c>
      <c r="BJ1336" s="19" t="s">
        <v>84</v>
      </c>
      <c r="BK1336" s="208">
        <f>ROUND(I1336*H1336,2)</f>
        <v>0</v>
      </c>
      <c r="BL1336" s="19" t="s">
        <v>440</v>
      </c>
      <c r="BM1336" s="207" t="s">
        <v>1837</v>
      </c>
    </row>
    <row r="1337" spans="1:65" s="2" customFormat="1" ht="19.5">
      <c r="A1337" s="36"/>
      <c r="B1337" s="37"/>
      <c r="C1337" s="38"/>
      <c r="D1337" s="209" t="s">
        <v>322</v>
      </c>
      <c r="E1337" s="38"/>
      <c r="F1337" s="210" t="s">
        <v>1838</v>
      </c>
      <c r="G1337" s="38"/>
      <c r="H1337" s="38"/>
      <c r="I1337" s="118"/>
      <c r="J1337" s="38"/>
      <c r="K1337" s="38"/>
      <c r="L1337" s="41"/>
      <c r="M1337" s="211"/>
      <c r="N1337" s="212"/>
      <c r="O1337" s="66"/>
      <c r="P1337" s="66"/>
      <c r="Q1337" s="66"/>
      <c r="R1337" s="66"/>
      <c r="S1337" s="66"/>
      <c r="T1337" s="67"/>
      <c r="U1337" s="36"/>
      <c r="V1337" s="36"/>
      <c r="W1337" s="36"/>
      <c r="X1337" s="36"/>
      <c r="Y1337" s="36"/>
      <c r="Z1337" s="36"/>
      <c r="AA1337" s="36"/>
      <c r="AB1337" s="36"/>
      <c r="AC1337" s="36"/>
      <c r="AD1337" s="36"/>
      <c r="AE1337" s="36"/>
      <c r="AT1337" s="19" t="s">
        <v>322</v>
      </c>
      <c r="AU1337" s="19" t="s">
        <v>86</v>
      </c>
    </row>
    <row r="1338" spans="1:65" s="12" customFormat="1" ht="25.9" customHeight="1">
      <c r="B1338" s="180"/>
      <c r="C1338" s="181"/>
      <c r="D1338" s="182" t="s">
        <v>75</v>
      </c>
      <c r="E1338" s="183" t="s">
        <v>576</v>
      </c>
      <c r="F1338" s="183" t="s">
        <v>1839</v>
      </c>
      <c r="G1338" s="181"/>
      <c r="H1338" s="181"/>
      <c r="I1338" s="184"/>
      <c r="J1338" s="185">
        <f>BK1338</f>
        <v>0</v>
      </c>
      <c r="K1338" s="181"/>
      <c r="L1338" s="186"/>
      <c r="M1338" s="187"/>
      <c r="N1338" s="188"/>
      <c r="O1338" s="188"/>
      <c r="P1338" s="189">
        <f>P1339</f>
        <v>0</v>
      </c>
      <c r="Q1338" s="188"/>
      <c r="R1338" s="189">
        <f>R1339</f>
        <v>0.25724400000000003</v>
      </c>
      <c r="S1338" s="188"/>
      <c r="T1338" s="190">
        <f>T1339</f>
        <v>0</v>
      </c>
      <c r="AR1338" s="191" t="s">
        <v>142</v>
      </c>
      <c r="AT1338" s="192" t="s">
        <v>75</v>
      </c>
      <c r="AU1338" s="192" t="s">
        <v>76</v>
      </c>
      <c r="AY1338" s="191" t="s">
        <v>315</v>
      </c>
      <c r="BK1338" s="193">
        <f>BK1339</f>
        <v>0</v>
      </c>
    </row>
    <row r="1339" spans="1:65" s="12" customFormat="1" ht="22.9" customHeight="1">
      <c r="B1339" s="180"/>
      <c r="C1339" s="181"/>
      <c r="D1339" s="182" t="s">
        <v>75</v>
      </c>
      <c r="E1339" s="194" t="s">
        <v>1840</v>
      </c>
      <c r="F1339" s="194" t="s">
        <v>1841</v>
      </c>
      <c r="G1339" s="181"/>
      <c r="H1339" s="181"/>
      <c r="I1339" s="184"/>
      <c r="J1339" s="195">
        <f>BK1339</f>
        <v>0</v>
      </c>
      <c r="K1339" s="181"/>
      <c r="L1339" s="186"/>
      <c r="M1339" s="187"/>
      <c r="N1339" s="188"/>
      <c r="O1339" s="188"/>
      <c r="P1339" s="189">
        <f>SUM(P1340:P1366)</f>
        <v>0</v>
      </c>
      <c r="Q1339" s="188"/>
      <c r="R1339" s="189">
        <f>SUM(R1340:R1366)</f>
        <v>0.25724400000000003</v>
      </c>
      <c r="S1339" s="188"/>
      <c r="T1339" s="190">
        <f>SUM(T1340:T1366)</f>
        <v>0</v>
      </c>
      <c r="AR1339" s="191" t="s">
        <v>142</v>
      </c>
      <c r="AT1339" s="192" t="s">
        <v>75</v>
      </c>
      <c r="AU1339" s="192" t="s">
        <v>84</v>
      </c>
      <c r="AY1339" s="191" t="s">
        <v>315</v>
      </c>
      <c r="BK1339" s="193">
        <f>SUM(BK1340:BK1366)</f>
        <v>0</v>
      </c>
    </row>
    <row r="1340" spans="1:65" s="2" customFormat="1" ht="16.5" customHeight="1">
      <c r="A1340" s="36"/>
      <c r="B1340" s="37"/>
      <c r="C1340" s="196" t="s">
        <v>1842</v>
      </c>
      <c r="D1340" s="196" t="s">
        <v>317</v>
      </c>
      <c r="E1340" s="197" t="s">
        <v>1843</v>
      </c>
      <c r="F1340" s="198" t="s">
        <v>1844</v>
      </c>
      <c r="G1340" s="199" t="s">
        <v>121</v>
      </c>
      <c r="H1340" s="200">
        <v>261.2</v>
      </c>
      <c r="I1340" s="201"/>
      <c r="J1340" s="202">
        <f>ROUND(I1340*H1340,2)</f>
        <v>0</v>
      </c>
      <c r="K1340" s="198" t="s">
        <v>320</v>
      </c>
      <c r="L1340" s="41"/>
      <c r="M1340" s="203" t="s">
        <v>19</v>
      </c>
      <c r="N1340" s="204" t="s">
        <v>47</v>
      </c>
      <c r="O1340" s="66"/>
      <c r="P1340" s="205">
        <f>O1340*H1340</f>
        <v>0</v>
      </c>
      <c r="Q1340" s="205">
        <v>0</v>
      </c>
      <c r="R1340" s="205">
        <f>Q1340*H1340</f>
        <v>0</v>
      </c>
      <c r="S1340" s="205">
        <v>0</v>
      </c>
      <c r="T1340" s="206">
        <f>S1340*H1340</f>
        <v>0</v>
      </c>
      <c r="U1340" s="36"/>
      <c r="V1340" s="36"/>
      <c r="W1340" s="36"/>
      <c r="X1340" s="36"/>
      <c r="Y1340" s="36"/>
      <c r="Z1340" s="36"/>
      <c r="AA1340" s="36"/>
      <c r="AB1340" s="36"/>
      <c r="AC1340" s="36"/>
      <c r="AD1340" s="36"/>
      <c r="AE1340" s="36"/>
      <c r="AR1340" s="207" t="s">
        <v>827</v>
      </c>
      <c r="AT1340" s="207" t="s">
        <v>317</v>
      </c>
      <c r="AU1340" s="207" t="s">
        <v>86</v>
      </c>
      <c r="AY1340" s="19" t="s">
        <v>315</v>
      </c>
      <c r="BE1340" s="208">
        <f>IF(N1340="základní",J1340,0)</f>
        <v>0</v>
      </c>
      <c r="BF1340" s="208">
        <f>IF(N1340="snížená",J1340,0)</f>
        <v>0</v>
      </c>
      <c r="BG1340" s="208">
        <f>IF(N1340="zákl. přenesená",J1340,0)</f>
        <v>0</v>
      </c>
      <c r="BH1340" s="208">
        <f>IF(N1340="sníž. přenesená",J1340,0)</f>
        <v>0</v>
      </c>
      <c r="BI1340" s="208">
        <f>IF(N1340="nulová",J1340,0)</f>
        <v>0</v>
      </c>
      <c r="BJ1340" s="19" t="s">
        <v>84</v>
      </c>
      <c r="BK1340" s="208">
        <f>ROUND(I1340*H1340,2)</f>
        <v>0</v>
      </c>
      <c r="BL1340" s="19" t="s">
        <v>827</v>
      </c>
      <c r="BM1340" s="207" t="s">
        <v>1845</v>
      </c>
    </row>
    <row r="1341" spans="1:65" s="2" customFormat="1" ht="19.5">
      <c r="A1341" s="36"/>
      <c r="B1341" s="37"/>
      <c r="C1341" s="38"/>
      <c r="D1341" s="209" t="s">
        <v>322</v>
      </c>
      <c r="E1341" s="38"/>
      <c r="F1341" s="210" t="s">
        <v>1846</v>
      </c>
      <c r="G1341" s="38"/>
      <c r="H1341" s="38"/>
      <c r="I1341" s="118"/>
      <c r="J1341" s="38"/>
      <c r="K1341" s="38"/>
      <c r="L1341" s="41"/>
      <c r="M1341" s="211"/>
      <c r="N1341" s="212"/>
      <c r="O1341" s="66"/>
      <c r="P1341" s="66"/>
      <c r="Q1341" s="66"/>
      <c r="R1341" s="66"/>
      <c r="S1341" s="66"/>
      <c r="T1341" s="67"/>
      <c r="U1341" s="36"/>
      <c r="V1341" s="36"/>
      <c r="W1341" s="36"/>
      <c r="X1341" s="36"/>
      <c r="Y1341" s="36"/>
      <c r="Z1341" s="36"/>
      <c r="AA1341" s="36"/>
      <c r="AB1341" s="36"/>
      <c r="AC1341" s="36"/>
      <c r="AD1341" s="36"/>
      <c r="AE1341" s="36"/>
      <c r="AT1341" s="19" t="s">
        <v>322</v>
      </c>
      <c r="AU1341" s="19" t="s">
        <v>86</v>
      </c>
    </row>
    <row r="1342" spans="1:65" s="14" customFormat="1">
      <c r="B1342" s="225"/>
      <c r="C1342" s="226"/>
      <c r="D1342" s="209" t="s">
        <v>324</v>
      </c>
      <c r="E1342" s="227" t="s">
        <v>19</v>
      </c>
      <c r="F1342" s="228" t="s">
        <v>1831</v>
      </c>
      <c r="G1342" s="226"/>
      <c r="H1342" s="227" t="s">
        <v>19</v>
      </c>
      <c r="I1342" s="229"/>
      <c r="J1342" s="226"/>
      <c r="K1342" s="226"/>
      <c r="L1342" s="230"/>
      <c r="M1342" s="231"/>
      <c r="N1342" s="232"/>
      <c r="O1342" s="232"/>
      <c r="P1342" s="232"/>
      <c r="Q1342" s="232"/>
      <c r="R1342" s="232"/>
      <c r="S1342" s="232"/>
      <c r="T1342" s="233"/>
      <c r="AT1342" s="234" t="s">
        <v>324</v>
      </c>
      <c r="AU1342" s="234" t="s">
        <v>86</v>
      </c>
      <c r="AV1342" s="14" t="s">
        <v>84</v>
      </c>
      <c r="AW1342" s="14" t="s">
        <v>37</v>
      </c>
      <c r="AX1342" s="14" t="s">
        <v>76</v>
      </c>
      <c r="AY1342" s="234" t="s">
        <v>315</v>
      </c>
    </row>
    <row r="1343" spans="1:65" s="14" customFormat="1">
      <c r="B1343" s="225"/>
      <c r="C1343" s="226"/>
      <c r="D1343" s="209" t="s">
        <v>324</v>
      </c>
      <c r="E1343" s="227" t="s">
        <v>19</v>
      </c>
      <c r="F1343" s="228" t="s">
        <v>1119</v>
      </c>
      <c r="G1343" s="226"/>
      <c r="H1343" s="227" t="s">
        <v>19</v>
      </c>
      <c r="I1343" s="229"/>
      <c r="J1343" s="226"/>
      <c r="K1343" s="226"/>
      <c r="L1343" s="230"/>
      <c r="M1343" s="231"/>
      <c r="N1343" s="232"/>
      <c r="O1343" s="232"/>
      <c r="P1343" s="232"/>
      <c r="Q1343" s="232"/>
      <c r="R1343" s="232"/>
      <c r="S1343" s="232"/>
      <c r="T1343" s="233"/>
      <c r="AT1343" s="234" t="s">
        <v>324</v>
      </c>
      <c r="AU1343" s="234" t="s">
        <v>86</v>
      </c>
      <c r="AV1343" s="14" t="s">
        <v>84</v>
      </c>
      <c r="AW1343" s="14" t="s">
        <v>37</v>
      </c>
      <c r="AX1343" s="14" t="s">
        <v>76</v>
      </c>
      <c r="AY1343" s="234" t="s">
        <v>315</v>
      </c>
    </row>
    <row r="1344" spans="1:65" s="13" customFormat="1">
      <c r="B1344" s="213"/>
      <c r="C1344" s="214"/>
      <c r="D1344" s="209" t="s">
        <v>324</v>
      </c>
      <c r="E1344" s="215" t="s">
        <v>19</v>
      </c>
      <c r="F1344" s="216" t="s">
        <v>1847</v>
      </c>
      <c r="G1344" s="214"/>
      <c r="H1344" s="217">
        <v>48.8</v>
      </c>
      <c r="I1344" s="218"/>
      <c r="J1344" s="214"/>
      <c r="K1344" s="214"/>
      <c r="L1344" s="219"/>
      <c r="M1344" s="220"/>
      <c r="N1344" s="221"/>
      <c r="O1344" s="221"/>
      <c r="P1344" s="221"/>
      <c r="Q1344" s="221"/>
      <c r="R1344" s="221"/>
      <c r="S1344" s="221"/>
      <c r="T1344" s="222"/>
      <c r="AT1344" s="223" t="s">
        <v>324</v>
      </c>
      <c r="AU1344" s="223" t="s">
        <v>86</v>
      </c>
      <c r="AV1344" s="13" t="s">
        <v>86</v>
      </c>
      <c r="AW1344" s="13" t="s">
        <v>37</v>
      </c>
      <c r="AX1344" s="13" t="s">
        <v>76</v>
      </c>
      <c r="AY1344" s="223" t="s">
        <v>315</v>
      </c>
    </row>
    <row r="1345" spans="1:65" s="14" customFormat="1">
      <c r="B1345" s="225"/>
      <c r="C1345" s="226"/>
      <c r="D1345" s="209" t="s">
        <v>324</v>
      </c>
      <c r="E1345" s="227" t="s">
        <v>19</v>
      </c>
      <c r="F1345" s="228" t="s">
        <v>1125</v>
      </c>
      <c r="G1345" s="226"/>
      <c r="H1345" s="227" t="s">
        <v>19</v>
      </c>
      <c r="I1345" s="229"/>
      <c r="J1345" s="226"/>
      <c r="K1345" s="226"/>
      <c r="L1345" s="230"/>
      <c r="M1345" s="231"/>
      <c r="N1345" s="232"/>
      <c r="O1345" s="232"/>
      <c r="P1345" s="232"/>
      <c r="Q1345" s="232"/>
      <c r="R1345" s="232"/>
      <c r="S1345" s="232"/>
      <c r="T1345" s="233"/>
      <c r="AT1345" s="234" t="s">
        <v>324</v>
      </c>
      <c r="AU1345" s="234" t="s">
        <v>86</v>
      </c>
      <c r="AV1345" s="14" t="s">
        <v>84</v>
      </c>
      <c r="AW1345" s="14" t="s">
        <v>37</v>
      </c>
      <c r="AX1345" s="14" t="s">
        <v>76</v>
      </c>
      <c r="AY1345" s="234" t="s">
        <v>315</v>
      </c>
    </row>
    <row r="1346" spans="1:65" s="13" customFormat="1">
      <c r="B1346" s="213"/>
      <c r="C1346" s="214"/>
      <c r="D1346" s="209" t="s">
        <v>324</v>
      </c>
      <c r="E1346" s="215" t="s">
        <v>19</v>
      </c>
      <c r="F1346" s="216" t="s">
        <v>1847</v>
      </c>
      <c r="G1346" s="214"/>
      <c r="H1346" s="217">
        <v>48.8</v>
      </c>
      <c r="I1346" s="218"/>
      <c r="J1346" s="214"/>
      <c r="K1346" s="214"/>
      <c r="L1346" s="219"/>
      <c r="M1346" s="220"/>
      <c r="N1346" s="221"/>
      <c r="O1346" s="221"/>
      <c r="P1346" s="221"/>
      <c r="Q1346" s="221"/>
      <c r="R1346" s="221"/>
      <c r="S1346" s="221"/>
      <c r="T1346" s="222"/>
      <c r="AT1346" s="223" t="s">
        <v>324</v>
      </c>
      <c r="AU1346" s="223" t="s">
        <v>86</v>
      </c>
      <c r="AV1346" s="13" t="s">
        <v>86</v>
      </c>
      <c r="AW1346" s="13" t="s">
        <v>37</v>
      </c>
      <c r="AX1346" s="13" t="s">
        <v>76</v>
      </c>
      <c r="AY1346" s="223" t="s">
        <v>315</v>
      </c>
    </row>
    <row r="1347" spans="1:65" s="14" customFormat="1">
      <c r="B1347" s="225"/>
      <c r="C1347" s="226"/>
      <c r="D1347" s="209" t="s">
        <v>324</v>
      </c>
      <c r="E1347" s="227" t="s">
        <v>19</v>
      </c>
      <c r="F1347" s="228" t="s">
        <v>1126</v>
      </c>
      <c r="G1347" s="226"/>
      <c r="H1347" s="227" t="s">
        <v>19</v>
      </c>
      <c r="I1347" s="229"/>
      <c r="J1347" s="226"/>
      <c r="K1347" s="226"/>
      <c r="L1347" s="230"/>
      <c r="M1347" s="231"/>
      <c r="N1347" s="232"/>
      <c r="O1347" s="232"/>
      <c r="P1347" s="232"/>
      <c r="Q1347" s="232"/>
      <c r="R1347" s="232"/>
      <c r="S1347" s="232"/>
      <c r="T1347" s="233"/>
      <c r="AT1347" s="234" t="s">
        <v>324</v>
      </c>
      <c r="AU1347" s="234" t="s">
        <v>86</v>
      </c>
      <c r="AV1347" s="14" t="s">
        <v>84</v>
      </c>
      <c r="AW1347" s="14" t="s">
        <v>37</v>
      </c>
      <c r="AX1347" s="14" t="s">
        <v>76</v>
      </c>
      <c r="AY1347" s="234" t="s">
        <v>315</v>
      </c>
    </row>
    <row r="1348" spans="1:65" s="13" customFormat="1">
      <c r="B1348" s="213"/>
      <c r="C1348" s="214"/>
      <c r="D1348" s="209" t="s">
        <v>324</v>
      </c>
      <c r="E1348" s="215" t="s">
        <v>19</v>
      </c>
      <c r="F1348" s="216" t="s">
        <v>1848</v>
      </c>
      <c r="G1348" s="214"/>
      <c r="H1348" s="217">
        <v>38.5</v>
      </c>
      <c r="I1348" s="218"/>
      <c r="J1348" s="214"/>
      <c r="K1348" s="214"/>
      <c r="L1348" s="219"/>
      <c r="M1348" s="220"/>
      <c r="N1348" s="221"/>
      <c r="O1348" s="221"/>
      <c r="P1348" s="221"/>
      <c r="Q1348" s="221"/>
      <c r="R1348" s="221"/>
      <c r="S1348" s="221"/>
      <c r="T1348" s="222"/>
      <c r="AT1348" s="223" t="s">
        <v>324</v>
      </c>
      <c r="AU1348" s="223" t="s">
        <v>86</v>
      </c>
      <c r="AV1348" s="13" t="s">
        <v>86</v>
      </c>
      <c r="AW1348" s="13" t="s">
        <v>37</v>
      </c>
      <c r="AX1348" s="13" t="s">
        <v>76</v>
      </c>
      <c r="AY1348" s="223" t="s">
        <v>315</v>
      </c>
    </row>
    <row r="1349" spans="1:65" s="14" customFormat="1">
      <c r="B1349" s="225"/>
      <c r="C1349" s="226"/>
      <c r="D1349" s="209" t="s">
        <v>324</v>
      </c>
      <c r="E1349" s="227" t="s">
        <v>19</v>
      </c>
      <c r="F1349" s="228" t="s">
        <v>1131</v>
      </c>
      <c r="G1349" s="226"/>
      <c r="H1349" s="227" t="s">
        <v>19</v>
      </c>
      <c r="I1349" s="229"/>
      <c r="J1349" s="226"/>
      <c r="K1349" s="226"/>
      <c r="L1349" s="230"/>
      <c r="M1349" s="231"/>
      <c r="N1349" s="232"/>
      <c r="O1349" s="232"/>
      <c r="P1349" s="232"/>
      <c r="Q1349" s="232"/>
      <c r="R1349" s="232"/>
      <c r="S1349" s="232"/>
      <c r="T1349" s="233"/>
      <c r="AT1349" s="234" t="s">
        <v>324</v>
      </c>
      <c r="AU1349" s="234" t="s">
        <v>86</v>
      </c>
      <c r="AV1349" s="14" t="s">
        <v>84</v>
      </c>
      <c r="AW1349" s="14" t="s">
        <v>37</v>
      </c>
      <c r="AX1349" s="14" t="s">
        <v>76</v>
      </c>
      <c r="AY1349" s="234" t="s">
        <v>315</v>
      </c>
    </row>
    <row r="1350" spans="1:65" s="13" customFormat="1">
      <c r="B1350" s="213"/>
      <c r="C1350" s="214"/>
      <c r="D1350" s="209" t="s">
        <v>324</v>
      </c>
      <c r="E1350" s="215" t="s">
        <v>19</v>
      </c>
      <c r="F1350" s="216" t="s">
        <v>1848</v>
      </c>
      <c r="G1350" s="214"/>
      <c r="H1350" s="217">
        <v>38.5</v>
      </c>
      <c r="I1350" s="218"/>
      <c r="J1350" s="214"/>
      <c r="K1350" s="214"/>
      <c r="L1350" s="219"/>
      <c r="M1350" s="220"/>
      <c r="N1350" s="221"/>
      <c r="O1350" s="221"/>
      <c r="P1350" s="221"/>
      <c r="Q1350" s="221"/>
      <c r="R1350" s="221"/>
      <c r="S1350" s="221"/>
      <c r="T1350" s="222"/>
      <c r="AT1350" s="223" t="s">
        <v>324</v>
      </c>
      <c r="AU1350" s="223" t="s">
        <v>86</v>
      </c>
      <c r="AV1350" s="13" t="s">
        <v>86</v>
      </c>
      <c r="AW1350" s="13" t="s">
        <v>37</v>
      </c>
      <c r="AX1350" s="13" t="s">
        <v>76</v>
      </c>
      <c r="AY1350" s="223" t="s">
        <v>315</v>
      </c>
    </row>
    <row r="1351" spans="1:65" s="14" customFormat="1">
      <c r="B1351" s="225"/>
      <c r="C1351" s="226"/>
      <c r="D1351" s="209" t="s">
        <v>324</v>
      </c>
      <c r="E1351" s="227" t="s">
        <v>19</v>
      </c>
      <c r="F1351" s="228" t="s">
        <v>1134</v>
      </c>
      <c r="G1351" s="226"/>
      <c r="H1351" s="227" t="s">
        <v>19</v>
      </c>
      <c r="I1351" s="229"/>
      <c r="J1351" s="226"/>
      <c r="K1351" s="226"/>
      <c r="L1351" s="230"/>
      <c r="M1351" s="231"/>
      <c r="N1351" s="232"/>
      <c r="O1351" s="232"/>
      <c r="P1351" s="232"/>
      <c r="Q1351" s="232"/>
      <c r="R1351" s="232"/>
      <c r="S1351" s="232"/>
      <c r="T1351" s="233"/>
      <c r="AT1351" s="234" t="s">
        <v>324</v>
      </c>
      <c r="AU1351" s="234" t="s">
        <v>86</v>
      </c>
      <c r="AV1351" s="14" t="s">
        <v>84</v>
      </c>
      <c r="AW1351" s="14" t="s">
        <v>37</v>
      </c>
      <c r="AX1351" s="14" t="s">
        <v>76</v>
      </c>
      <c r="AY1351" s="234" t="s">
        <v>315</v>
      </c>
    </row>
    <row r="1352" spans="1:65" s="13" customFormat="1">
      <c r="B1352" s="213"/>
      <c r="C1352" s="214"/>
      <c r="D1352" s="209" t="s">
        <v>324</v>
      </c>
      <c r="E1352" s="215" t="s">
        <v>19</v>
      </c>
      <c r="F1352" s="216" t="s">
        <v>1849</v>
      </c>
      <c r="G1352" s="214"/>
      <c r="H1352" s="217">
        <v>21.3</v>
      </c>
      <c r="I1352" s="218"/>
      <c r="J1352" s="214"/>
      <c r="K1352" s="214"/>
      <c r="L1352" s="219"/>
      <c r="M1352" s="220"/>
      <c r="N1352" s="221"/>
      <c r="O1352" s="221"/>
      <c r="P1352" s="221"/>
      <c r="Q1352" s="221"/>
      <c r="R1352" s="221"/>
      <c r="S1352" s="221"/>
      <c r="T1352" s="222"/>
      <c r="AT1352" s="223" t="s">
        <v>324</v>
      </c>
      <c r="AU1352" s="223" t="s">
        <v>86</v>
      </c>
      <c r="AV1352" s="13" t="s">
        <v>86</v>
      </c>
      <c r="AW1352" s="13" t="s">
        <v>37</v>
      </c>
      <c r="AX1352" s="13" t="s">
        <v>76</v>
      </c>
      <c r="AY1352" s="223" t="s">
        <v>315</v>
      </c>
    </row>
    <row r="1353" spans="1:65" s="14" customFormat="1">
      <c r="B1353" s="225"/>
      <c r="C1353" s="226"/>
      <c r="D1353" s="209" t="s">
        <v>324</v>
      </c>
      <c r="E1353" s="227" t="s">
        <v>19</v>
      </c>
      <c r="F1353" s="228" t="s">
        <v>1138</v>
      </c>
      <c r="G1353" s="226"/>
      <c r="H1353" s="227" t="s">
        <v>19</v>
      </c>
      <c r="I1353" s="229"/>
      <c r="J1353" s="226"/>
      <c r="K1353" s="226"/>
      <c r="L1353" s="230"/>
      <c r="M1353" s="231"/>
      <c r="N1353" s="232"/>
      <c r="O1353" s="232"/>
      <c r="P1353" s="232"/>
      <c r="Q1353" s="232"/>
      <c r="R1353" s="232"/>
      <c r="S1353" s="232"/>
      <c r="T1353" s="233"/>
      <c r="AT1353" s="234" t="s">
        <v>324</v>
      </c>
      <c r="AU1353" s="234" t="s">
        <v>86</v>
      </c>
      <c r="AV1353" s="14" t="s">
        <v>84</v>
      </c>
      <c r="AW1353" s="14" t="s">
        <v>37</v>
      </c>
      <c r="AX1353" s="14" t="s">
        <v>76</v>
      </c>
      <c r="AY1353" s="234" t="s">
        <v>315</v>
      </c>
    </row>
    <row r="1354" spans="1:65" s="13" customFormat="1">
      <c r="B1354" s="213"/>
      <c r="C1354" s="214"/>
      <c r="D1354" s="209" t="s">
        <v>324</v>
      </c>
      <c r="E1354" s="215" t="s">
        <v>19</v>
      </c>
      <c r="F1354" s="216" t="s">
        <v>1850</v>
      </c>
      <c r="G1354" s="214"/>
      <c r="H1354" s="217">
        <v>24</v>
      </c>
      <c r="I1354" s="218"/>
      <c r="J1354" s="214"/>
      <c r="K1354" s="214"/>
      <c r="L1354" s="219"/>
      <c r="M1354" s="220"/>
      <c r="N1354" s="221"/>
      <c r="O1354" s="221"/>
      <c r="P1354" s="221"/>
      <c r="Q1354" s="221"/>
      <c r="R1354" s="221"/>
      <c r="S1354" s="221"/>
      <c r="T1354" s="222"/>
      <c r="AT1354" s="223" t="s">
        <v>324</v>
      </c>
      <c r="AU1354" s="223" t="s">
        <v>86</v>
      </c>
      <c r="AV1354" s="13" t="s">
        <v>86</v>
      </c>
      <c r="AW1354" s="13" t="s">
        <v>37</v>
      </c>
      <c r="AX1354" s="13" t="s">
        <v>76</v>
      </c>
      <c r="AY1354" s="223" t="s">
        <v>315</v>
      </c>
    </row>
    <row r="1355" spans="1:65" s="14" customFormat="1">
      <c r="B1355" s="225"/>
      <c r="C1355" s="226"/>
      <c r="D1355" s="209" t="s">
        <v>324</v>
      </c>
      <c r="E1355" s="227" t="s">
        <v>19</v>
      </c>
      <c r="F1355" s="228" t="s">
        <v>1142</v>
      </c>
      <c r="G1355" s="226"/>
      <c r="H1355" s="227" t="s">
        <v>19</v>
      </c>
      <c r="I1355" s="229"/>
      <c r="J1355" s="226"/>
      <c r="K1355" s="226"/>
      <c r="L1355" s="230"/>
      <c r="M1355" s="231"/>
      <c r="N1355" s="232"/>
      <c r="O1355" s="232"/>
      <c r="P1355" s="232"/>
      <c r="Q1355" s="232"/>
      <c r="R1355" s="232"/>
      <c r="S1355" s="232"/>
      <c r="T1355" s="233"/>
      <c r="AT1355" s="234" t="s">
        <v>324</v>
      </c>
      <c r="AU1355" s="234" t="s">
        <v>86</v>
      </c>
      <c r="AV1355" s="14" t="s">
        <v>84</v>
      </c>
      <c r="AW1355" s="14" t="s">
        <v>37</v>
      </c>
      <c r="AX1355" s="14" t="s">
        <v>76</v>
      </c>
      <c r="AY1355" s="234" t="s">
        <v>315</v>
      </c>
    </row>
    <row r="1356" spans="1:65" s="13" customFormat="1">
      <c r="B1356" s="213"/>
      <c r="C1356" s="214"/>
      <c r="D1356" s="209" t="s">
        <v>324</v>
      </c>
      <c r="E1356" s="215" t="s">
        <v>19</v>
      </c>
      <c r="F1356" s="216" t="s">
        <v>1851</v>
      </c>
      <c r="G1356" s="214"/>
      <c r="H1356" s="217">
        <v>15.1</v>
      </c>
      <c r="I1356" s="218"/>
      <c r="J1356" s="214"/>
      <c r="K1356" s="214"/>
      <c r="L1356" s="219"/>
      <c r="M1356" s="220"/>
      <c r="N1356" s="221"/>
      <c r="O1356" s="221"/>
      <c r="P1356" s="221"/>
      <c r="Q1356" s="221"/>
      <c r="R1356" s="221"/>
      <c r="S1356" s="221"/>
      <c r="T1356" s="222"/>
      <c r="AT1356" s="223" t="s">
        <v>324</v>
      </c>
      <c r="AU1356" s="223" t="s">
        <v>86</v>
      </c>
      <c r="AV1356" s="13" t="s">
        <v>86</v>
      </c>
      <c r="AW1356" s="13" t="s">
        <v>37</v>
      </c>
      <c r="AX1356" s="13" t="s">
        <v>76</v>
      </c>
      <c r="AY1356" s="223" t="s">
        <v>315</v>
      </c>
    </row>
    <row r="1357" spans="1:65" s="14" customFormat="1">
      <c r="B1357" s="225"/>
      <c r="C1357" s="226"/>
      <c r="D1357" s="209" t="s">
        <v>324</v>
      </c>
      <c r="E1357" s="227" t="s">
        <v>19</v>
      </c>
      <c r="F1357" s="228" t="s">
        <v>1146</v>
      </c>
      <c r="G1357" s="226"/>
      <c r="H1357" s="227" t="s">
        <v>19</v>
      </c>
      <c r="I1357" s="229"/>
      <c r="J1357" s="226"/>
      <c r="K1357" s="226"/>
      <c r="L1357" s="230"/>
      <c r="M1357" s="231"/>
      <c r="N1357" s="232"/>
      <c r="O1357" s="232"/>
      <c r="P1357" s="232"/>
      <c r="Q1357" s="232"/>
      <c r="R1357" s="232"/>
      <c r="S1357" s="232"/>
      <c r="T1357" s="233"/>
      <c r="AT1357" s="234" t="s">
        <v>324</v>
      </c>
      <c r="AU1357" s="234" t="s">
        <v>86</v>
      </c>
      <c r="AV1357" s="14" t="s">
        <v>84</v>
      </c>
      <c r="AW1357" s="14" t="s">
        <v>37</v>
      </c>
      <c r="AX1357" s="14" t="s">
        <v>76</v>
      </c>
      <c r="AY1357" s="234" t="s">
        <v>315</v>
      </c>
    </row>
    <row r="1358" spans="1:65" s="13" customFormat="1">
      <c r="B1358" s="213"/>
      <c r="C1358" s="214"/>
      <c r="D1358" s="209" t="s">
        <v>324</v>
      </c>
      <c r="E1358" s="215" t="s">
        <v>19</v>
      </c>
      <c r="F1358" s="216" t="s">
        <v>1852</v>
      </c>
      <c r="G1358" s="214"/>
      <c r="H1358" s="217">
        <v>26.2</v>
      </c>
      <c r="I1358" s="218"/>
      <c r="J1358" s="214"/>
      <c r="K1358" s="214"/>
      <c r="L1358" s="219"/>
      <c r="M1358" s="220"/>
      <c r="N1358" s="221"/>
      <c r="O1358" s="221"/>
      <c r="P1358" s="221"/>
      <c r="Q1358" s="221"/>
      <c r="R1358" s="221"/>
      <c r="S1358" s="221"/>
      <c r="T1358" s="222"/>
      <c r="AT1358" s="223" t="s">
        <v>324</v>
      </c>
      <c r="AU1358" s="223" t="s">
        <v>86</v>
      </c>
      <c r="AV1358" s="13" t="s">
        <v>86</v>
      </c>
      <c r="AW1358" s="13" t="s">
        <v>37</v>
      </c>
      <c r="AX1358" s="13" t="s">
        <v>76</v>
      </c>
      <c r="AY1358" s="223" t="s">
        <v>315</v>
      </c>
    </row>
    <row r="1359" spans="1:65" s="16" customFormat="1">
      <c r="B1359" s="246"/>
      <c r="C1359" s="247"/>
      <c r="D1359" s="209" t="s">
        <v>324</v>
      </c>
      <c r="E1359" s="248" t="s">
        <v>161</v>
      </c>
      <c r="F1359" s="249" t="s">
        <v>368</v>
      </c>
      <c r="G1359" s="247"/>
      <c r="H1359" s="250">
        <v>261.2</v>
      </c>
      <c r="I1359" s="251"/>
      <c r="J1359" s="247"/>
      <c r="K1359" s="247"/>
      <c r="L1359" s="252"/>
      <c r="M1359" s="253"/>
      <c r="N1359" s="254"/>
      <c r="O1359" s="254"/>
      <c r="P1359" s="254"/>
      <c r="Q1359" s="254"/>
      <c r="R1359" s="254"/>
      <c r="S1359" s="254"/>
      <c r="T1359" s="255"/>
      <c r="AT1359" s="256" t="s">
        <v>324</v>
      </c>
      <c r="AU1359" s="256" t="s">
        <v>86</v>
      </c>
      <c r="AV1359" s="16" t="s">
        <v>194</v>
      </c>
      <c r="AW1359" s="16" t="s">
        <v>37</v>
      </c>
      <c r="AX1359" s="16" t="s">
        <v>84</v>
      </c>
      <c r="AY1359" s="256" t="s">
        <v>315</v>
      </c>
    </row>
    <row r="1360" spans="1:65" s="2" customFormat="1" ht="16.5" customHeight="1">
      <c r="A1360" s="36"/>
      <c r="B1360" s="37"/>
      <c r="C1360" s="257" t="s">
        <v>1853</v>
      </c>
      <c r="D1360" s="257" t="s">
        <v>576</v>
      </c>
      <c r="E1360" s="258" t="s">
        <v>1854</v>
      </c>
      <c r="F1360" s="259" t="s">
        <v>1855</v>
      </c>
      <c r="G1360" s="260" t="s">
        <v>190</v>
      </c>
      <c r="H1360" s="261">
        <v>248.92400000000001</v>
      </c>
      <c r="I1360" s="262"/>
      <c r="J1360" s="263">
        <f>ROUND(I1360*H1360,2)</f>
        <v>0</v>
      </c>
      <c r="K1360" s="259" t="s">
        <v>320</v>
      </c>
      <c r="L1360" s="264"/>
      <c r="M1360" s="265" t="s">
        <v>19</v>
      </c>
      <c r="N1360" s="266" t="s">
        <v>47</v>
      </c>
      <c r="O1360" s="66"/>
      <c r="P1360" s="205">
        <f>O1360*H1360</f>
        <v>0</v>
      </c>
      <c r="Q1360" s="205">
        <v>1E-3</v>
      </c>
      <c r="R1360" s="205">
        <f>Q1360*H1360</f>
        <v>0.24892400000000001</v>
      </c>
      <c r="S1360" s="205">
        <v>0</v>
      </c>
      <c r="T1360" s="206">
        <f>S1360*H1360</f>
        <v>0</v>
      </c>
      <c r="U1360" s="36"/>
      <c r="V1360" s="36"/>
      <c r="W1360" s="36"/>
      <c r="X1360" s="36"/>
      <c r="Y1360" s="36"/>
      <c r="Z1360" s="36"/>
      <c r="AA1360" s="36"/>
      <c r="AB1360" s="36"/>
      <c r="AC1360" s="36"/>
      <c r="AD1360" s="36"/>
      <c r="AE1360" s="36"/>
      <c r="AR1360" s="207" t="s">
        <v>1310</v>
      </c>
      <c r="AT1360" s="207" t="s">
        <v>576</v>
      </c>
      <c r="AU1360" s="207" t="s">
        <v>86</v>
      </c>
      <c r="AY1360" s="19" t="s">
        <v>315</v>
      </c>
      <c r="BE1360" s="208">
        <f>IF(N1360="základní",J1360,0)</f>
        <v>0</v>
      </c>
      <c r="BF1360" s="208">
        <f>IF(N1360="snížená",J1360,0)</f>
        <v>0</v>
      </c>
      <c r="BG1360" s="208">
        <f>IF(N1360="zákl. přenesená",J1360,0)</f>
        <v>0</v>
      </c>
      <c r="BH1360" s="208">
        <f>IF(N1360="sníž. přenesená",J1360,0)</f>
        <v>0</v>
      </c>
      <c r="BI1360" s="208">
        <f>IF(N1360="nulová",J1360,0)</f>
        <v>0</v>
      </c>
      <c r="BJ1360" s="19" t="s">
        <v>84</v>
      </c>
      <c r="BK1360" s="208">
        <f>ROUND(I1360*H1360,2)</f>
        <v>0</v>
      </c>
      <c r="BL1360" s="19" t="s">
        <v>1310</v>
      </c>
      <c r="BM1360" s="207" t="s">
        <v>1856</v>
      </c>
    </row>
    <row r="1361" spans="1:65" s="2" customFormat="1">
      <c r="A1361" s="36"/>
      <c r="B1361" s="37"/>
      <c r="C1361" s="38"/>
      <c r="D1361" s="209" t="s">
        <v>322</v>
      </c>
      <c r="E1361" s="38"/>
      <c r="F1361" s="210" t="s">
        <v>1855</v>
      </c>
      <c r="G1361" s="38"/>
      <c r="H1361" s="38"/>
      <c r="I1361" s="118"/>
      <c r="J1361" s="38"/>
      <c r="K1361" s="38"/>
      <c r="L1361" s="41"/>
      <c r="M1361" s="211"/>
      <c r="N1361" s="212"/>
      <c r="O1361" s="66"/>
      <c r="P1361" s="66"/>
      <c r="Q1361" s="66"/>
      <c r="R1361" s="66"/>
      <c r="S1361" s="66"/>
      <c r="T1361" s="67"/>
      <c r="U1361" s="36"/>
      <c r="V1361" s="36"/>
      <c r="W1361" s="36"/>
      <c r="X1361" s="36"/>
      <c r="Y1361" s="36"/>
      <c r="Z1361" s="36"/>
      <c r="AA1361" s="36"/>
      <c r="AB1361" s="36"/>
      <c r="AC1361" s="36"/>
      <c r="AD1361" s="36"/>
      <c r="AE1361" s="36"/>
      <c r="AT1361" s="19" t="s">
        <v>322</v>
      </c>
      <c r="AU1361" s="19" t="s">
        <v>86</v>
      </c>
    </row>
    <row r="1362" spans="1:65" s="13" customFormat="1">
      <c r="B1362" s="213"/>
      <c r="C1362" s="214"/>
      <c r="D1362" s="209" t="s">
        <v>324</v>
      </c>
      <c r="E1362" s="215" t="s">
        <v>19</v>
      </c>
      <c r="F1362" s="216" t="s">
        <v>1857</v>
      </c>
      <c r="G1362" s="214"/>
      <c r="H1362" s="217">
        <v>248.92400000000001</v>
      </c>
      <c r="I1362" s="218"/>
      <c r="J1362" s="214"/>
      <c r="K1362" s="214"/>
      <c r="L1362" s="219"/>
      <c r="M1362" s="220"/>
      <c r="N1362" s="221"/>
      <c r="O1362" s="221"/>
      <c r="P1362" s="221"/>
      <c r="Q1362" s="221"/>
      <c r="R1362" s="221"/>
      <c r="S1362" s="221"/>
      <c r="T1362" s="222"/>
      <c r="AT1362" s="223" t="s">
        <v>324</v>
      </c>
      <c r="AU1362" s="223" t="s">
        <v>86</v>
      </c>
      <c r="AV1362" s="13" t="s">
        <v>86</v>
      </c>
      <c r="AW1362" s="13" t="s">
        <v>37</v>
      </c>
      <c r="AX1362" s="13" t="s">
        <v>84</v>
      </c>
      <c r="AY1362" s="223" t="s">
        <v>315</v>
      </c>
    </row>
    <row r="1363" spans="1:65" s="2" customFormat="1" ht="16.5" customHeight="1">
      <c r="A1363" s="36"/>
      <c r="B1363" s="37"/>
      <c r="C1363" s="196" t="s">
        <v>1858</v>
      </c>
      <c r="D1363" s="196" t="s">
        <v>317</v>
      </c>
      <c r="E1363" s="197" t="s">
        <v>1859</v>
      </c>
      <c r="F1363" s="198" t="s">
        <v>1860</v>
      </c>
      <c r="G1363" s="199" t="s">
        <v>133</v>
      </c>
      <c r="H1363" s="200">
        <v>32</v>
      </c>
      <c r="I1363" s="201"/>
      <c r="J1363" s="202">
        <f>ROUND(I1363*H1363,2)</f>
        <v>0</v>
      </c>
      <c r="K1363" s="198" t="s">
        <v>320</v>
      </c>
      <c r="L1363" s="41"/>
      <c r="M1363" s="203" t="s">
        <v>19</v>
      </c>
      <c r="N1363" s="204" t="s">
        <v>47</v>
      </c>
      <c r="O1363" s="66"/>
      <c r="P1363" s="205">
        <f>O1363*H1363</f>
        <v>0</v>
      </c>
      <c r="Q1363" s="205">
        <v>0</v>
      </c>
      <c r="R1363" s="205">
        <f>Q1363*H1363</f>
        <v>0</v>
      </c>
      <c r="S1363" s="205">
        <v>0</v>
      </c>
      <c r="T1363" s="206">
        <f>S1363*H1363</f>
        <v>0</v>
      </c>
      <c r="U1363" s="36"/>
      <c r="V1363" s="36"/>
      <c r="W1363" s="36"/>
      <c r="X1363" s="36"/>
      <c r="Y1363" s="36"/>
      <c r="Z1363" s="36"/>
      <c r="AA1363" s="36"/>
      <c r="AB1363" s="36"/>
      <c r="AC1363" s="36"/>
      <c r="AD1363" s="36"/>
      <c r="AE1363" s="36"/>
      <c r="AR1363" s="207" t="s">
        <v>827</v>
      </c>
      <c r="AT1363" s="207" t="s">
        <v>317</v>
      </c>
      <c r="AU1363" s="207" t="s">
        <v>86</v>
      </c>
      <c r="AY1363" s="19" t="s">
        <v>315</v>
      </c>
      <c r="BE1363" s="208">
        <f>IF(N1363="základní",J1363,0)</f>
        <v>0</v>
      </c>
      <c r="BF1363" s="208">
        <f>IF(N1363="snížená",J1363,0)</f>
        <v>0</v>
      </c>
      <c r="BG1363" s="208">
        <f>IF(N1363="zákl. přenesená",J1363,0)</f>
        <v>0</v>
      </c>
      <c r="BH1363" s="208">
        <f>IF(N1363="sníž. přenesená",J1363,0)</f>
        <v>0</v>
      </c>
      <c r="BI1363" s="208">
        <f>IF(N1363="nulová",J1363,0)</f>
        <v>0</v>
      </c>
      <c r="BJ1363" s="19" t="s">
        <v>84</v>
      </c>
      <c r="BK1363" s="208">
        <f>ROUND(I1363*H1363,2)</f>
        <v>0</v>
      </c>
      <c r="BL1363" s="19" t="s">
        <v>827</v>
      </c>
      <c r="BM1363" s="207" t="s">
        <v>1861</v>
      </c>
    </row>
    <row r="1364" spans="1:65" s="2" customFormat="1">
      <c r="A1364" s="36"/>
      <c r="B1364" s="37"/>
      <c r="C1364" s="38"/>
      <c r="D1364" s="209" t="s">
        <v>322</v>
      </c>
      <c r="E1364" s="38"/>
      <c r="F1364" s="210" t="s">
        <v>1862</v>
      </c>
      <c r="G1364" s="38"/>
      <c r="H1364" s="38"/>
      <c r="I1364" s="118"/>
      <c r="J1364" s="38"/>
      <c r="K1364" s="38"/>
      <c r="L1364" s="41"/>
      <c r="M1364" s="211"/>
      <c r="N1364" s="212"/>
      <c r="O1364" s="66"/>
      <c r="P1364" s="66"/>
      <c r="Q1364" s="66"/>
      <c r="R1364" s="66"/>
      <c r="S1364" s="66"/>
      <c r="T1364" s="67"/>
      <c r="U1364" s="36"/>
      <c r="V1364" s="36"/>
      <c r="W1364" s="36"/>
      <c r="X1364" s="36"/>
      <c r="Y1364" s="36"/>
      <c r="Z1364" s="36"/>
      <c r="AA1364" s="36"/>
      <c r="AB1364" s="36"/>
      <c r="AC1364" s="36"/>
      <c r="AD1364" s="36"/>
      <c r="AE1364" s="36"/>
      <c r="AT1364" s="19" t="s">
        <v>322</v>
      </c>
      <c r="AU1364" s="19" t="s">
        <v>86</v>
      </c>
    </row>
    <row r="1365" spans="1:65" s="2" customFormat="1" ht="16.5" customHeight="1">
      <c r="A1365" s="36"/>
      <c r="B1365" s="37"/>
      <c r="C1365" s="257" t="s">
        <v>1863</v>
      </c>
      <c r="D1365" s="257" t="s">
        <v>576</v>
      </c>
      <c r="E1365" s="258" t="s">
        <v>1864</v>
      </c>
      <c r="F1365" s="259" t="s">
        <v>1865</v>
      </c>
      <c r="G1365" s="260" t="s">
        <v>133</v>
      </c>
      <c r="H1365" s="261">
        <v>32</v>
      </c>
      <c r="I1365" s="262"/>
      <c r="J1365" s="263">
        <f>ROUND(I1365*H1365,2)</f>
        <v>0</v>
      </c>
      <c r="K1365" s="259" t="s">
        <v>320</v>
      </c>
      <c r="L1365" s="264"/>
      <c r="M1365" s="265" t="s">
        <v>19</v>
      </c>
      <c r="N1365" s="266" t="s">
        <v>47</v>
      </c>
      <c r="O1365" s="66"/>
      <c r="P1365" s="205">
        <f>O1365*H1365</f>
        <v>0</v>
      </c>
      <c r="Q1365" s="205">
        <v>2.5999999999999998E-4</v>
      </c>
      <c r="R1365" s="205">
        <f>Q1365*H1365</f>
        <v>8.3199999999999993E-3</v>
      </c>
      <c r="S1365" s="205">
        <v>0</v>
      </c>
      <c r="T1365" s="206">
        <f>S1365*H1365</f>
        <v>0</v>
      </c>
      <c r="U1365" s="36"/>
      <c r="V1365" s="36"/>
      <c r="W1365" s="36"/>
      <c r="X1365" s="36"/>
      <c r="Y1365" s="36"/>
      <c r="Z1365" s="36"/>
      <c r="AA1365" s="36"/>
      <c r="AB1365" s="36"/>
      <c r="AC1365" s="36"/>
      <c r="AD1365" s="36"/>
      <c r="AE1365" s="36"/>
      <c r="AR1365" s="207" t="s">
        <v>1310</v>
      </c>
      <c r="AT1365" s="207" t="s">
        <v>576</v>
      </c>
      <c r="AU1365" s="207" t="s">
        <v>86</v>
      </c>
      <c r="AY1365" s="19" t="s">
        <v>315</v>
      </c>
      <c r="BE1365" s="208">
        <f>IF(N1365="základní",J1365,0)</f>
        <v>0</v>
      </c>
      <c r="BF1365" s="208">
        <f>IF(N1365="snížená",J1365,0)</f>
        <v>0</v>
      </c>
      <c r="BG1365" s="208">
        <f>IF(N1365="zákl. přenesená",J1365,0)</f>
        <v>0</v>
      </c>
      <c r="BH1365" s="208">
        <f>IF(N1365="sníž. přenesená",J1365,0)</f>
        <v>0</v>
      </c>
      <c r="BI1365" s="208">
        <f>IF(N1365="nulová",J1365,0)</f>
        <v>0</v>
      </c>
      <c r="BJ1365" s="19" t="s">
        <v>84</v>
      </c>
      <c r="BK1365" s="208">
        <f>ROUND(I1365*H1365,2)</f>
        <v>0</v>
      </c>
      <c r="BL1365" s="19" t="s">
        <v>1310</v>
      </c>
      <c r="BM1365" s="207" t="s">
        <v>1866</v>
      </c>
    </row>
    <row r="1366" spans="1:65" s="2" customFormat="1">
      <c r="A1366" s="36"/>
      <c r="B1366" s="37"/>
      <c r="C1366" s="38"/>
      <c r="D1366" s="209" t="s">
        <v>322</v>
      </c>
      <c r="E1366" s="38"/>
      <c r="F1366" s="210" t="s">
        <v>1865</v>
      </c>
      <c r="G1366" s="38"/>
      <c r="H1366" s="38"/>
      <c r="I1366" s="118"/>
      <c r="J1366" s="38"/>
      <c r="K1366" s="38"/>
      <c r="L1366" s="41"/>
      <c r="M1366" s="267"/>
      <c r="N1366" s="268"/>
      <c r="O1366" s="269"/>
      <c r="P1366" s="269"/>
      <c r="Q1366" s="269"/>
      <c r="R1366" s="269"/>
      <c r="S1366" s="269"/>
      <c r="T1366" s="270"/>
      <c r="U1366" s="36"/>
      <c r="V1366" s="36"/>
      <c r="W1366" s="36"/>
      <c r="X1366" s="36"/>
      <c r="Y1366" s="36"/>
      <c r="Z1366" s="36"/>
      <c r="AA1366" s="36"/>
      <c r="AB1366" s="36"/>
      <c r="AC1366" s="36"/>
      <c r="AD1366" s="36"/>
      <c r="AE1366" s="36"/>
      <c r="AT1366" s="19" t="s">
        <v>322</v>
      </c>
      <c r="AU1366" s="19" t="s">
        <v>86</v>
      </c>
    </row>
    <row r="1367" spans="1:65" s="2" customFormat="1" ht="6.95" customHeight="1">
      <c r="A1367" s="36"/>
      <c r="B1367" s="49"/>
      <c r="C1367" s="50"/>
      <c r="D1367" s="50"/>
      <c r="E1367" s="50"/>
      <c r="F1367" s="50"/>
      <c r="G1367" s="50"/>
      <c r="H1367" s="50"/>
      <c r="I1367" s="146"/>
      <c r="J1367" s="50"/>
      <c r="K1367" s="50"/>
      <c r="L1367" s="41"/>
      <c r="M1367" s="36"/>
      <c r="O1367" s="36"/>
      <c r="P1367" s="36"/>
      <c r="Q1367" s="36"/>
      <c r="R1367" s="36"/>
      <c r="S1367" s="36"/>
      <c r="T1367" s="36"/>
      <c r="U1367" s="36"/>
      <c r="V1367" s="36"/>
      <c r="W1367" s="36"/>
      <c r="X1367" s="36"/>
      <c r="Y1367" s="36"/>
      <c r="Z1367" s="36"/>
      <c r="AA1367" s="36"/>
      <c r="AB1367" s="36"/>
      <c r="AC1367" s="36"/>
      <c r="AD1367" s="36"/>
      <c r="AE1367" s="36"/>
    </row>
  </sheetData>
  <sheetProtection algorithmName="SHA-512" hashValue="lGmBX7F/jDrtz7YgmU8a+PCKtlSbIpYy8KqfYajl1HvBfUz2Z2dJAoqTZmR6+U7q28awc9Zmv+Jn9xTovZzbfw==" saltValue="QE+fcOAzIxUjyT4UlHKQbB1Rsz76XxebPr7R9/nGRwQYdwrP+Bre7Tyx8cgbyEsxSqYzgj+FAl5zv1Oy8Dgg8A==" spinCount="100000" sheet="1" objects="1" scenarios="1" formatColumns="0" formatRows="0" autoFilter="0"/>
  <autoFilter ref="C92:K1366"/>
  <mergeCells count="9">
    <mergeCell ref="E50:H50"/>
    <mergeCell ref="E83:H83"/>
    <mergeCell ref="E85:H85"/>
    <mergeCell ref="L2:V2"/>
    <mergeCell ref="E7:H7"/>
    <mergeCell ref="E9:H9"/>
    <mergeCell ref="E18:H18"/>
    <mergeCell ref="E27:H27"/>
    <mergeCell ref="E48:H48"/>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2:BM42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84"/>
      <c r="M2" s="384"/>
      <c r="N2" s="384"/>
      <c r="O2" s="384"/>
      <c r="P2" s="384"/>
      <c r="Q2" s="384"/>
      <c r="R2" s="384"/>
      <c r="S2" s="384"/>
      <c r="T2" s="384"/>
      <c r="U2" s="384"/>
      <c r="V2" s="384"/>
      <c r="AT2" s="19" t="s">
        <v>93</v>
      </c>
      <c r="AZ2" s="111" t="s">
        <v>103</v>
      </c>
      <c r="BA2" s="111" t="s">
        <v>104</v>
      </c>
      <c r="BB2" s="111" t="s">
        <v>105</v>
      </c>
      <c r="BC2" s="111" t="s">
        <v>1867</v>
      </c>
      <c r="BD2" s="111" t="s">
        <v>86</v>
      </c>
    </row>
    <row r="3" spans="1:56" s="1" customFormat="1" ht="6.95" customHeight="1">
      <c r="B3" s="112"/>
      <c r="C3" s="113"/>
      <c r="D3" s="113"/>
      <c r="E3" s="113"/>
      <c r="F3" s="113"/>
      <c r="G3" s="113"/>
      <c r="H3" s="113"/>
      <c r="I3" s="114"/>
      <c r="J3" s="113"/>
      <c r="K3" s="113"/>
      <c r="L3" s="22"/>
      <c r="AT3" s="19" t="s">
        <v>86</v>
      </c>
      <c r="AZ3" s="111" t="s">
        <v>1868</v>
      </c>
      <c r="BA3" s="111" t="s">
        <v>1869</v>
      </c>
      <c r="BB3" s="111" t="s">
        <v>113</v>
      </c>
      <c r="BC3" s="111" t="s">
        <v>1870</v>
      </c>
      <c r="BD3" s="111" t="s">
        <v>86</v>
      </c>
    </row>
    <row r="4" spans="1:56" s="1" customFormat="1" ht="24.95" customHeight="1">
      <c r="B4" s="22"/>
      <c r="D4" s="115" t="s">
        <v>110</v>
      </c>
      <c r="I4" s="110"/>
      <c r="L4" s="22"/>
      <c r="M4" s="116" t="s">
        <v>10</v>
      </c>
      <c r="AT4" s="19" t="s">
        <v>4</v>
      </c>
      <c r="AZ4" s="111" t="s">
        <v>1871</v>
      </c>
      <c r="BA4" s="111" t="s">
        <v>1872</v>
      </c>
      <c r="BB4" s="111" t="s">
        <v>113</v>
      </c>
      <c r="BC4" s="111" t="s">
        <v>1873</v>
      </c>
      <c r="BD4" s="111" t="s">
        <v>86</v>
      </c>
    </row>
    <row r="5" spans="1:56" s="1" customFormat="1" ht="6.95" customHeight="1">
      <c r="B5" s="22"/>
      <c r="I5" s="110"/>
      <c r="L5" s="22"/>
      <c r="AZ5" s="111" t="s">
        <v>1874</v>
      </c>
      <c r="BA5" s="111" t="s">
        <v>1875</v>
      </c>
      <c r="BB5" s="111" t="s">
        <v>190</v>
      </c>
      <c r="BC5" s="111" t="s">
        <v>920</v>
      </c>
      <c r="BD5" s="111" t="s">
        <v>86</v>
      </c>
    </row>
    <row r="6" spans="1:56" s="1" customFormat="1" ht="12" customHeight="1">
      <c r="B6" s="22"/>
      <c r="D6" s="117" t="s">
        <v>16</v>
      </c>
      <c r="I6" s="110"/>
      <c r="L6" s="22"/>
      <c r="AZ6" s="111" t="s">
        <v>1876</v>
      </c>
      <c r="BA6" s="111" t="s">
        <v>1877</v>
      </c>
      <c r="BB6" s="111" t="s">
        <v>113</v>
      </c>
      <c r="BC6" s="111" t="s">
        <v>1878</v>
      </c>
      <c r="BD6" s="111" t="s">
        <v>86</v>
      </c>
    </row>
    <row r="7" spans="1:56" s="1" customFormat="1" ht="16.5" customHeight="1">
      <c r="B7" s="22"/>
      <c r="E7" s="400" t="str">
        <f>'Rekapitulace stavby'!K6</f>
        <v>VT Lomná, km 1,900, rekonstrukce jezu, č. stavby 4054</v>
      </c>
      <c r="F7" s="401"/>
      <c r="G7" s="401"/>
      <c r="H7" s="401"/>
      <c r="I7" s="110"/>
      <c r="L7" s="22"/>
      <c r="AZ7" s="111" t="s">
        <v>236</v>
      </c>
      <c r="BA7" s="111" t="s">
        <v>237</v>
      </c>
      <c r="BB7" s="111" t="s">
        <v>117</v>
      </c>
      <c r="BC7" s="111" t="s">
        <v>1879</v>
      </c>
      <c r="BD7" s="111" t="s">
        <v>86</v>
      </c>
    </row>
    <row r="8" spans="1:56" s="1" customFormat="1" ht="12" customHeight="1">
      <c r="B8" s="22"/>
      <c r="D8" s="117" t="s">
        <v>126</v>
      </c>
      <c r="I8" s="110"/>
      <c r="L8" s="22"/>
      <c r="AZ8" s="111" t="s">
        <v>240</v>
      </c>
      <c r="BA8" s="111" t="s">
        <v>1880</v>
      </c>
      <c r="BB8" s="111" t="s">
        <v>113</v>
      </c>
      <c r="BC8" s="111" t="s">
        <v>1881</v>
      </c>
      <c r="BD8" s="111" t="s">
        <v>86</v>
      </c>
    </row>
    <row r="9" spans="1:56" s="2" customFormat="1" ht="16.5" customHeight="1">
      <c r="A9" s="36"/>
      <c r="B9" s="41"/>
      <c r="C9" s="36"/>
      <c r="D9" s="36"/>
      <c r="E9" s="400" t="s">
        <v>1882</v>
      </c>
      <c r="F9" s="403"/>
      <c r="G9" s="403"/>
      <c r="H9" s="403"/>
      <c r="I9" s="118"/>
      <c r="J9" s="36"/>
      <c r="K9" s="36"/>
      <c r="L9" s="119"/>
      <c r="S9" s="36"/>
      <c r="T9" s="36"/>
      <c r="U9" s="36"/>
      <c r="V9" s="36"/>
      <c r="W9" s="36"/>
      <c r="X9" s="36"/>
      <c r="Y9" s="36"/>
      <c r="Z9" s="36"/>
      <c r="AA9" s="36"/>
      <c r="AB9" s="36"/>
      <c r="AC9" s="36"/>
      <c r="AD9" s="36"/>
      <c r="AE9" s="36"/>
      <c r="AZ9" s="111" t="s">
        <v>1883</v>
      </c>
      <c r="BA9" s="111" t="s">
        <v>1884</v>
      </c>
      <c r="BB9" s="111" t="s">
        <v>113</v>
      </c>
      <c r="BC9" s="111" t="s">
        <v>1885</v>
      </c>
      <c r="BD9" s="111" t="s">
        <v>86</v>
      </c>
    </row>
    <row r="10" spans="1:56" s="2" customFormat="1" ht="12" customHeight="1">
      <c r="A10" s="36"/>
      <c r="B10" s="41"/>
      <c r="C10" s="36"/>
      <c r="D10" s="117" t="s">
        <v>1886</v>
      </c>
      <c r="E10" s="36"/>
      <c r="F10" s="36"/>
      <c r="G10" s="36"/>
      <c r="H10" s="36"/>
      <c r="I10" s="118"/>
      <c r="J10" s="36"/>
      <c r="K10" s="36"/>
      <c r="L10" s="119"/>
      <c r="S10" s="36"/>
      <c r="T10" s="36"/>
      <c r="U10" s="36"/>
      <c r="V10" s="36"/>
      <c r="W10" s="36"/>
      <c r="X10" s="36"/>
      <c r="Y10" s="36"/>
      <c r="Z10" s="36"/>
      <c r="AA10" s="36"/>
      <c r="AB10" s="36"/>
      <c r="AC10" s="36"/>
      <c r="AD10" s="36"/>
      <c r="AE10" s="36"/>
      <c r="AZ10" s="111" t="s">
        <v>269</v>
      </c>
      <c r="BA10" s="111" t="s">
        <v>270</v>
      </c>
      <c r="BB10" s="111" t="s">
        <v>113</v>
      </c>
      <c r="BC10" s="111" t="s">
        <v>1887</v>
      </c>
      <c r="BD10" s="111" t="s">
        <v>86</v>
      </c>
    </row>
    <row r="11" spans="1:56" s="2" customFormat="1" ht="16.5" customHeight="1">
      <c r="A11" s="36"/>
      <c r="B11" s="41"/>
      <c r="C11" s="36"/>
      <c r="D11" s="36"/>
      <c r="E11" s="402" t="s">
        <v>1888</v>
      </c>
      <c r="F11" s="403"/>
      <c r="G11" s="403"/>
      <c r="H11" s="403"/>
      <c r="I11" s="118"/>
      <c r="J11" s="36"/>
      <c r="K11" s="36"/>
      <c r="L11" s="119"/>
      <c r="S11" s="36"/>
      <c r="T11" s="36"/>
      <c r="U11" s="36"/>
      <c r="V11" s="36"/>
      <c r="W11" s="36"/>
      <c r="X11" s="36"/>
      <c r="Y11" s="36"/>
      <c r="Z11" s="36"/>
      <c r="AA11" s="36"/>
      <c r="AB11" s="36"/>
      <c r="AC11" s="36"/>
      <c r="AD11" s="36"/>
      <c r="AE11" s="36"/>
      <c r="AZ11" s="111" t="s">
        <v>1889</v>
      </c>
      <c r="BA11" s="111" t="s">
        <v>1890</v>
      </c>
      <c r="BB11" s="111" t="s">
        <v>117</v>
      </c>
      <c r="BC11" s="111" t="s">
        <v>1891</v>
      </c>
      <c r="BD11" s="111" t="s">
        <v>86</v>
      </c>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c r="AZ12" s="111" t="s">
        <v>1892</v>
      </c>
      <c r="BA12" s="111" t="s">
        <v>1893</v>
      </c>
      <c r="BB12" s="111" t="s">
        <v>121</v>
      </c>
      <c r="BC12" s="111" t="s">
        <v>390</v>
      </c>
      <c r="BD12" s="111" t="s">
        <v>86</v>
      </c>
    </row>
    <row r="13" spans="1:56" s="2" customFormat="1" ht="12" customHeight="1">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c r="AZ13" s="111" t="s">
        <v>1894</v>
      </c>
      <c r="BA13" s="111" t="s">
        <v>1895</v>
      </c>
      <c r="BB13" s="111" t="s">
        <v>121</v>
      </c>
      <c r="BC13" s="111" t="s">
        <v>1896</v>
      </c>
      <c r="BD13" s="111" t="s">
        <v>86</v>
      </c>
    </row>
    <row r="14" spans="1:56" s="2" customFormat="1" ht="12" customHeight="1">
      <c r="A14" s="36"/>
      <c r="B14" s="41"/>
      <c r="C14" s="36"/>
      <c r="D14" s="117" t="s">
        <v>21</v>
      </c>
      <c r="E14" s="36"/>
      <c r="F14" s="105" t="s">
        <v>22</v>
      </c>
      <c r="G14" s="36"/>
      <c r="H14" s="36"/>
      <c r="I14" s="120" t="s">
        <v>23</v>
      </c>
      <c r="J14" s="121" t="str">
        <f>'Rekapitulace stavby'!AN8</f>
        <v>6. 11. 2019</v>
      </c>
      <c r="K14" s="36"/>
      <c r="L14" s="119"/>
      <c r="S14" s="36"/>
      <c r="T14" s="36"/>
      <c r="U14" s="36"/>
      <c r="V14" s="36"/>
      <c r="W14" s="36"/>
      <c r="X14" s="36"/>
      <c r="Y14" s="36"/>
      <c r="Z14" s="36"/>
      <c r="AA14" s="36"/>
      <c r="AB14" s="36"/>
      <c r="AC14" s="36"/>
      <c r="AD14" s="36"/>
      <c r="AE14" s="36"/>
      <c r="AZ14" s="111" t="s">
        <v>1897</v>
      </c>
      <c r="BA14" s="111" t="s">
        <v>1898</v>
      </c>
      <c r="BB14" s="111" t="s">
        <v>105</v>
      </c>
      <c r="BC14" s="111" t="s">
        <v>86</v>
      </c>
      <c r="BD14" s="111" t="s">
        <v>86</v>
      </c>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c r="AZ15" s="111" t="s">
        <v>1899</v>
      </c>
      <c r="BA15" s="111" t="s">
        <v>1900</v>
      </c>
      <c r="BB15" s="111" t="s">
        <v>190</v>
      </c>
      <c r="BC15" s="111" t="s">
        <v>513</v>
      </c>
      <c r="BD15" s="111" t="s">
        <v>86</v>
      </c>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c r="AZ16" s="111" t="s">
        <v>1901</v>
      </c>
      <c r="BA16" s="111" t="s">
        <v>210</v>
      </c>
      <c r="BB16" s="111" t="s">
        <v>105</v>
      </c>
      <c r="BC16" s="111" t="s">
        <v>194</v>
      </c>
      <c r="BD16" s="111" t="s">
        <v>86</v>
      </c>
    </row>
    <row r="17" spans="1:56"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c r="AZ17" s="111" t="s">
        <v>1902</v>
      </c>
      <c r="BA17" s="111" t="s">
        <v>1903</v>
      </c>
      <c r="BB17" s="111" t="s">
        <v>190</v>
      </c>
      <c r="BC17" s="111" t="s">
        <v>1516</v>
      </c>
      <c r="BD17" s="111" t="s">
        <v>86</v>
      </c>
    </row>
    <row r="18" spans="1:56"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c r="AZ18" s="111" t="s">
        <v>161</v>
      </c>
      <c r="BA18" s="111" t="s">
        <v>162</v>
      </c>
      <c r="BB18" s="111" t="s">
        <v>121</v>
      </c>
      <c r="BC18" s="111" t="s">
        <v>568</v>
      </c>
      <c r="BD18" s="111" t="s">
        <v>86</v>
      </c>
    </row>
    <row r="19" spans="1:56"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c r="AZ19" s="111" t="s">
        <v>1904</v>
      </c>
      <c r="BA19" s="111" t="s">
        <v>1905</v>
      </c>
      <c r="BB19" s="111" t="s">
        <v>190</v>
      </c>
      <c r="BC19" s="111" t="s">
        <v>1045</v>
      </c>
      <c r="BD19" s="111" t="s">
        <v>86</v>
      </c>
    </row>
    <row r="20" spans="1:56" s="2" customFormat="1" ht="18" customHeight="1">
      <c r="A20" s="36"/>
      <c r="B20" s="41"/>
      <c r="C20" s="36"/>
      <c r="D20" s="36"/>
      <c r="E20" s="404" t="str">
        <f>'Rekapitulace stavby'!E14</f>
        <v>Vyplň údaj</v>
      </c>
      <c r="F20" s="405"/>
      <c r="G20" s="405"/>
      <c r="H20" s="405"/>
      <c r="I20" s="120" t="s">
        <v>29</v>
      </c>
      <c r="J20" s="32" t="str">
        <f>'Rekapitulace stavby'!AN14</f>
        <v>Vyplň údaj</v>
      </c>
      <c r="K20" s="36"/>
      <c r="L20" s="119"/>
      <c r="S20" s="36"/>
      <c r="T20" s="36"/>
      <c r="U20" s="36"/>
      <c r="V20" s="36"/>
      <c r="W20" s="36"/>
      <c r="X20" s="36"/>
      <c r="Y20" s="36"/>
      <c r="Z20" s="36"/>
      <c r="AA20" s="36"/>
      <c r="AB20" s="36"/>
      <c r="AC20" s="36"/>
      <c r="AD20" s="36"/>
      <c r="AE20" s="36"/>
    </row>
    <row r="21" spans="1:56"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56" s="2" customFormat="1" ht="12" customHeight="1">
      <c r="A22" s="36"/>
      <c r="B22" s="41"/>
      <c r="C22" s="36"/>
      <c r="D22" s="117" t="s">
        <v>33</v>
      </c>
      <c r="E22" s="36"/>
      <c r="F22" s="36"/>
      <c r="G22" s="36"/>
      <c r="H22" s="36"/>
      <c r="I22" s="120" t="s">
        <v>26</v>
      </c>
      <c r="J22" s="105" t="s">
        <v>34</v>
      </c>
      <c r="K22" s="36"/>
      <c r="L22" s="119"/>
      <c r="S22" s="36"/>
      <c r="T22" s="36"/>
      <c r="U22" s="36"/>
      <c r="V22" s="36"/>
      <c r="W22" s="36"/>
      <c r="X22" s="36"/>
      <c r="Y22" s="36"/>
      <c r="Z22" s="36"/>
      <c r="AA22" s="36"/>
      <c r="AB22" s="36"/>
      <c r="AC22" s="36"/>
      <c r="AD22" s="36"/>
      <c r="AE22" s="36"/>
    </row>
    <row r="23" spans="1:56" s="2" customFormat="1" ht="18" customHeight="1">
      <c r="A23" s="36"/>
      <c r="B23" s="41"/>
      <c r="C23" s="36"/>
      <c r="D23" s="36"/>
      <c r="E23" s="105" t="s">
        <v>35</v>
      </c>
      <c r="F23" s="36"/>
      <c r="G23" s="36"/>
      <c r="H23" s="36"/>
      <c r="I23" s="120" t="s">
        <v>29</v>
      </c>
      <c r="J23" s="105" t="s">
        <v>36</v>
      </c>
      <c r="K23" s="36"/>
      <c r="L23" s="119"/>
      <c r="S23" s="36"/>
      <c r="T23" s="36"/>
      <c r="U23" s="36"/>
      <c r="V23" s="36"/>
      <c r="W23" s="36"/>
      <c r="X23" s="36"/>
      <c r="Y23" s="36"/>
      <c r="Z23" s="36"/>
      <c r="AA23" s="36"/>
      <c r="AB23" s="36"/>
      <c r="AC23" s="36"/>
      <c r="AD23" s="36"/>
      <c r="AE23" s="36"/>
    </row>
    <row r="24" spans="1:56"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56" s="2" customFormat="1" ht="12" customHeight="1">
      <c r="A25" s="36"/>
      <c r="B25" s="41"/>
      <c r="C25" s="36"/>
      <c r="D25" s="117" t="s">
        <v>38</v>
      </c>
      <c r="E25" s="36"/>
      <c r="F25" s="36"/>
      <c r="G25" s="36"/>
      <c r="H25" s="36"/>
      <c r="I25" s="120" t="s">
        <v>26</v>
      </c>
      <c r="J25" s="105" t="str">
        <f>IF('Rekapitulace stavby'!AN19="","",'Rekapitulace stavby'!AN19)</f>
        <v/>
      </c>
      <c r="K25" s="36"/>
      <c r="L25" s="119"/>
      <c r="S25" s="36"/>
      <c r="T25" s="36"/>
      <c r="U25" s="36"/>
      <c r="V25" s="36"/>
      <c r="W25" s="36"/>
      <c r="X25" s="36"/>
      <c r="Y25" s="36"/>
      <c r="Z25" s="36"/>
      <c r="AA25" s="36"/>
      <c r="AB25" s="36"/>
      <c r="AC25" s="36"/>
      <c r="AD25" s="36"/>
      <c r="AE25" s="36"/>
    </row>
    <row r="26" spans="1:56" s="2" customFormat="1" ht="18" customHeight="1">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56"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56" s="2" customFormat="1" ht="12" customHeight="1">
      <c r="A28" s="36"/>
      <c r="B28" s="41"/>
      <c r="C28" s="36"/>
      <c r="D28" s="117" t="s">
        <v>40</v>
      </c>
      <c r="E28" s="36"/>
      <c r="F28" s="36"/>
      <c r="G28" s="36"/>
      <c r="H28" s="36"/>
      <c r="I28" s="118"/>
      <c r="J28" s="36"/>
      <c r="K28" s="36"/>
      <c r="L28" s="119"/>
      <c r="S28" s="36"/>
      <c r="T28" s="36"/>
      <c r="U28" s="36"/>
      <c r="V28" s="36"/>
      <c r="W28" s="36"/>
      <c r="X28" s="36"/>
      <c r="Y28" s="36"/>
      <c r="Z28" s="36"/>
      <c r="AA28" s="36"/>
      <c r="AB28" s="36"/>
      <c r="AC28" s="36"/>
      <c r="AD28" s="36"/>
      <c r="AE28" s="36"/>
    </row>
    <row r="29" spans="1:56" s="8" customFormat="1" ht="16.5" customHeight="1">
      <c r="A29" s="122"/>
      <c r="B29" s="123"/>
      <c r="C29" s="122"/>
      <c r="D29" s="122"/>
      <c r="E29" s="406" t="s">
        <v>19</v>
      </c>
      <c r="F29" s="406"/>
      <c r="G29" s="406"/>
      <c r="H29" s="406"/>
      <c r="I29" s="124"/>
      <c r="J29" s="122"/>
      <c r="K29" s="122"/>
      <c r="L29" s="125"/>
      <c r="S29" s="122"/>
      <c r="T29" s="122"/>
      <c r="U29" s="122"/>
      <c r="V29" s="122"/>
      <c r="W29" s="122"/>
      <c r="X29" s="122"/>
      <c r="Y29" s="122"/>
      <c r="Z29" s="122"/>
      <c r="AA29" s="122"/>
      <c r="AB29" s="122"/>
      <c r="AC29" s="122"/>
      <c r="AD29" s="122"/>
      <c r="AE29" s="122"/>
    </row>
    <row r="30" spans="1:56"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56" s="2" customFormat="1" ht="6.95" customHeight="1">
      <c r="A31" s="36"/>
      <c r="B31" s="41"/>
      <c r="C31" s="36"/>
      <c r="D31" s="127"/>
      <c r="E31" s="127"/>
      <c r="F31" s="127"/>
      <c r="G31" s="127"/>
      <c r="H31" s="127"/>
      <c r="I31" s="128"/>
      <c r="J31" s="127"/>
      <c r="K31" s="127"/>
      <c r="L31" s="119"/>
      <c r="S31" s="36"/>
      <c r="T31" s="36"/>
      <c r="U31" s="36"/>
      <c r="V31" s="36"/>
      <c r="W31" s="36"/>
      <c r="X31" s="36"/>
      <c r="Y31" s="36"/>
      <c r="Z31" s="36"/>
      <c r="AA31" s="36"/>
      <c r="AB31" s="36"/>
      <c r="AC31" s="36"/>
      <c r="AD31" s="36"/>
      <c r="AE31" s="36"/>
    </row>
    <row r="32" spans="1:56" s="2" customFormat="1" ht="25.35" customHeight="1">
      <c r="A32" s="36"/>
      <c r="B32" s="41"/>
      <c r="C32" s="36"/>
      <c r="D32" s="129" t="s">
        <v>42</v>
      </c>
      <c r="E32" s="36"/>
      <c r="F32" s="36"/>
      <c r="G32" s="36"/>
      <c r="H32" s="36"/>
      <c r="I32" s="118"/>
      <c r="J32" s="130">
        <f>ROUND(J98,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1" t="s">
        <v>44</v>
      </c>
      <c r="G34" s="36"/>
      <c r="H34" s="36"/>
      <c r="I34" s="132" t="s">
        <v>43</v>
      </c>
      <c r="J34" s="131" t="s">
        <v>45</v>
      </c>
      <c r="K34" s="36"/>
      <c r="L34" s="119"/>
      <c r="S34" s="36"/>
      <c r="T34" s="36"/>
      <c r="U34" s="36"/>
      <c r="V34" s="36"/>
      <c r="W34" s="36"/>
      <c r="X34" s="36"/>
      <c r="Y34" s="36"/>
      <c r="Z34" s="36"/>
      <c r="AA34" s="36"/>
      <c r="AB34" s="36"/>
      <c r="AC34" s="36"/>
      <c r="AD34" s="36"/>
      <c r="AE34" s="36"/>
    </row>
    <row r="35" spans="1:31" s="2" customFormat="1" ht="14.45" customHeight="1">
      <c r="A35" s="36"/>
      <c r="B35" s="41"/>
      <c r="C35" s="36"/>
      <c r="D35" s="133" t="s">
        <v>46</v>
      </c>
      <c r="E35" s="117" t="s">
        <v>47</v>
      </c>
      <c r="F35" s="134">
        <f>ROUND((SUM(BE98:BE425)),  2)</f>
        <v>0</v>
      </c>
      <c r="G35" s="36"/>
      <c r="H35" s="36"/>
      <c r="I35" s="135">
        <v>0.21</v>
      </c>
      <c r="J35" s="134">
        <f>ROUND(((SUM(BE98:BE425))*I35),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48</v>
      </c>
      <c r="F36" s="134">
        <f>ROUND((SUM(BF98:BF425)),  2)</f>
        <v>0</v>
      </c>
      <c r="G36" s="36"/>
      <c r="H36" s="36"/>
      <c r="I36" s="135">
        <v>0.15</v>
      </c>
      <c r="J36" s="134">
        <f>ROUND(((SUM(BF98:BF425))*I36),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49</v>
      </c>
      <c r="F37" s="134">
        <f>ROUND((SUM(BG98:BG425)),  2)</f>
        <v>0</v>
      </c>
      <c r="G37" s="36"/>
      <c r="H37" s="36"/>
      <c r="I37" s="135">
        <v>0.21</v>
      </c>
      <c r="J37" s="134">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50</v>
      </c>
      <c r="F38" s="134">
        <f>ROUND((SUM(BH98:BH425)),  2)</f>
        <v>0</v>
      </c>
      <c r="G38" s="36"/>
      <c r="H38" s="36"/>
      <c r="I38" s="135">
        <v>0.15</v>
      </c>
      <c r="J38" s="134">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51</v>
      </c>
      <c r="F39" s="134">
        <f>ROUND((SUM(BI98:BI425)),  2)</f>
        <v>0</v>
      </c>
      <c r="G39" s="36"/>
      <c r="H39" s="36"/>
      <c r="I39" s="135">
        <v>0</v>
      </c>
      <c r="J39" s="134">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6"/>
      <c r="D41" s="137" t="s">
        <v>52</v>
      </c>
      <c r="E41" s="138"/>
      <c r="F41" s="138"/>
      <c r="G41" s="139" t="s">
        <v>53</v>
      </c>
      <c r="H41" s="140" t="s">
        <v>54</v>
      </c>
      <c r="I41" s="141"/>
      <c r="J41" s="142">
        <f>SUM(J32:J39)</f>
        <v>0</v>
      </c>
      <c r="K41" s="143"/>
      <c r="L41" s="119"/>
      <c r="S41" s="36"/>
      <c r="T41" s="36"/>
      <c r="U41" s="36"/>
      <c r="V41" s="36"/>
      <c r="W41" s="36"/>
      <c r="X41" s="36"/>
      <c r="Y41" s="36"/>
      <c r="Z41" s="36"/>
      <c r="AA41" s="36"/>
      <c r="AB41" s="36"/>
      <c r="AC41" s="36"/>
      <c r="AD41" s="36"/>
      <c r="AE41" s="36"/>
    </row>
    <row r="42" spans="1:31" s="2" customFormat="1" ht="14.45" customHeight="1">
      <c r="A42" s="36"/>
      <c r="B42" s="144"/>
      <c r="C42" s="145"/>
      <c r="D42" s="145"/>
      <c r="E42" s="145"/>
      <c r="F42" s="145"/>
      <c r="G42" s="145"/>
      <c r="H42" s="145"/>
      <c r="I42" s="146"/>
      <c r="J42" s="145"/>
      <c r="K42" s="145"/>
      <c r="L42" s="119"/>
      <c r="S42" s="36"/>
      <c r="T42" s="36"/>
      <c r="U42" s="36"/>
      <c r="V42" s="36"/>
      <c r="W42" s="36"/>
      <c r="X42" s="36"/>
      <c r="Y42" s="36"/>
      <c r="Z42" s="36"/>
      <c r="AA42" s="36"/>
      <c r="AB42" s="36"/>
      <c r="AC42" s="36"/>
      <c r="AD42" s="36"/>
      <c r="AE42" s="36"/>
    </row>
    <row r="46" spans="1:31" s="2" customFormat="1" ht="6.95" customHeight="1">
      <c r="A46" s="36"/>
      <c r="B46" s="147"/>
      <c r="C46" s="148"/>
      <c r="D46" s="148"/>
      <c r="E46" s="148"/>
      <c r="F46" s="148"/>
      <c r="G46" s="148"/>
      <c r="H46" s="148"/>
      <c r="I46" s="149"/>
      <c r="J46" s="148"/>
      <c r="K46" s="148"/>
      <c r="L46" s="119"/>
      <c r="S46" s="36"/>
      <c r="T46" s="36"/>
      <c r="U46" s="36"/>
      <c r="V46" s="36"/>
      <c r="W46" s="36"/>
      <c r="X46" s="36"/>
      <c r="Y46" s="36"/>
      <c r="Z46" s="36"/>
      <c r="AA46" s="36"/>
      <c r="AB46" s="36"/>
      <c r="AC46" s="36"/>
      <c r="AD46" s="36"/>
      <c r="AE46" s="36"/>
    </row>
    <row r="47" spans="1:31" s="2" customFormat="1" ht="24.95" customHeight="1">
      <c r="A47" s="36"/>
      <c r="B47" s="37"/>
      <c r="C47" s="25" t="s">
        <v>239</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398" t="str">
        <f>E7</f>
        <v>VT Lomná, km 1,900, rekonstrukce jezu, č. stavby 4054</v>
      </c>
      <c r="F50" s="399"/>
      <c r="G50" s="399"/>
      <c r="H50" s="399"/>
      <c r="I50" s="118"/>
      <c r="J50" s="38"/>
      <c r="K50" s="38"/>
      <c r="L50" s="119"/>
      <c r="S50" s="36"/>
      <c r="T50" s="36"/>
      <c r="U50" s="36"/>
      <c r="V50" s="36"/>
      <c r="W50" s="36"/>
      <c r="X50" s="36"/>
      <c r="Y50" s="36"/>
      <c r="Z50" s="36"/>
      <c r="AA50" s="36"/>
      <c r="AB50" s="36"/>
      <c r="AC50" s="36"/>
      <c r="AD50" s="36"/>
      <c r="AE50" s="36"/>
    </row>
    <row r="51" spans="1:47" s="1" customFormat="1" ht="12" customHeight="1">
      <c r="B51" s="23"/>
      <c r="C51" s="31" t="s">
        <v>126</v>
      </c>
      <c r="D51" s="24"/>
      <c r="E51" s="24"/>
      <c r="F51" s="24"/>
      <c r="G51" s="24"/>
      <c r="H51" s="24"/>
      <c r="I51" s="110"/>
      <c r="J51" s="24"/>
      <c r="K51" s="24"/>
      <c r="L51" s="22"/>
    </row>
    <row r="52" spans="1:47" s="2" customFormat="1" ht="16.5" customHeight="1">
      <c r="A52" s="36"/>
      <c r="B52" s="37"/>
      <c r="C52" s="38"/>
      <c r="D52" s="38"/>
      <c r="E52" s="398" t="s">
        <v>1882</v>
      </c>
      <c r="F52" s="397"/>
      <c r="G52" s="397"/>
      <c r="H52" s="397"/>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1886</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76" t="str">
        <f>E11</f>
        <v>SO 02.1 - Odběrný objekt - vtok a jalový obtok</v>
      </c>
      <c r="F54" s="397"/>
      <c r="G54" s="397"/>
      <c r="H54" s="397"/>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k. ú. Jablunkov</v>
      </c>
      <c r="G56" s="38"/>
      <c r="H56" s="38"/>
      <c r="I56" s="120" t="s">
        <v>23</v>
      </c>
      <c r="J56" s="61" t="str">
        <f>IF(J14="","",J14)</f>
        <v>6. 11. 2019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Povodí Odry, státní podnik</v>
      </c>
      <c r="G58" s="38"/>
      <c r="H58" s="38"/>
      <c r="I58" s="120" t="s">
        <v>33</v>
      </c>
      <c r="J58" s="34" t="str">
        <f>E23</f>
        <v xml:space="preserve">Golik VH, s. r. o. </v>
      </c>
      <c r="K58" s="38"/>
      <c r="L58" s="119"/>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120" t="s">
        <v>38</v>
      </c>
      <c r="J59" s="34" t="str">
        <f>E26</f>
        <v xml:space="preserve"> </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50" t="s">
        <v>275</v>
      </c>
      <c r="D61" s="151"/>
      <c r="E61" s="151"/>
      <c r="F61" s="151"/>
      <c r="G61" s="151"/>
      <c r="H61" s="151"/>
      <c r="I61" s="152"/>
      <c r="J61" s="153" t="s">
        <v>276</v>
      </c>
      <c r="K61" s="151"/>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4" t="s">
        <v>74</v>
      </c>
      <c r="D63" s="38"/>
      <c r="E63" s="38"/>
      <c r="F63" s="38"/>
      <c r="G63" s="38"/>
      <c r="H63" s="38"/>
      <c r="I63" s="118"/>
      <c r="J63" s="79">
        <f>J98</f>
        <v>0</v>
      </c>
      <c r="K63" s="38"/>
      <c r="L63" s="119"/>
      <c r="S63" s="36"/>
      <c r="T63" s="36"/>
      <c r="U63" s="36"/>
      <c r="V63" s="36"/>
      <c r="W63" s="36"/>
      <c r="X63" s="36"/>
      <c r="Y63" s="36"/>
      <c r="Z63" s="36"/>
      <c r="AA63" s="36"/>
      <c r="AB63" s="36"/>
      <c r="AC63" s="36"/>
      <c r="AD63" s="36"/>
      <c r="AE63" s="36"/>
      <c r="AU63" s="19" t="s">
        <v>283</v>
      </c>
    </row>
    <row r="64" spans="1:47" s="9" customFormat="1" ht="24.95" customHeight="1">
      <c r="B64" s="155"/>
      <c r="C64" s="156"/>
      <c r="D64" s="157" t="s">
        <v>286</v>
      </c>
      <c r="E64" s="158"/>
      <c r="F64" s="158"/>
      <c r="G64" s="158"/>
      <c r="H64" s="158"/>
      <c r="I64" s="159"/>
      <c r="J64" s="160">
        <f>J99</f>
        <v>0</v>
      </c>
      <c r="K64" s="156"/>
      <c r="L64" s="161"/>
    </row>
    <row r="65" spans="1:31" s="10" customFormat="1" ht="19.899999999999999" customHeight="1">
      <c r="B65" s="162"/>
      <c r="C65" s="99"/>
      <c r="D65" s="163" t="s">
        <v>287</v>
      </c>
      <c r="E65" s="164"/>
      <c r="F65" s="164"/>
      <c r="G65" s="164"/>
      <c r="H65" s="164"/>
      <c r="I65" s="165"/>
      <c r="J65" s="166">
        <f>J100</f>
        <v>0</v>
      </c>
      <c r="K65" s="99"/>
      <c r="L65" s="167"/>
    </row>
    <row r="66" spans="1:31" s="10" customFormat="1" ht="19.899999999999999" customHeight="1">
      <c r="B66" s="162"/>
      <c r="C66" s="99"/>
      <c r="D66" s="163" t="s">
        <v>289</v>
      </c>
      <c r="E66" s="164"/>
      <c r="F66" s="164"/>
      <c r="G66" s="164"/>
      <c r="H66" s="164"/>
      <c r="I66" s="165"/>
      <c r="J66" s="166">
        <f>J164</f>
        <v>0</v>
      </c>
      <c r="K66" s="99"/>
      <c r="L66" s="167"/>
    </row>
    <row r="67" spans="1:31" s="10" customFormat="1" ht="19.899999999999999" customHeight="1">
      <c r="B67" s="162"/>
      <c r="C67" s="99"/>
      <c r="D67" s="163" t="s">
        <v>290</v>
      </c>
      <c r="E67" s="164"/>
      <c r="F67" s="164"/>
      <c r="G67" s="164"/>
      <c r="H67" s="164"/>
      <c r="I67" s="165"/>
      <c r="J67" s="166">
        <f>J226</f>
        <v>0</v>
      </c>
      <c r="K67" s="99"/>
      <c r="L67" s="167"/>
    </row>
    <row r="68" spans="1:31" s="10" customFormat="1" ht="19.899999999999999" customHeight="1">
      <c r="B68" s="162"/>
      <c r="C68" s="99"/>
      <c r="D68" s="163" t="s">
        <v>291</v>
      </c>
      <c r="E68" s="164"/>
      <c r="F68" s="164"/>
      <c r="G68" s="164"/>
      <c r="H68" s="164"/>
      <c r="I68" s="165"/>
      <c r="J68" s="166">
        <f>J238</f>
        <v>0</v>
      </c>
      <c r="K68" s="99"/>
      <c r="L68" s="167"/>
    </row>
    <row r="69" spans="1:31" s="10" customFormat="1" ht="19.899999999999999" customHeight="1">
      <c r="B69" s="162"/>
      <c r="C69" s="99"/>
      <c r="D69" s="163" t="s">
        <v>292</v>
      </c>
      <c r="E69" s="164"/>
      <c r="F69" s="164"/>
      <c r="G69" s="164"/>
      <c r="H69" s="164"/>
      <c r="I69" s="165"/>
      <c r="J69" s="166">
        <f>J261</f>
        <v>0</v>
      </c>
      <c r="K69" s="99"/>
      <c r="L69" s="167"/>
    </row>
    <row r="70" spans="1:31" s="10" customFormat="1" ht="19.899999999999999" customHeight="1">
      <c r="B70" s="162"/>
      <c r="C70" s="99"/>
      <c r="D70" s="163" t="s">
        <v>293</v>
      </c>
      <c r="E70" s="164"/>
      <c r="F70" s="164"/>
      <c r="G70" s="164"/>
      <c r="H70" s="164"/>
      <c r="I70" s="165"/>
      <c r="J70" s="166">
        <f>J324</f>
        <v>0</v>
      </c>
      <c r="K70" s="99"/>
      <c r="L70" s="167"/>
    </row>
    <row r="71" spans="1:31" s="10" customFormat="1" ht="19.899999999999999" customHeight="1">
      <c r="B71" s="162"/>
      <c r="C71" s="99"/>
      <c r="D71" s="163" t="s">
        <v>294</v>
      </c>
      <c r="E71" s="164"/>
      <c r="F71" s="164"/>
      <c r="G71" s="164"/>
      <c r="H71" s="164"/>
      <c r="I71" s="165"/>
      <c r="J71" s="166">
        <f>J349</f>
        <v>0</v>
      </c>
      <c r="K71" s="99"/>
      <c r="L71" s="167"/>
    </row>
    <row r="72" spans="1:31" s="9" customFormat="1" ht="24.95" customHeight="1">
      <c r="B72" s="155"/>
      <c r="C72" s="156"/>
      <c r="D72" s="157" t="s">
        <v>295</v>
      </c>
      <c r="E72" s="158"/>
      <c r="F72" s="158"/>
      <c r="G72" s="158"/>
      <c r="H72" s="158"/>
      <c r="I72" s="159"/>
      <c r="J72" s="160">
        <f>J352</f>
        <v>0</v>
      </c>
      <c r="K72" s="156"/>
      <c r="L72" s="161"/>
    </row>
    <row r="73" spans="1:31" s="10" customFormat="1" ht="19.899999999999999" customHeight="1">
      <c r="B73" s="162"/>
      <c r="C73" s="99"/>
      <c r="D73" s="163" t="s">
        <v>296</v>
      </c>
      <c r="E73" s="164"/>
      <c r="F73" s="164"/>
      <c r="G73" s="164"/>
      <c r="H73" s="164"/>
      <c r="I73" s="165"/>
      <c r="J73" s="166">
        <f>J353</f>
        <v>0</v>
      </c>
      <c r="K73" s="99"/>
      <c r="L73" s="167"/>
    </row>
    <row r="74" spans="1:31" s="10" customFormat="1" ht="19.899999999999999" customHeight="1">
      <c r="B74" s="162"/>
      <c r="C74" s="99"/>
      <c r="D74" s="163" t="s">
        <v>297</v>
      </c>
      <c r="E74" s="164"/>
      <c r="F74" s="164"/>
      <c r="G74" s="164"/>
      <c r="H74" s="164"/>
      <c r="I74" s="165"/>
      <c r="J74" s="166">
        <f>J364</f>
        <v>0</v>
      </c>
      <c r="K74" s="99"/>
      <c r="L74" s="167"/>
    </row>
    <row r="75" spans="1:31" s="9" customFormat="1" ht="24.95" customHeight="1">
      <c r="B75" s="155"/>
      <c r="C75" s="156"/>
      <c r="D75" s="157" t="s">
        <v>298</v>
      </c>
      <c r="E75" s="158"/>
      <c r="F75" s="158"/>
      <c r="G75" s="158"/>
      <c r="H75" s="158"/>
      <c r="I75" s="159"/>
      <c r="J75" s="160">
        <f>J411</f>
        <v>0</v>
      </c>
      <c r="K75" s="156"/>
      <c r="L75" s="161"/>
    </row>
    <row r="76" spans="1:31" s="10" customFormat="1" ht="19.899999999999999" customHeight="1">
      <c r="B76" s="162"/>
      <c r="C76" s="99"/>
      <c r="D76" s="163" t="s">
        <v>299</v>
      </c>
      <c r="E76" s="164"/>
      <c r="F76" s="164"/>
      <c r="G76" s="164"/>
      <c r="H76" s="164"/>
      <c r="I76" s="165"/>
      <c r="J76" s="166">
        <f>J412</f>
        <v>0</v>
      </c>
      <c r="K76" s="99"/>
      <c r="L76" s="167"/>
    </row>
    <row r="77" spans="1:31" s="2" customFormat="1" ht="21.7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6.95" customHeight="1">
      <c r="A78" s="36"/>
      <c r="B78" s="49"/>
      <c r="C78" s="50"/>
      <c r="D78" s="50"/>
      <c r="E78" s="50"/>
      <c r="F78" s="50"/>
      <c r="G78" s="50"/>
      <c r="H78" s="50"/>
      <c r="I78" s="146"/>
      <c r="J78" s="50"/>
      <c r="K78" s="50"/>
      <c r="L78" s="119"/>
      <c r="S78" s="36"/>
      <c r="T78" s="36"/>
      <c r="U78" s="36"/>
      <c r="V78" s="36"/>
      <c r="W78" s="36"/>
      <c r="X78" s="36"/>
      <c r="Y78" s="36"/>
      <c r="Z78" s="36"/>
      <c r="AA78" s="36"/>
      <c r="AB78" s="36"/>
      <c r="AC78" s="36"/>
      <c r="AD78" s="36"/>
      <c r="AE78" s="36"/>
    </row>
    <row r="82" spans="1:31" s="2" customFormat="1" ht="6.95" customHeight="1">
      <c r="A82" s="36"/>
      <c r="B82" s="51"/>
      <c r="C82" s="52"/>
      <c r="D82" s="52"/>
      <c r="E82" s="52"/>
      <c r="F82" s="52"/>
      <c r="G82" s="52"/>
      <c r="H82" s="52"/>
      <c r="I82" s="149"/>
      <c r="J82" s="52"/>
      <c r="K82" s="52"/>
      <c r="L82" s="119"/>
      <c r="S82" s="36"/>
      <c r="T82" s="36"/>
      <c r="U82" s="36"/>
      <c r="V82" s="36"/>
      <c r="W82" s="36"/>
      <c r="X82" s="36"/>
      <c r="Y82" s="36"/>
      <c r="Z82" s="36"/>
      <c r="AA82" s="36"/>
      <c r="AB82" s="36"/>
      <c r="AC82" s="36"/>
      <c r="AD82" s="36"/>
      <c r="AE82" s="36"/>
    </row>
    <row r="83" spans="1:31" s="2" customFormat="1" ht="24.95" customHeight="1">
      <c r="A83" s="36"/>
      <c r="B83" s="37"/>
      <c r="C83" s="25" t="s">
        <v>300</v>
      </c>
      <c r="D83" s="38"/>
      <c r="E83" s="38"/>
      <c r="F83" s="38"/>
      <c r="G83" s="38"/>
      <c r="H83" s="38"/>
      <c r="I83" s="118"/>
      <c r="J83" s="38"/>
      <c r="K83" s="38"/>
      <c r="L83" s="119"/>
      <c r="S83" s="36"/>
      <c r="T83" s="36"/>
      <c r="U83" s="36"/>
      <c r="V83" s="36"/>
      <c r="W83" s="36"/>
      <c r="X83" s="36"/>
      <c r="Y83" s="36"/>
      <c r="Z83" s="36"/>
      <c r="AA83" s="36"/>
      <c r="AB83" s="36"/>
      <c r="AC83" s="36"/>
      <c r="AD83" s="36"/>
      <c r="AE83" s="36"/>
    </row>
    <row r="84" spans="1:31" s="2" customFormat="1" ht="6.9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31" s="2" customFormat="1" ht="12" customHeight="1">
      <c r="A85" s="36"/>
      <c r="B85" s="37"/>
      <c r="C85" s="31" t="s">
        <v>16</v>
      </c>
      <c r="D85" s="38"/>
      <c r="E85" s="38"/>
      <c r="F85" s="38"/>
      <c r="G85" s="38"/>
      <c r="H85" s="38"/>
      <c r="I85" s="118"/>
      <c r="J85" s="38"/>
      <c r="K85" s="38"/>
      <c r="L85" s="119"/>
      <c r="S85" s="36"/>
      <c r="T85" s="36"/>
      <c r="U85" s="36"/>
      <c r="V85" s="36"/>
      <c r="W85" s="36"/>
      <c r="X85" s="36"/>
      <c r="Y85" s="36"/>
      <c r="Z85" s="36"/>
      <c r="AA85" s="36"/>
      <c r="AB85" s="36"/>
      <c r="AC85" s="36"/>
      <c r="AD85" s="36"/>
      <c r="AE85" s="36"/>
    </row>
    <row r="86" spans="1:31" s="2" customFormat="1" ht="16.5" customHeight="1">
      <c r="A86" s="36"/>
      <c r="B86" s="37"/>
      <c r="C86" s="38"/>
      <c r="D86" s="38"/>
      <c r="E86" s="398" t="str">
        <f>E7</f>
        <v>VT Lomná, km 1,900, rekonstrukce jezu, č. stavby 4054</v>
      </c>
      <c r="F86" s="399"/>
      <c r="G86" s="399"/>
      <c r="H86" s="399"/>
      <c r="I86" s="118"/>
      <c r="J86" s="38"/>
      <c r="K86" s="38"/>
      <c r="L86" s="119"/>
      <c r="S86" s="36"/>
      <c r="T86" s="36"/>
      <c r="U86" s="36"/>
      <c r="V86" s="36"/>
      <c r="W86" s="36"/>
      <c r="X86" s="36"/>
      <c r="Y86" s="36"/>
      <c r="Z86" s="36"/>
      <c r="AA86" s="36"/>
      <c r="AB86" s="36"/>
      <c r="AC86" s="36"/>
      <c r="AD86" s="36"/>
      <c r="AE86" s="36"/>
    </row>
    <row r="87" spans="1:31" s="1" customFormat="1" ht="12" customHeight="1">
      <c r="B87" s="23"/>
      <c r="C87" s="31" t="s">
        <v>126</v>
      </c>
      <c r="D87" s="24"/>
      <c r="E87" s="24"/>
      <c r="F87" s="24"/>
      <c r="G87" s="24"/>
      <c r="H87" s="24"/>
      <c r="I87" s="110"/>
      <c r="J87" s="24"/>
      <c r="K87" s="24"/>
      <c r="L87" s="22"/>
    </row>
    <row r="88" spans="1:31" s="2" customFormat="1" ht="16.5" customHeight="1">
      <c r="A88" s="36"/>
      <c r="B88" s="37"/>
      <c r="C88" s="38"/>
      <c r="D88" s="38"/>
      <c r="E88" s="398" t="s">
        <v>1882</v>
      </c>
      <c r="F88" s="397"/>
      <c r="G88" s="397"/>
      <c r="H88" s="397"/>
      <c r="I88" s="118"/>
      <c r="J88" s="38"/>
      <c r="K88" s="38"/>
      <c r="L88" s="119"/>
      <c r="S88" s="36"/>
      <c r="T88" s="36"/>
      <c r="U88" s="36"/>
      <c r="V88" s="36"/>
      <c r="W88" s="36"/>
      <c r="X88" s="36"/>
      <c r="Y88" s="36"/>
      <c r="Z88" s="36"/>
      <c r="AA88" s="36"/>
      <c r="AB88" s="36"/>
      <c r="AC88" s="36"/>
      <c r="AD88" s="36"/>
      <c r="AE88" s="36"/>
    </row>
    <row r="89" spans="1:31" s="2" customFormat="1" ht="12" customHeight="1">
      <c r="A89" s="36"/>
      <c r="B89" s="37"/>
      <c r="C89" s="31" t="s">
        <v>1886</v>
      </c>
      <c r="D89" s="38"/>
      <c r="E89" s="38"/>
      <c r="F89" s="38"/>
      <c r="G89" s="38"/>
      <c r="H89" s="38"/>
      <c r="I89" s="118"/>
      <c r="J89" s="38"/>
      <c r="K89" s="38"/>
      <c r="L89" s="119"/>
      <c r="S89" s="36"/>
      <c r="T89" s="36"/>
      <c r="U89" s="36"/>
      <c r="V89" s="36"/>
      <c r="W89" s="36"/>
      <c r="X89" s="36"/>
      <c r="Y89" s="36"/>
      <c r="Z89" s="36"/>
      <c r="AA89" s="36"/>
      <c r="AB89" s="36"/>
      <c r="AC89" s="36"/>
      <c r="AD89" s="36"/>
      <c r="AE89" s="36"/>
    </row>
    <row r="90" spans="1:31" s="2" customFormat="1" ht="16.5" customHeight="1">
      <c r="A90" s="36"/>
      <c r="B90" s="37"/>
      <c r="C90" s="38"/>
      <c r="D90" s="38"/>
      <c r="E90" s="376" t="str">
        <f>E11</f>
        <v>SO 02.1 - Odběrný objekt - vtok a jalový obtok</v>
      </c>
      <c r="F90" s="397"/>
      <c r="G90" s="397"/>
      <c r="H90" s="397"/>
      <c r="I90" s="118"/>
      <c r="J90" s="38"/>
      <c r="K90" s="38"/>
      <c r="L90" s="119"/>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F14</f>
        <v>k. ú. Jablunkov</v>
      </c>
      <c r="G92" s="38"/>
      <c r="H92" s="38"/>
      <c r="I92" s="120" t="s">
        <v>23</v>
      </c>
      <c r="J92" s="61" t="str">
        <f>IF(J14="","",J14)</f>
        <v>6. 11. 2019</v>
      </c>
      <c r="K92" s="38"/>
      <c r="L92" s="119"/>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8"/>
      <c r="J93" s="38"/>
      <c r="K93" s="38"/>
      <c r="L93" s="119"/>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E17</f>
        <v>Povodí Odry, státní podnik</v>
      </c>
      <c r="G94" s="38"/>
      <c r="H94" s="38"/>
      <c r="I94" s="120" t="s">
        <v>33</v>
      </c>
      <c r="J94" s="34" t="str">
        <f>E23</f>
        <v xml:space="preserve">Golik VH, s. r. o. </v>
      </c>
      <c r="K94" s="38"/>
      <c r="L94" s="119"/>
      <c r="S94" s="36"/>
      <c r="T94" s="36"/>
      <c r="U94" s="36"/>
      <c r="V94" s="36"/>
      <c r="W94" s="36"/>
      <c r="X94" s="36"/>
      <c r="Y94" s="36"/>
      <c r="Z94" s="36"/>
      <c r="AA94" s="36"/>
      <c r="AB94" s="36"/>
      <c r="AC94" s="36"/>
      <c r="AD94" s="36"/>
      <c r="AE94" s="36"/>
    </row>
    <row r="95" spans="1:31" s="2" customFormat="1" ht="15.2" customHeight="1">
      <c r="A95" s="36"/>
      <c r="B95" s="37"/>
      <c r="C95" s="31" t="s">
        <v>31</v>
      </c>
      <c r="D95" s="38"/>
      <c r="E95" s="38"/>
      <c r="F95" s="29" t="str">
        <f>IF(E20="","",E20)</f>
        <v>Vyplň údaj</v>
      </c>
      <c r="G95" s="38"/>
      <c r="H95" s="38"/>
      <c r="I95" s="120" t="s">
        <v>38</v>
      </c>
      <c r="J95" s="34" t="str">
        <f>E26</f>
        <v xml:space="preserve"> </v>
      </c>
      <c r="K95" s="38"/>
      <c r="L95" s="119"/>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118"/>
      <c r="J96" s="38"/>
      <c r="K96" s="38"/>
      <c r="L96" s="119"/>
      <c r="S96" s="36"/>
      <c r="T96" s="36"/>
      <c r="U96" s="36"/>
      <c r="V96" s="36"/>
      <c r="W96" s="36"/>
      <c r="X96" s="36"/>
      <c r="Y96" s="36"/>
      <c r="Z96" s="36"/>
      <c r="AA96" s="36"/>
      <c r="AB96" s="36"/>
      <c r="AC96" s="36"/>
      <c r="AD96" s="36"/>
      <c r="AE96" s="36"/>
    </row>
    <row r="97" spans="1:65" s="11" customFormat="1" ht="29.25" customHeight="1">
      <c r="A97" s="168"/>
      <c r="B97" s="169"/>
      <c r="C97" s="170" t="s">
        <v>301</v>
      </c>
      <c r="D97" s="171" t="s">
        <v>61</v>
      </c>
      <c r="E97" s="171" t="s">
        <v>57</v>
      </c>
      <c r="F97" s="171" t="s">
        <v>58</v>
      </c>
      <c r="G97" s="171" t="s">
        <v>302</v>
      </c>
      <c r="H97" s="171" t="s">
        <v>303</v>
      </c>
      <c r="I97" s="172" t="s">
        <v>304</v>
      </c>
      <c r="J97" s="171" t="s">
        <v>276</v>
      </c>
      <c r="K97" s="173" t="s">
        <v>305</v>
      </c>
      <c r="L97" s="174"/>
      <c r="M97" s="70" t="s">
        <v>19</v>
      </c>
      <c r="N97" s="71" t="s">
        <v>46</v>
      </c>
      <c r="O97" s="71" t="s">
        <v>306</v>
      </c>
      <c r="P97" s="71" t="s">
        <v>307</v>
      </c>
      <c r="Q97" s="71" t="s">
        <v>308</v>
      </c>
      <c r="R97" s="71" t="s">
        <v>309</v>
      </c>
      <c r="S97" s="71" t="s">
        <v>310</v>
      </c>
      <c r="T97" s="72" t="s">
        <v>311</v>
      </c>
      <c r="U97" s="168"/>
      <c r="V97" s="168"/>
      <c r="W97" s="168"/>
      <c r="X97" s="168"/>
      <c r="Y97" s="168"/>
      <c r="Z97" s="168"/>
      <c r="AA97" s="168"/>
      <c r="AB97" s="168"/>
      <c r="AC97" s="168"/>
      <c r="AD97" s="168"/>
      <c r="AE97" s="168"/>
    </row>
    <row r="98" spans="1:65" s="2" customFormat="1" ht="22.9" customHeight="1">
      <c r="A98" s="36"/>
      <c r="B98" s="37"/>
      <c r="C98" s="77" t="s">
        <v>312</v>
      </c>
      <c r="D98" s="38"/>
      <c r="E98" s="38"/>
      <c r="F98" s="38"/>
      <c r="G98" s="38"/>
      <c r="H98" s="38"/>
      <c r="I98" s="118"/>
      <c r="J98" s="175">
        <f>BK98</f>
        <v>0</v>
      </c>
      <c r="K98" s="38"/>
      <c r="L98" s="41"/>
      <c r="M98" s="73"/>
      <c r="N98" s="176"/>
      <c r="O98" s="74"/>
      <c r="P98" s="177">
        <f>P99+P352+P411</f>
        <v>0</v>
      </c>
      <c r="Q98" s="74"/>
      <c r="R98" s="177">
        <f>R99+R352+R411</f>
        <v>44.87051237</v>
      </c>
      <c r="S98" s="74"/>
      <c r="T98" s="178">
        <f>T99+T352+T411</f>
        <v>91.471513999999999</v>
      </c>
      <c r="U98" s="36"/>
      <c r="V98" s="36"/>
      <c r="W98" s="36"/>
      <c r="X98" s="36"/>
      <c r="Y98" s="36"/>
      <c r="Z98" s="36"/>
      <c r="AA98" s="36"/>
      <c r="AB98" s="36"/>
      <c r="AC98" s="36"/>
      <c r="AD98" s="36"/>
      <c r="AE98" s="36"/>
      <c r="AT98" s="19" t="s">
        <v>75</v>
      </c>
      <c r="AU98" s="19" t="s">
        <v>283</v>
      </c>
      <c r="BK98" s="179">
        <f>BK99+BK352+BK411</f>
        <v>0</v>
      </c>
    </row>
    <row r="99" spans="1:65" s="12" customFormat="1" ht="25.9" customHeight="1">
      <c r="B99" s="180"/>
      <c r="C99" s="181"/>
      <c r="D99" s="182" t="s">
        <v>75</v>
      </c>
      <c r="E99" s="183" t="s">
        <v>313</v>
      </c>
      <c r="F99" s="183" t="s">
        <v>314</v>
      </c>
      <c r="G99" s="181"/>
      <c r="H99" s="181"/>
      <c r="I99" s="184"/>
      <c r="J99" s="185">
        <f>BK99</f>
        <v>0</v>
      </c>
      <c r="K99" s="181"/>
      <c r="L99" s="186"/>
      <c r="M99" s="187"/>
      <c r="N99" s="188"/>
      <c r="O99" s="188"/>
      <c r="P99" s="189">
        <f>P100+P164+P226+P238+P261+P324+P349</f>
        <v>0</v>
      </c>
      <c r="Q99" s="188"/>
      <c r="R99" s="189">
        <f>R100+R164+R226+R238+R261+R324+R349</f>
        <v>44.338931930000001</v>
      </c>
      <c r="S99" s="188"/>
      <c r="T99" s="190">
        <f>T100+T164+T226+T238+T261+T324+T349</f>
        <v>91.471513999999999</v>
      </c>
      <c r="AR99" s="191" t="s">
        <v>84</v>
      </c>
      <c r="AT99" s="192" t="s">
        <v>75</v>
      </c>
      <c r="AU99" s="192" t="s">
        <v>76</v>
      </c>
      <c r="AY99" s="191" t="s">
        <v>315</v>
      </c>
      <c r="BK99" s="193">
        <f>BK100+BK164+BK226+BK238+BK261+BK324+BK349</f>
        <v>0</v>
      </c>
    </row>
    <row r="100" spans="1:65" s="12" customFormat="1" ht="22.9" customHeight="1">
      <c r="B100" s="180"/>
      <c r="C100" s="181"/>
      <c r="D100" s="182" t="s">
        <v>75</v>
      </c>
      <c r="E100" s="194" t="s">
        <v>84</v>
      </c>
      <c r="F100" s="194" t="s">
        <v>316</v>
      </c>
      <c r="G100" s="181"/>
      <c r="H100" s="181"/>
      <c r="I100" s="184"/>
      <c r="J100" s="195">
        <f>BK100</f>
        <v>0</v>
      </c>
      <c r="K100" s="181"/>
      <c r="L100" s="186"/>
      <c r="M100" s="187"/>
      <c r="N100" s="188"/>
      <c r="O100" s="188"/>
      <c r="P100" s="189">
        <f>SUM(P101:P163)</f>
        <v>0</v>
      </c>
      <c r="Q100" s="188"/>
      <c r="R100" s="189">
        <f>SUM(R101:R163)</f>
        <v>13.837999999999999</v>
      </c>
      <c r="S100" s="188"/>
      <c r="T100" s="190">
        <f>SUM(T101:T163)</f>
        <v>0</v>
      </c>
      <c r="AR100" s="191" t="s">
        <v>84</v>
      </c>
      <c r="AT100" s="192" t="s">
        <v>75</v>
      </c>
      <c r="AU100" s="192" t="s">
        <v>84</v>
      </c>
      <c r="AY100" s="191" t="s">
        <v>315</v>
      </c>
      <c r="BK100" s="193">
        <f>SUM(BK101:BK163)</f>
        <v>0</v>
      </c>
    </row>
    <row r="101" spans="1:65" s="2" customFormat="1" ht="16.5" customHeight="1">
      <c r="A101" s="36"/>
      <c r="B101" s="37"/>
      <c r="C101" s="196" t="s">
        <v>84</v>
      </c>
      <c r="D101" s="196" t="s">
        <v>317</v>
      </c>
      <c r="E101" s="197" t="s">
        <v>391</v>
      </c>
      <c r="F101" s="198" t="s">
        <v>392</v>
      </c>
      <c r="G101" s="199" t="s">
        <v>393</v>
      </c>
      <c r="H101" s="200">
        <v>480</v>
      </c>
      <c r="I101" s="201"/>
      <c r="J101" s="202">
        <f>ROUND(I101*H101,2)</f>
        <v>0</v>
      </c>
      <c r="K101" s="198" t="s">
        <v>320</v>
      </c>
      <c r="L101" s="41"/>
      <c r="M101" s="203" t="s">
        <v>19</v>
      </c>
      <c r="N101" s="204" t="s">
        <v>47</v>
      </c>
      <c r="O101" s="66"/>
      <c r="P101" s="205">
        <f>O101*H101</f>
        <v>0</v>
      </c>
      <c r="Q101" s="205">
        <v>0</v>
      </c>
      <c r="R101" s="205">
        <f>Q101*H101</f>
        <v>0</v>
      </c>
      <c r="S101" s="205">
        <v>0</v>
      </c>
      <c r="T101" s="206">
        <f>S101*H101</f>
        <v>0</v>
      </c>
      <c r="U101" s="36"/>
      <c r="V101" s="36"/>
      <c r="W101" s="36"/>
      <c r="X101" s="36"/>
      <c r="Y101" s="36"/>
      <c r="Z101" s="36"/>
      <c r="AA101" s="36"/>
      <c r="AB101" s="36"/>
      <c r="AC101" s="36"/>
      <c r="AD101" s="36"/>
      <c r="AE101" s="36"/>
      <c r="AR101" s="207" t="s">
        <v>194</v>
      </c>
      <c r="AT101" s="207" t="s">
        <v>317</v>
      </c>
      <c r="AU101" s="207" t="s">
        <v>86</v>
      </c>
      <c r="AY101" s="19" t="s">
        <v>315</v>
      </c>
      <c r="BE101" s="208">
        <f>IF(N101="základní",J101,0)</f>
        <v>0</v>
      </c>
      <c r="BF101" s="208">
        <f>IF(N101="snížená",J101,0)</f>
        <v>0</v>
      </c>
      <c r="BG101" s="208">
        <f>IF(N101="zákl. přenesená",J101,0)</f>
        <v>0</v>
      </c>
      <c r="BH101" s="208">
        <f>IF(N101="sníž. přenesená",J101,0)</f>
        <v>0</v>
      </c>
      <c r="BI101" s="208">
        <f>IF(N101="nulová",J101,0)</f>
        <v>0</v>
      </c>
      <c r="BJ101" s="19" t="s">
        <v>84</v>
      </c>
      <c r="BK101" s="208">
        <f>ROUND(I101*H101,2)</f>
        <v>0</v>
      </c>
      <c r="BL101" s="19" t="s">
        <v>194</v>
      </c>
      <c r="BM101" s="207" t="s">
        <v>1906</v>
      </c>
    </row>
    <row r="102" spans="1:65" s="2" customFormat="1">
      <c r="A102" s="36"/>
      <c r="B102" s="37"/>
      <c r="C102" s="38"/>
      <c r="D102" s="209" t="s">
        <v>322</v>
      </c>
      <c r="E102" s="38"/>
      <c r="F102" s="210" t="s">
        <v>395</v>
      </c>
      <c r="G102" s="38"/>
      <c r="H102" s="38"/>
      <c r="I102" s="118"/>
      <c r="J102" s="38"/>
      <c r="K102" s="38"/>
      <c r="L102" s="41"/>
      <c r="M102" s="211"/>
      <c r="N102" s="212"/>
      <c r="O102" s="66"/>
      <c r="P102" s="66"/>
      <c r="Q102" s="66"/>
      <c r="R102" s="66"/>
      <c r="S102" s="66"/>
      <c r="T102" s="67"/>
      <c r="U102" s="36"/>
      <c r="V102" s="36"/>
      <c r="W102" s="36"/>
      <c r="X102" s="36"/>
      <c r="Y102" s="36"/>
      <c r="Z102" s="36"/>
      <c r="AA102" s="36"/>
      <c r="AB102" s="36"/>
      <c r="AC102" s="36"/>
      <c r="AD102" s="36"/>
      <c r="AE102" s="36"/>
      <c r="AT102" s="19" t="s">
        <v>322</v>
      </c>
      <c r="AU102" s="19" t="s">
        <v>86</v>
      </c>
    </row>
    <row r="103" spans="1:65" s="14" customFormat="1">
      <c r="B103" s="225"/>
      <c r="C103" s="226"/>
      <c r="D103" s="209" t="s">
        <v>324</v>
      </c>
      <c r="E103" s="227" t="s">
        <v>19</v>
      </c>
      <c r="F103" s="228" t="s">
        <v>1907</v>
      </c>
      <c r="G103" s="226"/>
      <c r="H103" s="227" t="s">
        <v>19</v>
      </c>
      <c r="I103" s="229"/>
      <c r="J103" s="226"/>
      <c r="K103" s="226"/>
      <c r="L103" s="230"/>
      <c r="M103" s="231"/>
      <c r="N103" s="232"/>
      <c r="O103" s="232"/>
      <c r="P103" s="232"/>
      <c r="Q103" s="232"/>
      <c r="R103" s="232"/>
      <c r="S103" s="232"/>
      <c r="T103" s="233"/>
      <c r="AT103" s="234" t="s">
        <v>324</v>
      </c>
      <c r="AU103" s="234" t="s">
        <v>86</v>
      </c>
      <c r="AV103" s="14" t="s">
        <v>84</v>
      </c>
      <c r="AW103" s="14" t="s">
        <v>37</v>
      </c>
      <c r="AX103" s="14" t="s">
        <v>76</v>
      </c>
      <c r="AY103" s="234" t="s">
        <v>315</v>
      </c>
    </row>
    <row r="104" spans="1:65" s="13" customFormat="1">
      <c r="B104" s="213"/>
      <c r="C104" s="214"/>
      <c r="D104" s="209" t="s">
        <v>324</v>
      </c>
      <c r="E104" s="215" t="s">
        <v>19</v>
      </c>
      <c r="F104" s="216" t="s">
        <v>1908</v>
      </c>
      <c r="G104" s="214"/>
      <c r="H104" s="217">
        <v>240</v>
      </c>
      <c r="I104" s="218"/>
      <c r="J104" s="214"/>
      <c r="K104" s="214"/>
      <c r="L104" s="219"/>
      <c r="M104" s="220"/>
      <c r="N104" s="221"/>
      <c r="O104" s="221"/>
      <c r="P104" s="221"/>
      <c r="Q104" s="221"/>
      <c r="R104" s="221"/>
      <c r="S104" s="221"/>
      <c r="T104" s="222"/>
      <c r="AT104" s="223" t="s">
        <v>324</v>
      </c>
      <c r="AU104" s="223" t="s">
        <v>86</v>
      </c>
      <c r="AV104" s="13" t="s">
        <v>86</v>
      </c>
      <c r="AW104" s="13" t="s">
        <v>37</v>
      </c>
      <c r="AX104" s="13" t="s">
        <v>76</v>
      </c>
      <c r="AY104" s="223" t="s">
        <v>315</v>
      </c>
    </row>
    <row r="105" spans="1:65" s="14" customFormat="1">
      <c r="B105" s="225"/>
      <c r="C105" s="226"/>
      <c r="D105" s="209" t="s">
        <v>324</v>
      </c>
      <c r="E105" s="227" t="s">
        <v>19</v>
      </c>
      <c r="F105" s="228" t="s">
        <v>1909</v>
      </c>
      <c r="G105" s="226"/>
      <c r="H105" s="227" t="s">
        <v>19</v>
      </c>
      <c r="I105" s="229"/>
      <c r="J105" s="226"/>
      <c r="K105" s="226"/>
      <c r="L105" s="230"/>
      <c r="M105" s="231"/>
      <c r="N105" s="232"/>
      <c r="O105" s="232"/>
      <c r="P105" s="232"/>
      <c r="Q105" s="232"/>
      <c r="R105" s="232"/>
      <c r="S105" s="232"/>
      <c r="T105" s="233"/>
      <c r="AT105" s="234" t="s">
        <v>324</v>
      </c>
      <c r="AU105" s="234" t="s">
        <v>86</v>
      </c>
      <c r="AV105" s="14" t="s">
        <v>84</v>
      </c>
      <c r="AW105" s="14" t="s">
        <v>37</v>
      </c>
      <c r="AX105" s="14" t="s">
        <v>76</v>
      </c>
      <c r="AY105" s="234" t="s">
        <v>315</v>
      </c>
    </row>
    <row r="106" spans="1:65" s="13" customFormat="1">
      <c r="B106" s="213"/>
      <c r="C106" s="214"/>
      <c r="D106" s="209" t="s">
        <v>324</v>
      </c>
      <c r="E106" s="215" t="s">
        <v>19</v>
      </c>
      <c r="F106" s="216" t="s">
        <v>1908</v>
      </c>
      <c r="G106" s="214"/>
      <c r="H106" s="217">
        <v>240</v>
      </c>
      <c r="I106" s="218"/>
      <c r="J106" s="214"/>
      <c r="K106" s="214"/>
      <c r="L106" s="219"/>
      <c r="M106" s="220"/>
      <c r="N106" s="221"/>
      <c r="O106" s="221"/>
      <c r="P106" s="221"/>
      <c r="Q106" s="221"/>
      <c r="R106" s="221"/>
      <c r="S106" s="221"/>
      <c r="T106" s="222"/>
      <c r="AT106" s="223" t="s">
        <v>324</v>
      </c>
      <c r="AU106" s="223" t="s">
        <v>86</v>
      </c>
      <c r="AV106" s="13" t="s">
        <v>86</v>
      </c>
      <c r="AW106" s="13" t="s">
        <v>37</v>
      </c>
      <c r="AX106" s="13" t="s">
        <v>76</v>
      </c>
      <c r="AY106" s="223" t="s">
        <v>315</v>
      </c>
    </row>
    <row r="107" spans="1:65" s="16" customFormat="1">
      <c r="B107" s="246"/>
      <c r="C107" s="247"/>
      <c r="D107" s="209" t="s">
        <v>324</v>
      </c>
      <c r="E107" s="248" t="s">
        <v>19</v>
      </c>
      <c r="F107" s="249" t="s">
        <v>368</v>
      </c>
      <c r="G107" s="247"/>
      <c r="H107" s="250">
        <v>480</v>
      </c>
      <c r="I107" s="251"/>
      <c r="J107" s="247"/>
      <c r="K107" s="247"/>
      <c r="L107" s="252"/>
      <c r="M107" s="253"/>
      <c r="N107" s="254"/>
      <c r="O107" s="254"/>
      <c r="P107" s="254"/>
      <c r="Q107" s="254"/>
      <c r="R107" s="254"/>
      <c r="S107" s="254"/>
      <c r="T107" s="255"/>
      <c r="AT107" s="256" t="s">
        <v>324</v>
      </c>
      <c r="AU107" s="256" t="s">
        <v>86</v>
      </c>
      <c r="AV107" s="16" t="s">
        <v>194</v>
      </c>
      <c r="AW107" s="16" t="s">
        <v>37</v>
      </c>
      <c r="AX107" s="16" t="s">
        <v>84</v>
      </c>
      <c r="AY107" s="256" t="s">
        <v>315</v>
      </c>
    </row>
    <row r="108" spans="1:65" s="2" customFormat="1" ht="16.5" customHeight="1">
      <c r="A108" s="36"/>
      <c r="B108" s="37"/>
      <c r="C108" s="196" t="s">
        <v>86</v>
      </c>
      <c r="D108" s="196" t="s">
        <v>317</v>
      </c>
      <c r="E108" s="197" t="s">
        <v>1910</v>
      </c>
      <c r="F108" s="198" t="s">
        <v>1911</v>
      </c>
      <c r="G108" s="199" t="s">
        <v>400</v>
      </c>
      <c r="H108" s="200">
        <v>20</v>
      </c>
      <c r="I108" s="201"/>
      <c r="J108" s="202">
        <f>ROUND(I108*H108,2)</f>
        <v>0</v>
      </c>
      <c r="K108" s="198" t="s">
        <v>320</v>
      </c>
      <c r="L108" s="41"/>
      <c r="M108" s="203" t="s">
        <v>19</v>
      </c>
      <c r="N108" s="204" t="s">
        <v>47</v>
      </c>
      <c r="O108" s="66"/>
      <c r="P108" s="205">
        <f>O108*H108</f>
        <v>0</v>
      </c>
      <c r="Q108" s="205">
        <v>0</v>
      </c>
      <c r="R108" s="205">
        <f>Q108*H108</f>
        <v>0</v>
      </c>
      <c r="S108" s="205">
        <v>0</v>
      </c>
      <c r="T108" s="206">
        <f>S108*H108</f>
        <v>0</v>
      </c>
      <c r="U108" s="36"/>
      <c r="V108" s="36"/>
      <c r="W108" s="36"/>
      <c r="X108" s="36"/>
      <c r="Y108" s="36"/>
      <c r="Z108" s="36"/>
      <c r="AA108" s="36"/>
      <c r="AB108" s="36"/>
      <c r="AC108" s="36"/>
      <c r="AD108" s="36"/>
      <c r="AE108" s="36"/>
      <c r="AR108" s="207" t="s">
        <v>194</v>
      </c>
      <c r="AT108" s="207" t="s">
        <v>317</v>
      </c>
      <c r="AU108" s="207" t="s">
        <v>86</v>
      </c>
      <c r="AY108" s="19" t="s">
        <v>315</v>
      </c>
      <c r="BE108" s="208">
        <f>IF(N108="základní",J108,0)</f>
        <v>0</v>
      </c>
      <c r="BF108" s="208">
        <f>IF(N108="snížená",J108,0)</f>
        <v>0</v>
      </c>
      <c r="BG108" s="208">
        <f>IF(N108="zákl. přenesená",J108,0)</f>
        <v>0</v>
      </c>
      <c r="BH108" s="208">
        <f>IF(N108="sníž. přenesená",J108,0)</f>
        <v>0</v>
      </c>
      <c r="BI108" s="208">
        <f>IF(N108="nulová",J108,0)</f>
        <v>0</v>
      </c>
      <c r="BJ108" s="19" t="s">
        <v>84</v>
      </c>
      <c r="BK108" s="208">
        <f>ROUND(I108*H108,2)</f>
        <v>0</v>
      </c>
      <c r="BL108" s="19" t="s">
        <v>194</v>
      </c>
      <c r="BM108" s="207" t="s">
        <v>1912</v>
      </c>
    </row>
    <row r="109" spans="1:65" s="2" customFormat="1">
      <c r="A109" s="36"/>
      <c r="B109" s="37"/>
      <c r="C109" s="38"/>
      <c r="D109" s="209" t="s">
        <v>322</v>
      </c>
      <c r="E109" s="38"/>
      <c r="F109" s="210" t="s">
        <v>1913</v>
      </c>
      <c r="G109" s="38"/>
      <c r="H109" s="38"/>
      <c r="I109" s="118"/>
      <c r="J109" s="38"/>
      <c r="K109" s="38"/>
      <c r="L109" s="41"/>
      <c r="M109" s="211"/>
      <c r="N109" s="212"/>
      <c r="O109" s="66"/>
      <c r="P109" s="66"/>
      <c r="Q109" s="66"/>
      <c r="R109" s="66"/>
      <c r="S109" s="66"/>
      <c r="T109" s="67"/>
      <c r="U109" s="36"/>
      <c r="V109" s="36"/>
      <c r="W109" s="36"/>
      <c r="X109" s="36"/>
      <c r="Y109" s="36"/>
      <c r="Z109" s="36"/>
      <c r="AA109" s="36"/>
      <c r="AB109" s="36"/>
      <c r="AC109" s="36"/>
      <c r="AD109" s="36"/>
      <c r="AE109" s="36"/>
      <c r="AT109" s="19" t="s">
        <v>322</v>
      </c>
      <c r="AU109" s="19" t="s">
        <v>86</v>
      </c>
    </row>
    <row r="110" spans="1:65" s="13" customFormat="1">
      <c r="B110" s="213"/>
      <c r="C110" s="214"/>
      <c r="D110" s="209" t="s">
        <v>324</v>
      </c>
      <c r="E110" s="215" t="s">
        <v>19</v>
      </c>
      <c r="F110" s="216" t="s">
        <v>1914</v>
      </c>
      <c r="G110" s="214"/>
      <c r="H110" s="217">
        <v>20</v>
      </c>
      <c r="I110" s="218"/>
      <c r="J110" s="214"/>
      <c r="K110" s="214"/>
      <c r="L110" s="219"/>
      <c r="M110" s="220"/>
      <c r="N110" s="221"/>
      <c r="O110" s="221"/>
      <c r="P110" s="221"/>
      <c r="Q110" s="221"/>
      <c r="R110" s="221"/>
      <c r="S110" s="221"/>
      <c r="T110" s="222"/>
      <c r="AT110" s="223" t="s">
        <v>324</v>
      </c>
      <c r="AU110" s="223" t="s">
        <v>86</v>
      </c>
      <c r="AV110" s="13" t="s">
        <v>86</v>
      </c>
      <c r="AW110" s="13" t="s">
        <v>37</v>
      </c>
      <c r="AX110" s="13" t="s">
        <v>84</v>
      </c>
      <c r="AY110" s="223" t="s">
        <v>315</v>
      </c>
    </row>
    <row r="111" spans="1:65" s="2" customFormat="1" ht="16.5" customHeight="1">
      <c r="A111" s="36"/>
      <c r="B111" s="37"/>
      <c r="C111" s="196" t="s">
        <v>142</v>
      </c>
      <c r="D111" s="196" t="s">
        <v>317</v>
      </c>
      <c r="E111" s="197" t="s">
        <v>1915</v>
      </c>
      <c r="F111" s="198" t="s">
        <v>1916</v>
      </c>
      <c r="G111" s="199" t="s">
        <v>113</v>
      </c>
      <c r="H111" s="200">
        <v>5.4119999999999999</v>
      </c>
      <c r="I111" s="201"/>
      <c r="J111" s="202">
        <f>ROUND(I111*H111,2)</f>
        <v>0</v>
      </c>
      <c r="K111" s="198" t="s">
        <v>320</v>
      </c>
      <c r="L111" s="41"/>
      <c r="M111" s="203" t="s">
        <v>19</v>
      </c>
      <c r="N111" s="204" t="s">
        <v>47</v>
      </c>
      <c r="O111" s="66"/>
      <c r="P111" s="205">
        <f>O111*H111</f>
        <v>0</v>
      </c>
      <c r="Q111" s="205">
        <v>0</v>
      </c>
      <c r="R111" s="205">
        <f>Q111*H111</f>
        <v>0</v>
      </c>
      <c r="S111" s="205">
        <v>0</v>
      </c>
      <c r="T111" s="206">
        <f>S111*H111</f>
        <v>0</v>
      </c>
      <c r="U111" s="36"/>
      <c r="V111" s="36"/>
      <c r="W111" s="36"/>
      <c r="X111" s="36"/>
      <c r="Y111" s="36"/>
      <c r="Z111" s="36"/>
      <c r="AA111" s="36"/>
      <c r="AB111" s="36"/>
      <c r="AC111" s="36"/>
      <c r="AD111" s="36"/>
      <c r="AE111" s="36"/>
      <c r="AR111" s="207" t="s">
        <v>194</v>
      </c>
      <c r="AT111" s="207" t="s">
        <v>317</v>
      </c>
      <c r="AU111" s="207" t="s">
        <v>86</v>
      </c>
      <c r="AY111" s="19" t="s">
        <v>315</v>
      </c>
      <c r="BE111" s="208">
        <f>IF(N111="základní",J111,0)</f>
        <v>0</v>
      </c>
      <c r="BF111" s="208">
        <f>IF(N111="snížená",J111,0)</f>
        <v>0</v>
      </c>
      <c r="BG111" s="208">
        <f>IF(N111="zákl. přenesená",J111,0)</f>
        <v>0</v>
      </c>
      <c r="BH111" s="208">
        <f>IF(N111="sníž. přenesená",J111,0)</f>
        <v>0</v>
      </c>
      <c r="BI111" s="208">
        <f>IF(N111="nulová",J111,0)</f>
        <v>0</v>
      </c>
      <c r="BJ111" s="19" t="s">
        <v>84</v>
      </c>
      <c r="BK111" s="208">
        <f>ROUND(I111*H111,2)</f>
        <v>0</v>
      </c>
      <c r="BL111" s="19" t="s">
        <v>194</v>
      </c>
      <c r="BM111" s="207" t="s">
        <v>1917</v>
      </c>
    </row>
    <row r="112" spans="1:65" s="2" customFormat="1">
      <c r="A112" s="36"/>
      <c r="B112" s="37"/>
      <c r="C112" s="38"/>
      <c r="D112" s="209" t="s">
        <v>322</v>
      </c>
      <c r="E112" s="38"/>
      <c r="F112" s="210" t="s">
        <v>1918</v>
      </c>
      <c r="G112" s="38"/>
      <c r="H112" s="38"/>
      <c r="I112" s="118"/>
      <c r="J112" s="38"/>
      <c r="K112" s="38"/>
      <c r="L112" s="41"/>
      <c r="M112" s="211"/>
      <c r="N112" s="212"/>
      <c r="O112" s="66"/>
      <c r="P112" s="66"/>
      <c r="Q112" s="66"/>
      <c r="R112" s="66"/>
      <c r="S112" s="66"/>
      <c r="T112" s="67"/>
      <c r="U112" s="36"/>
      <c r="V112" s="36"/>
      <c r="W112" s="36"/>
      <c r="X112" s="36"/>
      <c r="Y112" s="36"/>
      <c r="Z112" s="36"/>
      <c r="AA112" s="36"/>
      <c r="AB112" s="36"/>
      <c r="AC112" s="36"/>
      <c r="AD112" s="36"/>
      <c r="AE112" s="36"/>
      <c r="AT112" s="19" t="s">
        <v>322</v>
      </c>
      <c r="AU112" s="19" t="s">
        <v>86</v>
      </c>
    </row>
    <row r="113" spans="1:65" s="14" customFormat="1">
      <c r="B113" s="225"/>
      <c r="C113" s="226"/>
      <c r="D113" s="209" t="s">
        <v>324</v>
      </c>
      <c r="E113" s="227" t="s">
        <v>19</v>
      </c>
      <c r="F113" s="228" t="s">
        <v>1919</v>
      </c>
      <c r="G113" s="226"/>
      <c r="H113" s="227" t="s">
        <v>19</v>
      </c>
      <c r="I113" s="229"/>
      <c r="J113" s="226"/>
      <c r="K113" s="226"/>
      <c r="L113" s="230"/>
      <c r="M113" s="231"/>
      <c r="N113" s="232"/>
      <c r="O113" s="232"/>
      <c r="P113" s="232"/>
      <c r="Q113" s="232"/>
      <c r="R113" s="232"/>
      <c r="S113" s="232"/>
      <c r="T113" s="233"/>
      <c r="AT113" s="234" t="s">
        <v>324</v>
      </c>
      <c r="AU113" s="234" t="s">
        <v>86</v>
      </c>
      <c r="AV113" s="14" t="s">
        <v>84</v>
      </c>
      <c r="AW113" s="14" t="s">
        <v>37</v>
      </c>
      <c r="AX113" s="14" t="s">
        <v>76</v>
      </c>
      <c r="AY113" s="234" t="s">
        <v>315</v>
      </c>
    </row>
    <row r="114" spans="1:65" s="13" customFormat="1">
      <c r="B114" s="213"/>
      <c r="C114" s="214"/>
      <c r="D114" s="209" t="s">
        <v>324</v>
      </c>
      <c r="E114" s="215" t="s">
        <v>19</v>
      </c>
      <c r="F114" s="216" t="s">
        <v>1920</v>
      </c>
      <c r="G114" s="214"/>
      <c r="H114" s="217">
        <v>1.8</v>
      </c>
      <c r="I114" s="218"/>
      <c r="J114" s="214"/>
      <c r="K114" s="214"/>
      <c r="L114" s="219"/>
      <c r="M114" s="220"/>
      <c r="N114" s="221"/>
      <c r="O114" s="221"/>
      <c r="P114" s="221"/>
      <c r="Q114" s="221"/>
      <c r="R114" s="221"/>
      <c r="S114" s="221"/>
      <c r="T114" s="222"/>
      <c r="AT114" s="223" t="s">
        <v>324</v>
      </c>
      <c r="AU114" s="223" t="s">
        <v>86</v>
      </c>
      <c r="AV114" s="13" t="s">
        <v>86</v>
      </c>
      <c r="AW114" s="13" t="s">
        <v>37</v>
      </c>
      <c r="AX114" s="13" t="s">
        <v>76</v>
      </c>
      <c r="AY114" s="223" t="s">
        <v>315</v>
      </c>
    </row>
    <row r="115" spans="1:65" s="13" customFormat="1">
      <c r="B115" s="213"/>
      <c r="C115" s="214"/>
      <c r="D115" s="209" t="s">
        <v>324</v>
      </c>
      <c r="E115" s="215" t="s">
        <v>19</v>
      </c>
      <c r="F115" s="216" t="s">
        <v>1921</v>
      </c>
      <c r="G115" s="214"/>
      <c r="H115" s="217">
        <v>1.32</v>
      </c>
      <c r="I115" s="218"/>
      <c r="J115" s="214"/>
      <c r="K115" s="214"/>
      <c r="L115" s="219"/>
      <c r="M115" s="220"/>
      <c r="N115" s="221"/>
      <c r="O115" s="221"/>
      <c r="P115" s="221"/>
      <c r="Q115" s="221"/>
      <c r="R115" s="221"/>
      <c r="S115" s="221"/>
      <c r="T115" s="222"/>
      <c r="AT115" s="223" t="s">
        <v>324</v>
      </c>
      <c r="AU115" s="223" t="s">
        <v>86</v>
      </c>
      <c r="AV115" s="13" t="s">
        <v>86</v>
      </c>
      <c r="AW115" s="13" t="s">
        <v>37</v>
      </c>
      <c r="AX115" s="13" t="s">
        <v>76</v>
      </c>
      <c r="AY115" s="223" t="s">
        <v>315</v>
      </c>
    </row>
    <row r="116" spans="1:65" s="13" customFormat="1">
      <c r="B116" s="213"/>
      <c r="C116" s="214"/>
      <c r="D116" s="209" t="s">
        <v>324</v>
      </c>
      <c r="E116" s="215" t="s">
        <v>19</v>
      </c>
      <c r="F116" s="216" t="s">
        <v>1922</v>
      </c>
      <c r="G116" s="214"/>
      <c r="H116" s="217">
        <v>2.4</v>
      </c>
      <c r="I116" s="218"/>
      <c r="J116" s="214"/>
      <c r="K116" s="214"/>
      <c r="L116" s="219"/>
      <c r="M116" s="220"/>
      <c r="N116" s="221"/>
      <c r="O116" s="221"/>
      <c r="P116" s="221"/>
      <c r="Q116" s="221"/>
      <c r="R116" s="221"/>
      <c r="S116" s="221"/>
      <c r="T116" s="222"/>
      <c r="AT116" s="223" t="s">
        <v>324</v>
      </c>
      <c r="AU116" s="223" t="s">
        <v>86</v>
      </c>
      <c r="AV116" s="13" t="s">
        <v>86</v>
      </c>
      <c r="AW116" s="13" t="s">
        <v>37</v>
      </c>
      <c r="AX116" s="13" t="s">
        <v>76</v>
      </c>
      <c r="AY116" s="223" t="s">
        <v>315</v>
      </c>
    </row>
    <row r="117" spans="1:65" s="13" customFormat="1">
      <c r="B117" s="213"/>
      <c r="C117" s="214"/>
      <c r="D117" s="209" t="s">
        <v>324</v>
      </c>
      <c r="E117" s="215" t="s">
        <v>19</v>
      </c>
      <c r="F117" s="216" t="s">
        <v>1923</v>
      </c>
      <c r="G117" s="214"/>
      <c r="H117" s="217">
        <v>2</v>
      </c>
      <c r="I117" s="218"/>
      <c r="J117" s="214"/>
      <c r="K117" s="214"/>
      <c r="L117" s="219"/>
      <c r="M117" s="220"/>
      <c r="N117" s="221"/>
      <c r="O117" s="221"/>
      <c r="P117" s="221"/>
      <c r="Q117" s="221"/>
      <c r="R117" s="221"/>
      <c r="S117" s="221"/>
      <c r="T117" s="222"/>
      <c r="AT117" s="223" t="s">
        <v>324</v>
      </c>
      <c r="AU117" s="223" t="s">
        <v>86</v>
      </c>
      <c r="AV117" s="13" t="s">
        <v>86</v>
      </c>
      <c r="AW117" s="13" t="s">
        <v>37</v>
      </c>
      <c r="AX117" s="13" t="s">
        <v>76</v>
      </c>
      <c r="AY117" s="223" t="s">
        <v>315</v>
      </c>
    </row>
    <row r="118" spans="1:65" s="13" customFormat="1">
      <c r="B118" s="213"/>
      <c r="C118" s="214"/>
      <c r="D118" s="209" t="s">
        <v>324</v>
      </c>
      <c r="E118" s="215" t="s">
        <v>19</v>
      </c>
      <c r="F118" s="216" t="s">
        <v>1924</v>
      </c>
      <c r="G118" s="214"/>
      <c r="H118" s="217">
        <v>1.5</v>
      </c>
      <c r="I118" s="218"/>
      <c r="J118" s="214"/>
      <c r="K118" s="214"/>
      <c r="L118" s="219"/>
      <c r="M118" s="220"/>
      <c r="N118" s="221"/>
      <c r="O118" s="221"/>
      <c r="P118" s="221"/>
      <c r="Q118" s="221"/>
      <c r="R118" s="221"/>
      <c r="S118" s="221"/>
      <c r="T118" s="222"/>
      <c r="AT118" s="223" t="s">
        <v>324</v>
      </c>
      <c r="AU118" s="223" t="s">
        <v>86</v>
      </c>
      <c r="AV118" s="13" t="s">
        <v>86</v>
      </c>
      <c r="AW118" s="13" t="s">
        <v>37</v>
      </c>
      <c r="AX118" s="13" t="s">
        <v>76</v>
      </c>
      <c r="AY118" s="223" t="s">
        <v>315</v>
      </c>
    </row>
    <row r="119" spans="1:65" s="16" customFormat="1">
      <c r="B119" s="246"/>
      <c r="C119" s="247"/>
      <c r="D119" s="209" t="s">
        <v>324</v>
      </c>
      <c r="E119" s="248" t="s">
        <v>1883</v>
      </c>
      <c r="F119" s="249" t="s">
        <v>368</v>
      </c>
      <c r="G119" s="247"/>
      <c r="H119" s="250">
        <v>9.02</v>
      </c>
      <c r="I119" s="251"/>
      <c r="J119" s="247"/>
      <c r="K119" s="247"/>
      <c r="L119" s="252"/>
      <c r="M119" s="253"/>
      <c r="N119" s="254"/>
      <c r="O119" s="254"/>
      <c r="P119" s="254"/>
      <c r="Q119" s="254"/>
      <c r="R119" s="254"/>
      <c r="S119" s="254"/>
      <c r="T119" s="255"/>
      <c r="AT119" s="256" t="s">
        <v>324</v>
      </c>
      <c r="AU119" s="256" t="s">
        <v>86</v>
      </c>
      <c r="AV119" s="16" t="s">
        <v>194</v>
      </c>
      <c r="AW119" s="16" t="s">
        <v>37</v>
      </c>
      <c r="AX119" s="16" t="s">
        <v>76</v>
      </c>
      <c r="AY119" s="256" t="s">
        <v>315</v>
      </c>
    </row>
    <row r="120" spans="1:65" s="13" customFormat="1">
      <c r="B120" s="213"/>
      <c r="C120" s="214"/>
      <c r="D120" s="209" t="s">
        <v>324</v>
      </c>
      <c r="E120" s="215" t="s">
        <v>19</v>
      </c>
      <c r="F120" s="216" t="s">
        <v>1925</v>
      </c>
      <c r="G120" s="214"/>
      <c r="H120" s="217">
        <v>5.4119999999999999</v>
      </c>
      <c r="I120" s="218"/>
      <c r="J120" s="214"/>
      <c r="K120" s="214"/>
      <c r="L120" s="219"/>
      <c r="M120" s="220"/>
      <c r="N120" s="221"/>
      <c r="O120" s="221"/>
      <c r="P120" s="221"/>
      <c r="Q120" s="221"/>
      <c r="R120" s="221"/>
      <c r="S120" s="221"/>
      <c r="T120" s="222"/>
      <c r="AT120" s="223" t="s">
        <v>324</v>
      </c>
      <c r="AU120" s="223" t="s">
        <v>86</v>
      </c>
      <c r="AV120" s="13" t="s">
        <v>86</v>
      </c>
      <c r="AW120" s="13" t="s">
        <v>37</v>
      </c>
      <c r="AX120" s="13" t="s">
        <v>84</v>
      </c>
      <c r="AY120" s="223" t="s">
        <v>315</v>
      </c>
    </row>
    <row r="121" spans="1:65" s="2" customFormat="1" ht="16.5" customHeight="1">
      <c r="A121" s="36"/>
      <c r="B121" s="37"/>
      <c r="C121" s="196" t="s">
        <v>194</v>
      </c>
      <c r="D121" s="196" t="s">
        <v>317</v>
      </c>
      <c r="E121" s="197" t="s">
        <v>495</v>
      </c>
      <c r="F121" s="198" t="s">
        <v>496</v>
      </c>
      <c r="G121" s="199" t="s">
        <v>113</v>
      </c>
      <c r="H121" s="200">
        <v>0.81200000000000006</v>
      </c>
      <c r="I121" s="201"/>
      <c r="J121" s="202">
        <f>ROUND(I121*H121,2)</f>
        <v>0</v>
      </c>
      <c r="K121" s="198" t="s">
        <v>320</v>
      </c>
      <c r="L121" s="41"/>
      <c r="M121" s="203" t="s">
        <v>19</v>
      </c>
      <c r="N121" s="204" t="s">
        <v>47</v>
      </c>
      <c r="O121" s="66"/>
      <c r="P121" s="205">
        <f>O121*H121</f>
        <v>0</v>
      </c>
      <c r="Q121" s="205">
        <v>0</v>
      </c>
      <c r="R121" s="205">
        <f>Q121*H121</f>
        <v>0</v>
      </c>
      <c r="S121" s="205">
        <v>0</v>
      </c>
      <c r="T121" s="206">
        <f>S121*H121</f>
        <v>0</v>
      </c>
      <c r="U121" s="36"/>
      <c r="V121" s="36"/>
      <c r="W121" s="36"/>
      <c r="X121" s="36"/>
      <c r="Y121" s="36"/>
      <c r="Z121" s="36"/>
      <c r="AA121" s="36"/>
      <c r="AB121" s="36"/>
      <c r="AC121" s="36"/>
      <c r="AD121" s="36"/>
      <c r="AE121" s="36"/>
      <c r="AR121" s="207" t="s">
        <v>194</v>
      </c>
      <c r="AT121" s="207" t="s">
        <v>317</v>
      </c>
      <c r="AU121" s="207" t="s">
        <v>86</v>
      </c>
      <c r="AY121" s="19" t="s">
        <v>315</v>
      </c>
      <c r="BE121" s="208">
        <f>IF(N121="základní",J121,0)</f>
        <v>0</v>
      </c>
      <c r="BF121" s="208">
        <f>IF(N121="snížená",J121,0)</f>
        <v>0</v>
      </c>
      <c r="BG121" s="208">
        <f>IF(N121="zákl. přenesená",J121,0)</f>
        <v>0</v>
      </c>
      <c r="BH121" s="208">
        <f>IF(N121="sníž. přenesená",J121,0)</f>
        <v>0</v>
      </c>
      <c r="BI121" s="208">
        <f>IF(N121="nulová",J121,0)</f>
        <v>0</v>
      </c>
      <c r="BJ121" s="19" t="s">
        <v>84</v>
      </c>
      <c r="BK121" s="208">
        <f>ROUND(I121*H121,2)</f>
        <v>0</v>
      </c>
      <c r="BL121" s="19" t="s">
        <v>194</v>
      </c>
      <c r="BM121" s="207" t="s">
        <v>1926</v>
      </c>
    </row>
    <row r="122" spans="1:65" s="2" customFormat="1">
      <c r="A122" s="36"/>
      <c r="B122" s="37"/>
      <c r="C122" s="38"/>
      <c r="D122" s="209" t="s">
        <v>322</v>
      </c>
      <c r="E122" s="38"/>
      <c r="F122" s="210" t="s">
        <v>498</v>
      </c>
      <c r="G122" s="38"/>
      <c r="H122" s="38"/>
      <c r="I122" s="118"/>
      <c r="J122" s="38"/>
      <c r="K122" s="38"/>
      <c r="L122" s="41"/>
      <c r="M122" s="211"/>
      <c r="N122" s="212"/>
      <c r="O122" s="66"/>
      <c r="P122" s="66"/>
      <c r="Q122" s="66"/>
      <c r="R122" s="66"/>
      <c r="S122" s="66"/>
      <c r="T122" s="67"/>
      <c r="U122" s="36"/>
      <c r="V122" s="36"/>
      <c r="W122" s="36"/>
      <c r="X122" s="36"/>
      <c r="Y122" s="36"/>
      <c r="Z122" s="36"/>
      <c r="AA122" s="36"/>
      <c r="AB122" s="36"/>
      <c r="AC122" s="36"/>
      <c r="AD122" s="36"/>
      <c r="AE122" s="36"/>
      <c r="AT122" s="19" t="s">
        <v>322</v>
      </c>
      <c r="AU122" s="19" t="s">
        <v>86</v>
      </c>
    </row>
    <row r="123" spans="1:65" s="13" customFormat="1">
      <c r="B123" s="213"/>
      <c r="C123" s="214"/>
      <c r="D123" s="209" t="s">
        <v>324</v>
      </c>
      <c r="E123" s="215" t="s">
        <v>19</v>
      </c>
      <c r="F123" s="216" t="s">
        <v>1927</v>
      </c>
      <c r="G123" s="214"/>
      <c r="H123" s="217">
        <v>0.81200000000000006</v>
      </c>
      <c r="I123" s="218"/>
      <c r="J123" s="214"/>
      <c r="K123" s="214"/>
      <c r="L123" s="219"/>
      <c r="M123" s="220"/>
      <c r="N123" s="221"/>
      <c r="O123" s="221"/>
      <c r="P123" s="221"/>
      <c r="Q123" s="221"/>
      <c r="R123" s="221"/>
      <c r="S123" s="221"/>
      <c r="T123" s="222"/>
      <c r="AT123" s="223" t="s">
        <v>324</v>
      </c>
      <c r="AU123" s="223" t="s">
        <v>86</v>
      </c>
      <c r="AV123" s="13" t="s">
        <v>86</v>
      </c>
      <c r="AW123" s="13" t="s">
        <v>37</v>
      </c>
      <c r="AX123" s="13" t="s">
        <v>84</v>
      </c>
      <c r="AY123" s="223" t="s">
        <v>315</v>
      </c>
    </row>
    <row r="124" spans="1:65" s="2" customFormat="1" ht="16.5" customHeight="1">
      <c r="A124" s="36"/>
      <c r="B124" s="37"/>
      <c r="C124" s="196" t="s">
        <v>139</v>
      </c>
      <c r="D124" s="196" t="s">
        <v>317</v>
      </c>
      <c r="E124" s="197" t="s">
        <v>1928</v>
      </c>
      <c r="F124" s="198" t="s">
        <v>1929</v>
      </c>
      <c r="G124" s="199" t="s">
        <v>113</v>
      </c>
      <c r="H124" s="200">
        <v>2.706</v>
      </c>
      <c r="I124" s="201"/>
      <c r="J124" s="202">
        <f>ROUND(I124*H124,2)</f>
        <v>0</v>
      </c>
      <c r="K124" s="198" t="s">
        <v>320</v>
      </c>
      <c r="L124" s="41"/>
      <c r="M124" s="203" t="s">
        <v>19</v>
      </c>
      <c r="N124" s="204" t="s">
        <v>47</v>
      </c>
      <c r="O124" s="66"/>
      <c r="P124" s="205">
        <f>O124*H124</f>
        <v>0</v>
      </c>
      <c r="Q124" s="205">
        <v>0</v>
      </c>
      <c r="R124" s="205">
        <f>Q124*H124</f>
        <v>0</v>
      </c>
      <c r="S124" s="205">
        <v>0</v>
      </c>
      <c r="T124" s="206">
        <f>S124*H124</f>
        <v>0</v>
      </c>
      <c r="U124" s="36"/>
      <c r="V124" s="36"/>
      <c r="W124" s="36"/>
      <c r="X124" s="36"/>
      <c r="Y124" s="36"/>
      <c r="Z124" s="36"/>
      <c r="AA124" s="36"/>
      <c r="AB124" s="36"/>
      <c r="AC124" s="36"/>
      <c r="AD124" s="36"/>
      <c r="AE124" s="36"/>
      <c r="AR124" s="207" t="s">
        <v>194</v>
      </c>
      <c r="AT124" s="207" t="s">
        <v>317</v>
      </c>
      <c r="AU124" s="207" t="s">
        <v>86</v>
      </c>
      <c r="AY124" s="19" t="s">
        <v>315</v>
      </c>
      <c r="BE124" s="208">
        <f>IF(N124="základní",J124,0)</f>
        <v>0</v>
      </c>
      <c r="BF124" s="208">
        <f>IF(N124="snížená",J124,0)</f>
        <v>0</v>
      </c>
      <c r="BG124" s="208">
        <f>IF(N124="zákl. přenesená",J124,0)</f>
        <v>0</v>
      </c>
      <c r="BH124" s="208">
        <f>IF(N124="sníž. přenesená",J124,0)</f>
        <v>0</v>
      </c>
      <c r="BI124" s="208">
        <f>IF(N124="nulová",J124,0)</f>
        <v>0</v>
      </c>
      <c r="BJ124" s="19" t="s">
        <v>84</v>
      </c>
      <c r="BK124" s="208">
        <f>ROUND(I124*H124,2)</f>
        <v>0</v>
      </c>
      <c r="BL124" s="19" t="s">
        <v>194</v>
      </c>
      <c r="BM124" s="207" t="s">
        <v>1930</v>
      </c>
    </row>
    <row r="125" spans="1:65" s="2" customFormat="1">
      <c r="A125" s="36"/>
      <c r="B125" s="37"/>
      <c r="C125" s="38"/>
      <c r="D125" s="209" t="s">
        <v>322</v>
      </c>
      <c r="E125" s="38"/>
      <c r="F125" s="210" t="s">
        <v>1931</v>
      </c>
      <c r="G125" s="38"/>
      <c r="H125" s="38"/>
      <c r="I125" s="118"/>
      <c r="J125" s="38"/>
      <c r="K125" s="38"/>
      <c r="L125" s="41"/>
      <c r="M125" s="211"/>
      <c r="N125" s="212"/>
      <c r="O125" s="66"/>
      <c r="P125" s="66"/>
      <c r="Q125" s="66"/>
      <c r="R125" s="66"/>
      <c r="S125" s="66"/>
      <c r="T125" s="67"/>
      <c r="U125" s="36"/>
      <c r="V125" s="36"/>
      <c r="W125" s="36"/>
      <c r="X125" s="36"/>
      <c r="Y125" s="36"/>
      <c r="Z125" s="36"/>
      <c r="AA125" s="36"/>
      <c r="AB125" s="36"/>
      <c r="AC125" s="36"/>
      <c r="AD125" s="36"/>
      <c r="AE125" s="36"/>
      <c r="AT125" s="19" t="s">
        <v>322</v>
      </c>
      <c r="AU125" s="19" t="s">
        <v>86</v>
      </c>
    </row>
    <row r="126" spans="1:65" s="13" customFormat="1">
      <c r="B126" s="213"/>
      <c r="C126" s="214"/>
      <c r="D126" s="209" t="s">
        <v>324</v>
      </c>
      <c r="E126" s="215" t="s">
        <v>19</v>
      </c>
      <c r="F126" s="216" t="s">
        <v>1932</v>
      </c>
      <c r="G126" s="214"/>
      <c r="H126" s="217">
        <v>2.706</v>
      </c>
      <c r="I126" s="218"/>
      <c r="J126" s="214"/>
      <c r="K126" s="214"/>
      <c r="L126" s="219"/>
      <c r="M126" s="220"/>
      <c r="N126" s="221"/>
      <c r="O126" s="221"/>
      <c r="P126" s="221"/>
      <c r="Q126" s="221"/>
      <c r="R126" s="221"/>
      <c r="S126" s="221"/>
      <c r="T126" s="222"/>
      <c r="AT126" s="223" t="s">
        <v>324</v>
      </c>
      <c r="AU126" s="223" t="s">
        <v>86</v>
      </c>
      <c r="AV126" s="13" t="s">
        <v>86</v>
      </c>
      <c r="AW126" s="13" t="s">
        <v>37</v>
      </c>
      <c r="AX126" s="13" t="s">
        <v>84</v>
      </c>
      <c r="AY126" s="223" t="s">
        <v>315</v>
      </c>
    </row>
    <row r="127" spans="1:65" s="2" customFormat="1" ht="16.5" customHeight="1">
      <c r="A127" s="36"/>
      <c r="B127" s="37"/>
      <c r="C127" s="196" t="s">
        <v>202</v>
      </c>
      <c r="D127" s="196" t="s">
        <v>317</v>
      </c>
      <c r="E127" s="197" t="s">
        <v>514</v>
      </c>
      <c r="F127" s="198" t="s">
        <v>515</v>
      </c>
      <c r="G127" s="199" t="s">
        <v>113</v>
      </c>
      <c r="H127" s="200">
        <v>0.40600000000000003</v>
      </c>
      <c r="I127" s="201"/>
      <c r="J127" s="202">
        <f>ROUND(I127*H127,2)</f>
        <v>0</v>
      </c>
      <c r="K127" s="198" t="s">
        <v>320</v>
      </c>
      <c r="L127" s="41"/>
      <c r="M127" s="203" t="s">
        <v>19</v>
      </c>
      <c r="N127" s="204" t="s">
        <v>47</v>
      </c>
      <c r="O127" s="66"/>
      <c r="P127" s="205">
        <f>O127*H127</f>
        <v>0</v>
      </c>
      <c r="Q127" s="205">
        <v>0</v>
      </c>
      <c r="R127" s="205">
        <f>Q127*H127</f>
        <v>0</v>
      </c>
      <c r="S127" s="205">
        <v>0</v>
      </c>
      <c r="T127" s="206">
        <f>S127*H127</f>
        <v>0</v>
      </c>
      <c r="U127" s="36"/>
      <c r="V127" s="36"/>
      <c r="W127" s="36"/>
      <c r="X127" s="36"/>
      <c r="Y127" s="36"/>
      <c r="Z127" s="36"/>
      <c r="AA127" s="36"/>
      <c r="AB127" s="36"/>
      <c r="AC127" s="36"/>
      <c r="AD127" s="36"/>
      <c r="AE127" s="36"/>
      <c r="AR127" s="207" t="s">
        <v>194</v>
      </c>
      <c r="AT127" s="207" t="s">
        <v>317</v>
      </c>
      <c r="AU127" s="207" t="s">
        <v>86</v>
      </c>
      <c r="AY127" s="19" t="s">
        <v>315</v>
      </c>
      <c r="BE127" s="208">
        <f>IF(N127="základní",J127,0)</f>
        <v>0</v>
      </c>
      <c r="BF127" s="208">
        <f>IF(N127="snížená",J127,0)</f>
        <v>0</v>
      </c>
      <c r="BG127" s="208">
        <f>IF(N127="zákl. přenesená",J127,0)</f>
        <v>0</v>
      </c>
      <c r="BH127" s="208">
        <f>IF(N127="sníž. přenesená",J127,0)</f>
        <v>0</v>
      </c>
      <c r="BI127" s="208">
        <f>IF(N127="nulová",J127,0)</f>
        <v>0</v>
      </c>
      <c r="BJ127" s="19" t="s">
        <v>84</v>
      </c>
      <c r="BK127" s="208">
        <f>ROUND(I127*H127,2)</f>
        <v>0</v>
      </c>
      <c r="BL127" s="19" t="s">
        <v>194</v>
      </c>
      <c r="BM127" s="207" t="s">
        <v>1933</v>
      </c>
    </row>
    <row r="128" spans="1:65" s="2" customFormat="1">
      <c r="A128" s="36"/>
      <c r="B128" s="37"/>
      <c r="C128" s="38"/>
      <c r="D128" s="209" t="s">
        <v>322</v>
      </c>
      <c r="E128" s="38"/>
      <c r="F128" s="210" t="s">
        <v>517</v>
      </c>
      <c r="G128" s="38"/>
      <c r="H128" s="38"/>
      <c r="I128" s="118"/>
      <c r="J128" s="38"/>
      <c r="K128" s="38"/>
      <c r="L128" s="41"/>
      <c r="M128" s="211"/>
      <c r="N128" s="212"/>
      <c r="O128" s="66"/>
      <c r="P128" s="66"/>
      <c r="Q128" s="66"/>
      <c r="R128" s="66"/>
      <c r="S128" s="66"/>
      <c r="T128" s="67"/>
      <c r="U128" s="36"/>
      <c r="V128" s="36"/>
      <c r="W128" s="36"/>
      <c r="X128" s="36"/>
      <c r="Y128" s="36"/>
      <c r="Z128" s="36"/>
      <c r="AA128" s="36"/>
      <c r="AB128" s="36"/>
      <c r="AC128" s="36"/>
      <c r="AD128" s="36"/>
      <c r="AE128" s="36"/>
      <c r="AT128" s="19" t="s">
        <v>322</v>
      </c>
      <c r="AU128" s="19" t="s">
        <v>86</v>
      </c>
    </row>
    <row r="129" spans="1:65" s="13" customFormat="1">
      <c r="B129" s="213"/>
      <c r="C129" s="214"/>
      <c r="D129" s="209" t="s">
        <v>324</v>
      </c>
      <c r="E129" s="215" t="s">
        <v>19</v>
      </c>
      <c r="F129" s="216" t="s">
        <v>1934</v>
      </c>
      <c r="G129" s="214"/>
      <c r="H129" s="217">
        <v>0.40600000000000003</v>
      </c>
      <c r="I129" s="218"/>
      <c r="J129" s="214"/>
      <c r="K129" s="214"/>
      <c r="L129" s="219"/>
      <c r="M129" s="220"/>
      <c r="N129" s="221"/>
      <c r="O129" s="221"/>
      <c r="P129" s="221"/>
      <c r="Q129" s="221"/>
      <c r="R129" s="221"/>
      <c r="S129" s="221"/>
      <c r="T129" s="222"/>
      <c r="AT129" s="223" t="s">
        <v>324</v>
      </c>
      <c r="AU129" s="223" t="s">
        <v>86</v>
      </c>
      <c r="AV129" s="13" t="s">
        <v>86</v>
      </c>
      <c r="AW129" s="13" t="s">
        <v>37</v>
      </c>
      <c r="AX129" s="13" t="s">
        <v>84</v>
      </c>
      <c r="AY129" s="223" t="s">
        <v>315</v>
      </c>
    </row>
    <row r="130" spans="1:65" s="2" customFormat="1" ht="16.5" customHeight="1">
      <c r="A130" s="36"/>
      <c r="B130" s="37"/>
      <c r="C130" s="196" t="s">
        <v>372</v>
      </c>
      <c r="D130" s="196" t="s">
        <v>317</v>
      </c>
      <c r="E130" s="197" t="s">
        <v>1935</v>
      </c>
      <c r="F130" s="198" t="s">
        <v>1936</v>
      </c>
      <c r="G130" s="199" t="s">
        <v>113</v>
      </c>
      <c r="H130" s="200">
        <v>9.02</v>
      </c>
      <c r="I130" s="201"/>
      <c r="J130" s="202">
        <f>ROUND(I130*H130,2)</f>
        <v>0</v>
      </c>
      <c r="K130" s="198" t="s">
        <v>320</v>
      </c>
      <c r="L130" s="41"/>
      <c r="M130" s="203" t="s">
        <v>19</v>
      </c>
      <c r="N130" s="204" t="s">
        <v>47</v>
      </c>
      <c r="O130" s="66"/>
      <c r="P130" s="205">
        <f>O130*H130</f>
        <v>0</v>
      </c>
      <c r="Q130" s="205">
        <v>0</v>
      </c>
      <c r="R130" s="205">
        <f>Q130*H130</f>
        <v>0</v>
      </c>
      <c r="S130" s="205">
        <v>0</v>
      </c>
      <c r="T130" s="206">
        <f>S130*H130</f>
        <v>0</v>
      </c>
      <c r="U130" s="36"/>
      <c r="V130" s="36"/>
      <c r="W130" s="36"/>
      <c r="X130" s="36"/>
      <c r="Y130" s="36"/>
      <c r="Z130" s="36"/>
      <c r="AA130" s="36"/>
      <c r="AB130" s="36"/>
      <c r="AC130" s="36"/>
      <c r="AD130" s="36"/>
      <c r="AE130" s="36"/>
      <c r="AR130" s="207" t="s">
        <v>194</v>
      </c>
      <c r="AT130" s="207" t="s">
        <v>317</v>
      </c>
      <c r="AU130" s="207" t="s">
        <v>86</v>
      </c>
      <c r="AY130" s="19" t="s">
        <v>315</v>
      </c>
      <c r="BE130" s="208">
        <f>IF(N130="základní",J130,0)</f>
        <v>0</v>
      </c>
      <c r="BF130" s="208">
        <f>IF(N130="snížená",J130,0)</f>
        <v>0</v>
      </c>
      <c r="BG130" s="208">
        <f>IF(N130="zákl. přenesená",J130,0)</f>
        <v>0</v>
      </c>
      <c r="BH130" s="208">
        <f>IF(N130="sníž. přenesená",J130,0)</f>
        <v>0</v>
      </c>
      <c r="BI130" s="208">
        <f>IF(N130="nulová",J130,0)</f>
        <v>0</v>
      </c>
      <c r="BJ130" s="19" t="s">
        <v>84</v>
      </c>
      <c r="BK130" s="208">
        <f>ROUND(I130*H130,2)</f>
        <v>0</v>
      </c>
      <c r="BL130" s="19" t="s">
        <v>194</v>
      </c>
      <c r="BM130" s="207" t="s">
        <v>1937</v>
      </c>
    </row>
    <row r="131" spans="1:65" s="2" customFormat="1" ht="19.5">
      <c r="A131" s="36"/>
      <c r="B131" s="37"/>
      <c r="C131" s="38"/>
      <c r="D131" s="209" t="s">
        <v>322</v>
      </c>
      <c r="E131" s="38"/>
      <c r="F131" s="210" t="s">
        <v>1938</v>
      </c>
      <c r="G131" s="38"/>
      <c r="H131" s="38"/>
      <c r="I131" s="118"/>
      <c r="J131" s="38"/>
      <c r="K131" s="38"/>
      <c r="L131" s="41"/>
      <c r="M131" s="211"/>
      <c r="N131" s="212"/>
      <c r="O131" s="66"/>
      <c r="P131" s="66"/>
      <c r="Q131" s="66"/>
      <c r="R131" s="66"/>
      <c r="S131" s="66"/>
      <c r="T131" s="67"/>
      <c r="U131" s="36"/>
      <c r="V131" s="36"/>
      <c r="W131" s="36"/>
      <c r="X131" s="36"/>
      <c r="Y131" s="36"/>
      <c r="Z131" s="36"/>
      <c r="AA131" s="36"/>
      <c r="AB131" s="36"/>
      <c r="AC131" s="36"/>
      <c r="AD131" s="36"/>
      <c r="AE131" s="36"/>
      <c r="AT131" s="19" t="s">
        <v>322</v>
      </c>
      <c r="AU131" s="19" t="s">
        <v>86</v>
      </c>
    </row>
    <row r="132" spans="1:65" s="13" customFormat="1">
      <c r="B132" s="213"/>
      <c r="C132" s="214"/>
      <c r="D132" s="209" t="s">
        <v>324</v>
      </c>
      <c r="E132" s="215" t="s">
        <v>19</v>
      </c>
      <c r="F132" s="216" t="s">
        <v>1883</v>
      </c>
      <c r="G132" s="214"/>
      <c r="H132" s="217">
        <v>9.02</v>
      </c>
      <c r="I132" s="218"/>
      <c r="J132" s="214"/>
      <c r="K132" s="214"/>
      <c r="L132" s="219"/>
      <c r="M132" s="220"/>
      <c r="N132" s="221"/>
      <c r="O132" s="221"/>
      <c r="P132" s="221"/>
      <c r="Q132" s="221"/>
      <c r="R132" s="221"/>
      <c r="S132" s="221"/>
      <c r="T132" s="222"/>
      <c r="AT132" s="223" t="s">
        <v>324</v>
      </c>
      <c r="AU132" s="223" t="s">
        <v>86</v>
      </c>
      <c r="AV132" s="13" t="s">
        <v>86</v>
      </c>
      <c r="AW132" s="13" t="s">
        <v>37</v>
      </c>
      <c r="AX132" s="13" t="s">
        <v>84</v>
      </c>
      <c r="AY132" s="223" t="s">
        <v>315</v>
      </c>
    </row>
    <row r="133" spans="1:65" s="2" customFormat="1" ht="16.5" customHeight="1">
      <c r="A133" s="36"/>
      <c r="B133" s="37"/>
      <c r="C133" s="196" t="s">
        <v>379</v>
      </c>
      <c r="D133" s="196" t="s">
        <v>317</v>
      </c>
      <c r="E133" s="197" t="s">
        <v>629</v>
      </c>
      <c r="F133" s="198" t="s">
        <v>630</v>
      </c>
      <c r="G133" s="199" t="s">
        <v>113</v>
      </c>
      <c r="H133" s="200">
        <v>10.704000000000001</v>
      </c>
      <c r="I133" s="201"/>
      <c r="J133" s="202">
        <f>ROUND(I133*H133,2)</f>
        <v>0</v>
      </c>
      <c r="K133" s="198" t="s">
        <v>320</v>
      </c>
      <c r="L133" s="41"/>
      <c r="M133" s="203" t="s">
        <v>19</v>
      </c>
      <c r="N133" s="204" t="s">
        <v>47</v>
      </c>
      <c r="O133" s="66"/>
      <c r="P133" s="205">
        <f>O133*H133</f>
        <v>0</v>
      </c>
      <c r="Q133" s="205">
        <v>0</v>
      </c>
      <c r="R133" s="205">
        <f>Q133*H133</f>
        <v>0</v>
      </c>
      <c r="S133" s="205">
        <v>0</v>
      </c>
      <c r="T133" s="206">
        <f>S133*H133</f>
        <v>0</v>
      </c>
      <c r="U133" s="36"/>
      <c r="V133" s="36"/>
      <c r="W133" s="36"/>
      <c r="X133" s="36"/>
      <c r="Y133" s="36"/>
      <c r="Z133" s="36"/>
      <c r="AA133" s="36"/>
      <c r="AB133" s="36"/>
      <c r="AC133" s="36"/>
      <c r="AD133" s="36"/>
      <c r="AE133" s="36"/>
      <c r="AR133" s="207" t="s">
        <v>194</v>
      </c>
      <c r="AT133" s="207" t="s">
        <v>317</v>
      </c>
      <c r="AU133" s="207" t="s">
        <v>86</v>
      </c>
      <c r="AY133" s="19" t="s">
        <v>315</v>
      </c>
      <c r="BE133" s="208">
        <f>IF(N133="základní",J133,0)</f>
        <v>0</v>
      </c>
      <c r="BF133" s="208">
        <f>IF(N133="snížená",J133,0)</f>
        <v>0</v>
      </c>
      <c r="BG133" s="208">
        <f>IF(N133="zákl. přenesená",J133,0)</f>
        <v>0</v>
      </c>
      <c r="BH133" s="208">
        <f>IF(N133="sníž. přenesená",J133,0)</f>
        <v>0</v>
      </c>
      <c r="BI133" s="208">
        <f>IF(N133="nulová",J133,0)</f>
        <v>0</v>
      </c>
      <c r="BJ133" s="19" t="s">
        <v>84</v>
      </c>
      <c r="BK133" s="208">
        <f>ROUND(I133*H133,2)</f>
        <v>0</v>
      </c>
      <c r="BL133" s="19" t="s">
        <v>194</v>
      </c>
      <c r="BM133" s="207" t="s">
        <v>1939</v>
      </c>
    </row>
    <row r="134" spans="1:65" s="2" customFormat="1" ht="19.5">
      <c r="A134" s="36"/>
      <c r="B134" s="37"/>
      <c r="C134" s="38"/>
      <c r="D134" s="209" t="s">
        <v>322</v>
      </c>
      <c r="E134" s="38"/>
      <c r="F134" s="210" t="s">
        <v>632</v>
      </c>
      <c r="G134" s="38"/>
      <c r="H134" s="38"/>
      <c r="I134" s="118"/>
      <c r="J134" s="38"/>
      <c r="K134" s="38"/>
      <c r="L134" s="41"/>
      <c r="M134" s="211"/>
      <c r="N134" s="212"/>
      <c r="O134" s="66"/>
      <c r="P134" s="66"/>
      <c r="Q134" s="66"/>
      <c r="R134" s="66"/>
      <c r="S134" s="66"/>
      <c r="T134" s="67"/>
      <c r="U134" s="36"/>
      <c r="V134" s="36"/>
      <c r="W134" s="36"/>
      <c r="X134" s="36"/>
      <c r="Y134" s="36"/>
      <c r="Z134" s="36"/>
      <c r="AA134" s="36"/>
      <c r="AB134" s="36"/>
      <c r="AC134" s="36"/>
      <c r="AD134" s="36"/>
      <c r="AE134" s="36"/>
      <c r="AT134" s="19" t="s">
        <v>322</v>
      </c>
      <c r="AU134" s="19" t="s">
        <v>86</v>
      </c>
    </row>
    <row r="135" spans="1:65" s="13" customFormat="1">
      <c r="B135" s="213"/>
      <c r="C135" s="214"/>
      <c r="D135" s="209" t="s">
        <v>324</v>
      </c>
      <c r="E135" s="215" t="s">
        <v>19</v>
      </c>
      <c r="F135" s="216" t="s">
        <v>640</v>
      </c>
      <c r="G135" s="214"/>
      <c r="H135" s="217">
        <v>10.704000000000001</v>
      </c>
      <c r="I135" s="218"/>
      <c r="J135" s="214"/>
      <c r="K135" s="214"/>
      <c r="L135" s="219"/>
      <c r="M135" s="220"/>
      <c r="N135" s="221"/>
      <c r="O135" s="221"/>
      <c r="P135" s="221"/>
      <c r="Q135" s="221"/>
      <c r="R135" s="221"/>
      <c r="S135" s="221"/>
      <c r="T135" s="222"/>
      <c r="AT135" s="223" t="s">
        <v>324</v>
      </c>
      <c r="AU135" s="223" t="s">
        <v>86</v>
      </c>
      <c r="AV135" s="13" t="s">
        <v>86</v>
      </c>
      <c r="AW135" s="13" t="s">
        <v>37</v>
      </c>
      <c r="AX135" s="13" t="s">
        <v>84</v>
      </c>
      <c r="AY135" s="223" t="s">
        <v>315</v>
      </c>
    </row>
    <row r="136" spans="1:65" s="2" customFormat="1" ht="16.5" customHeight="1">
      <c r="A136" s="36"/>
      <c r="B136" s="37"/>
      <c r="C136" s="196" t="s">
        <v>385</v>
      </c>
      <c r="D136" s="196" t="s">
        <v>317</v>
      </c>
      <c r="E136" s="197" t="s">
        <v>701</v>
      </c>
      <c r="F136" s="198" t="s">
        <v>702</v>
      </c>
      <c r="G136" s="199" t="s">
        <v>113</v>
      </c>
      <c r="H136" s="200">
        <v>3.6680000000000001</v>
      </c>
      <c r="I136" s="201"/>
      <c r="J136" s="202">
        <f>ROUND(I136*H136,2)</f>
        <v>0</v>
      </c>
      <c r="K136" s="198" t="s">
        <v>320</v>
      </c>
      <c r="L136" s="41"/>
      <c r="M136" s="203" t="s">
        <v>19</v>
      </c>
      <c r="N136" s="204" t="s">
        <v>47</v>
      </c>
      <c r="O136" s="66"/>
      <c r="P136" s="205">
        <f>O136*H136</f>
        <v>0</v>
      </c>
      <c r="Q136" s="205">
        <v>0</v>
      </c>
      <c r="R136" s="205">
        <f>Q136*H136</f>
        <v>0</v>
      </c>
      <c r="S136" s="205">
        <v>0</v>
      </c>
      <c r="T136" s="206">
        <f>S136*H136</f>
        <v>0</v>
      </c>
      <c r="U136" s="36"/>
      <c r="V136" s="36"/>
      <c r="W136" s="36"/>
      <c r="X136" s="36"/>
      <c r="Y136" s="36"/>
      <c r="Z136" s="36"/>
      <c r="AA136" s="36"/>
      <c r="AB136" s="36"/>
      <c r="AC136" s="36"/>
      <c r="AD136" s="36"/>
      <c r="AE136" s="36"/>
      <c r="AR136" s="207" t="s">
        <v>194</v>
      </c>
      <c r="AT136" s="207" t="s">
        <v>317</v>
      </c>
      <c r="AU136" s="207" t="s">
        <v>86</v>
      </c>
      <c r="AY136" s="19" t="s">
        <v>315</v>
      </c>
      <c r="BE136" s="208">
        <f>IF(N136="základní",J136,0)</f>
        <v>0</v>
      </c>
      <c r="BF136" s="208">
        <f>IF(N136="snížená",J136,0)</f>
        <v>0</v>
      </c>
      <c r="BG136" s="208">
        <f>IF(N136="zákl. přenesená",J136,0)</f>
        <v>0</v>
      </c>
      <c r="BH136" s="208">
        <f>IF(N136="sníž. přenesená",J136,0)</f>
        <v>0</v>
      </c>
      <c r="BI136" s="208">
        <f>IF(N136="nulová",J136,0)</f>
        <v>0</v>
      </c>
      <c r="BJ136" s="19" t="s">
        <v>84</v>
      </c>
      <c r="BK136" s="208">
        <f>ROUND(I136*H136,2)</f>
        <v>0</v>
      </c>
      <c r="BL136" s="19" t="s">
        <v>194</v>
      </c>
      <c r="BM136" s="207" t="s">
        <v>1940</v>
      </c>
    </row>
    <row r="137" spans="1:65" s="2" customFormat="1" ht="19.5">
      <c r="A137" s="36"/>
      <c r="B137" s="37"/>
      <c r="C137" s="38"/>
      <c r="D137" s="209" t="s">
        <v>322</v>
      </c>
      <c r="E137" s="38"/>
      <c r="F137" s="210" t="s">
        <v>704</v>
      </c>
      <c r="G137" s="38"/>
      <c r="H137" s="38"/>
      <c r="I137" s="118"/>
      <c r="J137" s="38"/>
      <c r="K137" s="38"/>
      <c r="L137" s="41"/>
      <c r="M137" s="211"/>
      <c r="N137" s="212"/>
      <c r="O137" s="66"/>
      <c r="P137" s="66"/>
      <c r="Q137" s="66"/>
      <c r="R137" s="66"/>
      <c r="S137" s="66"/>
      <c r="T137" s="67"/>
      <c r="U137" s="36"/>
      <c r="V137" s="36"/>
      <c r="W137" s="36"/>
      <c r="X137" s="36"/>
      <c r="Y137" s="36"/>
      <c r="Z137" s="36"/>
      <c r="AA137" s="36"/>
      <c r="AB137" s="36"/>
      <c r="AC137" s="36"/>
      <c r="AD137" s="36"/>
      <c r="AE137" s="36"/>
      <c r="AT137" s="19" t="s">
        <v>322</v>
      </c>
      <c r="AU137" s="19" t="s">
        <v>86</v>
      </c>
    </row>
    <row r="138" spans="1:65" s="13" customFormat="1">
      <c r="B138" s="213"/>
      <c r="C138" s="214"/>
      <c r="D138" s="209" t="s">
        <v>324</v>
      </c>
      <c r="E138" s="215" t="s">
        <v>19</v>
      </c>
      <c r="F138" s="216" t="s">
        <v>1883</v>
      </c>
      <c r="G138" s="214"/>
      <c r="H138" s="217">
        <v>9.02</v>
      </c>
      <c r="I138" s="218"/>
      <c r="J138" s="214"/>
      <c r="K138" s="214"/>
      <c r="L138" s="219"/>
      <c r="M138" s="220"/>
      <c r="N138" s="221"/>
      <c r="O138" s="221"/>
      <c r="P138" s="221"/>
      <c r="Q138" s="221"/>
      <c r="R138" s="221"/>
      <c r="S138" s="221"/>
      <c r="T138" s="222"/>
      <c r="AT138" s="223" t="s">
        <v>324</v>
      </c>
      <c r="AU138" s="223" t="s">
        <v>86</v>
      </c>
      <c r="AV138" s="13" t="s">
        <v>86</v>
      </c>
      <c r="AW138" s="13" t="s">
        <v>37</v>
      </c>
      <c r="AX138" s="13" t="s">
        <v>76</v>
      </c>
      <c r="AY138" s="223" t="s">
        <v>315</v>
      </c>
    </row>
    <row r="139" spans="1:65" s="13" customFormat="1">
      <c r="B139" s="213"/>
      <c r="C139" s="214"/>
      <c r="D139" s="209" t="s">
        <v>324</v>
      </c>
      <c r="E139" s="215" t="s">
        <v>19</v>
      </c>
      <c r="F139" s="216" t="s">
        <v>706</v>
      </c>
      <c r="G139" s="214"/>
      <c r="H139" s="217">
        <v>-5.3520000000000003</v>
      </c>
      <c r="I139" s="218"/>
      <c r="J139" s="214"/>
      <c r="K139" s="214"/>
      <c r="L139" s="219"/>
      <c r="M139" s="220"/>
      <c r="N139" s="221"/>
      <c r="O139" s="221"/>
      <c r="P139" s="221"/>
      <c r="Q139" s="221"/>
      <c r="R139" s="221"/>
      <c r="S139" s="221"/>
      <c r="T139" s="222"/>
      <c r="AT139" s="223" t="s">
        <v>324</v>
      </c>
      <c r="AU139" s="223" t="s">
        <v>86</v>
      </c>
      <c r="AV139" s="13" t="s">
        <v>86</v>
      </c>
      <c r="AW139" s="13" t="s">
        <v>37</v>
      </c>
      <c r="AX139" s="13" t="s">
        <v>76</v>
      </c>
      <c r="AY139" s="223" t="s">
        <v>315</v>
      </c>
    </row>
    <row r="140" spans="1:65" s="16" customFormat="1">
      <c r="B140" s="246"/>
      <c r="C140" s="247"/>
      <c r="D140" s="209" t="s">
        <v>324</v>
      </c>
      <c r="E140" s="248" t="s">
        <v>240</v>
      </c>
      <c r="F140" s="249" t="s">
        <v>368</v>
      </c>
      <c r="G140" s="247"/>
      <c r="H140" s="250">
        <v>3.6680000000000001</v>
      </c>
      <c r="I140" s="251"/>
      <c r="J140" s="247"/>
      <c r="K140" s="247"/>
      <c r="L140" s="252"/>
      <c r="M140" s="253"/>
      <c r="N140" s="254"/>
      <c r="O140" s="254"/>
      <c r="P140" s="254"/>
      <c r="Q140" s="254"/>
      <c r="R140" s="254"/>
      <c r="S140" s="254"/>
      <c r="T140" s="255"/>
      <c r="AT140" s="256" t="s">
        <v>324</v>
      </c>
      <c r="AU140" s="256" t="s">
        <v>86</v>
      </c>
      <c r="AV140" s="16" t="s">
        <v>194</v>
      </c>
      <c r="AW140" s="16" t="s">
        <v>37</v>
      </c>
      <c r="AX140" s="16" t="s">
        <v>84</v>
      </c>
      <c r="AY140" s="256" t="s">
        <v>315</v>
      </c>
    </row>
    <row r="141" spans="1:65" s="2" customFormat="1" ht="16.5" customHeight="1">
      <c r="A141" s="36"/>
      <c r="B141" s="37"/>
      <c r="C141" s="196" t="s">
        <v>390</v>
      </c>
      <c r="D141" s="196" t="s">
        <v>317</v>
      </c>
      <c r="E141" s="197" t="s">
        <v>719</v>
      </c>
      <c r="F141" s="198" t="s">
        <v>720</v>
      </c>
      <c r="G141" s="199" t="s">
        <v>113</v>
      </c>
      <c r="H141" s="200">
        <v>5.3520000000000003</v>
      </c>
      <c r="I141" s="201"/>
      <c r="J141" s="202">
        <f>ROUND(I141*H141,2)</f>
        <v>0</v>
      </c>
      <c r="K141" s="198" t="s">
        <v>320</v>
      </c>
      <c r="L141" s="41"/>
      <c r="M141" s="203" t="s">
        <v>19</v>
      </c>
      <c r="N141" s="204" t="s">
        <v>47</v>
      </c>
      <c r="O141" s="66"/>
      <c r="P141" s="205">
        <f>O141*H141</f>
        <v>0</v>
      </c>
      <c r="Q141" s="205">
        <v>0</v>
      </c>
      <c r="R141" s="205">
        <f>Q141*H141</f>
        <v>0</v>
      </c>
      <c r="S141" s="205">
        <v>0</v>
      </c>
      <c r="T141" s="206">
        <f>S141*H141</f>
        <v>0</v>
      </c>
      <c r="U141" s="36"/>
      <c r="V141" s="36"/>
      <c r="W141" s="36"/>
      <c r="X141" s="36"/>
      <c r="Y141" s="36"/>
      <c r="Z141" s="36"/>
      <c r="AA141" s="36"/>
      <c r="AB141" s="36"/>
      <c r="AC141" s="36"/>
      <c r="AD141" s="36"/>
      <c r="AE141" s="36"/>
      <c r="AR141" s="207" t="s">
        <v>194</v>
      </c>
      <c r="AT141" s="207" t="s">
        <v>317</v>
      </c>
      <c r="AU141" s="207" t="s">
        <v>86</v>
      </c>
      <c r="AY141" s="19" t="s">
        <v>315</v>
      </c>
      <c r="BE141" s="208">
        <f>IF(N141="základní",J141,0)</f>
        <v>0</v>
      </c>
      <c r="BF141" s="208">
        <f>IF(N141="snížená",J141,0)</f>
        <v>0</v>
      </c>
      <c r="BG141" s="208">
        <f>IF(N141="zákl. přenesená",J141,0)</f>
        <v>0</v>
      </c>
      <c r="BH141" s="208">
        <f>IF(N141="sníž. přenesená",J141,0)</f>
        <v>0</v>
      </c>
      <c r="BI141" s="208">
        <f>IF(N141="nulová",J141,0)</f>
        <v>0</v>
      </c>
      <c r="BJ141" s="19" t="s">
        <v>84</v>
      </c>
      <c r="BK141" s="208">
        <f>ROUND(I141*H141,2)</f>
        <v>0</v>
      </c>
      <c r="BL141" s="19" t="s">
        <v>194</v>
      </c>
      <c r="BM141" s="207" t="s">
        <v>1941</v>
      </c>
    </row>
    <row r="142" spans="1:65" s="2" customFormat="1">
      <c r="A142" s="36"/>
      <c r="B142" s="37"/>
      <c r="C142" s="38"/>
      <c r="D142" s="209" t="s">
        <v>322</v>
      </c>
      <c r="E142" s="38"/>
      <c r="F142" s="210" t="s">
        <v>722</v>
      </c>
      <c r="G142" s="38"/>
      <c r="H142" s="38"/>
      <c r="I142" s="118"/>
      <c r="J142" s="38"/>
      <c r="K142" s="38"/>
      <c r="L142" s="41"/>
      <c r="M142" s="211"/>
      <c r="N142" s="212"/>
      <c r="O142" s="66"/>
      <c r="P142" s="66"/>
      <c r="Q142" s="66"/>
      <c r="R142" s="66"/>
      <c r="S142" s="66"/>
      <c r="T142" s="67"/>
      <c r="U142" s="36"/>
      <c r="V142" s="36"/>
      <c r="W142" s="36"/>
      <c r="X142" s="36"/>
      <c r="Y142" s="36"/>
      <c r="Z142" s="36"/>
      <c r="AA142" s="36"/>
      <c r="AB142" s="36"/>
      <c r="AC142" s="36"/>
      <c r="AD142" s="36"/>
      <c r="AE142" s="36"/>
      <c r="AT142" s="19" t="s">
        <v>322</v>
      </c>
      <c r="AU142" s="19" t="s">
        <v>86</v>
      </c>
    </row>
    <row r="143" spans="1:65" s="13" customFormat="1">
      <c r="B143" s="213"/>
      <c r="C143" s="214"/>
      <c r="D143" s="209" t="s">
        <v>324</v>
      </c>
      <c r="E143" s="215" t="s">
        <v>19</v>
      </c>
      <c r="F143" s="216" t="s">
        <v>729</v>
      </c>
      <c r="G143" s="214"/>
      <c r="H143" s="217">
        <v>5.3520000000000003</v>
      </c>
      <c r="I143" s="218"/>
      <c r="J143" s="214"/>
      <c r="K143" s="214"/>
      <c r="L143" s="219"/>
      <c r="M143" s="220"/>
      <c r="N143" s="221"/>
      <c r="O143" s="221"/>
      <c r="P143" s="221"/>
      <c r="Q143" s="221"/>
      <c r="R143" s="221"/>
      <c r="S143" s="221"/>
      <c r="T143" s="222"/>
      <c r="AT143" s="223" t="s">
        <v>324</v>
      </c>
      <c r="AU143" s="223" t="s">
        <v>86</v>
      </c>
      <c r="AV143" s="13" t="s">
        <v>86</v>
      </c>
      <c r="AW143" s="13" t="s">
        <v>37</v>
      </c>
      <c r="AX143" s="13" t="s">
        <v>84</v>
      </c>
      <c r="AY143" s="223" t="s">
        <v>315</v>
      </c>
    </row>
    <row r="144" spans="1:65" s="2" customFormat="1" ht="16.5" customHeight="1">
      <c r="A144" s="36"/>
      <c r="B144" s="37"/>
      <c r="C144" s="196" t="s">
        <v>397</v>
      </c>
      <c r="D144" s="196" t="s">
        <v>317</v>
      </c>
      <c r="E144" s="197" t="s">
        <v>759</v>
      </c>
      <c r="F144" s="198" t="s">
        <v>760</v>
      </c>
      <c r="G144" s="199" t="s">
        <v>113</v>
      </c>
      <c r="H144" s="200">
        <v>5.3520000000000003</v>
      </c>
      <c r="I144" s="201"/>
      <c r="J144" s="202">
        <f>ROUND(I144*H144,2)</f>
        <v>0</v>
      </c>
      <c r="K144" s="198" t="s">
        <v>320</v>
      </c>
      <c r="L144" s="41"/>
      <c r="M144" s="203" t="s">
        <v>19</v>
      </c>
      <c r="N144" s="204" t="s">
        <v>47</v>
      </c>
      <c r="O144" s="66"/>
      <c r="P144" s="205">
        <f>O144*H144</f>
        <v>0</v>
      </c>
      <c r="Q144" s="205">
        <v>0</v>
      </c>
      <c r="R144" s="205">
        <f>Q144*H144</f>
        <v>0</v>
      </c>
      <c r="S144" s="205">
        <v>0</v>
      </c>
      <c r="T144" s="206">
        <f>S144*H144</f>
        <v>0</v>
      </c>
      <c r="U144" s="36"/>
      <c r="V144" s="36"/>
      <c r="W144" s="36"/>
      <c r="X144" s="36"/>
      <c r="Y144" s="36"/>
      <c r="Z144" s="36"/>
      <c r="AA144" s="36"/>
      <c r="AB144" s="36"/>
      <c r="AC144" s="36"/>
      <c r="AD144" s="36"/>
      <c r="AE144" s="36"/>
      <c r="AR144" s="207" t="s">
        <v>194</v>
      </c>
      <c r="AT144" s="207" t="s">
        <v>317</v>
      </c>
      <c r="AU144" s="207" t="s">
        <v>86</v>
      </c>
      <c r="AY144" s="19" t="s">
        <v>315</v>
      </c>
      <c r="BE144" s="208">
        <f>IF(N144="základní",J144,0)</f>
        <v>0</v>
      </c>
      <c r="BF144" s="208">
        <f>IF(N144="snížená",J144,0)</f>
        <v>0</v>
      </c>
      <c r="BG144" s="208">
        <f>IF(N144="zákl. přenesená",J144,0)</f>
        <v>0</v>
      </c>
      <c r="BH144" s="208">
        <f>IF(N144="sníž. přenesená",J144,0)</f>
        <v>0</v>
      </c>
      <c r="BI144" s="208">
        <f>IF(N144="nulová",J144,0)</f>
        <v>0</v>
      </c>
      <c r="BJ144" s="19" t="s">
        <v>84</v>
      </c>
      <c r="BK144" s="208">
        <f>ROUND(I144*H144,2)</f>
        <v>0</v>
      </c>
      <c r="BL144" s="19" t="s">
        <v>194</v>
      </c>
      <c r="BM144" s="207" t="s">
        <v>1942</v>
      </c>
    </row>
    <row r="145" spans="1:65" s="2" customFormat="1">
      <c r="A145" s="36"/>
      <c r="B145" s="37"/>
      <c r="C145" s="38"/>
      <c r="D145" s="209" t="s">
        <v>322</v>
      </c>
      <c r="E145" s="38"/>
      <c r="F145" s="210" t="s">
        <v>760</v>
      </c>
      <c r="G145" s="38"/>
      <c r="H145" s="38"/>
      <c r="I145" s="118"/>
      <c r="J145" s="38"/>
      <c r="K145" s="38"/>
      <c r="L145" s="41"/>
      <c r="M145" s="211"/>
      <c r="N145" s="212"/>
      <c r="O145" s="66"/>
      <c r="P145" s="66"/>
      <c r="Q145" s="66"/>
      <c r="R145" s="66"/>
      <c r="S145" s="66"/>
      <c r="T145" s="67"/>
      <c r="U145" s="36"/>
      <c r="V145" s="36"/>
      <c r="W145" s="36"/>
      <c r="X145" s="36"/>
      <c r="Y145" s="36"/>
      <c r="Z145" s="36"/>
      <c r="AA145" s="36"/>
      <c r="AB145" s="36"/>
      <c r="AC145" s="36"/>
      <c r="AD145" s="36"/>
      <c r="AE145" s="36"/>
      <c r="AT145" s="19" t="s">
        <v>322</v>
      </c>
      <c r="AU145" s="19" t="s">
        <v>86</v>
      </c>
    </row>
    <row r="146" spans="1:65" s="13" customFormat="1">
      <c r="B146" s="213"/>
      <c r="C146" s="214"/>
      <c r="D146" s="209" t="s">
        <v>324</v>
      </c>
      <c r="E146" s="215" t="s">
        <v>19</v>
      </c>
      <c r="F146" s="216" t="s">
        <v>768</v>
      </c>
      <c r="G146" s="214"/>
      <c r="H146" s="217">
        <v>5.3520000000000003</v>
      </c>
      <c r="I146" s="218"/>
      <c r="J146" s="214"/>
      <c r="K146" s="214"/>
      <c r="L146" s="219"/>
      <c r="M146" s="220"/>
      <c r="N146" s="221"/>
      <c r="O146" s="221"/>
      <c r="P146" s="221"/>
      <c r="Q146" s="221"/>
      <c r="R146" s="221"/>
      <c r="S146" s="221"/>
      <c r="T146" s="222"/>
      <c r="AT146" s="223" t="s">
        <v>324</v>
      </c>
      <c r="AU146" s="223" t="s">
        <v>86</v>
      </c>
      <c r="AV146" s="13" t="s">
        <v>86</v>
      </c>
      <c r="AW146" s="13" t="s">
        <v>37</v>
      </c>
      <c r="AX146" s="13" t="s">
        <v>84</v>
      </c>
      <c r="AY146" s="223" t="s">
        <v>315</v>
      </c>
    </row>
    <row r="147" spans="1:65" s="2" customFormat="1" ht="16.5" customHeight="1">
      <c r="A147" s="36"/>
      <c r="B147" s="37"/>
      <c r="C147" s="196" t="s">
        <v>179</v>
      </c>
      <c r="D147" s="196" t="s">
        <v>317</v>
      </c>
      <c r="E147" s="197" t="s">
        <v>770</v>
      </c>
      <c r="F147" s="198" t="s">
        <v>771</v>
      </c>
      <c r="G147" s="199" t="s">
        <v>117</v>
      </c>
      <c r="H147" s="200">
        <v>6.6020000000000003</v>
      </c>
      <c r="I147" s="201"/>
      <c r="J147" s="202">
        <f>ROUND(I147*H147,2)</f>
        <v>0</v>
      </c>
      <c r="K147" s="198" t="s">
        <v>320</v>
      </c>
      <c r="L147" s="41"/>
      <c r="M147" s="203" t="s">
        <v>19</v>
      </c>
      <c r="N147" s="204" t="s">
        <v>47</v>
      </c>
      <c r="O147" s="66"/>
      <c r="P147" s="205">
        <f>O147*H147</f>
        <v>0</v>
      </c>
      <c r="Q147" s="205">
        <v>0</v>
      </c>
      <c r="R147" s="205">
        <f>Q147*H147</f>
        <v>0</v>
      </c>
      <c r="S147" s="205">
        <v>0</v>
      </c>
      <c r="T147" s="206">
        <f>S147*H147</f>
        <v>0</v>
      </c>
      <c r="U147" s="36"/>
      <c r="V147" s="36"/>
      <c r="W147" s="36"/>
      <c r="X147" s="36"/>
      <c r="Y147" s="36"/>
      <c r="Z147" s="36"/>
      <c r="AA147" s="36"/>
      <c r="AB147" s="36"/>
      <c r="AC147" s="36"/>
      <c r="AD147" s="36"/>
      <c r="AE147" s="36"/>
      <c r="AR147" s="207" t="s">
        <v>194</v>
      </c>
      <c r="AT147" s="207" t="s">
        <v>317</v>
      </c>
      <c r="AU147" s="207" t="s">
        <v>86</v>
      </c>
      <c r="AY147" s="19" t="s">
        <v>315</v>
      </c>
      <c r="BE147" s="208">
        <f>IF(N147="základní",J147,0)</f>
        <v>0</v>
      </c>
      <c r="BF147" s="208">
        <f>IF(N147="snížená",J147,0)</f>
        <v>0</v>
      </c>
      <c r="BG147" s="208">
        <f>IF(N147="zákl. přenesená",J147,0)</f>
        <v>0</v>
      </c>
      <c r="BH147" s="208">
        <f>IF(N147="sníž. přenesená",J147,0)</f>
        <v>0</v>
      </c>
      <c r="BI147" s="208">
        <f>IF(N147="nulová",J147,0)</f>
        <v>0</v>
      </c>
      <c r="BJ147" s="19" t="s">
        <v>84</v>
      </c>
      <c r="BK147" s="208">
        <f>ROUND(I147*H147,2)</f>
        <v>0</v>
      </c>
      <c r="BL147" s="19" t="s">
        <v>194</v>
      </c>
      <c r="BM147" s="207" t="s">
        <v>1943</v>
      </c>
    </row>
    <row r="148" spans="1:65" s="2" customFormat="1">
      <c r="A148" s="36"/>
      <c r="B148" s="37"/>
      <c r="C148" s="38"/>
      <c r="D148" s="209" t="s">
        <v>322</v>
      </c>
      <c r="E148" s="38"/>
      <c r="F148" s="210" t="s">
        <v>773</v>
      </c>
      <c r="G148" s="38"/>
      <c r="H148" s="38"/>
      <c r="I148" s="118"/>
      <c r="J148" s="38"/>
      <c r="K148" s="38"/>
      <c r="L148" s="41"/>
      <c r="M148" s="211"/>
      <c r="N148" s="212"/>
      <c r="O148" s="66"/>
      <c r="P148" s="66"/>
      <c r="Q148" s="66"/>
      <c r="R148" s="66"/>
      <c r="S148" s="66"/>
      <c r="T148" s="67"/>
      <c r="U148" s="36"/>
      <c r="V148" s="36"/>
      <c r="W148" s="36"/>
      <c r="X148" s="36"/>
      <c r="Y148" s="36"/>
      <c r="Z148" s="36"/>
      <c r="AA148" s="36"/>
      <c r="AB148" s="36"/>
      <c r="AC148" s="36"/>
      <c r="AD148" s="36"/>
      <c r="AE148" s="36"/>
      <c r="AT148" s="19" t="s">
        <v>322</v>
      </c>
      <c r="AU148" s="19" t="s">
        <v>86</v>
      </c>
    </row>
    <row r="149" spans="1:65" s="13" customFormat="1">
      <c r="B149" s="213"/>
      <c r="C149" s="214"/>
      <c r="D149" s="209" t="s">
        <v>324</v>
      </c>
      <c r="E149" s="215" t="s">
        <v>19</v>
      </c>
      <c r="F149" s="216" t="s">
        <v>1944</v>
      </c>
      <c r="G149" s="214"/>
      <c r="H149" s="217">
        <v>6.6020000000000003</v>
      </c>
      <c r="I149" s="218"/>
      <c r="J149" s="214"/>
      <c r="K149" s="214"/>
      <c r="L149" s="219"/>
      <c r="M149" s="220"/>
      <c r="N149" s="221"/>
      <c r="O149" s="221"/>
      <c r="P149" s="221"/>
      <c r="Q149" s="221"/>
      <c r="R149" s="221"/>
      <c r="S149" s="221"/>
      <c r="T149" s="222"/>
      <c r="AT149" s="223" t="s">
        <v>324</v>
      </c>
      <c r="AU149" s="223" t="s">
        <v>86</v>
      </c>
      <c r="AV149" s="13" t="s">
        <v>86</v>
      </c>
      <c r="AW149" s="13" t="s">
        <v>37</v>
      </c>
      <c r="AX149" s="13" t="s">
        <v>84</v>
      </c>
      <c r="AY149" s="223" t="s">
        <v>315</v>
      </c>
    </row>
    <row r="150" spans="1:65" s="2" customFormat="1" ht="16.5" customHeight="1">
      <c r="A150" s="36"/>
      <c r="B150" s="37"/>
      <c r="C150" s="196" t="s">
        <v>136</v>
      </c>
      <c r="D150" s="196" t="s">
        <v>317</v>
      </c>
      <c r="E150" s="197" t="s">
        <v>784</v>
      </c>
      <c r="F150" s="198" t="s">
        <v>785</v>
      </c>
      <c r="G150" s="199" t="s">
        <v>113</v>
      </c>
      <c r="H150" s="200">
        <v>5.3520000000000003</v>
      </c>
      <c r="I150" s="201"/>
      <c r="J150" s="202">
        <f>ROUND(I150*H150,2)</f>
        <v>0</v>
      </c>
      <c r="K150" s="198" t="s">
        <v>320</v>
      </c>
      <c r="L150" s="41"/>
      <c r="M150" s="203" t="s">
        <v>19</v>
      </c>
      <c r="N150" s="204" t="s">
        <v>47</v>
      </c>
      <c r="O150" s="66"/>
      <c r="P150" s="205">
        <f>O150*H150</f>
        <v>0</v>
      </c>
      <c r="Q150" s="205">
        <v>0</v>
      </c>
      <c r="R150" s="205">
        <f>Q150*H150</f>
        <v>0</v>
      </c>
      <c r="S150" s="205">
        <v>0</v>
      </c>
      <c r="T150" s="206">
        <f>S150*H150</f>
        <v>0</v>
      </c>
      <c r="U150" s="36"/>
      <c r="V150" s="36"/>
      <c r="W150" s="36"/>
      <c r="X150" s="36"/>
      <c r="Y150" s="36"/>
      <c r="Z150" s="36"/>
      <c r="AA150" s="36"/>
      <c r="AB150" s="36"/>
      <c r="AC150" s="36"/>
      <c r="AD150" s="36"/>
      <c r="AE150" s="36"/>
      <c r="AR150" s="207" t="s">
        <v>194</v>
      </c>
      <c r="AT150" s="207" t="s">
        <v>317</v>
      </c>
      <c r="AU150" s="207" t="s">
        <v>86</v>
      </c>
      <c r="AY150" s="19" t="s">
        <v>315</v>
      </c>
      <c r="BE150" s="208">
        <f>IF(N150="základní",J150,0)</f>
        <v>0</v>
      </c>
      <c r="BF150" s="208">
        <f>IF(N150="snížená",J150,0)</f>
        <v>0</v>
      </c>
      <c r="BG150" s="208">
        <f>IF(N150="zákl. přenesená",J150,0)</f>
        <v>0</v>
      </c>
      <c r="BH150" s="208">
        <f>IF(N150="sníž. přenesená",J150,0)</f>
        <v>0</v>
      </c>
      <c r="BI150" s="208">
        <f>IF(N150="nulová",J150,0)</f>
        <v>0</v>
      </c>
      <c r="BJ150" s="19" t="s">
        <v>84</v>
      </c>
      <c r="BK150" s="208">
        <f>ROUND(I150*H150,2)</f>
        <v>0</v>
      </c>
      <c r="BL150" s="19" t="s">
        <v>194</v>
      </c>
      <c r="BM150" s="207" t="s">
        <v>1945</v>
      </c>
    </row>
    <row r="151" spans="1:65" s="2" customFormat="1" ht="19.5">
      <c r="A151" s="36"/>
      <c r="B151" s="37"/>
      <c r="C151" s="38"/>
      <c r="D151" s="209" t="s">
        <v>322</v>
      </c>
      <c r="E151" s="38"/>
      <c r="F151" s="210" t="s">
        <v>787</v>
      </c>
      <c r="G151" s="38"/>
      <c r="H151" s="38"/>
      <c r="I151" s="118"/>
      <c r="J151" s="38"/>
      <c r="K151" s="38"/>
      <c r="L151" s="41"/>
      <c r="M151" s="211"/>
      <c r="N151" s="212"/>
      <c r="O151" s="66"/>
      <c r="P151" s="66"/>
      <c r="Q151" s="66"/>
      <c r="R151" s="66"/>
      <c r="S151" s="66"/>
      <c r="T151" s="67"/>
      <c r="U151" s="36"/>
      <c r="V151" s="36"/>
      <c r="W151" s="36"/>
      <c r="X151" s="36"/>
      <c r="Y151" s="36"/>
      <c r="Z151" s="36"/>
      <c r="AA151" s="36"/>
      <c r="AB151" s="36"/>
      <c r="AC151" s="36"/>
      <c r="AD151" s="36"/>
      <c r="AE151" s="36"/>
      <c r="AT151" s="19" t="s">
        <v>322</v>
      </c>
      <c r="AU151" s="19" t="s">
        <v>86</v>
      </c>
    </row>
    <row r="152" spans="1:65" s="14" customFormat="1">
      <c r="B152" s="225"/>
      <c r="C152" s="226"/>
      <c r="D152" s="209" t="s">
        <v>324</v>
      </c>
      <c r="E152" s="227" t="s">
        <v>19</v>
      </c>
      <c r="F152" s="228" t="s">
        <v>1919</v>
      </c>
      <c r="G152" s="226"/>
      <c r="H152" s="227" t="s">
        <v>19</v>
      </c>
      <c r="I152" s="229"/>
      <c r="J152" s="226"/>
      <c r="K152" s="226"/>
      <c r="L152" s="230"/>
      <c r="M152" s="231"/>
      <c r="N152" s="232"/>
      <c r="O152" s="232"/>
      <c r="P152" s="232"/>
      <c r="Q152" s="232"/>
      <c r="R152" s="232"/>
      <c r="S152" s="232"/>
      <c r="T152" s="233"/>
      <c r="AT152" s="234" t="s">
        <v>324</v>
      </c>
      <c r="AU152" s="234" t="s">
        <v>86</v>
      </c>
      <c r="AV152" s="14" t="s">
        <v>84</v>
      </c>
      <c r="AW152" s="14" t="s">
        <v>37</v>
      </c>
      <c r="AX152" s="14" t="s">
        <v>76</v>
      </c>
      <c r="AY152" s="234" t="s">
        <v>315</v>
      </c>
    </row>
    <row r="153" spans="1:65" s="13" customFormat="1">
      <c r="B153" s="213"/>
      <c r="C153" s="214"/>
      <c r="D153" s="209" t="s">
        <v>324</v>
      </c>
      <c r="E153" s="215" t="s">
        <v>19</v>
      </c>
      <c r="F153" s="216" t="s">
        <v>1946</v>
      </c>
      <c r="G153" s="214"/>
      <c r="H153" s="217">
        <v>1.452</v>
      </c>
      <c r="I153" s="218"/>
      <c r="J153" s="214"/>
      <c r="K153" s="214"/>
      <c r="L153" s="219"/>
      <c r="M153" s="220"/>
      <c r="N153" s="221"/>
      <c r="O153" s="221"/>
      <c r="P153" s="221"/>
      <c r="Q153" s="221"/>
      <c r="R153" s="221"/>
      <c r="S153" s="221"/>
      <c r="T153" s="222"/>
      <c r="AT153" s="223" t="s">
        <v>324</v>
      </c>
      <c r="AU153" s="223" t="s">
        <v>86</v>
      </c>
      <c r="AV153" s="13" t="s">
        <v>86</v>
      </c>
      <c r="AW153" s="13" t="s">
        <v>37</v>
      </c>
      <c r="AX153" s="13" t="s">
        <v>76</v>
      </c>
      <c r="AY153" s="223" t="s">
        <v>315</v>
      </c>
    </row>
    <row r="154" spans="1:65" s="13" customFormat="1">
      <c r="B154" s="213"/>
      <c r="C154" s="214"/>
      <c r="D154" s="209" t="s">
        <v>324</v>
      </c>
      <c r="E154" s="215" t="s">
        <v>19</v>
      </c>
      <c r="F154" s="216" t="s">
        <v>1947</v>
      </c>
      <c r="G154" s="214"/>
      <c r="H154" s="217">
        <v>1.5</v>
      </c>
      <c r="I154" s="218"/>
      <c r="J154" s="214"/>
      <c r="K154" s="214"/>
      <c r="L154" s="219"/>
      <c r="M154" s="220"/>
      <c r="N154" s="221"/>
      <c r="O154" s="221"/>
      <c r="P154" s="221"/>
      <c r="Q154" s="221"/>
      <c r="R154" s="221"/>
      <c r="S154" s="221"/>
      <c r="T154" s="222"/>
      <c r="AT154" s="223" t="s">
        <v>324</v>
      </c>
      <c r="AU154" s="223" t="s">
        <v>86</v>
      </c>
      <c r="AV154" s="13" t="s">
        <v>86</v>
      </c>
      <c r="AW154" s="13" t="s">
        <v>37</v>
      </c>
      <c r="AX154" s="13" t="s">
        <v>76</v>
      </c>
      <c r="AY154" s="223" t="s">
        <v>315</v>
      </c>
    </row>
    <row r="155" spans="1:65" s="13" customFormat="1">
      <c r="B155" s="213"/>
      <c r="C155" s="214"/>
      <c r="D155" s="209" t="s">
        <v>324</v>
      </c>
      <c r="E155" s="215" t="s">
        <v>19</v>
      </c>
      <c r="F155" s="216" t="s">
        <v>1948</v>
      </c>
      <c r="G155" s="214"/>
      <c r="H155" s="217">
        <v>2.4</v>
      </c>
      <c r="I155" s="218"/>
      <c r="J155" s="214"/>
      <c r="K155" s="214"/>
      <c r="L155" s="219"/>
      <c r="M155" s="220"/>
      <c r="N155" s="221"/>
      <c r="O155" s="221"/>
      <c r="P155" s="221"/>
      <c r="Q155" s="221"/>
      <c r="R155" s="221"/>
      <c r="S155" s="221"/>
      <c r="T155" s="222"/>
      <c r="AT155" s="223" t="s">
        <v>324</v>
      </c>
      <c r="AU155" s="223" t="s">
        <v>86</v>
      </c>
      <c r="AV155" s="13" t="s">
        <v>86</v>
      </c>
      <c r="AW155" s="13" t="s">
        <v>37</v>
      </c>
      <c r="AX155" s="13" t="s">
        <v>76</v>
      </c>
      <c r="AY155" s="223" t="s">
        <v>315</v>
      </c>
    </row>
    <row r="156" spans="1:65" s="16" customFormat="1">
      <c r="B156" s="246"/>
      <c r="C156" s="247"/>
      <c r="D156" s="209" t="s">
        <v>324</v>
      </c>
      <c r="E156" s="248" t="s">
        <v>269</v>
      </c>
      <c r="F156" s="249" t="s">
        <v>368</v>
      </c>
      <c r="G156" s="247"/>
      <c r="H156" s="250">
        <v>5.3520000000000003</v>
      </c>
      <c r="I156" s="251"/>
      <c r="J156" s="247"/>
      <c r="K156" s="247"/>
      <c r="L156" s="252"/>
      <c r="M156" s="253"/>
      <c r="N156" s="254"/>
      <c r="O156" s="254"/>
      <c r="P156" s="254"/>
      <c r="Q156" s="254"/>
      <c r="R156" s="254"/>
      <c r="S156" s="254"/>
      <c r="T156" s="255"/>
      <c r="AT156" s="256" t="s">
        <v>324</v>
      </c>
      <c r="AU156" s="256" t="s">
        <v>86</v>
      </c>
      <c r="AV156" s="16" t="s">
        <v>194</v>
      </c>
      <c r="AW156" s="16" t="s">
        <v>37</v>
      </c>
      <c r="AX156" s="16" t="s">
        <v>84</v>
      </c>
      <c r="AY156" s="256" t="s">
        <v>315</v>
      </c>
    </row>
    <row r="157" spans="1:65" s="2" customFormat="1" ht="16.5" customHeight="1">
      <c r="A157" s="36"/>
      <c r="B157" s="37"/>
      <c r="C157" s="196" t="s">
        <v>416</v>
      </c>
      <c r="D157" s="196" t="s">
        <v>317</v>
      </c>
      <c r="E157" s="197" t="s">
        <v>1949</v>
      </c>
      <c r="F157" s="198" t="s">
        <v>1950</v>
      </c>
      <c r="G157" s="199" t="s">
        <v>113</v>
      </c>
      <c r="H157" s="200">
        <v>7.48</v>
      </c>
      <c r="I157" s="201"/>
      <c r="J157" s="202">
        <f>ROUND(I157*H157,2)</f>
        <v>0</v>
      </c>
      <c r="K157" s="198" t="s">
        <v>320</v>
      </c>
      <c r="L157" s="41"/>
      <c r="M157" s="203" t="s">
        <v>19</v>
      </c>
      <c r="N157" s="204" t="s">
        <v>47</v>
      </c>
      <c r="O157" s="66"/>
      <c r="P157" s="205">
        <f>O157*H157</f>
        <v>0</v>
      </c>
      <c r="Q157" s="205">
        <v>0</v>
      </c>
      <c r="R157" s="205">
        <f>Q157*H157</f>
        <v>0</v>
      </c>
      <c r="S157" s="205">
        <v>0</v>
      </c>
      <c r="T157" s="206">
        <f>S157*H157</f>
        <v>0</v>
      </c>
      <c r="U157" s="36"/>
      <c r="V157" s="36"/>
      <c r="W157" s="36"/>
      <c r="X157" s="36"/>
      <c r="Y157" s="36"/>
      <c r="Z157" s="36"/>
      <c r="AA157" s="36"/>
      <c r="AB157" s="36"/>
      <c r="AC157" s="36"/>
      <c r="AD157" s="36"/>
      <c r="AE157" s="36"/>
      <c r="AR157" s="207" t="s">
        <v>194</v>
      </c>
      <c r="AT157" s="207" t="s">
        <v>317</v>
      </c>
      <c r="AU157" s="207" t="s">
        <v>86</v>
      </c>
      <c r="AY157" s="19" t="s">
        <v>315</v>
      </c>
      <c r="BE157" s="208">
        <f>IF(N157="základní",J157,0)</f>
        <v>0</v>
      </c>
      <c r="BF157" s="208">
        <f>IF(N157="snížená",J157,0)</f>
        <v>0</v>
      </c>
      <c r="BG157" s="208">
        <f>IF(N157="zákl. přenesená",J157,0)</f>
        <v>0</v>
      </c>
      <c r="BH157" s="208">
        <f>IF(N157="sníž. přenesená",J157,0)</f>
        <v>0</v>
      </c>
      <c r="BI157" s="208">
        <f>IF(N157="nulová",J157,0)</f>
        <v>0</v>
      </c>
      <c r="BJ157" s="19" t="s">
        <v>84</v>
      </c>
      <c r="BK157" s="208">
        <f>ROUND(I157*H157,2)</f>
        <v>0</v>
      </c>
      <c r="BL157" s="19" t="s">
        <v>194</v>
      </c>
      <c r="BM157" s="207" t="s">
        <v>1951</v>
      </c>
    </row>
    <row r="158" spans="1:65" s="2" customFormat="1" ht="19.5">
      <c r="A158" s="36"/>
      <c r="B158" s="37"/>
      <c r="C158" s="38"/>
      <c r="D158" s="209" t="s">
        <v>322</v>
      </c>
      <c r="E158" s="38"/>
      <c r="F158" s="210" t="s">
        <v>1952</v>
      </c>
      <c r="G158" s="38"/>
      <c r="H158" s="38"/>
      <c r="I158" s="118"/>
      <c r="J158" s="38"/>
      <c r="K158" s="38"/>
      <c r="L158" s="41"/>
      <c r="M158" s="211"/>
      <c r="N158" s="212"/>
      <c r="O158" s="66"/>
      <c r="P158" s="66"/>
      <c r="Q158" s="66"/>
      <c r="R158" s="66"/>
      <c r="S158" s="66"/>
      <c r="T158" s="67"/>
      <c r="U158" s="36"/>
      <c r="V158" s="36"/>
      <c r="W158" s="36"/>
      <c r="X158" s="36"/>
      <c r="Y158" s="36"/>
      <c r="Z158" s="36"/>
      <c r="AA158" s="36"/>
      <c r="AB158" s="36"/>
      <c r="AC158" s="36"/>
      <c r="AD158" s="36"/>
      <c r="AE158" s="36"/>
      <c r="AT158" s="19" t="s">
        <v>322</v>
      </c>
      <c r="AU158" s="19" t="s">
        <v>86</v>
      </c>
    </row>
    <row r="159" spans="1:65" s="14" customFormat="1">
      <c r="B159" s="225"/>
      <c r="C159" s="226"/>
      <c r="D159" s="209" t="s">
        <v>324</v>
      </c>
      <c r="E159" s="227" t="s">
        <v>19</v>
      </c>
      <c r="F159" s="228" t="s">
        <v>1953</v>
      </c>
      <c r="G159" s="226"/>
      <c r="H159" s="227" t="s">
        <v>19</v>
      </c>
      <c r="I159" s="229"/>
      <c r="J159" s="226"/>
      <c r="K159" s="226"/>
      <c r="L159" s="230"/>
      <c r="M159" s="231"/>
      <c r="N159" s="232"/>
      <c r="O159" s="232"/>
      <c r="P159" s="232"/>
      <c r="Q159" s="232"/>
      <c r="R159" s="232"/>
      <c r="S159" s="232"/>
      <c r="T159" s="233"/>
      <c r="AT159" s="234" t="s">
        <v>324</v>
      </c>
      <c r="AU159" s="234" t="s">
        <v>86</v>
      </c>
      <c r="AV159" s="14" t="s">
        <v>84</v>
      </c>
      <c r="AW159" s="14" t="s">
        <v>37</v>
      </c>
      <c r="AX159" s="14" t="s">
        <v>76</v>
      </c>
      <c r="AY159" s="234" t="s">
        <v>315</v>
      </c>
    </row>
    <row r="160" spans="1:65" s="13" customFormat="1">
      <c r="B160" s="213"/>
      <c r="C160" s="214"/>
      <c r="D160" s="209" t="s">
        <v>324</v>
      </c>
      <c r="E160" s="215" t="s">
        <v>1876</v>
      </c>
      <c r="F160" s="216" t="s">
        <v>1954</v>
      </c>
      <c r="G160" s="214"/>
      <c r="H160" s="217">
        <v>7.48</v>
      </c>
      <c r="I160" s="218"/>
      <c r="J160" s="214"/>
      <c r="K160" s="214"/>
      <c r="L160" s="219"/>
      <c r="M160" s="220"/>
      <c r="N160" s="221"/>
      <c r="O160" s="221"/>
      <c r="P160" s="221"/>
      <c r="Q160" s="221"/>
      <c r="R160" s="221"/>
      <c r="S160" s="221"/>
      <c r="T160" s="222"/>
      <c r="AT160" s="223" t="s">
        <v>324</v>
      </c>
      <c r="AU160" s="223" t="s">
        <v>86</v>
      </c>
      <c r="AV160" s="13" t="s">
        <v>86</v>
      </c>
      <c r="AW160" s="13" t="s">
        <v>37</v>
      </c>
      <c r="AX160" s="13" t="s">
        <v>84</v>
      </c>
      <c r="AY160" s="223" t="s">
        <v>315</v>
      </c>
    </row>
    <row r="161" spans="1:65" s="2" customFormat="1" ht="16.5" customHeight="1">
      <c r="A161" s="36"/>
      <c r="B161" s="37"/>
      <c r="C161" s="257" t="s">
        <v>8</v>
      </c>
      <c r="D161" s="257" t="s">
        <v>576</v>
      </c>
      <c r="E161" s="258" t="s">
        <v>1955</v>
      </c>
      <c r="F161" s="259" t="s">
        <v>1956</v>
      </c>
      <c r="G161" s="260" t="s">
        <v>117</v>
      </c>
      <c r="H161" s="261">
        <v>13.837999999999999</v>
      </c>
      <c r="I161" s="262"/>
      <c r="J161" s="263">
        <f>ROUND(I161*H161,2)</f>
        <v>0</v>
      </c>
      <c r="K161" s="259" t="s">
        <v>320</v>
      </c>
      <c r="L161" s="264"/>
      <c r="M161" s="265" t="s">
        <v>19</v>
      </c>
      <c r="N161" s="266" t="s">
        <v>47</v>
      </c>
      <c r="O161" s="66"/>
      <c r="P161" s="205">
        <f>O161*H161</f>
        <v>0</v>
      </c>
      <c r="Q161" s="205">
        <v>1</v>
      </c>
      <c r="R161" s="205">
        <f>Q161*H161</f>
        <v>13.837999999999999</v>
      </c>
      <c r="S161" s="205">
        <v>0</v>
      </c>
      <c r="T161" s="206">
        <f>S161*H161</f>
        <v>0</v>
      </c>
      <c r="U161" s="36"/>
      <c r="V161" s="36"/>
      <c r="W161" s="36"/>
      <c r="X161" s="36"/>
      <c r="Y161" s="36"/>
      <c r="Z161" s="36"/>
      <c r="AA161" s="36"/>
      <c r="AB161" s="36"/>
      <c r="AC161" s="36"/>
      <c r="AD161" s="36"/>
      <c r="AE161" s="36"/>
      <c r="AR161" s="207" t="s">
        <v>379</v>
      </c>
      <c r="AT161" s="207" t="s">
        <v>576</v>
      </c>
      <c r="AU161" s="207" t="s">
        <v>86</v>
      </c>
      <c r="AY161" s="19" t="s">
        <v>315</v>
      </c>
      <c r="BE161" s="208">
        <f>IF(N161="základní",J161,0)</f>
        <v>0</v>
      </c>
      <c r="BF161" s="208">
        <f>IF(N161="snížená",J161,0)</f>
        <v>0</v>
      </c>
      <c r="BG161" s="208">
        <f>IF(N161="zákl. přenesená",J161,0)</f>
        <v>0</v>
      </c>
      <c r="BH161" s="208">
        <f>IF(N161="sníž. přenesená",J161,0)</f>
        <v>0</v>
      </c>
      <c r="BI161" s="208">
        <f>IF(N161="nulová",J161,0)</f>
        <v>0</v>
      </c>
      <c r="BJ161" s="19" t="s">
        <v>84</v>
      </c>
      <c r="BK161" s="208">
        <f>ROUND(I161*H161,2)</f>
        <v>0</v>
      </c>
      <c r="BL161" s="19" t="s">
        <v>194</v>
      </c>
      <c r="BM161" s="207" t="s">
        <v>1957</v>
      </c>
    </row>
    <row r="162" spans="1:65" s="2" customFormat="1">
      <c r="A162" s="36"/>
      <c r="B162" s="37"/>
      <c r="C162" s="38"/>
      <c r="D162" s="209" t="s">
        <v>322</v>
      </c>
      <c r="E162" s="38"/>
      <c r="F162" s="210" t="s">
        <v>1956</v>
      </c>
      <c r="G162" s="38"/>
      <c r="H162" s="38"/>
      <c r="I162" s="118"/>
      <c r="J162" s="38"/>
      <c r="K162" s="38"/>
      <c r="L162" s="41"/>
      <c r="M162" s="211"/>
      <c r="N162" s="212"/>
      <c r="O162" s="66"/>
      <c r="P162" s="66"/>
      <c r="Q162" s="66"/>
      <c r="R162" s="66"/>
      <c r="S162" s="66"/>
      <c r="T162" s="67"/>
      <c r="U162" s="36"/>
      <c r="V162" s="36"/>
      <c r="W162" s="36"/>
      <c r="X162" s="36"/>
      <c r="Y162" s="36"/>
      <c r="Z162" s="36"/>
      <c r="AA162" s="36"/>
      <c r="AB162" s="36"/>
      <c r="AC162" s="36"/>
      <c r="AD162" s="36"/>
      <c r="AE162" s="36"/>
      <c r="AT162" s="19" t="s">
        <v>322</v>
      </c>
      <c r="AU162" s="19" t="s">
        <v>86</v>
      </c>
    </row>
    <row r="163" spans="1:65" s="13" customFormat="1">
      <c r="B163" s="213"/>
      <c r="C163" s="214"/>
      <c r="D163" s="209" t="s">
        <v>324</v>
      </c>
      <c r="E163" s="215" t="s">
        <v>19</v>
      </c>
      <c r="F163" s="216" t="s">
        <v>1958</v>
      </c>
      <c r="G163" s="214"/>
      <c r="H163" s="217">
        <v>13.837999999999999</v>
      </c>
      <c r="I163" s="218"/>
      <c r="J163" s="214"/>
      <c r="K163" s="214"/>
      <c r="L163" s="219"/>
      <c r="M163" s="220"/>
      <c r="N163" s="221"/>
      <c r="O163" s="221"/>
      <c r="P163" s="221"/>
      <c r="Q163" s="221"/>
      <c r="R163" s="221"/>
      <c r="S163" s="221"/>
      <c r="T163" s="222"/>
      <c r="AT163" s="223" t="s">
        <v>324</v>
      </c>
      <c r="AU163" s="223" t="s">
        <v>86</v>
      </c>
      <c r="AV163" s="13" t="s">
        <v>86</v>
      </c>
      <c r="AW163" s="13" t="s">
        <v>37</v>
      </c>
      <c r="AX163" s="13" t="s">
        <v>84</v>
      </c>
      <c r="AY163" s="223" t="s">
        <v>315</v>
      </c>
    </row>
    <row r="164" spans="1:65" s="12" customFormat="1" ht="22.9" customHeight="1">
      <c r="B164" s="180"/>
      <c r="C164" s="181"/>
      <c r="D164" s="182" t="s">
        <v>75</v>
      </c>
      <c r="E164" s="194" t="s">
        <v>142</v>
      </c>
      <c r="F164" s="194" t="s">
        <v>997</v>
      </c>
      <c r="G164" s="181"/>
      <c r="H164" s="181"/>
      <c r="I164" s="184"/>
      <c r="J164" s="195">
        <f>BK164</f>
        <v>0</v>
      </c>
      <c r="K164" s="181"/>
      <c r="L164" s="186"/>
      <c r="M164" s="187"/>
      <c r="N164" s="188"/>
      <c r="O164" s="188"/>
      <c r="P164" s="189">
        <f>SUM(P165:P225)</f>
        <v>0</v>
      </c>
      <c r="Q164" s="188"/>
      <c r="R164" s="189">
        <f>SUM(R165:R225)</f>
        <v>22.729110540000001</v>
      </c>
      <c r="S164" s="188"/>
      <c r="T164" s="190">
        <f>SUM(T165:T225)</f>
        <v>0</v>
      </c>
      <c r="AR164" s="191" t="s">
        <v>84</v>
      </c>
      <c r="AT164" s="192" t="s">
        <v>75</v>
      </c>
      <c r="AU164" s="192" t="s">
        <v>84</v>
      </c>
      <c r="AY164" s="191" t="s">
        <v>315</v>
      </c>
      <c r="BK164" s="193">
        <f>SUM(BK165:BK225)</f>
        <v>0</v>
      </c>
    </row>
    <row r="165" spans="1:65" s="2" customFormat="1" ht="16.5" customHeight="1">
      <c r="A165" s="36"/>
      <c r="B165" s="37"/>
      <c r="C165" s="196" t="s">
        <v>440</v>
      </c>
      <c r="D165" s="196" t="s">
        <v>317</v>
      </c>
      <c r="E165" s="197" t="s">
        <v>1959</v>
      </c>
      <c r="F165" s="198" t="s">
        <v>1960</v>
      </c>
      <c r="G165" s="199" t="s">
        <v>113</v>
      </c>
      <c r="H165" s="200">
        <v>6</v>
      </c>
      <c r="I165" s="201"/>
      <c r="J165" s="202">
        <f>ROUND(I165*H165,2)</f>
        <v>0</v>
      </c>
      <c r="K165" s="198" t="s">
        <v>320</v>
      </c>
      <c r="L165" s="41"/>
      <c r="M165" s="203" t="s">
        <v>19</v>
      </c>
      <c r="N165" s="204" t="s">
        <v>47</v>
      </c>
      <c r="O165" s="66"/>
      <c r="P165" s="205">
        <f>O165*H165</f>
        <v>0</v>
      </c>
      <c r="Q165" s="205">
        <v>3.05924</v>
      </c>
      <c r="R165" s="205">
        <f>Q165*H165</f>
        <v>18.355440000000002</v>
      </c>
      <c r="S165" s="205">
        <v>0</v>
      </c>
      <c r="T165" s="206">
        <f>S165*H165</f>
        <v>0</v>
      </c>
      <c r="U165" s="36"/>
      <c r="V165" s="36"/>
      <c r="W165" s="36"/>
      <c r="X165" s="36"/>
      <c r="Y165" s="36"/>
      <c r="Z165" s="36"/>
      <c r="AA165" s="36"/>
      <c r="AB165" s="36"/>
      <c r="AC165" s="36"/>
      <c r="AD165" s="36"/>
      <c r="AE165" s="36"/>
      <c r="AR165" s="207" t="s">
        <v>194</v>
      </c>
      <c r="AT165" s="207" t="s">
        <v>317</v>
      </c>
      <c r="AU165" s="207" t="s">
        <v>86</v>
      </c>
      <c r="AY165" s="19" t="s">
        <v>315</v>
      </c>
      <c r="BE165" s="208">
        <f>IF(N165="základní",J165,0)</f>
        <v>0</v>
      </c>
      <c r="BF165" s="208">
        <f>IF(N165="snížená",J165,0)</f>
        <v>0</v>
      </c>
      <c r="BG165" s="208">
        <f>IF(N165="zákl. přenesená",J165,0)</f>
        <v>0</v>
      </c>
      <c r="BH165" s="208">
        <f>IF(N165="sníž. přenesená",J165,0)</f>
        <v>0</v>
      </c>
      <c r="BI165" s="208">
        <f>IF(N165="nulová",J165,0)</f>
        <v>0</v>
      </c>
      <c r="BJ165" s="19" t="s">
        <v>84</v>
      </c>
      <c r="BK165" s="208">
        <f>ROUND(I165*H165,2)</f>
        <v>0</v>
      </c>
      <c r="BL165" s="19" t="s">
        <v>194</v>
      </c>
      <c r="BM165" s="207" t="s">
        <v>1961</v>
      </c>
    </row>
    <row r="166" spans="1:65" s="2" customFormat="1" ht="39">
      <c r="A166" s="36"/>
      <c r="B166" s="37"/>
      <c r="C166" s="38"/>
      <c r="D166" s="209" t="s">
        <v>322</v>
      </c>
      <c r="E166" s="38"/>
      <c r="F166" s="210" t="s">
        <v>1962</v>
      </c>
      <c r="G166" s="38"/>
      <c r="H166" s="38"/>
      <c r="I166" s="118"/>
      <c r="J166" s="38"/>
      <c r="K166" s="38"/>
      <c r="L166" s="41"/>
      <c r="M166" s="211"/>
      <c r="N166" s="212"/>
      <c r="O166" s="66"/>
      <c r="P166" s="66"/>
      <c r="Q166" s="66"/>
      <c r="R166" s="66"/>
      <c r="S166" s="66"/>
      <c r="T166" s="67"/>
      <c r="U166" s="36"/>
      <c r="V166" s="36"/>
      <c r="W166" s="36"/>
      <c r="X166" s="36"/>
      <c r="Y166" s="36"/>
      <c r="Z166" s="36"/>
      <c r="AA166" s="36"/>
      <c r="AB166" s="36"/>
      <c r="AC166" s="36"/>
      <c r="AD166" s="36"/>
      <c r="AE166" s="36"/>
      <c r="AT166" s="19" t="s">
        <v>322</v>
      </c>
      <c r="AU166" s="19" t="s">
        <v>86</v>
      </c>
    </row>
    <row r="167" spans="1:65" s="14" customFormat="1">
      <c r="B167" s="225"/>
      <c r="C167" s="226"/>
      <c r="D167" s="209" t="s">
        <v>324</v>
      </c>
      <c r="E167" s="227" t="s">
        <v>19</v>
      </c>
      <c r="F167" s="228" t="s">
        <v>1919</v>
      </c>
      <c r="G167" s="226"/>
      <c r="H167" s="227" t="s">
        <v>19</v>
      </c>
      <c r="I167" s="229"/>
      <c r="J167" s="226"/>
      <c r="K167" s="226"/>
      <c r="L167" s="230"/>
      <c r="M167" s="231"/>
      <c r="N167" s="232"/>
      <c r="O167" s="232"/>
      <c r="P167" s="232"/>
      <c r="Q167" s="232"/>
      <c r="R167" s="232"/>
      <c r="S167" s="232"/>
      <c r="T167" s="233"/>
      <c r="AT167" s="234" t="s">
        <v>324</v>
      </c>
      <c r="AU167" s="234" t="s">
        <v>86</v>
      </c>
      <c r="AV167" s="14" t="s">
        <v>84</v>
      </c>
      <c r="AW167" s="14" t="s">
        <v>37</v>
      </c>
      <c r="AX167" s="14" t="s">
        <v>76</v>
      </c>
      <c r="AY167" s="234" t="s">
        <v>315</v>
      </c>
    </row>
    <row r="168" spans="1:65" s="14" customFormat="1">
      <c r="B168" s="225"/>
      <c r="C168" s="226"/>
      <c r="D168" s="209" t="s">
        <v>324</v>
      </c>
      <c r="E168" s="227" t="s">
        <v>19</v>
      </c>
      <c r="F168" s="228" t="s">
        <v>1963</v>
      </c>
      <c r="G168" s="226"/>
      <c r="H168" s="227" t="s">
        <v>19</v>
      </c>
      <c r="I168" s="229"/>
      <c r="J168" s="226"/>
      <c r="K168" s="226"/>
      <c r="L168" s="230"/>
      <c r="M168" s="231"/>
      <c r="N168" s="232"/>
      <c r="O168" s="232"/>
      <c r="P168" s="232"/>
      <c r="Q168" s="232"/>
      <c r="R168" s="232"/>
      <c r="S168" s="232"/>
      <c r="T168" s="233"/>
      <c r="AT168" s="234" t="s">
        <v>324</v>
      </c>
      <c r="AU168" s="234" t="s">
        <v>86</v>
      </c>
      <c r="AV168" s="14" t="s">
        <v>84</v>
      </c>
      <c r="AW168" s="14" t="s">
        <v>37</v>
      </c>
      <c r="AX168" s="14" t="s">
        <v>76</v>
      </c>
      <c r="AY168" s="234" t="s">
        <v>315</v>
      </c>
    </row>
    <row r="169" spans="1:65" s="13" customFormat="1">
      <c r="B169" s="213"/>
      <c r="C169" s="214"/>
      <c r="D169" s="209" t="s">
        <v>324</v>
      </c>
      <c r="E169" s="215" t="s">
        <v>19</v>
      </c>
      <c r="F169" s="216" t="s">
        <v>1964</v>
      </c>
      <c r="G169" s="214"/>
      <c r="H169" s="217">
        <v>3</v>
      </c>
      <c r="I169" s="218"/>
      <c r="J169" s="214"/>
      <c r="K169" s="214"/>
      <c r="L169" s="219"/>
      <c r="M169" s="220"/>
      <c r="N169" s="221"/>
      <c r="O169" s="221"/>
      <c r="P169" s="221"/>
      <c r="Q169" s="221"/>
      <c r="R169" s="221"/>
      <c r="S169" s="221"/>
      <c r="T169" s="222"/>
      <c r="AT169" s="223" t="s">
        <v>324</v>
      </c>
      <c r="AU169" s="223" t="s">
        <v>86</v>
      </c>
      <c r="AV169" s="13" t="s">
        <v>86</v>
      </c>
      <c r="AW169" s="13" t="s">
        <v>37</v>
      </c>
      <c r="AX169" s="13" t="s">
        <v>76</v>
      </c>
      <c r="AY169" s="223" t="s">
        <v>315</v>
      </c>
    </row>
    <row r="170" spans="1:65" s="13" customFormat="1">
      <c r="B170" s="213"/>
      <c r="C170" s="214"/>
      <c r="D170" s="209" t="s">
        <v>324</v>
      </c>
      <c r="E170" s="215" t="s">
        <v>19</v>
      </c>
      <c r="F170" s="216" t="s">
        <v>1965</v>
      </c>
      <c r="G170" s="214"/>
      <c r="H170" s="217">
        <v>3</v>
      </c>
      <c r="I170" s="218"/>
      <c r="J170" s="214"/>
      <c r="K170" s="214"/>
      <c r="L170" s="219"/>
      <c r="M170" s="220"/>
      <c r="N170" s="221"/>
      <c r="O170" s="221"/>
      <c r="P170" s="221"/>
      <c r="Q170" s="221"/>
      <c r="R170" s="221"/>
      <c r="S170" s="221"/>
      <c r="T170" s="222"/>
      <c r="AT170" s="223" t="s">
        <v>324</v>
      </c>
      <c r="AU170" s="223" t="s">
        <v>86</v>
      </c>
      <c r="AV170" s="13" t="s">
        <v>86</v>
      </c>
      <c r="AW170" s="13" t="s">
        <v>37</v>
      </c>
      <c r="AX170" s="13" t="s">
        <v>76</v>
      </c>
      <c r="AY170" s="223" t="s">
        <v>315</v>
      </c>
    </row>
    <row r="171" spans="1:65" s="16" customFormat="1">
      <c r="B171" s="246"/>
      <c r="C171" s="247"/>
      <c r="D171" s="209" t="s">
        <v>324</v>
      </c>
      <c r="E171" s="248" t="s">
        <v>19</v>
      </c>
      <c r="F171" s="249" t="s">
        <v>368</v>
      </c>
      <c r="G171" s="247"/>
      <c r="H171" s="250">
        <v>6</v>
      </c>
      <c r="I171" s="251"/>
      <c r="J171" s="247"/>
      <c r="K171" s="247"/>
      <c r="L171" s="252"/>
      <c r="M171" s="253"/>
      <c r="N171" s="254"/>
      <c r="O171" s="254"/>
      <c r="P171" s="254"/>
      <c r="Q171" s="254"/>
      <c r="R171" s="254"/>
      <c r="S171" s="254"/>
      <c r="T171" s="255"/>
      <c r="AT171" s="256" t="s">
        <v>324</v>
      </c>
      <c r="AU171" s="256" t="s">
        <v>86</v>
      </c>
      <c r="AV171" s="16" t="s">
        <v>194</v>
      </c>
      <c r="AW171" s="16" t="s">
        <v>37</v>
      </c>
      <c r="AX171" s="16" t="s">
        <v>84</v>
      </c>
      <c r="AY171" s="256" t="s">
        <v>315</v>
      </c>
    </row>
    <row r="172" spans="1:65" s="2" customFormat="1" ht="16.5" customHeight="1">
      <c r="A172" s="36"/>
      <c r="B172" s="37"/>
      <c r="C172" s="196" t="s">
        <v>447</v>
      </c>
      <c r="D172" s="196" t="s">
        <v>317</v>
      </c>
      <c r="E172" s="197" t="s">
        <v>1966</v>
      </c>
      <c r="F172" s="198" t="s">
        <v>1019</v>
      </c>
      <c r="G172" s="199" t="s">
        <v>113</v>
      </c>
      <c r="H172" s="200">
        <v>0.438</v>
      </c>
      <c r="I172" s="201"/>
      <c r="J172" s="202">
        <f>ROUND(I172*H172,2)</f>
        <v>0</v>
      </c>
      <c r="K172" s="198" t="s">
        <v>320</v>
      </c>
      <c r="L172" s="41"/>
      <c r="M172" s="203" t="s">
        <v>19</v>
      </c>
      <c r="N172" s="204" t="s">
        <v>47</v>
      </c>
      <c r="O172" s="66"/>
      <c r="P172" s="205">
        <f>O172*H172</f>
        <v>0</v>
      </c>
      <c r="Q172" s="205">
        <v>0.36037999999999998</v>
      </c>
      <c r="R172" s="205">
        <f>Q172*H172</f>
        <v>0.15784643999999998</v>
      </c>
      <c r="S172" s="205">
        <v>0</v>
      </c>
      <c r="T172" s="206">
        <f>S172*H172</f>
        <v>0</v>
      </c>
      <c r="U172" s="36"/>
      <c r="V172" s="36"/>
      <c r="W172" s="36"/>
      <c r="X172" s="36"/>
      <c r="Y172" s="36"/>
      <c r="Z172" s="36"/>
      <c r="AA172" s="36"/>
      <c r="AB172" s="36"/>
      <c r="AC172" s="36"/>
      <c r="AD172" s="36"/>
      <c r="AE172" s="36"/>
      <c r="AR172" s="207" t="s">
        <v>194</v>
      </c>
      <c r="AT172" s="207" t="s">
        <v>317</v>
      </c>
      <c r="AU172" s="207" t="s">
        <v>86</v>
      </c>
      <c r="AY172" s="19" t="s">
        <v>315</v>
      </c>
      <c r="BE172" s="208">
        <f>IF(N172="základní",J172,0)</f>
        <v>0</v>
      </c>
      <c r="BF172" s="208">
        <f>IF(N172="snížená",J172,0)</f>
        <v>0</v>
      </c>
      <c r="BG172" s="208">
        <f>IF(N172="zákl. přenesená",J172,0)</f>
        <v>0</v>
      </c>
      <c r="BH172" s="208">
        <f>IF(N172="sníž. přenesená",J172,0)</f>
        <v>0</v>
      </c>
      <c r="BI172" s="208">
        <f>IF(N172="nulová",J172,0)</f>
        <v>0</v>
      </c>
      <c r="BJ172" s="19" t="s">
        <v>84</v>
      </c>
      <c r="BK172" s="208">
        <f>ROUND(I172*H172,2)</f>
        <v>0</v>
      </c>
      <c r="BL172" s="19" t="s">
        <v>194</v>
      </c>
      <c r="BM172" s="207" t="s">
        <v>1967</v>
      </c>
    </row>
    <row r="173" spans="1:65" s="2" customFormat="1" ht="29.25">
      <c r="A173" s="36"/>
      <c r="B173" s="37"/>
      <c r="C173" s="38"/>
      <c r="D173" s="209" t="s">
        <v>322</v>
      </c>
      <c r="E173" s="38"/>
      <c r="F173" s="210" t="s">
        <v>1021</v>
      </c>
      <c r="G173" s="38"/>
      <c r="H173" s="38"/>
      <c r="I173" s="118"/>
      <c r="J173" s="38"/>
      <c r="K173" s="38"/>
      <c r="L173" s="41"/>
      <c r="M173" s="211"/>
      <c r="N173" s="212"/>
      <c r="O173" s="66"/>
      <c r="P173" s="66"/>
      <c r="Q173" s="66"/>
      <c r="R173" s="66"/>
      <c r="S173" s="66"/>
      <c r="T173" s="67"/>
      <c r="U173" s="36"/>
      <c r="V173" s="36"/>
      <c r="W173" s="36"/>
      <c r="X173" s="36"/>
      <c r="Y173" s="36"/>
      <c r="Z173" s="36"/>
      <c r="AA173" s="36"/>
      <c r="AB173" s="36"/>
      <c r="AC173" s="36"/>
      <c r="AD173" s="36"/>
      <c r="AE173" s="36"/>
      <c r="AT173" s="19" t="s">
        <v>322</v>
      </c>
      <c r="AU173" s="19" t="s">
        <v>86</v>
      </c>
    </row>
    <row r="174" spans="1:65" s="2" customFormat="1" ht="48.75">
      <c r="A174" s="36"/>
      <c r="B174" s="37"/>
      <c r="C174" s="38"/>
      <c r="D174" s="209" t="s">
        <v>345</v>
      </c>
      <c r="E174" s="38"/>
      <c r="F174" s="224" t="s">
        <v>1968</v>
      </c>
      <c r="G174" s="38"/>
      <c r="H174" s="38"/>
      <c r="I174" s="118"/>
      <c r="J174" s="38"/>
      <c r="K174" s="38"/>
      <c r="L174" s="41"/>
      <c r="M174" s="211"/>
      <c r="N174" s="212"/>
      <c r="O174" s="66"/>
      <c r="P174" s="66"/>
      <c r="Q174" s="66"/>
      <c r="R174" s="66"/>
      <c r="S174" s="66"/>
      <c r="T174" s="67"/>
      <c r="U174" s="36"/>
      <c r="V174" s="36"/>
      <c r="W174" s="36"/>
      <c r="X174" s="36"/>
      <c r="Y174" s="36"/>
      <c r="Z174" s="36"/>
      <c r="AA174" s="36"/>
      <c r="AB174" s="36"/>
      <c r="AC174" s="36"/>
      <c r="AD174" s="36"/>
      <c r="AE174" s="36"/>
      <c r="AT174" s="19" t="s">
        <v>345</v>
      </c>
      <c r="AU174" s="19" t="s">
        <v>86</v>
      </c>
    </row>
    <row r="175" spans="1:65" s="13" customFormat="1">
      <c r="B175" s="213"/>
      <c r="C175" s="214"/>
      <c r="D175" s="209" t="s">
        <v>324</v>
      </c>
      <c r="E175" s="215" t="s">
        <v>19</v>
      </c>
      <c r="F175" s="216" t="s">
        <v>1969</v>
      </c>
      <c r="G175" s="214"/>
      <c r="H175" s="217">
        <v>0.2</v>
      </c>
      <c r="I175" s="218"/>
      <c r="J175" s="214"/>
      <c r="K175" s="214"/>
      <c r="L175" s="219"/>
      <c r="M175" s="220"/>
      <c r="N175" s="221"/>
      <c r="O175" s="221"/>
      <c r="P175" s="221"/>
      <c r="Q175" s="221"/>
      <c r="R175" s="221"/>
      <c r="S175" s="221"/>
      <c r="T175" s="222"/>
      <c r="AT175" s="223" t="s">
        <v>324</v>
      </c>
      <c r="AU175" s="223" t="s">
        <v>86</v>
      </c>
      <c r="AV175" s="13" t="s">
        <v>86</v>
      </c>
      <c r="AW175" s="13" t="s">
        <v>37</v>
      </c>
      <c r="AX175" s="13" t="s">
        <v>76</v>
      </c>
      <c r="AY175" s="223" t="s">
        <v>315</v>
      </c>
    </row>
    <row r="176" spans="1:65" s="13" customFormat="1">
      <c r="B176" s="213"/>
      <c r="C176" s="214"/>
      <c r="D176" s="209" t="s">
        <v>324</v>
      </c>
      <c r="E176" s="215" t="s">
        <v>19</v>
      </c>
      <c r="F176" s="216" t="s">
        <v>1970</v>
      </c>
      <c r="G176" s="214"/>
      <c r="H176" s="217">
        <v>0.125</v>
      </c>
      <c r="I176" s="218"/>
      <c r="J176" s="214"/>
      <c r="K176" s="214"/>
      <c r="L176" s="219"/>
      <c r="M176" s="220"/>
      <c r="N176" s="221"/>
      <c r="O176" s="221"/>
      <c r="P176" s="221"/>
      <c r="Q176" s="221"/>
      <c r="R176" s="221"/>
      <c r="S176" s="221"/>
      <c r="T176" s="222"/>
      <c r="AT176" s="223" t="s">
        <v>324</v>
      </c>
      <c r="AU176" s="223" t="s">
        <v>86</v>
      </c>
      <c r="AV176" s="13" t="s">
        <v>86</v>
      </c>
      <c r="AW176" s="13" t="s">
        <v>37</v>
      </c>
      <c r="AX176" s="13" t="s">
        <v>76</v>
      </c>
      <c r="AY176" s="223" t="s">
        <v>315</v>
      </c>
    </row>
    <row r="177" spans="1:65" s="15" customFormat="1">
      <c r="B177" s="235"/>
      <c r="C177" s="236"/>
      <c r="D177" s="209" t="s">
        <v>324</v>
      </c>
      <c r="E177" s="237" t="s">
        <v>19</v>
      </c>
      <c r="F177" s="238" t="s">
        <v>366</v>
      </c>
      <c r="G177" s="236"/>
      <c r="H177" s="239">
        <v>0.32500000000000001</v>
      </c>
      <c r="I177" s="240"/>
      <c r="J177" s="236"/>
      <c r="K177" s="236"/>
      <c r="L177" s="241"/>
      <c r="M177" s="242"/>
      <c r="N177" s="243"/>
      <c r="O177" s="243"/>
      <c r="P177" s="243"/>
      <c r="Q177" s="243"/>
      <c r="R177" s="243"/>
      <c r="S177" s="243"/>
      <c r="T177" s="244"/>
      <c r="AT177" s="245" t="s">
        <v>324</v>
      </c>
      <c r="AU177" s="245" t="s">
        <v>86</v>
      </c>
      <c r="AV177" s="15" t="s">
        <v>142</v>
      </c>
      <c r="AW177" s="15" t="s">
        <v>37</v>
      </c>
      <c r="AX177" s="15" t="s">
        <v>76</v>
      </c>
      <c r="AY177" s="245" t="s">
        <v>315</v>
      </c>
    </row>
    <row r="178" spans="1:65" s="13" customFormat="1">
      <c r="B178" s="213"/>
      <c r="C178" s="214"/>
      <c r="D178" s="209" t="s">
        <v>324</v>
      </c>
      <c r="E178" s="215" t="s">
        <v>19</v>
      </c>
      <c r="F178" s="216" t="s">
        <v>1971</v>
      </c>
      <c r="G178" s="214"/>
      <c r="H178" s="217">
        <v>0.113</v>
      </c>
      <c r="I178" s="218"/>
      <c r="J178" s="214"/>
      <c r="K178" s="214"/>
      <c r="L178" s="219"/>
      <c r="M178" s="220"/>
      <c r="N178" s="221"/>
      <c r="O178" s="221"/>
      <c r="P178" s="221"/>
      <c r="Q178" s="221"/>
      <c r="R178" s="221"/>
      <c r="S178" s="221"/>
      <c r="T178" s="222"/>
      <c r="AT178" s="223" t="s">
        <v>324</v>
      </c>
      <c r="AU178" s="223" t="s">
        <v>86</v>
      </c>
      <c r="AV178" s="13" t="s">
        <v>86</v>
      </c>
      <c r="AW178" s="13" t="s">
        <v>37</v>
      </c>
      <c r="AX178" s="13" t="s">
        <v>76</v>
      </c>
      <c r="AY178" s="223" t="s">
        <v>315</v>
      </c>
    </row>
    <row r="179" spans="1:65" s="16" customFormat="1">
      <c r="B179" s="246"/>
      <c r="C179" s="247"/>
      <c r="D179" s="209" t="s">
        <v>324</v>
      </c>
      <c r="E179" s="248" t="s">
        <v>19</v>
      </c>
      <c r="F179" s="249" t="s">
        <v>368</v>
      </c>
      <c r="G179" s="247"/>
      <c r="H179" s="250">
        <v>0.438</v>
      </c>
      <c r="I179" s="251"/>
      <c r="J179" s="247"/>
      <c r="K179" s="247"/>
      <c r="L179" s="252"/>
      <c r="M179" s="253"/>
      <c r="N179" s="254"/>
      <c r="O179" s="254"/>
      <c r="P179" s="254"/>
      <c r="Q179" s="254"/>
      <c r="R179" s="254"/>
      <c r="S179" s="254"/>
      <c r="T179" s="255"/>
      <c r="AT179" s="256" t="s">
        <v>324</v>
      </c>
      <c r="AU179" s="256" t="s">
        <v>86</v>
      </c>
      <c r="AV179" s="16" t="s">
        <v>194</v>
      </c>
      <c r="AW179" s="16" t="s">
        <v>37</v>
      </c>
      <c r="AX179" s="16" t="s">
        <v>84</v>
      </c>
      <c r="AY179" s="256" t="s">
        <v>315</v>
      </c>
    </row>
    <row r="180" spans="1:65" s="2" customFormat="1" ht="16.5" customHeight="1">
      <c r="A180" s="36"/>
      <c r="B180" s="37"/>
      <c r="C180" s="257" t="s">
        <v>454</v>
      </c>
      <c r="D180" s="257" t="s">
        <v>576</v>
      </c>
      <c r="E180" s="258" t="s">
        <v>1972</v>
      </c>
      <c r="F180" s="259" t="s">
        <v>1973</v>
      </c>
      <c r="G180" s="260" t="s">
        <v>133</v>
      </c>
      <c r="H180" s="261">
        <v>1</v>
      </c>
      <c r="I180" s="262"/>
      <c r="J180" s="263">
        <f>ROUND(I180*H180,2)</f>
        <v>0</v>
      </c>
      <c r="K180" s="259" t="s">
        <v>19</v>
      </c>
      <c r="L180" s="264"/>
      <c r="M180" s="265" t="s">
        <v>19</v>
      </c>
      <c r="N180" s="266" t="s">
        <v>47</v>
      </c>
      <c r="O180" s="66"/>
      <c r="P180" s="205">
        <f>O180*H180</f>
        <v>0</v>
      </c>
      <c r="Q180" s="205">
        <v>0.50900000000000001</v>
      </c>
      <c r="R180" s="205">
        <f>Q180*H180</f>
        <v>0.50900000000000001</v>
      </c>
      <c r="S180" s="205">
        <v>0</v>
      </c>
      <c r="T180" s="206">
        <f>S180*H180</f>
        <v>0</v>
      </c>
      <c r="U180" s="36"/>
      <c r="V180" s="36"/>
      <c r="W180" s="36"/>
      <c r="X180" s="36"/>
      <c r="Y180" s="36"/>
      <c r="Z180" s="36"/>
      <c r="AA180" s="36"/>
      <c r="AB180" s="36"/>
      <c r="AC180" s="36"/>
      <c r="AD180" s="36"/>
      <c r="AE180" s="36"/>
      <c r="AR180" s="207" t="s">
        <v>379</v>
      </c>
      <c r="AT180" s="207" t="s">
        <v>576</v>
      </c>
      <c r="AU180" s="207" t="s">
        <v>86</v>
      </c>
      <c r="AY180" s="19" t="s">
        <v>315</v>
      </c>
      <c r="BE180" s="208">
        <f>IF(N180="základní",J180,0)</f>
        <v>0</v>
      </c>
      <c r="BF180" s="208">
        <f>IF(N180="snížená",J180,0)</f>
        <v>0</v>
      </c>
      <c r="BG180" s="208">
        <f>IF(N180="zákl. přenesená",J180,0)</f>
        <v>0</v>
      </c>
      <c r="BH180" s="208">
        <f>IF(N180="sníž. přenesená",J180,0)</f>
        <v>0</v>
      </c>
      <c r="BI180" s="208">
        <f>IF(N180="nulová",J180,0)</f>
        <v>0</v>
      </c>
      <c r="BJ180" s="19" t="s">
        <v>84</v>
      </c>
      <c r="BK180" s="208">
        <f>ROUND(I180*H180,2)</f>
        <v>0</v>
      </c>
      <c r="BL180" s="19" t="s">
        <v>194</v>
      </c>
      <c r="BM180" s="207" t="s">
        <v>1974</v>
      </c>
    </row>
    <row r="181" spans="1:65" s="2" customFormat="1">
      <c r="A181" s="36"/>
      <c r="B181" s="37"/>
      <c r="C181" s="38"/>
      <c r="D181" s="209" t="s">
        <v>322</v>
      </c>
      <c r="E181" s="38"/>
      <c r="F181" s="210" t="s">
        <v>1973</v>
      </c>
      <c r="G181" s="38"/>
      <c r="H181" s="38"/>
      <c r="I181" s="118"/>
      <c r="J181" s="38"/>
      <c r="K181" s="38"/>
      <c r="L181" s="41"/>
      <c r="M181" s="211"/>
      <c r="N181" s="212"/>
      <c r="O181" s="66"/>
      <c r="P181" s="66"/>
      <c r="Q181" s="66"/>
      <c r="R181" s="66"/>
      <c r="S181" s="66"/>
      <c r="T181" s="67"/>
      <c r="U181" s="36"/>
      <c r="V181" s="36"/>
      <c r="W181" s="36"/>
      <c r="X181" s="36"/>
      <c r="Y181" s="36"/>
      <c r="Z181" s="36"/>
      <c r="AA181" s="36"/>
      <c r="AB181" s="36"/>
      <c r="AC181" s="36"/>
      <c r="AD181" s="36"/>
      <c r="AE181" s="36"/>
      <c r="AT181" s="19" t="s">
        <v>322</v>
      </c>
      <c r="AU181" s="19" t="s">
        <v>86</v>
      </c>
    </row>
    <row r="182" spans="1:65" s="2" customFormat="1" ht="16.5" customHeight="1">
      <c r="A182" s="36"/>
      <c r="B182" s="37"/>
      <c r="C182" s="257" t="s">
        <v>460</v>
      </c>
      <c r="D182" s="257" t="s">
        <v>576</v>
      </c>
      <c r="E182" s="258" t="s">
        <v>1975</v>
      </c>
      <c r="F182" s="259" t="s">
        <v>1976</v>
      </c>
      <c r="G182" s="260" t="s">
        <v>133</v>
      </c>
      <c r="H182" s="261">
        <v>1</v>
      </c>
      <c r="I182" s="262"/>
      <c r="J182" s="263">
        <f>ROUND(I182*H182,2)</f>
        <v>0</v>
      </c>
      <c r="K182" s="259" t="s">
        <v>19</v>
      </c>
      <c r="L182" s="264"/>
      <c r="M182" s="265" t="s">
        <v>19</v>
      </c>
      <c r="N182" s="266" t="s">
        <v>47</v>
      </c>
      <c r="O182" s="66"/>
      <c r="P182" s="205">
        <f>O182*H182</f>
        <v>0</v>
      </c>
      <c r="Q182" s="205">
        <v>0.27300000000000002</v>
      </c>
      <c r="R182" s="205">
        <f>Q182*H182</f>
        <v>0.27300000000000002</v>
      </c>
      <c r="S182" s="205">
        <v>0</v>
      </c>
      <c r="T182" s="206">
        <f>S182*H182</f>
        <v>0</v>
      </c>
      <c r="U182" s="36"/>
      <c r="V182" s="36"/>
      <c r="W182" s="36"/>
      <c r="X182" s="36"/>
      <c r="Y182" s="36"/>
      <c r="Z182" s="36"/>
      <c r="AA182" s="36"/>
      <c r="AB182" s="36"/>
      <c r="AC182" s="36"/>
      <c r="AD182" s="36"/>
      <c r="AE182" s="36"/>
      <c r="AR182" s="207" t="s">
        <v>379</v>
      </c>
      <c r="AT182" s="207" t="s">
        <v>576</v>
      </c>
      <c r="AU182" s="207" t="s">
        <v>86</v>
      </c>
      <c r="AY182" s="19" t="s">
        <v>315</v>
      </c>
      <c r="BE182" s="208">
        <f>IF(N182="základní",J182,0)</f>
        <v>0</v>
      </c>
      <c r="BF182" s="208">
        <f>IF(N182="snížená",J182,0)</f>
        <v>0</v>
      </c>
      <c r="BG182" s="208">
        <f>IF(N182="zákl. přenesená",J182,0)</f>
        <v>0</v>
      </c>
      <c r="BH182" s="208">
        <f>IF(N182="sníž. přenesená",J182,0)</f>
        <v>0</v>
      </c>
      <c r="BI182" s="208">
        <f>IF(N182="nulová",J182,0)</f>
        <v>0</v>
      </c>
      <c r="BJ182" s="19" t="s">
        <v>84</v>
      </c>
      <c r="BK182" s="208">
        <f>ROUND(I182*H182,2)</f>
        <v>0</v>
      </c>
      <c r="BL182" s="19" t="s">
        <v>194</v>
      </c>
      <c r="BM182" s="207" t="s">
        <v>1977</v>
      </c>
    </row>
    <row r="183" spans="1:65" s="2" customFormat="1">
      <c r="A183" s="36"/>
      <c r="B183" s="37"/>
      <c r="C183" s="38"/>
      <c r="D183" s="209" t="s">
        <v>322</v>
      </c>
      <c r="E183" s="38"/>
      <c r="F183" s="210" t="s">
        <v>1976</v>
      </c>
      <c r="G183" s="38"/>
      <c r="H183" s="38"/>
      <c r="I183" s="118"/>
      <c r="J183" s="38"/>
      <c r="K183" s="38"/>
      <c r="L183" s="41"/>
      <c r="M183" s="211"/>
      <c r="N183" s="212"/>
      <c r="O183" s="66"/>
      <c r="P183" s="66"/>
      <c r="Q183" s="66"/>
      <c r="R183" s="66"/>
      <c r="S183" s="66"/>
      <c r="T183" s="67"/>
      <c r="U183" s="36"/>
      <c r="V183" s="36"/>
      <c r="W183" s="36"/>
      <c r="X183" s="36"/>
      <c r="Y183" s="36"/>
      <c r="Z183" s="36"/>
      <c r="AA183" s="36"/>
      <c r="AB183" s="36"/>
      <c r="AC183" s="36"/>
      <c r="AD183" s="36"/>
      <c r="AE183" s="36"/>
      <c r="AT183" s="19" t="s">
        <v>322</v>
      </c>
      <c r="AU183" s="19" t="s">
        <v>86</v>
      </c>
    </row>
    <row r="184" spans="1:65" s="2" customFormat="1" ht="16.5" customHeight="1">
      <c r="A184" s="36"/>
      <c r="B184" s="37"/>
      <c r="C184" s="257" t="s">
        <v>466</v>
      </c>
      <c r="D184" s="257" t="s">
        <v>576</v>
      </c>
      <c r="E184" s="258" t="s">
        <v>1978</v>
      </c>
      <c r="F184" s="259" t="s">
        <v>1979</v>
      </c>
      <c r="G184" s="260" t="s">
        <v>133</v>
      </c>
      <c r="H184" s="261">
        <v>2</v>
      </c>
      <c r="I184" s="262"/>
      <c r="J184" s="263">
        <f>ROUND(I184*H184,2)</f>
        <v>0</v>
      </c>
      <c r="K184" s="259" t="s">
        <v>19</v>
      </c>
      <c r="L184" s="264"/>
      <c r="M184" s="265" t="s">
        <v>19</v>
      </c>
      <c r="N184" s="266" t="s">
        <v>47</v>
      </c>
      <c r="O184" s="66"/>
      <c r="P184" s="205">
        <f>O184*H184</f>
        <v>0</v>
      </c>
      <c r="Q184" s="205">
        <v>0.113</v>
      </c>
      <c r="R184" s="205">
        <f>Q184*H184</f>
        <v>0.22600000000000001</v>
      </c>
      <c r="S184" s="205">
        <v>0</v>
      </c>
      <c r="T184" s="206">
        <f>S184*H184</f>
        <v>0</v>
      </c>
      <c r="U184" s="36"/>
      <c r="V184" s="36"/>
      <c r="W184" s="36"/>
      <c r="X184" s="36"/>
      <c r="Y184" s="36"/>
      <c r="Z184" s="36"/>
      <c r="AA184" s="36"/>
      <c r="AB184" s="36"/>
      <c r="AC184" s="36"/>
      <c r="AD184" s="36"/>
      <c r="AE184" s="36"/>
      <c r="AR184" s="207" t="s">
        <v>379</v>
      </c>
      <c r="AT184" s="207" t="s">
        <v>576</v>
      </c>
      <c r="AU184" s="207" t="s">
        <v>86</v>
      </c>
      <c r="AY184" s="19" t="s">
        <v>315</v>
      </c>
      <c r="BE184" s="208">
        <f>IF(N184="základní",J184,0)</f>
        <v>0</v>
      </c>
      <c r="BF184" s="208">
        <f>IF(N184="snížená",J184,0)</f>
        <v>0</v>
      </c>
      <c r="BG184" s="208">
        <f>IF(N184="zákl. přenesená",J184,0)</f>
        <v>0</v>
      </c>
      <c r="BH184" s="208">
        <f>IF(N184="sníž. přenesená",J184,0)</f>
        <v>0</v>
      </c>
      <c r="BI184" s="208">
        <f>IF(N184="nulová",J184,0)</f>
        <v>0</v>
      </c>
      <c r="BJ184" s="19" t="s">
        <v>84</v>
      </c>
      <c r="BK184" s="208">
        <f>ROUND(I184*H184,2)</f>
        <v>0</v>
      </c>
      <c r="BL184" s="19" t="s">
        <v>194</v>
      </c>
      <c r="BM184" s="207" t="s">
        <v>1980</v>
      </c>
    </row>
    <row r="185" spans="1:65" s="2" customFormat="1">
      <c r="A185" s="36"/>
      <c r="B185" s="37"/>
      <c r="C185" s="38"/>
      <c r="D185" s="209" t="s">
        <v>322</v>
      </c>
      <c r="E185" s="38"/>
      <c r="F185" s="210" t="s">
        <v>1979</v>
      </c>
      <c r="G185" s="38"/>
      <c r="H185" s="38"/>
      <c r="I185" s="118"/>
      <c r="J185" s="38"/>
      <c r="K185" s="38"/>
      <c r="L185" s="41"/>
      <c r="M185" s="211"/>
      <c r="N185" s="212"/>
      <c r="O185" s="66"/>
      <c r="P185" s="66"/>
      <c r="Q185" s="66"/>
      <c r="R185" s="66"/>
      <c r="S185" s="66"/>
      <c r="T185" s="67"/>
      <c r="U185" s="36"/>
      <c r="V185" s="36"/>
      <c r="W185" s="36"/>
      <c r="X185" s="36"/>
      <c r="Y185" s="36"/>
      <c r="Z185" s="36"/>
      <c r="AA185" s="36"/>
      <c r="AB185" s="36"/>
      <c r="AC185" s="36"/>
      <c r="AD185" s="36"/>
      <c r="AE185" s="36"/>
      <c r="AT185" s="19" t="s">
        <v>322</v>
      </c>
      <c r="AU185" s="19" t="s">
        <v>86</v>
      </c>
    </row>
    <row r="186" spans="1:65" s="2" customFormat="1" ht="16.5" customHeight="1">
      <c r="A186" s="36"/>
      <c r="B186" s="37"/>
      <c r="C186" s="196" t="s">
        <v>7</v>
      </c>
      <c r="D186" s="196" t="s">
        <v>317</v>
      </c>
      <c r="E186" s="197" t="s">
        <v>1981</v>
      </c>
      <c r="F186" s="198" t="s">
        <v>1084</v>
      </c>
      <c r="G186" s="199" t="s">
        <v>113</v>
      </c>
      <c r="H186" s="200">
        <v>1.74</v>
      </c>
      <c r="I186" s="201"/>
      <c r="J186" s="202">
        <f>ROUND(I186*H186,2)</f>
        <v>0</v>
      </c>
      <c r="K186" s="198" t="s">
        <v>19</v>
      </c>
      <c r="L186" s="41"/>
      <c r="M186" s="203" t="s">
        <v>19</v>
      </c>
      <c r="N186" s="204" t="s">
        <v>47</v>
      </c>
      <c r="O186" s="66"/>
      <c r="P186" s="205">
        <f>O186*H186</f>
        <v>0</v>
      </c>
      <c r="Q186" s="205">
        <v>0</v>
      </c>
      <c r="R186" s="205">
        <f>Q186*H186</f>
        <v>0</v>
      </c>
      <c r="S186" s="205">
        <v>0</v>
      </c>
      <c r="T186" s="206">
        <f>S186*H186</f>
        <v>0</v>
      </c>
      <c r="U186" s="36"/>
      <c r="V186" s="36"/>
      <c r="W186" s="36"/>
      <c r="X186" s="36"/>
      <c r="Y186" s="36"/>
      <c r="Z186" s="36"/>
      <c r="AA186" s="36"/>
      <c r="AB186" s="36"/>
      <c r="AC186" s="36"/>
      <c r="AD186" s="36"/>
      <c r="AE186" s="36"/>
      <c r="AR186" s="207" t="s">
        <v>194</v>
      </c>
      <c r="AT186" s="207" t="s">
        <v>317</v>
      </c>
      <c r="AU186" s="207" t="s">
        <v>86</v>
      </c>
      <c r="AY186" s="19" t="s">
        <v>315</v>
      </c>
      <c r="BE186" s="208">
        <f>IF(N186="základní",J186,0)</f>
        <v>0</v>
      </c>
      <c r="BF186" s="208">
        <f>IF(N186="snížená",J186,0)</f>
        <v>0</v>
      </c>
      <c r="BG186" s="208">
        <f>IF(N186="zákl. přenesená",J186,0)</f>
        <v>0</v>
      </c>
      <c r="BH186" s="208">
        <f>IF(N186="sníž. přenesená",J186,0)</f>
        <v>0</v>
      </c>
      <c r="BI186" s="208">
        <f>IF(N186="nulová",J186,0)</f>
        <v>0</v>
      </c>
      <c r="BJ186" s="19" t="s">
        <v>84</v>
      </c>
      <c r="BK186" s="208">
        <f>ROUND(I186*H186,2)</f>
        <v>0</v>
      </c>
      <c r="BL186" s="19" t="s">
        <v>194</v>
      </c>
      <c r="BM186" s="207" t="s">
        <v>1982</v>
      </c>
    </row>
    <row r="187" spans="1:65" s="2" customFormat="1" ht="19.5">
      <c r="A187" s="36"/>
      <c r="B187" s="37"/>
      <c r="C187" s="38"/>
      <c r="D187" s="209" t="s">
        <v>322</v>
      </c>
      <c r="E187" s="38"/>
      <c r="F187" s="210" t="s">
        <v>1086</v>
      </c>
      <c r="G187" s="38"/>
      <c r="H187" s="38"/>
      <c r="I187" s="118"/>
      <c r="J187" s="38"/>
      <c r="K187" s="38"/>
      <c r="L187" s="41"/>
      <c r="M187" s="211"/>
      <c r="N187" s="212"/>
      <c r="O187" s="66"/>
      <c r="P187" s="66"/>
      <c r="Q187" s="66"/>
      <c r="R187" s="66"/>
      <c r="S187" s="66"/>
      <c r="T187" s="67"/>
      <c r="U187" s="36"/>
      <c r="V187" s="36"/>
      <c r="W187" s="36"/>
      <c r="X187" s="36"/>
      <c r="Y187" s="36"/>
      <c r="Z187" s="36"/>
      <c r="AA187" s="36"/>
      <c r="AB187" s="36"/>
      <c r="AC187" s="36"/>
      <c r="AD187" s="36"/>
      <c r="AE187" s="36"/>
      <c r="AT187" s="19" t="s">
        <v>322</v>
      </c>
      <c r="AU187" s="19" t="s">
        <v>86</v>
      </c>
    </row>
    <row r="188" spans="1:65" s="14" customFormat="1">
      <c r="B188" s="225"/>
      <c r="C188" s="226"/>
      <c r="D188" s="209" t="s">
        <v>324</v>
      </c>
      <c r="E188" s="227" t="s">
        <v>19</v>
      </c>
      <c r="F188" s="228" t="s">
        <v>1919</v>
      </c>
      <c r="G188" s="226"/>
      <c r="H188" s="227" t="s">
        <v>19</v>
      </c>
      <c r="I188" s="229"/>
      <c r="J188" s="226"/>
      <c r="K188" s="226"/>
      <c r="L188" s="230"/>
      <c r="M188" s="231"/>
      <c r="N188" s="232"/>
      <c r="O188" s="232"/>
      <c r="P188" s="232"/>
      <c r="Q188" s="232"/>
      <c r="R188" s="232"/>
      <c r="S188" s="232"/>
      <c r="T188" s="233"/>
      <c r="AT188" s="234" t="s">
        <v>324</v>
      </c>
      <c r="AU188" s="234" t="s">
        <v>86</v>
      </c>
      <c r="AV188" s="14" t="s">
        <v>84</v>
      </c>
      <c r="AW188" s="14" t="s">
        <v>37</v>
      </c>
      <c r="AX188" s="14" t="s">
        <v>76</v>
      </c>
      <c r="AY188" s="234" t="s">
        <v>315</v>
      </c>
    </row>
    <row r="189" spans="1:65" s="14" customFormat="1">
      <c r="B189" s="225"/>
      <c r="C189" s="226"/>
      <c r="D189" s="209" t="s">
        <v>324</v>
      </c>
      <c r="E189" s="227" t="s">
        <v>19</v>
      </c>
      <c r="F189" s="228" t="s">
        <v>1983</v>
      </c>
      <c r="G189" s="226"/>
      <c r="H189" s="227" t="s">
        <v>19</v>
      </c>
      <c r="I189" s="229"/>
      <c r="J189" s="226"/>
      <c r="K189" s="226"/>
      <c r="L189" s="230"/>
      <c r="M189" s="231"/>
      <c r="N189" s="232"/>
      <c r="O189" s="232"/>
      <c r="P189" s="232"/>
      <c r="Q189" s="232"/>
      <c r="R189" s="232"/>
      <c r="S189" s="232"/>
      <c r="T189" s="233"/>
      <c r="AT189" s="234" t="s">
        <v>324</v>
      </c>
      <c r="AU189" s="234" t="s">
        <v>86</v>
      </c>
      <c r="AV189" s="14" t="s">
        <v>84</v>
      </c>
      <c r="AW189" s="14" t="s">
        <v>37</v>
      </c>
      <c r="AX189" s="14" t="s">
        <v>76</v>
      </c>
      <c r="AY189" s="234" t="s">
        <v>315</v>
      </c>
    </row>
    <row r="190" spans="1:65" s="13" customFormat="1">
      <c r="B190" s="213"/>
      <c r="C190" s="214"/>
      <c r="D190" s="209" t="s">
        <v>324</v>
      </c>
      <c r="E190" s="215" t="s">
        <v>19</v>
      </c>
      <c r="F190" s="216" t="s">
        <v>1984</v>
      </c>
      <c r="G190" s="214"/>
      <c r="H190" s="217">
        <v>0.86</v>
      </c>
      <c r="I190" s="218"/>
      <c r="J190" s="214"/>
      <c r="K190" s="214"/>
      <c r="L190" s="219"/>
      <c r="M190" s="220"/>
      <c r="N190" s="221"/>
      <c r="O190" s="221"/>
      <c r="P190" s="221"/>
      <c r="Q190" s="221"/>
      <c r="R190" s="221"/>
      <c r="S190" s="221"/>
      <c r="T190" s="222"/>
      <c r="AT190" s="223" t="s">
        <v>324</v>
      </c>
      <c r="AU190" s="223" t="s">
        <v>86</v>
      </c>
      <c r="AV190" s="13" t="s">
        <v>86</v>
      </c>
      <c r="AW190" s="13" t="s">
        <v>37</v>
      </c>
      <c r="AX190" s="13" t="s">
        <v>76</v>
      </c>
      <c r="AY190" s="223" t="s">
        <v>315</v>
      </c>
    </row>
    <row r="191" spans="1:65" s="13" customFormat="1">
      <c r="B191" s="213"/>
      <c r="C191" s="214"/>
      <c r="D191" s="209" t="s">
        <v>324</v>
      </c>
      <c r="E191" s="215" t="s">
        <v>19</v>
      </c>
      <c r="F191" s="216" t="s">
        <v>1985</v>
      </c>
      <c r="G191" s="214"/>
      <c r="H191" s="217">
        <v>0.88</v>
      </c>
      <c r="I191" s="218"/>
      <c r="J191" s="214"/>
      <c r="K191" s="214"/>
      <c r="L191" s="219"/>
      <c r="M191" s="220"/>
      <c r="N191" s="221"/>
      <c r="O191" s="221"/>
      <c r="P191" s="221"/>
      <c r="Q191" s="221"/>
      <c r="R191" s="221"/>
      <c r="S191" s="221"/>
      <c r="T191" s="222"/>
      <c r="AT191" s="223" t="s">
        <v>324</v>
      </c>
      <c r="AU191" s="223" t="s">
        <v>86</v>
      </c>
      <c r="AV191" s="13" t="s">
        <v>86</v>
      </c>
      <c r="AW191" s="13" t="s">
        <v>37</v>
      </c>
      <c r="AX191" s="13" t="s">
        <v>76</v>
      </c>
      <c r="AY191" s="223" t="s">
        <v>315</v>
      </c>
    </row>
    <row r="192" spans="1:65" s="16" customFormat="1">
      <c r="B192" s="246"/>
      <c r="C192" s="247"/>
      <c r="D192" s="209" t="s">
        <v>324</v>
      </c>
      <c r="E192" s="248" t="s">
        <v>19</v>
      </c>
      <c r="F192" s="249" t="s">
        <v>368</v>
      </c>
      <c r="G192" s="247"/>
      <c r="H192" s="250">
        <v>1.74</v>
      </c>
      <c r="I192" s="251"/>
      <c r="J192" s="247"/>
      <c r="K192" s="247"/>
      <c r="L192" s="252"/>
      <c r="M192" s="253"/>
      <c r="N192" s="254"/>
      <c r="O192" s="254"/>
      <c r="P192" s="254"/>
      <c r="Q192" s="254"/>
      <c r="R192" s="254"/>
      <c r="S192" s="254"/>
      <c r="T192" s="255"/>
      <c r="AT192" s="256" t="s">
        <v>324</v>
      </c>
      <c r="AU192" s="256" t="s">
        <v>86</v>
      </c>
      <c r="AV192" s="16" t="s">
        <v>194</v>
      </c>
      <c r="AW192" s="16" t="s">
        <v>37</v>
      </c>
      <c r="AX192" s="16" t="s">
        <v>84</v>
      </c>
      <c r="AY192" s="256" t="s">
        <v>315</v>
      </c>
    </row>
    <row r="193" spans="1:65" s="2" customFormat="1" ht="16.5" customHeight="1">
      <c r="A193" s="36"/>
      <c r="B193" s="37"/>
      <c r="C193" s="196" t="s">
        <v>494</v>
      </c>
      <c r="D193" s="196" t="s">
        <v>317</v>
      </c>
      <c r="E193" s="197" t="s">
        <v>1113</v>
      </c>
      <c r="F193" s="198" t="s">
        <v>1986</v>
      </c>
      <c r="G193" s="199" t="s">
        <v>113</v>
      </c>
      <c r="H193" s="200">
        <v>15.182</v>
      </c>
      <c r="I193" s="201"/>
      <c r="J193" s="202">
        <f>ROUND(I193*H193,2)</f>
        <v>0</v>
      </c>
      <c r="K193" s="198" t="s">
        <v>19</v>
      </c>
      <c r="L193" s="41"/>
      <c r="M193" s="203" t="s">
        <v>19</v>
      </c>
      <c r="N193" s="204" t="s">
        <v>47</v>
      </c>
      <c r="O193" s="66"/>
      <c r="P193" s="205">
        <f>O193*H193</f>
        <v>0</v>
      </c>
      <c r="Q193" s="205">
        <v>0</v>
      </c>
      <c r="R193" s="205">
        <f>Q193*H193</f>
        <v>0</v>
      </c>
      <c r="S193" s="205">
        <v>0</v>
      </c>
      <c r="T193" s="206">
        <f>S193*H193</f>
        <v>0</v>
      </c>
      <c r="U193" s="36"/>
      <c r="V193" s="36"/>
      <c r="W193" s="36"/>
      <c r="X193" s="36"/>
      <c r="Y193" s="36"/>
      <c r="Z193" s="36"/>
      <c r="AA193" s="36"/>
      <c r="AB193" s="36"/>
      <c r="AC193" s="36"/>
      <c r="AD193" s="36"/>
      <c r="AE193" s="36"/>
      <c r="AR193" s="207" t="s">
        <v>194</v>
      </c>
      <c r="AT193" s="207" t="s">
        <v>317</v>
      </c>
      <c r="AU193" s="207" t="s">
        <v>86</v>
      </c>
      <c r="AY193" s="19" t="s">
        <v>315</v>
      </c>
      <c r="BE193" s="208">
        <f>IF(N193="základní",J193,0)</f>
        <v>0</v>
      </c>
      <c r="BF193" s="208">
        <f>IF(N193="snížená",J193,0)</f>
        <v>0</v>
      </c>
      <c r="BG193" s="208">
        <f>IF(N193="zákl. přenesená",J193,0)</f>
        <v>0</v>
      </c>
      <c r="BH193" s="208">
        <f>IF(N193="sníž. přenesená",J193,0)</f>
        <v>0</v>
      </c>
      <c r="BI193" s="208">
        <f>IF(N193="nulová",J193,0)</f>
        <v>0</v>
      </c>
      <c r="BJ193" s="19" t="s">
        <v>84</v>
      </c>
      <c r="BK193" s="208">
        <f>ROUND(I193*H193,2)</f>
        <v>0</v>
      </c>
      <c r="BL193" s="19" t="s">
        <v>194</v>
      </c>
      <c r="BM193" s="207" t="s">
        <v>1987</v>
      </c>
    </row>
    <row r="194" spans="1:65" s="2" customFormat="1" ht="29.25">
      <c r="A194" s="36"/>
      <c r="B194" s="37"/>
      <c r="C194" s="38"/>
      <c r="D194" s="209" t="s">
        <v>322</v>
      </c>
      <c r="E194" s="38"/>
      <c r="F194" s="210" t="s">
        <v>1988</v>
      </c>
      <c r="G194" s="38"/>
      <c r="H194" s="38"/>
      <c r="I194" s="118"/>
      <c r="J194" s="38"/>
      <c r="K194" s="38"/>
      <c r="L194" s="41"/>
      <c r="M194" s="211"/>
      <c r="N194" s="212"/>
      <c r="O194" s="66"/>
      <c r="P194" s="66"/>
      <c r="Q194" s="66"/>
      <c r="R194" s="66"/>
      <c r="S194" s="66"/>
      <c r="T194" s="67"/>
      <c r="U194" s="36"/>
      <c r="V194" s="36"/>
      <c r="W194" s="36"/>
      <c r="X194" s="36"/>
      <c r="Y194" s="36"/>
      <c r="Z194" s="36"/>
      <c r="AA194" s="36"/>
      <c r="AB194" s="36"/>
      <c r="AC194" s="36"/>
      <c r="AD194" s="36"/>
      <c r="AE194" s="36"/>
      <c r="AT194" s="19" t="s">
        <v>322</v>
      </c>
      <c r="AU194" s="19" t="s">
        <v>86</v>
      </c>
    </row>
    <row r="195" spans="1:65" s="2" customFormat="1" ht="39">
      <c r="A195" s="36"/>
      <c r="B195" s="37"/>
      <c r="C195" s="38"/>
      <c r="D195" s="209" t="s">
        <v>345</v>
      </c>
      <c r="E195" s="38"/>
      <c r="F195" s="224" t="s">
        <v>1989</v>
      </c>
      <c r="G195" s="38"/>
      <c r="H195" s="38"/>
      <c r="I195" s="118"/>
      <c r="J195" s="38"/>
      <c r="K195" s="38"/>
      <c r="L195" s="41"/>
      <c r="M195" s="211"/>
      <c r="N195" s="212"/>
      <c r="O195" s="66"/>
      <c r="P195" s="66"/>
      <c r="Q195" s="66"/>
      <c r="R195" s="66"/>
      <c r="S195" s="66"/>
      <c r="T195" s="67"/>
      <c r="U195" s="36"/>
      <c r="V195" s="36"/>
      <c r="W195" s="36"/>
      <c r="X195" s="36"/>
      <c r="Y195" s="36"/>
      <c r="Z195" s="36"/>
      <c r="AA195" s="36"/>
      <c r="AB195" s="36"/>
      <c r="AC195" s="36"/>
      <c r="AD195" s="36"/>
      <c r="AE195" s="36"/>
      <c r="AT195" s="19" t="s">
        <v>345</v>
      </c>
      <c r="AU195" s="19" t="s">
        <v>86</v>
      </c>
    </row>
    <row r="196" spans="1:65" s="14" customFormat="1">
      <c r="B196" s="225"/>
      <c r="C196" s="226"/>
      <c r="D196" s="209" t="s">
        <v>324</v>
      </c>
      <c r="E196" s="227" t="s">
        <v>19</v>
      </c>
      <c r="F196" s="228" t="s">
        <v>1919</v>
      </c>
      <c r="G196" s="226"/>
      <c r="H196" s="227" t="s">
        <v>19</v>
      </c>
      <c r="I196" s="229"/>
      <c r="J196" s="226"/>
      <c r="K196" s="226"/>
      <c r="L196" s="230"/>
      <c r="M196" s="231"/>
      <c r="N196" s="232"/>
      <c r="O196" s="232"/>
      <c r="P196" s="232"/>
      <c r="Q196" s="232"/>
      <c r="R196" s="232"/>
      <c r="S196" s="232"/>
      <c r="T196" s="233"/>
      <c r="AT196" s="234" t="s">
        <v>324</v>
      </c>
      <c r="AU196" s="234" t="s">
        <v>86</v>
      </c>
      <c r="AV196" s="14" t="s">
        <v>84</v>
      </c>
      <c r="AW196" s="14" t="s">
        <v>37</v>
      </c>
      <c r="AX196" s="14" t="s">
        <v>76</v>
      </c>
      <c r="AY196" s="234" t="s">
        <v>315</v>
      </c>
    </row>
    <row r="197" spans="1:65" s="14" customFormat="1">
      <c r="B197" s="225"/>
      <c r="C197" s="226"/>
      <c r="D197" s="209" t="s">
        <v>324</v>
      </c>
      <c r="E197" s="227" t="s">
        <v>19</v>
      </c>
      <c r="F197" s="228" t="s">
        <v>1907</v>
      </c>
      <c r="G197" s="226"/>
      <c r="H197" s="227" t="s">
        <v>19</v>
      </c>
      <c r="I197" s="229"/>
      <c r="J197" s="226"/>
      <c r="K197" s="226"/>
      <c r="L197" s="230"/>
      <c r="M197" s="231"/>
      <c r="N197" s="232"/>
      <c r="O197" s="232"/>
      <c r="P197" s="232"/>
      <c r="Q197" s="232"/>
      <c r="R197" s="232"/>
      <c r="S197" s="232"/>
      <c r="T197" s="233"/>
      <c r="AT197" s="234" t="s">
        <v>324</v>
      </c>
      <c r="AU197" s="234" t="s">
        <v>86</v>
      </c>
      <c r="AV197" s="14" t="s">
        <v>84</v>
      </c>
      <c r="AW197" s="14" t="s">
        <v>37</v>
      </c>
      <c r="AX197" s="14" t="s">
        <v>76</v>
      </c>
      <c r="AY197" s="234" t="s">
        <v>315</v>
      </c>
    </row>
    <row r="198" spans="1:65" s="13" customFormat="1">
      <c r="B198" s="213"/>
      <c r="C198" s="214"/>
      <c r="D198" s="209" t="s">
        <v>324</v>
      </c>
      <c r="E198" s="215" t="s">
        <v>19</v>
      </c>
      <c r="F198" s="216" t="s">
        <v>1990</v>
      </c>
      <c r="G198" s="214"/>
      <c r="H198" s="217">
        <v>7.1059999999999999</v>
      </c>
      <c r="I198" s="218"/>
      <c r="J198" s="214"/>
      <c r="K198" s="214"/>
      <c r="L198" s="219"/>
      <c r="M198" s="220"/>
      <c r="N198" s="221"/>
      <c r="O198" s="221"/>
      <c r="P198" s="221"/>
      <c r="Q198" s="221"/>
      <c r="R198" s="221"/>
      <c r="S198" s="221"/>
      <c r="T198" s="222"/>
      <c r="AT198" s="223" t="s">
        <v>324</v>
      </c>
      <c r="AU198" s="223" t="s">
        <v>86</v>
      </c>
      <c r="AV198" s="13" t="s">
        <v>86</v>
      </c>
      <c r="AW198" s="13" t="s">
        <v>37</v>
      </c>
      <c r="AX198" s="13" t="s">
        <v>76</v>
      </c>
      <c r="AY198" s="223" t="s">
        <v>315</v>
      </c>
    </row>
    <row r="199" spans="1:65" s="14" customFormat="1">
      <c r="B199" s="225"/>
      <c r="C199" s="226"/>
      <c r="D199" s="209" t="s">
        <v>324</v>
      </c>
      <c r="E199" s="227" t="s">
        <v>19</v>
      </c>
      <c r="F199" s="228" t="s">
        <v>1909</v>
      </c>
      <c r="G199" s="226"/>
      <c r="H199" s="227" t="s">
        <v>19</v>
      </c>
      <c r="I199" s="229"/>
      <c r="J199" s="226"/>
      <c r="K199" s="226"/>
      <c r="L199" s="230"/>
      <c r="M199" s="231"/>
      <c r="N199" s="232"/>
      <c r="O199" s="232"/>
      <c r="P199" s="232"/>
      <c r="Q199" s="232"/>
      <c r="R199" s="232"/>
      <c r="S199" s="232"/>
      <c r="T199" s="233"/>
      <c r="AT199" s="234" t="s">
        <v>324</v>
      </c>
      <c r="AU199" s="234" t="s">
        <v>86</v>
      </c>
      <c r="AV199" s="14" t="s">
        <v>84</v>
      </c>
      <c r="AW199" s="14" t="s">
        <v>37</v>
      </c>
      <c r="AX199" s="14" t="s">
        <v>76</v>
      </c>
      <c r="AY199" s="234" t="s">
        <v>315</v>
      </c>
    </row>
    <row r="200" spans="1:65" s="13" customFormat="1">
      <c r="B200" s="213"/>
      <c r="C200" s="214"/>
      <c r="D200" s="209" t="s">
        <v>324</v>
      </c>
      <c r="E200" s="215" t="s">
        <v>19</v>
      </c>
      <c r="F200" s="216" t="s">
        <v>1991</v>
      </c>
      <c r="G200" s="214"/>
      <c r="H200" s="217">
        <v>8.0760000000000005</v>
      </c>
      <c r="I200" s="218"/>
      <c r="J200" s="214"/>
      <c r="K200" s="214"/>
      <c r="L200" s="219"/>
      <c r="M200" s="220"/>
      <c r="N200" s="221"/>
      <c r="O200" s="221"/>
      <c r="P200" s="221"/>
      <c r="Q200" s="221"/>
      <c r="R200" s="221"/>
      <c r="S200" s="221"/>
      <c r="T200" s="222"/>
      <c r="AT200" s="223" t="s">
        <v>324</v>
      </c>
      <c r="AU200" s="223" t="s">
        <v>86</v>
      </c>
      <c r="AV200" s="13" t="s">
        <v>86</v>
      </c>
      <c r="AW200" s="13" t="s">
        <v>37</v>
      </c>
      <c r="AX200" s="13" t="s">
        <v>76</v>
      </c>
      <c r="AY200" s="223" t="s">
        <v>315</v>
      </c>
    </row>
    <row r="201" spans="1:65" s="16" customFormat="1">
      <c r="B201" s="246"/>
      <c r="C201" s="247"/>
      <c r="D201" s="209" t="s">
        <v>324</v>
      </c>
      <c r="E201" s="248" t="s">
        <v>1150</v>
      </c>
      <c r="F201" s="249" t="s">
        <v>368</v>
      </c>
      <c r="G201" s="247"/>
      <c r="H201" s="250">
        <v>15.182</v>
      </c>
      <c r="I201" s="251"/>
      <c r="J201" s="247"/>
      <c r="K201" s="247"/>
      <c r="L201" s="252"/>
      <c r="M201" s="253"/>
      <c r="N201" s="254"/>
      <c r="O201" s="254"/>
      <c r="P201" s="254"/>
      <c r="Q201" s="254"/>
      <c r="R201" s="254"/>
      <c r="S201" s="254"/>
      <c r="T201" s="255"/>
      <c r="AT201" s="256" t="s">
        <v>324</v>
      </c>
      <c r="AU201" s="256" t="s">
        <v>86</v>
      </c>
      <c r="AV201" s="16" t="s">
        <v>194</v>
      </c>
      <c r="AW201" s="16" t="s">
        <v>37</v>
      </c>
      <c r="AX201" s="16" t="s">
        <v>84</v>
      </c>
      <c r="AY201" s="256" t="s">
        <v>315</v>
      </c>
    </row>
    <row r="202" spans="1:65" s="2" customFormat="1" ht="16.5" customHeight="1">
      <c r="A202" s="36"/>
      <c r="B202" s="37"/>
      <c r="C202" s="196" t="s">
        <v>500</v>
      </c>
      <c r="D202" s="196" t="s">
        <v>317</v>
      </c>
      <c r="E202" s="197" t="s">
        <v>1992</v>
      </c>
      <c r="F202" s="198" t="s">
        <v>1153</v>
      </c>
      <c r="G202" s="199" t="s">
        <v>105</v>
      </c>
      <c r="H202" s="200">
        <v>54.262</v>
      </c>
      <c r="I202" s="201"/>
      <c r="J202" s="202">
        <f>ROUND(I202*H202,2)</f>
        <v>0</v>
      </c>
      <c r="K202" s="198" t="s">
        <v>320</v>
      </c>
      <c r="L202" s="41"/>
      <c r="M202" s="203" t="s">
        <v>19</v>
      </c>
      <c r="N202" s="204" t="s">
        <v>47</v>
      </c>
      <c r="O202" s="66"/>
      <c r="P202" s="205">
        <f>O202*H202</f>
        <v>0</v>
      </c>
      <c r="Q202" s="205">
        <v>7.26E-3</v>
      </c>
      <c r="R202" s="205">
        <f>Q202*H202</f>
        <v>0.39394212000000001</v>
      </c>
      <c r="S202" s="205">
        <v>0</v>
      </c>
      <c r="T202" s="206">
        <f>S202*H202</f>
        <v>0</v>
      </c>
      <c r="U202" s="36"/>
      <c r="V202" s="36"/>
      <c r="W202" s="36"/>
      <c r="X202" s="36"/>
      <c r="Y202" s="36"/>
      <c r="Z202" s="36"/>
      <c r="AA202" s="36"/>
      <c r="AB202" s="36"/>
      <c r="AC202" s="36"/>
      <c r="AD202" s="36"/>
      <c r="AE202" s="36"/>
      <c r="AR202" s="207" t="s">
        <v>194</v>
      </c>
      <c r="AT202" s="207" t="s">
        <v>317</v>
      </c>
      <c r="AU202" s="207" t="s">
        <v>86</v>
      </c>
      <c r="AY202" s="19" t="s">
        <v>315</v>
      </c>
      <c r="BE202" s="208">
        <f>IF(N202="základní",J202,0)</f>
        <v>0</v>
      </c>
      <c r="BF202" s="208">
        <f>IF(N202="snížená",J202,0)</f>
        <v>0</v>
      </c>
      <c r="BG202" s="208">
        <f>IF(N202="zákl. přenesená",J202,0)</f>
        <v>0</v>
      </c>
      <c r="BH202" s="208">
        <f>IF(N202="sníž. přenesená",J202,0)</f>
        <v>0</v>
      </c>
      <c r="BI202" s="208">
        <f>IF(N202="nulová",J202,0)</f>
        <v>0</v>
      </c>
      <c r="BJ202" s="19" t="s">
        <v>84</v>
      </c>
      <c r="BK202" s="208">
        <f>ROUND(I202*H202,2)</f>
        <v>0</v>
      </c>
      <c r="BL202" s="19" t="s">
        <v>194</v>
      </c>
      <c r="BM202" s="207" t="s">
        <v>1993</v>
      </c>
    </row>
    <row r="203" spans="1:65" s="2" customFormat="1" ht="29.25">
      <c r="A203" s="36"/>
      <c r="B203" s="37"/>
      <c r="C203" s="38"/>
      <c r="D203" s="209" t="s">
        <v>322</v>
      </c>
      <c r="E203" s="38"/>
      <c r="F203" s="210" t="s">
        <v>1155</v>
      </c>
      <c r="G203" s="38"/>
      <c r="H203" s="38"/>
      <c r="I203" s="118"/>
      <c r="J203" s="38"/>
      <c r="K203" s="38"/>
      <c r="L203" s="41"/>
      <c r="M203" s="211"/>
      <c r="N203" s="212"/>
      <c r="O203" s="66"/>
      <c r="P203" s="66"/>
      <c r="Q203" s="66"/>
      <c r="R203" s="66"/>
      <c r="S203" s="66"/>
      <c r="T203" s="67"/>
      <c r="U203" s="36"/>
      <c r="V203" s="36"/>
      <c r="W203" s="36"/>
      <c r="X203" s="36"/>
      <c r="Y203" s="36"/>
      <c r="Z203" s="36"/>
      <c r="AA203" s="36"/>
      <c r="AB203" s="36"/>
      <c r="AC203" s="36"/>
      <c r="AD203" s="36"/>
      <c r="AE203" s="36"/>
      <c r="AT203" s="19" t="s">
        <v>322</v>
      </c>
      <c r="AU203" s="19" t="s">
        <v>86</v>
      </c>
    </row>
    <row r="204" spans="1:65" s="14" customFormat="1">
      <c r="B204" s="225"/>
      <c r="C204" s="226"/>
      <c r="D204" s="209" t="s">
        <v>324</v>
      </c>
      <c r="E204" s="227" t="s">
        <v>19</v>
      </c>
      <c r="F204" s="228" t="s">
        <v>1919</v>
      </c>
      <c r="G204" s="226"/>
      <c r="H204" s="227" t="s">
        <v>19</v>
      </c>
      <c r="I204" s="229"/>
      <c r="J204" s="226"/>
      <c r="K204" s="226"/>
      <c r="L204" s="230"/>
      <c r="M204" s="231"/>
      <c r="N204" s="232"/>
      <c r="O204" s="232"/>
      <c r="P204" s="232"/>
      <c r="Q204" s="232"/>
      <c r="R204" s="232"/>
      <c r="S204" s="232"/>
      <c r="T204" s="233"/>
      <c r="AT204" s="234" t="s">
        <v>324</v>
      </c>
      <c r="AU204" s="234" t="s">
        <v>86</v>
      </c>
      <c r="AV204" s="14" t="s">
        <v>84</v>
      </c>
      <c r="AW204" s="14" t="s">
        <v>37</v>
      </c>
      <c r="AX204" s="14" t="s">
        <v>76</v>
      </c>
      <c r="AY204" s="234" t="s">
        <v>315</v>
      </c>
    </row>
    <row r="205" spans="1:65" s="14" customFormat="1">
      <c r="B205" s="225"/>
      <c r="C205" s="226"/>
      <c r="D205" s="209" t="s">
        <v>324</v>
      </c>
      <c r="E205" s="227" t="s">
        <v>19</v>
      </c>
      <c r="F205" s="228" t="s">
        <v>1907</v>
      </c>
      <c r="G205" s="226"/>
      <c r="H205" s="227" t="s">
        <v>19</v>
      </c>
      <c r="I205" s="229"/>
      <c r="J205" s="226"/>
      <c r="K205" s="226"/>
      <c r="L205" s="230"/>
      <c r="M205" s="231"/>
      <c r="N205" s="232"/>
      <c r="O205" s="232"/>
      <c r="P205" s="232"/>
      <c r="Q205" s="232"/>
      <c r="R205" s="232"/>
      <c r="S205" s="232"/>
      <c r="T205" s="233"/>
      <c r="AT205" s="234" t="s">
        <v>324</v>
      </c>
      <c r="AU205" s="234" t="s">
        <v>86</v>
      </c>
      <c r="AV205" s="14" t="s">
        <v>84</v>
      </c>
      <c r="AW205" s="14" t="s">
        <v>37</v>
      </c>
      <c r="AX205" s="14" t="s">
        <v>76</v>
      </c>
      <c r="AY205" s="234" t="s">
        <v>315</v>
      </c>
    </row>
    <row r="206" spans="1:65" s="13" customFormat="1">
      <c r="B206" s="213"/>
      <c r="C206" s="214"/>
      <c r="D206" s="209" t="s">
        <v>324</v>
      </c>
      <c r="E206" s="215" t="s">
        <v>19</v>
      </c>
      <c r="F206" s="216" t="s">
        <v>1994</v>
      </c>
      <c r="G206" s="214"/>
      <c r="H206" s="217">
        <v>3.87</v>
      </c>
      <c r="I206" s="218"/>
      <c r="J206" s="214"/>
      <c r="K206" s="214"/>
      <c r="L206" s="219"/>
      <c r="M206" s="220"/>
      <c r="N206" s="221"/>
      <c r="O206" s="221"/>
      <c r="P206" s="221"/>
      <c r="Q206" s="221"/>
      <c r="R206" s="221"/>
      <c r="S206" s="221"/>
      <c r="T206" s="222"/>
      <c r="AT206" s="223" t="s">
        <v>324</v>
      </c>
      <c r="AU206" s="223" t="s">
        <v>86</v>
      </c>
      <c r="AV206" s="13" t="s">
        <v>86</v>
      </c>
      <c r="AW206" s="13" t="s">
        <v>37</v>
      </c>
      <c r="AX206" s="13" t="s">
        <v>76</v>
      </c>
      <c r="AY206" s="223" t="s">
        <v>315</v>
      </c>
    </row>
    <row r="207" spans="1:65" s="13" customFormat="1">
      <c r="B207" s="213"/>
      <c r="C207" s="214"/>
      <c r="D207" s="209" t="s">
        <v>324</v>
      </c>
      <c r="E207" s="215" t="s">
        <v>19</v>
      </c>
      <c r="F207" s="216" t="s">
        <v>1995</v>
      </c>
      <c r="G207" s="214"/>
      <c r="H207" s="217">
        <v>15.705</v>
      </c>
      <c r="I207" s="218"/>
      <c r="J207" s="214"/>
      <c r="K207" s="214"/>
      <c r="L207" s="219"/>
      <c r="M207" s="220"/>
      <c r="N207" s="221"/>
      <c r="O207" s="221"/>
      <c r="P207" s="221"/>
      <c r="Q207" s="221"/>
      <c r="R207" s="221"/>
      <c r="S207" s="221"/>
      <c r="T207" s="222"/>
      <c r="AT207" s="223" t="s">
        <v>324</v>
      </c>
      <c r="AU207" s="223" t="s">
        <v>86</v>
      </c>
      <c r="AV207" s="13" t="s">
        <v>86</v>
      </c>
      <c r="AW207" s="13" t="s">
        <v>37</v>
      </c>
      <c r="AX207" s="13" t="s">
        <v>76</v>
      </c>
      <c r="AY207" s="223" t="s">
        <v>315</v>
      </c>
    </row>
    <row r="208" spans="1:65" s="15" customFormat="1">
      <c r="B208" s="235"/>
      <c r="C208" s="236"/>
      <c r="D208" s="209" t="s">
        <v>324</v>
      </c>
      <c r="E208" s="237" t="s">
        <v>19</v>
      </c>
      <c r="F208" s="238" t="s">
        <v>366</v>
      </c>
      <c r="G208" s="236"/>
      <c r="H208" s="239">
        <v>19.574999999999999</v>
      </c>
      <c r="I208" s="240"/>
      <c r="J208" s="236"/>
      <c r="K208" s="236"/>
      <c r="L208" s="241"/>
      <c r="M208" s="242"/>
      <c r="N208" s="243"/>
      <c r="O208" s="243"/>
      <c r="P208" s="243"/>
      <c r="Q208" s="243"/>
      <c r="R208" s="243"/>
      <c r="S208" s="243"/>
      <c r="T208" s="244"/>
      <c r="AT208" s="245" t="s">
        <v>324</v>
      </c>
      <c r="AU208" s="245" t="s">
        <v>86</v>
      </c>
      <c r="AV208" s="15" t="s">
        <v>142</v>
      </c>
      <c r="AW208" s="15" t="s">
        <v>37</v>
      </c>
      <c r="AX208" s="15" t="s">
        <v>76</v>
      </c>
      <c r="AY208" s="245" t="s">
        <v>315</v>
      </c>
    </row>
    <row r="209" spans="1:65" s="14" customFormat="1">
      <c r="B209" s="225"/>
      <c r="C209" s="226"/>
      <c r="D209" s="209" t="s">
        <v>324</v>
      </c>
      <c r="E209" s="227" t="s">
        <v>19</v>
      </c>
      <c r="F209" s="228" t="s">
        <v>1909</v>
      </c>
      <c r="G209" s="226"/>
      <c r="H209" s="227" t="s">
        <v>19</v>
      </c>
      <c r="I209" s="229"/>
      <c r="J209" s="226"/>
      <c r="K209" s="226"/>
      <c r="L209" s="230"/>
      <c r="M209" s="231"/>
      <c r="N209" s="232"/>
      <c r="O209" s="232"/>
      <c r="P209" s="232"/>
      <c r="Q209" s="232"/>
      <c r="R209" s="232"/>
      <c r="S209" s="232"/>
      <c r="T209" s="233"/>
      <c r="AT209" s="234" t="s">
        <v>324</v>
      </c>
      <c r="AU209" s="234" t="s">
        <v>86</v>
      </c>
      <c r="AV209" s="14" t="s">
        <v>84</v>
      </c>
      <c r="AW209" s="14" t="s">
        <v>37</v>
      </c>
      <c r="AX209" s="14" t="s">
        <v>76</v>
      </c>
      <c r="AY209" s="234" t="s">
        <v>315</v>
      </c>
    </row>
    <row r="210" spans="1:65" s="13" customFormat="1">
      <c r="B210" s="213"/>
      <c r="C210" s="214"/>
      <c r="D210" s="209" t="s">
        <v>324</v>
      </c>
      <c r="E210" s="215" t="s">
        <v>19</v>
      </c>
      <c r="F210" s="216" t="s">
        <v>1996</v>
      </c>
      <c r="G210" s="214"/>
      <c r="H210" s="217">
        <v>34.686999999999998</v>
      </c>
      <c r="I210" s="218"/>
      <c r="J210" s="214"/>
      <c r="K210" s="214"/>
      <c r="L210" s="219"/>
      <c r="M210" s="220"/>
      <c r="N210" s="221"/>
      <c r="O210" s="221"/>
      <c r="P210" s="221"/>
      <c r="Q210" s="221"/>
      <c r="R210" s="221"/>
      <c r="S210" s="221"/>
      <c r="T210" s="222"/>
      <c r="AT210" s="223" t="s">
        <v>324</v>
      </c>
      <c r="AU210" s="223" t="s">
        <v>86</v>
      </c>
      <c r="AV210" s="13" t="s">
        <v>86</v>
      </c>
      <c r="AW210" s="13" t="s">
        <v>37</v>
      </c>
      <c r="AX210" s="13" t="s">
        <v>76</v>
      </c>
      <c r="AY210" s="223" t="s">
        <v>315</v>
      </c>
    </row>
    <row r="211" spans="1:65" s="15" customFormat="1">
      <c r="B211" s="235"/>
      <c r="C211" s="236"/>
      <c r="D211" s="209" t="s">
        <v>324</v>
      </c>
      <c r="E211" s="237" t="s">
        <v>19</v>
      </c>
      <c r="F211" s="238" t="s">
        <v>366</v>
      </c>
      <c r="G211" s="236"/>
      <c r="H211" s="239">
        <v>34.686999999999998</v>
      </c>
      <c r="I211" s="240"/>
      <c r="J211" s="236"/>
      <c r="K211" s="236"/>
      <c r="L211" s="241"/>
      <c r="M211" s="242"/>
      <c r="N211" s="243"/>
      <c r="O211" s="243"/>
      <c r="P211" s="243"/>
      <c r="Q211" s="243"/>
      <c r="R211" s="243"/>
      <c r="S211" s="243"/>
      <c r="T211" s="244"/>
      <c r="AT211" s="245" t="s">
        <v>324</v>
      </c>
      <c r="AU211" s="245" t="s">
        <v>86</v>
      </c>
      <c r="AV211" s="15" t="s">
        <v>142</v>
      </c>
      <c r="AW211" s="15" t="s">
        <v>37</v>
      </c>
      <c r="AX211" s="15" t="s">
        <v>76</v>
      </c>
      <c r="AY211" s="245" t="s">
        <v>315</v>
      </c>
    </row>
    <row r="212" spans="1:65" s="16" customFormat="1">
      <c r="B212" s="246"/>
      <c r="C212" s="247"/>
      <c r="D212" s="209" t="s">
        <v>324</v>
      </c>
      <c r="E212" s="248" t="s">
        <v>103</v>
      </c>
      <c r="F212" s="249" t="s">
        <v>368</v>
      </c>
      <c r="G212" s="247"/>
      <c r="H212" s="250">
        <v>54.262</v>
      </c>
      <c r="I212" s="251"/>
      <c r="J212" s="247"/>
      <c r="K212" s="247"/>
      <c r="L212" s="252"/>
      <c r="M212" s="253"/>
      <c r="N212" s="254"/>
      <c r="O212" s="254"/>
      <c r="P212" s="254"/>
      <c r="Q212" s="254"/>
      <c r="R212" s="254"/>
      <c r="S212" s="254"/>
      <c r="T212" s="255"/>
      <c r="AT212" s="256" t="s">
        <v>324</v>
      </c>
      <c r="AU212" s="256" t="s">
        <v>86</v>
      </c>
      <c r="AV212" s="16" t="s">
        <v>194</v>
      </c>
      <c r="AW212" s="16" t="s">
        <v>37</v>
      </c>
      <c r="AX212" s="16" t="s">
        <v>84</v>
      </c>
      <c r="AY212" s="256" t="s">
        <v>315</v>
      </c>
    </row>
    <row r="213" spans="1:65" s="2" customFormat="1" ht="16.5" customHeight="1">
      <c r="A213" s="36"/>
      <c r="B213" s="37"/>
      <c r="C213" s="196" t="s">
        <v>507</v>
      </c>
      <c r="D213" s="196" t="s">
        <v>317</v>
      </c>
      <c r="E213" s="197" t="s">
        <v>1997</v>
      </c>
      <c r="F213" s="198" t="s">
        <v>1198</v>
      </c>
      <c r="G213" s="199" t="s">
        <v>105</v>
      </c>
      <c r="H213" s="200">
        <v>54.262</v>
      </c>
      <c r="I213" s="201"/>
      <c r="J213" s="202">
        <f>ROUND(I213*H213,2)</f>
        <v>0</v>
      </c>
      <c r="K213" s="198" t="s">
        <v>320</v>
      </c>
      <c r="L213" s="41"/>
      <c r="M213" s="203" t="s">
        <v>19</v>
      </c>
      <c r="N213" s="204" t="s">
        <v>47</v>
      </c>
      <c r="O213" s="66"/>
      <c r="P213" s="205">
        <f>O213*H213</f>
        <v>0</v>
      </c>
      <c r="Q213" s="205">
        <v>8.5999999999999998E-4</v>
      </c>
      <c r="R213" s="205">
        <f>Q213*H213</f>
        <v>4.6665319999999996E-2</v>
      </c>
      <c r="S213" s="205">
        <v>0</v>
      </c>
      <c r="T213" s="206">
        <f>S213*H213</f>
        <v>0</v>
      </c>
      <c r="U213" s="36"/>
      <c r="V213" s="36"/>
      <c r="W213" s="36"/>
      <c r="X213" s="36"/>
      <c r="Y213" s="36"/>
      <c r="Z213" s="36"/>
      <c r="AA213" s="36"/>
      <c r="AB213" s="36"/>
      <c r="AC213" s="36"/>
      <c r="AD213" s="36"/>
      <c r="AE213" s="36"/>
      <c r="AR213" s="207" t="s">
        <v>194</v>
      </c>
      <c r="AT213" s="207" t="s">
        <v>317</v>
      </c>
      <c r="AU213" s="207" t="s">
        <v>86</v>
      </c>
      <c r="AY213" s="19" t="s">
        <v>315</v>
      </c>
      <c r="BE213" s="208">
        <f>IF(N213="základní",J213,0)</f>
        <v>0</v>
      </c>
      <c r="BF213" s="208">
        <f>IF(N213="snížená",J213,0)</f>
        <v>0</v>
      </c>
      <c r="BG213" s="208">
        <f>IF(N213="zákl. přenesená",J213,0)</f>
        <v>0</v>
      </c>
      <c r="BH213" s="208">
        <f>IF(N213="sníž. přenesená",J213,0)</f>
        <v>0</v>
      </c>
      <c r="BI213" s="208">
        <f>IF(N213="nulová",J213,0)</f>
        <v>0</v>
      </c>
      <c r="BJ213" s="19" t="s">
        <v>84</v>
      </c>
      <c r="BK213" s="208">
        <f>ROUND(I213*H213,2)</f>
        <v>0</v>
      </c>
      <c r="BL213" s="19" t="s">
        <v>194</v>
      </c>
      <c r="BM213" s="207" t="s">
        <v>1998</v>
      </c>
    </row>
    <row r="214" spans="1:65" s="2" customFormat="1" ht="29.25">
      <c r="A214" s="36"/>
      <c r="B214" s="37"/>
      <c r="C214" s="38"/>
      <c r="D214" s="209" t="s">
        <v>322</v>
      </c>
      <c r="E214" s="38"/>
      <c r="F214" s="210" t="s">
        <v>1200</v>
      </c>
      <c r="G214" s="38"/>
      <c r="H214" s="38"/>
      <c r="I214" s="118"/>
      <c r="J214" s="38"/>
      <c r="K214" s="38"/>
      <c r="L214" s="41"/>
      <c r="M214" s="211"/>
      <c r="N214" s="212"/>
      <c r="O214" s="66"/>
      <c r="P214" s="66"/>
      <c r="Q214" s="66"/>
      <c r="R214" s="66"/>
      <c r="S214" s="66"/>
      <c r="T214" s="67"/>
      <c r="U214" s="36"/>
      <c r="V214" s="36"/>
      <c r="W214" s="36"/>
      <c r="X214" s="36"/>
      <c r="Y214" s="36"/>
      <c r="Z214" s="36"/>
      <c r="AA214" s="36"/>
      <c r="AB214" s="36"/>
      <c r="AC214" s="36"/>
      <c r="AD214" s="36"/>
      <c r="AE214" s="36"/>
      <c r="AT214" s="19" t="s">
        <v>322</v>
      </c>
      <c r="AU214" s="19" t="s">
        <v>86</v>
      </c>
    </row>
    <row r="215" spans="1:65" s="13" customFormat="1">
      <c r="B215" s="213"/>
      <c r="C215" s="214"/>
      <c r="D215" s="209" t="s">
        <v>324</v>
      </c>
      <c r="E215" s="215" t="s">
        <v>19</v>
      </c>
      <c r="F215" s="216" t="s">
        <v>103</v>
      </c>
      <c r="G215" s="214"/>
      <c r="H215" s="217">
        <v>54.262</v>
      </c>
      <c r="I215" s="218"/>
      <c r="J215" s="214"/>
      <c r="K215" s="214"/>
      <c r="L215" s="219"/>
      <c r="M215" s="220"/>
      <c r="N215" s="221"/>
      <c r="O215" s="221"/>
      <c r="P215" s="221"/>
      <c r="Q215" s="221"/>
      <c r="R215" s="221"/>
      <c r="S215" s="221"/>
      <c r="T215" s="222"/>
      <c r="AT215" s="223" t="s">
        <v>324</v>
      </c>
      <c r="AU215" s="223" t="s">
        <v>86</v>
      </c>
      <c r="AV215" s="13" t="s">
        <v>86</v>
      </c>
      <c r="AW215" s="13" t="s">
        <v>37</v>
      </c>
      <c r="AX215" s="13" t="s">
        <v>84</v>
      </c>
      <c r="AY215" s="223" t="s">
        <v>315</v>
      </c>
    </row>
    <row r="216" spans="1:65" s="2" customFormat="1" ht="16.5" customHeight="1">
      <c r="A216" s="36"/>
      <c r="B216" s="37"/>
      <c r="C216" s="196" t="s">
        <v>513</v>
      </c>
      <c r="D216" s="196" t="s">
        <v>317</v>
      </c>
      <c r="E216" s="197" t="s">
        <v>1206</v>
      </c>
      <c r="F216" s="198" t="s">
        <v>1207</v>
      </c>
      <c r="G216" s="199" t="s">
        <v>117</v>
      </c>
      <c r="H216" s="200">
        <v>0.20599999999999999</v>
      </c>
      <c r="I216" s="201"/>
      <c r="J216" s="202">
        <f>ROUND(I216*H216,2)</f>
        <v>0</v>
      </c>
      <c r="K216" s="198" t="s">
        <v>320</v>
      </c>
      <c r="L216" s="41"/>
      <c r="M216" s="203" t="s">
        <v>19</v>
      </c>
      <c r="N216" s="204" t="s">
        <v>47</v>
      </c>
      <c r="O216" s="66"/>
      <c r="P216" s="205">
        <f>O216*H216</f>
        <v>0</v>
      </c>
      <c r="Q216" s="205">
        <v>1.0958000000000001</v>
      </c>
      <c r="R216" s="205">
        <f>Q216*H216</f>
        <v>0.22573480000000001</v>
      </c>
      <c r="S216" s="205">
        <v>0</v>
      </c>
      <c r="T216" s="206">
        <f>S216*H216</f>
        <v>0</v>
      </c>
      <c r="U216" s="36"/>
      <c r="V216" s="36"/>
      <c r="W216" s="36"/>
      <c r="X216" s="36"/>
      <c r="Y216" s="36"/>
      <c r="Z216" s="36"/>
      <c r="AA216" s="36"/>
      <c r="AB216" s="36"/>
      <c r="AC216" s="36"/>
      <c r="AD216" s="36"/>
      <c r="AE216" s="36"/>
      <c r="AR216" s="207" t="s">
        <v>194</v>
      </c>
      <c r="AT216" s="207" t="s">
        <v>317</v>
      </c>
      <c r="AU216" s="207" t="s">
        <v>86</v>
      </c>
      <c r="AY216" s="19" t="s">
        <v>315</v>
      </c>
      <c r="BE216" s="208">
        <f>IF(N216="základní",J216,0)</f>
        <v>0</v>
      </c>
      <c r="BF216" s="208">
        <f>IF(N216="snížená",J216,0)</f>
        <v>0</v>
      </c>
      <c r="BG216" s="208">
        <f>IF(N216="zákl. přenesená",J216,0)</f>
        <v>0</v>
      </c>
      <c r="BH216" s="208">
        <f>IF(N216="sníž. přenesená",J216,0)</f>
        <v>0</v>
      </c>
      <c r="BI216" s="208">
        <f>IF(N216="nulová",J216,0)</f>
        <v>0</v>
      </c>
      <c r="BJ216" s="19" t="s">
        <v>84</v>
      </c>
      <c r="BK216" s="208">
        <f>ROUND(I216*H216,2)</f>
        <v>0</v>
      </c>
      <c r="BL216" s="19" t="s">
        <v>194</v>
      </c>
      <c r="BM216" s="207" t="s">
        <v>1999</v>
      </c>
    </row>
    <row r="217" spans="1:65" s="2" customFormat="1" ht="29.25">
      <c r="A217" s="36"/>
      <c r="B217" s="37"/>
      <c r="C217" s="38"/>
      <c r="D217" s="209" t="s">
        <v>322</v>
      </c>
      <c r="E217" s="38"/>
      <c r="F217" s="210" t="s">
        <v>1209</v>
      </c>
      <c r="G217" s="38"/>
      <c r="H217" s="38"/>
      <c r="I217" s="118"/>
      <c r="J217" s="38"/>
      <c r="K217" s="38"/>
      <c r="L217" s="41"/>
      <c r="M217" s="211"/>
      <c r="N217" s="212"/>
      <c r="O217" s="66"/>
      <c r="P217" s="66"/>
      <c r="Q217" s="66"/>
      <c r="R217" s="66"/>
      <c r="S217" s="66"/>
      <c r="T217" s="67"/>
      <c r="U217" s="36"/>
      <c r="V217" s="36"/>
      <c r="W217" s="36"/>
      <c r="X217" s="36"/>
      <c r="Y217" s="36"/>
      <c r="Z217" s="36"/>
      <c r="AA217" s="36"/>
      <c r="AB217" s="36"/>
      <c r="AC217" s="36"/>
      <c r="AD217" s="36"/>
      <c r="AE217" s="36"/>
      <c r="AT217" s="19" t="s">
        <v>322</v>
      </c>
      <c r="AU217" s="19" t="s">
        <v>86</v>
      </c>
    </row>
    <row r="218" spans="1:65" s="13" customFormat="1">
      <c r="B218" s="213"/>
      <c r="C218" s="214"/>
      <c r="D218" s="209" t="s">
        <v>324</v>
      </c>
      <c r="E218" s="215" t="s">
        <v>19</v>
      </c>
      <c r="F218" s="216" t="s">
        <v>2000</v>
      </c>
      <c r="G218" s="214"/>
      <c r="H218" s="217">
        <v>0.184</v>
      </c>
      <c r="I218" s="218"/>
      <c r="J218" s="214"/>
      <c r="K218" s="214"/>
      <c r="L218" s="219"/>
      <c r="M218" s="220"/>
      <c r="N218" s="221"/>
      <c r="O218" s="221"/>
      <c r="P218" s="221"/>
      <c r="Q218" s="221"/>
      <c r="R218" s="221"/>
      <c r="S218" s="221"/>
      <c r="T218" s="222"/>
      <c r="AT218" s="223" t="s">
        <v>324</v>
      </c>
      <c r="AU218" s="223" t="s">
        <v>86</v>
      </c>
      <c r="AV218" s="13" t="s">
        <v>86</v>
      </c>
      <c r="AW218" s="13" t="s">
        <v>37</v>
      </c>
      <c r="AX218" s="13" t="s">
        <v>76</v>
      </c>
      <c r="AY218" s="223" t="s">
        <v>315</v>
      </c>
    </row>
    <row r="219" spans="1:65" s="13" customFormat="1">
      <c r="B219" s="213"/>
      <c r="C219" s="214"/>
      <c r="D219" s="209" t="s">
        <v>324</v>
      </c>
      <c r="E219" s="215" t="s">
        <v>19</v>
      </c>
      <c r="F219" s="216" t="s">
        <v>2001</v>
      </c>
      <c r="G219" s="214"/>
      <c r="H219" s="217">
        <v>2.1999999999999999E-2</v>
      </c>
      <c r="I219" s="218"/>
      <c r="J219" s="214"/>
      <c r="K219" s="214"/>
      <c r="L219" s="219"/>
      <c r="M219" s="220"/>
      <c r="N219" s="221"/>
      <c r="O219" s="221"/>
      <c r="P219" s="221"/>
      <c r="Q219" s="221"/>
      <c r="R219" s="221"/>
      <c r="S219" s="221"/>
      <c r="T219" s="222"/>
      <c r="AT219" s="223" t="s">
        <v>324</v>
      </c>
      <c r="AU219" s="223" t="s">
        <v>86</v>
      </c>
      <c r="AV219" s="13" t="s">
        <v>86</v>
      </c>
      <c r="AW219" s="13" t="s">
        <v>37</v>
      </c>
      <c r="AX219" s="13" t="s">
        <v>76</v>
      </c>
      <c r="AY219" s="223" t="s">
        <v>315</v>
      </c>
    </row>
    <row r="220" spans="1:65" s="16" customFormat="1">
      <c r="B220" s="246"/>
      <c r="C220" s="247"/>
      <c r="D220" s="209" t="s">
        <v>324</v>
      </c>
      <c r="E220" s="248" t="s">
        <v>19</v>
      </c>
      <c r="F220" s="249" t="s">
        <v>368</v>
      </c>
      <c r="G220" s="247"/>
      <c r="H220" s="250">
        <v>0.20599999999999999</v>
      </c>
      <c r="I220" s="251"/>
      <c r="J220" s="247"/>
      <c r="K220" s="247"/>
      <c r="L220" s="252"/>
      <c r="M220" s="253"/>
      <c r="N220" s="254"/>
      <c r="O220" s="254"/>
      <c r="P220" s="254"/>
      <c r="Q220" s="254"/>
      <c r="R220" s="254"/>
      <c r="S220" s="254"/>
      <c r="T220" s="255"/>
      <c r="AT220" s="256" t="s">
        <v>324</v>
      </c>
      <c r="AU220" s="256" t="s">
        <v>86</v>
      </c>
      <c r="AV220" s="16" t="s">
        <v>194</v>
      </c>
      <c r="AW220" s="16" t="s">
        <v>37</v>
      </c>
      <c r="AX220" s="16" t="s">
        <v>84</v>
      </c>
      <c r="AY220" s="256" t="s">
        <v>315</v>
      </c>
    </row>
    <row r="221" spans="1:65" s="2" customFormat="1" ht="16.5" customHeight="1">
      <c r="A221" s="36"/>
      <c r="B221" s="37"/>
      <c r="C221" s="196" t="s">
        <v>519</v>
      </c>
      <c r="D221" s="196" t="s">
        <v>317</v>
      </c>
      <c r="E221" s="197" t="s">
        <v>1219</v>
      </c>
      <c r="F221" s="198" t="s">
        <v>1220</v>
      </c>
      <c r="G221" s="199" t="s">
        <v>117</v>
      </c>
      <c r="H221" s="200">
        <v>2.4060000000000001</v>
      </c>
      <c r="I221" s="201"/>
      <c r="J221" s="202">
        <f>ROUND(I221*H221,2)</f>
        <v>0</v>
      </c>
      <c r="K221" s="198" t="s">
        <v>320</v>
      </c>
      <c r="L221" s="41"/>
      <c r="M221" s="203" t="s">
        <v>19</v>
      </c>
      <c r="N221" s="204" t="s">
        <v>47</v>
      </c>
      <c r="O221" s="66"/>
      <c r="P221" s="205">
        <f>O221*H221</f>
        <v>0</v>
      </c>
      <c r="Q221" s="205">
        <v>1.0563100000000001</v>
      </c>
      <c r="R221" s="205">
        <f>Q221*H221</f>
        <v>2.5414818600000002</v>
      </c>
      <c r="S221" s="205">
        <v>0</v>
      </c>
      <c r="T221" s="206">
        <f>S221*H221</f>
        <v>0</v>
      </c>
      <c r="U221" s="36"/>
      <c r="V221" s="36"/>
      <c r="W221" s="36"/>
      <c r="X221" s="36"/>
      <c r="Y221" s="36"/>
      <c r="Z221" s="36"/>
      <c r="AA221" s="36"/>
      <c r="AB221" s="36"/>
      <c r="AC221" s="36"/>
      <c r="AD221" s="36"/>
      <c r="AE221" s="36"/>
      <c r="AR221" s="207" t="s">
        <v>194</v>
      </c>
      <c r="AT221" s="207" t="s">
        <v>317</v>
      </c>
      <c r="AU221" s="207" t="s">
        <v>86</v>
      </c>
      <c r="AY221" s="19" t="s">
        <v>315</v>
      </c>
      <c r="BE221" s="208">
        <f>IF(N221="základní",J221,0)</f>
        <v>0</v>
      </c>
      <c r="BF221" s="208">
        <f>IF(N221="snížená",J221,0)</f>
        <v>0</v>
      </c>
      <c r="BG221" s="208">
        <f>IF(N221="zákl. přenesená",J221,0)</f>
        <v>0</v>
      </c>
      <c r="BH221" s="208">
        <f>IF(N221="sníž. přenesená",J221,0)</f>
        <v>0</v>
      </c>
      <c r="BI221" s="208">
        <f>IF(N221="nulová",J221,0)</f>
        <v>0</v>
      </c>
      <c r="BJ221" s="19" t="s">
        <v>84</v>
      </c>
      <c r="BK221" s="208">
        <f>ROUND(I221*H221,2)</f>
        <v>0</v>
      </c>
      <c r="BL221" s="19" t="s">
        <v>194</v>
      </c>
      <c r="BM221" s="207" t="s">
        <v>2002</v>
      </c>
    </row>
    <row r="222" spans="1:65" s="2" customFormat="1" ht="29.25">
      <c r="A222" s="36"/>
      <c r="B222" s="37"/>
      <c r="C222" s="38"/>
      <c r="D222" s="209" t="s">
        <v>322</v>
      </c>
      <c r="E222" s="38"/>
      <c r="F222" s="210" t="s">
        <v>1222</v>
      </c>
      <c r="G222" s="38"/>
      <c r="H222" s="38"/>
      <c r="I222" s="118"/>
      <c r="J222" s="38"/>
      <c r="K222" s="38"/>
      <c r="L222" s="41"/>
      <c r="M222" s="211"/>
      <c r="N222" s="212"/>
      <c r="O222" s="66"/>
      <c r="P222" s="66"/>
      <c r="Q222" s="66"/>
      <c r="R222" s="66"/>
      <c r="S222" s="66"/>
      <c r="T222" s="67"/>
      <c r="U222" s="36"/>
      <c r="V222" s="36"/>
      <c r="W222" s="36"/>
      <c r="X222" s="36"/>
      <c r="Y222" s="36"/>
      <c r="Z222" s="36"/>
      <c r="AA222" s="36"/>
      <c r="AB222" s="36"/>
      <c r="AC222" s="36"/>
      <c r="AD222" s="36"/>
      <c r="AE222" s="36"/>
      <c r="AT222" s="19" t="s">
        <v>322</v>
      </c>
      <c r="AU222" s="19" t="s">
        <v>86</v>
      </c>
    </row>
    <row r="223" spans="1:65" s="13" customFormat="1">
      <c r="B223" s="213"/>
      <c r="C223" s="214"/>
      <c r="D223" s="209" t="s">
        <v>324</v>
      </c>
      <c r="E223" s="215" t="s">
        <v>19</v>
      </c>
      <c r="F223" s="216" t="s">
        <v>2003</v>
      </c>
      <c r="G223" s="214"/>
      <c r="H223" s="217">
        <v>1.236</v>
      </c>
      <c r="I223" s="218"/>
      <c r="J223" s="214"/>
      <c r="K223" s="214"/>
      <c r="L223" s="219"/>
      <c r="M223" s="220"/>
      <c r="N223" s="221"/>
      <c r="O223" s="221"/>
      <c r="P223" s="221"/>
      <c r="Q223" s="221"/>
      <c r="R223" s="221"/>
      <c r="S223" s="221"/>
      <c r="T223" s="222"/>
      <c r="AT223" s="223" t="s">
        <v>324</v>
      </c>
      <c r="AU223" s="223" t="s">
        <v>86</v>
      </c>
      <c r="AV223" s="13" t="s">
        <v>86</v>
      </c>
      <c r="AW223" s="13" t="s">
        <v>37</v>
      </c>
      <c r="AX223" s="13" t="s">
        <v>76</v>
      </c>
      <c r="AY223" s="223" t="s">
        <v>315</v>
      </c>
    </row>
    <row r="224" spans="1:65" s="13" customFormat="1">
      <c r="B224" s="213"/>
      <c r="C224" s="214"/>
      <c r="D224" s="209" t="s">
        <v>324</v>
      </c>
      <c r="E224" s="215" t="s">
        <v>19</v>
      </c>
      <c r="F224" s="216" t="s">
        <v>2004</v>
      </c>
      <c r="G224" s="214"/>
      <c r="H224" s="217">
        <v>1.17</v>
      </c>
      <c r="I224" s="218"/>
      <c r="J224" s="214"/>
      <c r="K224" s="214"/>
      <c r="L224" s="219"/>
      <c r="M224" s="220"/>
      <c r="N224" s="221"/>
      <c r="O224" s="221"/>
      <c r="P224" s="221"/>
      <c r="Q224" s="221"/>
      <c r="R224" s="221"/>
      <c r="S224" s="221"/>
      <c r="T224" s="222"/>
      <c r="AT224" s="223" t="s">
        <v>324</v>
      </c>
      <c r="AU224" s="223" t="s">
        <v>86</v>
      </c>
      <c r="AV224" s="13" t="s">
        <v>86</v>
      </c>
      <c r="AW224" s="13" t="s">
        <v>37</v>
      </c>
      <c r="AX224" s="13" t="s">
        <v>76</v>
      </c>
      <c r="AY224" s="223" t="s">
        <v>315</v>
      </c>
    </row>
    <row r="225" spans="1:65" s="16" customFormat="1">
      <c r="B225" s="246"/>
      <c r="C225" s="247"/>
      <c r="D225" s="209" t="s">
        <v>324</v>
      </c>
      <c r="E225" s="248" t="s">
        <v>19</v>
      </c>
      <c r="F225" s="249" t="s">
        <v>368</v>
      </c>
      <c r="G225" s="247"/>
      <c r="H225" s="250">
        <v>2.4060000000000001</v>
      </c>
      <c r="I225" s="251"/>
      <c r="J225" s="247"/>
      <c r="K225" s="247"/>
      <c r="L225" s="252"/>
      <c r="M225" s="253"/>
      <c r="N225" s="254"/>
      <c r="O225" s="254"/>
      <c r="P225" s="254"/>
      <c r="Q225" s="254"/>
      <c r="R225" s="254"/>
      <c r="S225" s="254"/>
      <c r="T225" s="255"/>
      <c r="AT225" s="256" t="s">
        <v>324</v>
      </c>
      <c r="AU225" s="256" t="s">
        <v>86</v>
      </c>
      <c r="AV225" s="16" t="s">
        <v>194</v>
      </c>
      <c r="AW225" s="16" t="s">
        <v>37</v>
      </c>
      <c r="AX225" s="16" t="s">
        <v>84</v>
      </c>
      <c r="AY225" s="256" t="s">
        <v>315</v>
      </c>
    </row>
    <row r="226" spans="1:65" s="12" customFormat="1" ht="22.9" customHeight="1">
      <c r="B226" s="180"/>
      <c r="C226" s="181"/>
      <c r="D226" s="182" t="s">
        <v>75</v>
      </c>
      <c r="E226" s="194" t="s">
        <v>194</v>
      </c>
      <c r="F226" s="194" t="s">
        <v>1303</v>
      </c>
      <c r="G226" s="181"/>
      <c r="H226" s="181"/>
      <c r="I226" s="184"/>
      <c r="J226" s="195">
        <f>BK226</f>
        <v>0</v>
      </c>
      <c r="K226" s="181"/>
      <c r="L226" s="186"/>
      <c r="M226" s="187"/>
      <c r="N226" s="188"/>
      <c r="O226" s="188"/>
      <c r="P226" s="189">
        <f>SUM(P227:P237)</f>
        <v>0</v>
      </c>
      <c r="Q226" s="188"/>
      <c r="R226" s="189">
        <f>SUM(R227:R237)</f>
        <v>0.70554000000000006</v>
      </c>
      <c r="S226" s="188"/>
      <c r="T226" s="190">
        <f>SUM(T227:T237)</f>
        <v>0</v>
      </c>
      <c r="AR226" s="191" t="s">
        <v>84</v>
      </c>
      <c r="AT226" s="192" t="s">
        <v>75</v>
      </c>
      <c r="AU226" s="192" t="s">
        <v>84</v>
      </c>
      <c r="AY226" s="191" t="s">
        <v>315</v>
      </c>
      <c r="BK226" s="193">
        <f>SUM(BK227:BK237)</f>
        <v>0</v>
      </c>
    </row>
    <row r="227" spans="1:65" s="2" customFormat="1" ht="16.5" customHeight="1">
      <c r="A227" s="36"/>
      <c r="B227" s="37"/>
      <c r="C227" s="196" t="s">
        <v>545</v>
      </c>
      <c r="D227" s="196" t="s">
        <v>317</v>
      </c>
      <c r="E227" s="197" t="s">
        <v>2005</v>
      </c>
      <c r="F227" s="198" t="s">
        <v>2006</v>
      </c>
      <c r="G227" s="199" t="s">
        <v>133</v>
      </c>
      <c r="H227" s="200">
        <v>6</v>
      </c>
      <c r="I227" s="201"/>
      <c r="J227" s="202">
        <f>ROUND(I227*H227,2)</f>
        <v>0</v>
      </c>
      <c r="K227" s="198" t="s">
        <v>320</v>
      </c>
      <c r="L227" s="41"/>
      <c r="M227" s="203" t="s">
        <v>19</v>
      </c>
      <c r="N227" s="204" t="s">
        <v>47</v>
      </c>
      <c r="O227" s="66"/>
      <c r="P227" s="205">
        <f>O227*H227</f>
        <v>0</v>
      </c>
      <c r="Q227" s="205">
        <v>4.5900000000000003E-3</v>
      </c>
      <c r="R227" s="205">
        <f>Q227*H227</f>
        <v>2.7540000000000002E-2</v>
      </c>
      <c r="S227" s="205">
        <v>0</v>
      </c>
      <c r="T227" s="206">
        <f>S227*H227</f>
        <v>0</v>
      </c>
      <c r="U227" s="36"/>
      <c r="V227" s="36"/>
      <c r="W227" s="36"/>
      <c r="X227" s="36"/>
      <c r="Y227" s="36"/>
      <c r="Z227" s="36"/>
      <c r="AA227" s="36"/>
      <c r="AB227" s="36"/>
      <c r="AC227" s="36"/>
      <c r="AD227" s="36"/>
      <c r="AE227" s="36"/>
      <c r="AR227" s="207" t="s">
        <v>194</v>
      </c>
      <c r="AT227" s="207" t="s">
        <v>317</v>
      </c>
      <c r="AU227" s="207" t="s">
        <v>86</v>
      </c>
      <c r="AY227" s="19" t="s">
        <v>315</v>
      </c>
      <c r="BE227" s="208">
        <f>IF(N227="základní",J227,0)</f>
        <v>0</v>
      </c>
      <c r="BF227" s="208">
        <f>IF(N227="snížená",J227,0)</f>
        <v>0</v>
      </c>
      <c r="BG227" s="208">
        <f>IF(N227="zákl. přenesená",J227,0)</f>
        <v>0</v>
      </c>
      <c r="BH227" s="208">
        <f>IF(N227="sníž. přenesená",J227,0)</f>
        <v>0</v>
      </c>
      <c r="BI227" s="208">
        <f>IF(N227="nulová",J227,0)</f>
        <v>0</v>
      </c>
      <c r="BJ227" s="19" t="s">
        <v>84</v>
      </c>
      <c r="BK227" s="208">
        <f>ROUND(I227*H227,2)</f>
        <v>0</v>
      </c>
      <c r="BL227" s="19" t="s">
        <v>194</v>
      </c>
      <c r="BM227" s="207" t="s">
        <v>2007</v>
      </c>
    </row>
    <row r="228" spans="1:65" s="2" customFormat="1" ht="19.5">
      <c r="A228" s="36"/>
      <c r="B228" s="37"/>
      <c r="C228" s="38"/>
      <c r="D228" s="209" t="s">
        <v>322</v>
      </c>
      <c r="E228" s="38"/>
      <c r="F228" s="210" t="s">
        <v>2008</v>
      </c>
      <c r="G228" s="38"/>
      <c r="H228" s="38"/>
      <c r="I228" s="118"/>
      <c r="J228" s="38"/>
      <c r="K228" s="38"/>
      <c r="L228" s="41"/>
      <c r="M228" s="211"/>
      <c r="N228" s="212"/>
      <c r="O228" s="66"/>
      <c r="P228" s="66"/>
      <c r="Q228" s="66"/>
      <c r="R228" s="66"/>
      <c r="S228" s="66"/>
      <c r="T228" s="67"/>
      <c r="U228" s="36"/>
      <c r="V228" s="36"/>
      <c r="W228" s="36"/>
      <c r="X228" s="36"/>
      <c r="Y228" s="36"/>
      <c r="Z228" s="36"/>
      <c r="AA228" s="36"/>
      <c r="AB228" s="36"/>
      <c r="AC228" s="36"/>
      <c r="AD228" s="36"/>
      <c r="AE228" s="36"/>
      <c r="AT228" s="19" t="s">
        <v>322</v>
      </c>
      <c r="AU228" s="19" t="s">
        <v>86</v>
      </c>
    </row>
    <row r="229" spans="1:65" s="14" customFormat="1">
      <c r="B229" s="225"/>
      <c r="C229" s="226"/>
      <c r="D229" s="209" t="s">
        <v>324</v>
      </c>
      <c r="E229" s="227" t="s">
        <v>19</v>
      </c>
      <c r="F229" s="228" t="s">
        <v>2009</v>
      </c>
      <c r="G229" s="226"/>
      <c r="H229" s="227" t="s">
        <v>19</v>
      </c>
      <c r="I229" s="229"/>
      <c r="J229" s="226"/>
      <c r="K229" s="226"/>
      <c r="L229" s="230"/>
      <c r="M229" s="231"/>
      <c r="N229" s="232"/>
      <c r="O229" s="232"/>
      <c r="P229" s="232"/>
      <c r="Q229" s="232"/>
      <c r="R229" s="232"/>
      <c r="S229" s="232"/>
      <c r="T229" s="233"/>
      <c r="AT229" s="234" t="s">
        <v>324</v>
      </c>
      <c r="AU229" s="234" t="s">
        <v>86</v>
      </c>
      <c r="AV229" s="14" t="s">
        <v>84</v>
      </c>
      <c r="AW229" s="14" t="s">
        <v>37</v>
      </c>
      <c r="AX229" s="14" t="s">
        <v>76</v>
      </c>
      <c r="AY229" s="234" t="s">
        <v>315</v>
      </c>
    </row>
    <row r="230" spans="1:65" s="13" customFormat="1">
      <c r="B230" s="213"/>
      <c r="C230" s="214"/>
      <c r="D230" s="209" t="s">
        <v>324</v>
      </c>
      <c r="E230" s="215" t="s">
        <v>19</v>
      </c>
      <c r="F230" s="216" t="s">
        <v>2010</v>
      </c>
      <c r="G230" s="214"/>
      <c r="H230" s="217">
        <v>6</v>
      </c>
      <c r="I230" s="218"/>
      <c r="J230" s="214"/>
      <c r="K230" s="214"/>
      <c r="L230" s="219"/>
      <c r="M230" s="220"/>
      <c r="N230" s="221"/>
      <c r="O230" s="221"/>
      <c r="P230" s="221"/>
      <c r="Q230" s="221"/>
      <c r="R230" s="221"/>
      <c r="S230" s="221"/>
      <c r="T230" s="222"/>
      <c r="AT230" s="223" t="s">
        <v>324</v>
      </c>
      <c r="AU230" s="223" t="s">
        <v>86</v>
      </c>
      <c r="AV230" s="13" t="s">
        <v>86</v>
      </c>
      <c r="AW230" s="13" t="s">
        <v>37</v>
      </c>
      <c r="AX230" s="13" t="s">
        <v>84</v>
      </c>
      <c r="AY230" s="223" t="s">
        <v>315</v>
      </c>
    </row>
    <row r="231" spans="1:65" s="2" customFormat="1" ht="16.5" customHeight="1">
      <c r="A231" s="36"/>
      <c r="B231" s="37"/>
      <c r="C231" s="257" t="s">
        <v>553</v>
      </c>
      <c r="D231" s="257" t="s">
        <v>576</v>
      </c>
      <c r="E231" s="258" t="s">
        <v>2011</v>
      </c>
      <c r="F231" s="259" t="s">
        <v>2012</v>
      </c>
      <c r="G231" s="260" t="s">
        <v>133</v>
      </c>
      <c r="H231" s="261">
        <v>6</v>
      </c>
      <c r="I231" s="262"/>
      <c r="J231" s="263">
        <f>ROUND(I231*H231,2)</f>
        <v>0</v>
      </c>
      <c r="K231" s="259" t="s">
        <v>320</v>
      </c>
      <c r="L231" s="264"/>
      <c r="M231" s="265" t="s">
        <v>19</v>
      </c>
      <c r="N231" s="266" t="s">
        <v>47</v>
      </c>
      <c r="O231" s="66"/>
      <c r="P231" s="205">
        <f>O231*H231</f>
        <v>0</v>
      </c>
      <c r="Q231" s="205">
        <v>0.113</v>
      </c>
      <c r="R231" s="205">
        <f>Q231*H231</f>
        <v>0.67800000000000005</v>
      </c>
      <c r="S231" s="205">
        <v>0</v>
      </c>
      <c r="T231" s="206">
        <f>S231*H231</f>
        <v>0</v>
      </c>
      <c r="U231" s="36"/>
      <c r="V231" s="36"/>
      <c r="W231" s="36"/>
      <c r="X231" s="36"/>
      <c r="Y231" s="36"/>
      <c r="Z231" s="36"/>
      <c r="AA231" s="36"/>
      <c r="AB231" s="36"/>
      <c r="AC231" s="36"/>
      <c r="AD231" s="36"/>
      <c r="AE231" s="36"/>
      <c r="AR231" s="207" t="s">
        <v>379</v>
      </c>
      <c r="AT231" s="207" t="s">
        <v>576</v>
      </c>
      <c r="AU231" s="207" t="s">
        <v>86</v>
      </c>
      <c r="AY231" s="19" t="s">
        <v>315</v>
      </c>
      <c r="BE231" s="208">
        <f>IF(N231="základní",J231,0)</f>
        <v>0</v>
      </c>
      <c r="BF231" s="208">
        <f>IF(N231="snížená",J231,0)</f>
        <v>0</v>
      </c>
      <c r="BG231" s="208">
        <f>IF(N231="zákl. přenesená",J231,0)</f>
        <v>0</v>
      </c>
      <c r="BH231" s="208">
        <f>IF(N231="sníž. přenesená",J231,0)</f>
        <v>0</v>
      </c>
      <c r="BI231" s="208">
        <f>IF(N231="nulová",J231,0)</f>
        <v>0</v>
      </c>
      <c r="BJ231" s="19" t="s">
        <v>84</v>
      </c>
      <c r="BK231" s="208">
        <f>ROUND(I231*H231,2)</f>
        <v>0</v>
      </c>
      <c r="BL231" s="19" t="s">
        <v>194</v>
      </c>
      <c r="BM231" s="207" t="s">
        <v>2013</v>
      </c>
    </row>
    <row r="232" spans="1:65" s="2" customFormat="1">
      <c r="A232" s="36"/>
      <c r="B232" s="37"/>
      <c r="C232" s="38"/>
      <c r="D232" s="209" t="s">
        <v>322</v>
      </c>
      <c r="E232" s="38"/>
      <c r="F232" s="210" t="s">
        <v>2012</v>
      </c>
      <c r="G232" s="38"/>
      <c r="H232" s="38"/>
      <c r="I232" s="118"/>
      <c r="J232" s="38"/>
      <c r="K232" s="38"/>
      <c r="L232" s="41"/>
      <c r="M232" s="211"/>
      <c r="N232" s="212"/>
      <c r="O232" s="66"/>
      <c r="P232" s="66"/>
      <c r="Q232" s="66"/>
      <c r="R232" s="66"/>
      <c r="S232" s="66"/>
      <c r="T232" s="67"/>
      <c r="U232" s="36"/>
      <c r="V232" s="36"/>
      <c r="W232" s="36"/>
      <c r="X232" s="36"/>
      <c r="Y232" s="36"/>
      <c r="Z232" s="36"/>
      <c r="AA232" s="36"/>
      <c r="AB232" s="36"/>
      <c r="AC232" s="36"/>
      <c r="AD232" s="36"/>
      <c r="AE232" s="36"/>
      <c r="AT232" s="19" t="s">
        <v>322</v>
      </c>
      <c r="AU232" s="19" t="s">
        <v>86</v>
      </c>
    </row>
    <row r="233" spans="1:65" s="2" customFormat="1" ht="16.5" customHeight="1">
      <c r="A233" s="36"/>
      <c r="B233" s="37"/>
      <c r="C233" s="196" t="s">
        <v>562</v>
      </c>
      <c r="D233" s="196" t="s">
        <v>317</v>
      </c>
      <c r="E233" s="197" t="s">
        <v>2014</v>
      </c>
      <c r="F233" s="198" t="s">
        <v>2015</v>
      </c>
      <c r="G233" s="199" t="s">
        <v>113</v>
      </c>
      <c r="H233" s="200">
        <v>3.6</v>
      </c>
      <c r="I233" s="201"/>
      <c r="J233" s="202">
        <f>ROUND(I233*H233,2)</f>
        <v>0</v>
      </c>
      <c r="K233" s="198" t="s">
        <v>320</v>
      </c>
      <c r="L233" s="41"/>
      <c r="M233" s="203" t="s">
        <v>19</v>
      </c>
      <c r="N233" s="204" t="s">
        <v>47</v>
      </c>
      <c r="O233" s="66"/>
      <c r="P233" s="205">
        <f>O233*H233</f>
        <v>0</v>
      </c>
      <c r="Q233" s="205">
        <v>0</v>
      </c>
      <c r="R233" s="205">
        <f>Q233*H233</f>
        <v>0</v>
      </c>
      <c r="S233" s="205">
        <v>0</v>
      </c>
      <c r="T233" s="206">
        <f>S233*H233</f>
        <v>0</v>
      </c>
      <c r="U233" s="36"/>
      <c r="V233" s="36"/>
      <c r="W233" s="36"/>
      <c r="X233" s="36"/>
      <c r="Y233" s="36"/>
      <c r="Z233" s="36"/>
      <c r="AA233" s="36"/>
      <c r="AB233" s="36"/>
      <c r="AC233" s="36"/>
      <c r="AD233" s="36"/>
      <c r="AE233" s="36"/>
      <c r="AR233" s="207" t="s">
        <v>194</v>
      </c>
      <c r="AT233" s="207" t="s">
        <v>317</v>
      </c>
      <c r="AU233" s="207" t="s">
        <v>86</v>
      </c>
      <c r="AY233" s="19" t="s">
        <v>315</v>
      </c>
      <c r="BE233" s="208">
        <f>IF(N233="základní",J233,0)</f>
        <v>0</v>
      </c>
      <c r="BF233" s="208">
        <f>IF(N233="snížená",J233,0)</f>
        <v>0</v>
      </c>
      <c r="BG233" s="208">
        <f>IF(N233="zákl. přenesená",J233,0)</f>
        <v>0</v>
      </c>
      <c r="BH233" s="208">
        <f>IF(N233="sníž. přenesená",J233,0)</f>
        <v>0</v>
      </c>
      <c r="BI233" s="208">
        <f>IF(N233="nulová",J233,0)</f>
        <v>0</v>
      </c>
      <c r="BJ233" s="19" t="s">
        <v>84</v>
      </c>
      <c r="BK233" s="208">
        <f>ROUND(I233*H233,2)</f>
        <v>0</v>
      </c>
      <c r="BL233" s="19" t="s">
        <v>194</v>
      </c>
      <c r="BM233" s="207" t="s">
        <v>2016</v>
      </c>
    </row>
    <row r="234" spans="1:65" s="2" customFormat="1">
      <c r="A234" s="36"/>
      <c r="B234" s="37"/>
      <c r="C234" s="38"/>
      <c r="D234" s="209" t="s">
        <v>322</v>
      </c>
      <c r="E234" s="38"/>
      <c r="F234" s="210" t="s">
        <v>2017</v>
      </c>
      <c r="G234" s="38"/>
      <c r="H234" s="38"/>
      <c r="I234" s="118"/>
      <c r="J234" s="38"/>
      <c r="K234" s="38"/>
      <c r="L234" s="41"/>
      <c r="M234" s="211"/>
      <c r="N234" s="212"/>
      <c r="O234" s="66"/>
      <c r="P234" s="66"/>
      <c r="Q234" s="66"/>
      <c r="R234" s="66"/>
      <c r="S234" s="66"/>
      <c r="T234" s="67"/>
      <c r="U234" s="36"/>
      <c r="V234" s="36"/>
      <c r="W234" s="36"/>
      <c r="X234" s="36"/>
      <c r="Y234" s="36"/>
      <c r="Z234" s="36"/>
      <c r="AA234" s="36"/>
      <c r="AB234" s="36"/>
      <c r="AC234" s="36"/>
      <c r="AD234" s="36"/>
      <c r="AE234" s="36"/>
      <c r="AT234" s="19" t="s">
        <v>322</v>
      </c>
      <c r="AU234" s="19" t="s">
        <v>86</v>
      </c>
    </row>
    <row r="235" spans="1:65" s="13" customFormat="1">
      <c r="B235" s="213"/>
      <c r="C235" s="214"/>
      <c r="D235" s="209" t="s">
        <v>324</v>
      </c>
      <c r="E235" s="215" t="s">
        <v>19</v>
      </c>
      <c r="F235" s="216" t="s">
        <v>2018</v>
      </c>
      <c r="G235" s="214"/>
      <c r="H235" s="217">
        <v>3.6</v>
      </c>
      <c r="I235" s="218"/>
      <c r="J235" s="214"/>
      <c r="K235" s="214"/>
      <c r="L235" s="219"/>
      <c r="M235" s="220"/>
      <c r="N235" s="221"/>
      <c r="O235" s="221"/>
      <c r="P235" s="221"/>
      <c r="Q235" s="221"/>
      <c r="R235" s="221"/>
      <c r="S235" s="221"/>
      <c r="T235" s="222"/>
      <c r="AT235" s="223" t="s">
        <v>324</v>
      </c>
      <c r="AU235" s="223" t="s">
        <v>86</v>
      </c>
      <c r="AV235" s="13" t="s">
        <v>86</v>
      </c>
      <c r="AW235" s="13" t="s">
        <v>37</v>
      </c>
      <c r="AX235" s="13" t="s">
        <v>84</v>
      </c>
      <c r="AY235" s="223" t="s">
        <v>315</v>
      </c>
    </row>
    <row r="236" spans="1:65" s="2" customFormat="1" ht="16.5" customHeight="1">
      <c r="A236" s="36"/>
      <c r="B236" s="37"/>
      <c r="C236" s="196" t="s">
        <v>568</v>
      </c>
      <c r="D236" s="196" t="s">
        <v>317</v>
      </c>
      <c r="E236" s="197" t="s">
        <v>2019</v>
      </c>
      <c r="F236" s="198" t="s">
        <v>2020</v>
      </c>
      <c r="G236" s="199" t="s">
        <v>994</v>
      </c>
      <c r="H236" s="200">
        <v>1</v>
      </c>
      <c r="I236" s="201"/>
      <c r="J236" s="202">
        <f>ROUND(I236*H236,2)</f>
        <v>0</v>
      </c>
      <c r="K236" s="198" t="s">
        <v>19</v>
      </c>
      <c r="L236" s="41"/>
      <c r="M236" s="203" t="s">
        <v>19</v>
      </c>
      <c r="N236" s="204" t="s">
        <v>47</v>
      </c>
      <c r="O236" s="66"/>
      <c r="P236" s="205">
        <f>O236*H236</f>
        <v>0</v>
      </c>
      <c r="Q236" s="205">
        <v>0</v>
      </c>
      <c r="R236" s="205">
        <f>Q236*H236</f>
        <v>0</v>
      </c>
      <c r="S236" s="205">
        <v>0</v>
      </c>
      <c r="T236" s="206">
        <f>S236*H236</f>
        <v>0</v>
      </c>
      <c r="U236" s="36"/>
      <c r="V236" s="36"/>
      <c r="W236" s="36"/>
      <c r="X236" s="36"/>
      <c r="Y236" s="36"/>
      <c r="Z236" s="36"/>
      <c r="AA236" s="36"/>
      <c r="AB236" s="36"/>
      <c r="AC236" s="36"/>
      <c r="AD236" s="36"/>
      <c r="AE236" s="36"/>
      <c r="AR236" s="207" t="s">
        <v>194</v>
      </c>
      <c r="AT236" s="207" t="s">
        <v>317</v>
      </c>
      <c r="AU236" s="207" t="s">
        <v>86</v>
      </c>
      <c r="AY236" s="19" t="s">
        <v>315</v>
      </c>
      <c r="BE236" s="208">
        <f>IF(N236="základní",J236,0)</f>
        <v>0</v>
      </c>
      <c r="BF236" s="208">
        <f>IF(N236="snížená",J236,0)</f>
        <v>0</v>
      </c>
      <c r="BG236" s="208">
        <f>IF(N236="zákl. přenesená",J236,0)</f>
        <v>0</v>
      </c>
      <c r="BH236" s="208">
        <f>IF(N236="sníž. přenesená",J236,0)</f>
        <v>0</v>
      </c>
      <c r="BI236" s="208">
        <f>IF(N236="nulová",J236,0)</f>
        <v>0</v>
      </c>
      <c r="BJ236" s="19" t="s">
        <v>84</v>
      </c>
      <c r="BK236" s="208">
        <f>ROUND(I236*H236,2)</f>
        <v>0</v>
      </c>
      <c r="BL236" s="19" t="s">
        <v>194</v>
      </c>
      <c r="BM236" s="207" t="s">
        <v>2021</v>
      </c>
    </row>
    <row r="237" spans="1:65" s="2" customFormat="1" ht="19.5">
      <c r="A237" s="36"/>
      <c r="B237" s="37"/>
      <c r="C237" s="38"/>
      <c r="D237" s="209" t="s">
        <v>322</v>
      </c>
      <c r="E237" s="38"/>
      <c r="F237" s="210" t="s">
        <v>2022</v>
      </c>
      <c r="G237" s="38"/>
      <c r="H237" s="38"/>
      <c r="I237" s="118"/>
      <c r="J237" s="38"/>
      <c r="K237" s="38"/>
      <c r="L237" s="41"/>
      <c r="M237" s="211"/>
      <c r="N237" s="212"/>
      <c r="O237" s="66"/>
      <c r="P237" s="66"/>
      <c r="Q237" s="66"/>
      <c r="R237" s="66"/>
      <c r="S237" s="66"/>
      <c r="T237" s="67"/>
      <c r="U237" s="36"/>
      <c r="V237" s="36"/>
      <c r="W237" s="36"/>
      <c r="X237" s="36"/>
      <c r="Y237" s="36"/>
      <c r="Z237" s="36"/>
      <c r="AA237" s="36"/>
      <c r="AB237" s="36"/>
      <c r="AC237" s="36"/>
      <c r="AD237" s="36"/>
      <c r="AE237" s="36"/>
      <c r="AT237" s="19" t="s">
        <v>322</v>
      </c>
      <c r="AU237" s="19" t="s">
        <v>86</v>
      </c>
    </row>
    <row r="238" spans="1:65" s="12" customFormat="1" ht="22.9" customHeight="1">
      <c r="B238" s="180"/>
      <c r="C238" s="181"/>
      <c r="D238" s="182" t="s">
        <v>75</v>
      </c>
      <c r="E238" s="194" t="s">
        <v>379</v>
      </c>
      <c r="F238" s="194" t="s">
        <v>1441</v>
      </c>
      <c r="G238" s="181"/>
      <c r="H238" s="181"/>
      <c r="I238" s="184"/>
      <c r="J238" s="195">
        <f>BK238</f>
        <v>0</v>
      </c>
      <c r="K238" s="181"/>
      <c r="L238" s="186"/>
      <c r="M238" s="187"/>
      <c r="N238" s="188"/>
      <c r="O238" s="188"/>
      <c r="P238" s="189">
        <f>SUM(P239:P260)</f>
        <v>0</v>
      </c>
      <c r="Q238" s="188"/>
      <c r="R238" s="189">
        <f>SUM(R239:R260)</f>
        <v>6.5571249999999992</v>
      </c>
      <c r="S238" s="188"/>
      <c r="T238" s="190">
        <f>SUM(T239:T260)</f>
        <v>0</v>
      </c>
      <c r="AR238" s="191" t="s">
        <v>84</v>
      </c>
      <c r="AT238" s="192" t="s">
        <v>75</v>
      </c>
      <c r="AU238" s="192" t="s">
        <v>84</v>
      </c>
      <c r="AY238" s="191" t="s">
        <v>315</v>
      </c>
      <c r="BK238" s="193">
        <f>SUM(BK239:BK260)</f>
        <v>0</v>
      </c>
    </row>
    <row r="239" spans="1:65" s="2" customFormat="1" ht="16.5" customHeight="1">
      <c r="A239" s="36"/>
      <c r="B239" s="37"/>
      <c r="C239" s="196" t="s">
        <v>575</v>
      </c>
      <c r="D239" s="196" t="s">
        <v>317</v>
      </c>
      <c r="E239" s="197" t="s">
        <v>1443</v>
      </c>
      <c r="F239" s="198" t="s">
        <v>1444</v>
      </c>
      <c r="G239" s="199" t="s">
        <v>121</v>
      </c>
      <c r="H239" s="200">
        <v>2.5</v>
      </c>
      <c r="I239" s="201"/>
      <c r="J239" s="202">
        <f>ROUND(I239*H239,2)</f>
        <v>0</v>
      </c>
      <c r="K239" s="198" t="s">
        <v>320</v>
      </c>
      <c r="L239" s="41"/>
      <c r="M239" s="203" t="s">
        <v>19</v>
      </c>
      <c r="N239" s="204" t="s">
        <v>47</v>
      </c>
      <c r="O239" s="66"/>
      <c r="P239" s="205">
        <f>O239*H239</f>
        <v>0</v>
      </c>
      <c r="Q239" s="205">
        <v>2.0000000000000002E-5</v>
      </c>
      <c r="R239" s="205">
        <f>Q239*H239</f>
        <v>5.0000000000000002E-5</v>
      </c>
      <c r="S239" s="205">
        <v>0</v>
      </c>
      <c r="T239" s="206">
        <f>S239*H239</f>
        <v>0</v>
      </c>
      <c r="U239" s="36"/>
      <c r="V239" s="36"/>
      <c r="W239" s="36"/>
      <c r="X239" s="36"/>
      <c r="Y239" s="36"/>
      <c r="Z239" s="36"/>
      <c r="AA239" s="36"/>
      <c r="AB239" s="36"/>
      <c r="AC239" s="36"/>
      <c r="AD239" s="36"/>
      <c r="AE239" s="36"/>
      <c r="AR239" s="207" t="s">
        <v>194</v>
      </c>
      <c r="AT239" s="207" t="s">
        <v>317</v>
      </c>
      <c r="AU239" s="207" t="s">
        <v>86</v>
      </c>
      <c r="AY239" s="19" t="s">
        <v>315</v>
      </c>
      <c r="BE239" s="208">
        <f>IF(N239="základní",J239,0)</f>
        <v>0</v>
      </c>
      <c r="BF239" s="208">
        <f>IF(N239="snížená",J239,0)</f>
        <v>0</v>
      </c>
      <c r="BG239" s="208">
        <f>IF(N239="zákl. přenesená",J239,0)</f>
        <v>0</v>
      </c>
      <c r="BH239" s="208">
        <f>IF(N239="sníž. přenesená",J239,0)</f>
        <v>0</v>
      </c>
      <c r="BI239" s="208">
        <f>IF(N239="nulová",J239,0)</f>
        <v>0</v>
      </c>
      <c r="BJ239" s="19" t="s">
        <v>84</v>
      </c>
      <c r="BK239" s="208">
        <f>ROUND(I239*H239,2)</f>
        <v>0</v>
      </c>
      <c r="BL239" s="19" t="s">
        <v>194</v>
      </c>
      <c r="BM239" s="207" t="s">
        <v>2023</v>
      </c>
    </row>
    <row r="240" spans="1:65" s="2" customFormat="1">
      <c r="A240" s="36"/>
      <c r="B240" s="37"/>
      <c r="C240" s="38"/>
      <c r="D240" s="209" t="s">
        <v>322</v>
      </c>
      <c r="E240" s="38"/>
      <c r="F240" s="210" t="s">
        <v>1446</v>
      </c>
      <c r="G240" s="38"/>
      <c r="H240" s="38"/>
      <c r="I240" s="118"/>
      <c r="J240" s="38"/>
      <c r="K240" s="38"/>
      <c r="L240" s="41"/>
      <c r="M240" s="211"/>
      <c r="N240" s="212"/>
      <c r="O240" s="66"/>
      <c r="P240" s="66"/>
      <c r="Q240" s="66"/>
      <c r="R240" s="66"/>
      <c r="S240" s="66"/>
      <c r="T240" s="67"/>
      <c r="U240" s="36"/>
      <c r="V240" s="36"/>
      <c r="W240" s="36"/>
      <c r="X240" s="36"/>
      <c r="Y240" s="36"/>
      <c r="Z240" s="36"/>
      <c r="AA240" s="36"/>
      <c r="AB240" s="36"/>
      <c r="AC240" s="36"/>
      <c r="AD240" s="36"/>
      <c r="AE240" s="36"/>
      <c r="AT240" s="19" t="s">
        <v>322</v>
      </c>
      <c r="AU240" s="19" t="s">
        <v>86</v>
      </c>
    </row>
    <row r="241" spans="1:65" s="2" customFormat="1" ht="29.25">
      <c r="A241" s="36"/>
      <c r="B241" s="37"/>
      <c r="C241" s="38"/>
      <c r="D241" s="209" t="s">
        <v>345</v>
      </c>
      <c r="E241" s="38"/>
      <c r="F241" s="224" t="s">
        <v>2024</v>
      </c>
      <c r="G241" s="38"/>
      <c r="H241" s="38"/>
      <c r="I241" s="118"/>
      <c r="J241" s="38"/>
      <c r="K241" s="38"/>
      <c r="L241" s="41"/>
      <c r="M241" s="211"/>
      <c r="N241" s="212"/>
      <c r="O241" s="66"/>
      <c r="P241" s="66"/>
      <c r="Q241" s="66"/>
      <c r="R241" s="66"/>
      <c r="S241" s="66"/>
      <c r="T241" s="67"/>
      <c r="U241" s="36"/>
      <c r="V241" s="36"/>
      <c r="W241" s="36"/>
      <c r="X241" s="36"/>
      <c r="Y241" s="36"/>
      <c r="Z241" s="36"/>
      <c r="AA241" s="36"/>
      <c r="AB241" s="36"/>
      <c r="AC241" s="36"/>
      <c r="AD241" s="36"/>
      <c r="AE241" s="36"/>
      <c r="AT241" s="19" t="s">
        <v>345</v>
      </c>
      <c r="AU241" s="19" t="s">
        <v>86</v>
      </c>
    </row>
    <row r="242" spans="1:65" s="13" customFormat="1">
      <c r="B242" s="213"/>
      <c r="C242" s="214"/>
      <c r="D242" s="209" t="s">
        <v>324</v>
      </c>
      <c r="E242" s="215" t="s">
        <v>19</v>
      </c>
      <c r="F242" s="216" t="s">
        <v>2025</v>
      </c>
      <c r="G242" s="214"/>
      <c r="H242" s="217">
        <v>2.5</v>
      </c>
      <c r="I242" s="218"/>
      <c r="J242" s="214"/>
      <c r="K242" s="214"/>
      <c r="L242" s="219"/>
      <c r="M242" s="220"/>
      <c r="N242" s="221"/>
      <c r="O242" s="221"/>
      <c r="P242" s="221"/>
      <c r="Q242" s="221"/>
      <c r="R242" s="221"/>
      <c r="S242" s="221"/>
      <c r="T242" s="222"/>
      <c r="AT242" s="223" t="s">
        <v>324</v>
      </c>
      <c r="AU242" s="223" t="s">
        <v>86</v>
      </c>
      <c r="AV242" s="13" t="s">
        <v>86</v>
      </c>
      <c r="AW242" s="13" t="s">
        <v>37</v>
      </c>
      <c r="AX242" s="13" t="s">
        <v>84</v>
      </c>
      <c r="AY242" s="223" t="s">
        <v>315</v>
      </c>
    </row>
    <row r="243" spans="1:65" s="2" customFormat="1" ht="16.5" customHeight="1">
      <c r="A243" s="36"/>
      <c r="B243" s="37"/>
      <c r="C243" s="257" t="s">
        <v>582</v>
      </c>
      <c r="D243" s="257" t="s">
        <v>576</v>
      </c>
      <c r="E243" s="258" t="s">
        <v>1449</v>
      </c>
      <c r="F243" s="259" t="s">
        <v>1450</v>
      </c>
      <c r="G243" s="260" t="s">
        <v>121</v>
      </c>
      <c r="H243" s="261">
        <v>2.5</v>
      </c>
      <c r="I243" s="262"/>
      <c r="J243" s="263">
        <f>ROUND(I243*H243,2)</f>
        <v>0</v>
      </c>
      <c r="K243" s="259" t="s">
        <v>320</v>
      </c>
      <c r="L243" s="264"/>
      <c r="M243" s="265" t="s">
        <v>19</v>
      </c>
      <c r="N243" s="266" t="s">
        <v>47</v>
      </c>
      <c r="O243" s="66"/>
      <c r="P243" s="205">
        <f>O243*H243</f>
        <v>0</v>
      </c>
      <c r="Q243" s="205">
        <v>0.52639999999999998</v>
      </c>
      <c r="R243" s="205">
        <f>Q243*H243</f>
        <v>1.3159999999999998</v>
      </c>
      <c r="S243" s="205">
        <v>0</v>
      </c>
      <c r="T243" s="206">
        <f>S243*H243</f>
        <v>0</v>
      </c>
      <c r="U243" s="36"/>
      <c r="V243" s="36"/>
      <c r="W243" s="36"/>
      <c r="X243" s="36"/>
      <c r="Y243" s="36"/>
      <c r="Z243" s="36"/>
      <c r="AA243" s="36"/>
      <c r="AB243" s="36"/>
      <c r="AC243" s="36"/>
      <c r="AD243" s="36"/>
      <c r="AE243" s="36"/>
      <c r="AR243" s="207" t="s">
        <v>379</v>
      </c>
      <c r="AT243" s="207" t="s">
        <v>576</v>
      </c>
      <c r="AU243" s="207" t="s">
        <v>86</v>
      </c>
      <c r="AY243" s="19" t="s">
        <v>315</v>
      </c>
      <c r="BE243" s="208">
        <f>IF(N243="základní",J243,0)</f>
        <v>0</v>
      </c>
      <c r="BF243" s="208">
        <f>IF(N243="snížená",J243,0)</f>
        <v>0</v>
      </c>
      <c r="BG243" s="208">
        <f>IF(N243="zákl. přenesená",J243,0)</f>
        <v>0</v>
      </c>
      <c r="BH243" s="208">
        <f>IF(N243="sníž. přenesená",J243,0)</f>
        <v>0</v>
      </c>
      <c r="BI243" s="208">
        <f>IF(N243="nulová",J243,0)</f>
        <v>0</v>
      </c>
      <c r="BJ243" s="19" t="s">
        <v>84</v>
      </c>
      <c r="BK243" s="208">
        <f>ROUND(I243*H243,2)</f>
        <v>0</v>
      </c>
      <c r="BL243" s="19" t="s">
        <v>194</v>
      </c>
      <c r="BM243" s="207" t="s">
        <v>2026</v>
      </c>
    </row>
    <row r="244" spans="1:65" s="2" customFormat="1">
      <c r="A244" s="36"/>
      <c r="B244" s="37"/>
      <c r="C244" s="38"/>
      <c r="D244" s="209" t="s">
        <v>322</v>
      </c>
      <c r="E244" s="38"/>
      <c r="F244" s="210" t="s">
        <v>1450</v>
      </c>
      <c r="G244" s="38"/>
      <c r="H244" s="38"/>
      <c r="I244" s="118"/>
      <c r="J244" s="38"/>
      <c r="K244" s="38"/>
      <c r="L244" s="41"/>
      <c r="M244" s="211"/>
      <c r="N244" s="212"/>
      <c r="O244" s="66"/>
      <c r="P244" s="66"/>
      <c r="Q244" s="66"/>
      <c r="R244" s="66"/>
      <c r="S244" s="66"/>
      <c r="T244" s="67"/>
      <c r="U244" s="36"/>
      <c r="V244" s="36"/>
      <c r="W244" s="36"/>
      <c r="X244" s="36"/>
      <c r="Y244" s="36"/>
      <c r="Z244" s="36"/>
      <c r="AA244" s="36"/>
      <c r="AB244" s="36"/>
      <c r="AC244" s="36"/>
      <c r="AD244" s="36"/>
      <c r="AE244" s="36"/>
      <c r="AT244" s="19" t="s">
        <v>322</v>
      </c>
      <c r="AU244" s="19" t="s">
        <v>86</v>
      </c>
    </row>
    <row r="245" spans="1:65" s="2" customFormat="1" ht="16.5" customHeight="1">
      <c r="A245" s="36"/>
      <c r="B245" s="37"/>
      <c r="C245" s="196" t="s">
        <v>587</v>
      </c>
      <c r="D245" s="196" t="s">
        <v>317</v>
      </c>
      <c r="E245" s="197" t="s">
        <v>2027</v>
      </c>
      <c r="F245" s="198" t="s">
        <v>2028</v>
      </c>
      <c r="G245" s="199" t="s">
        <v>121</v>
      </c>
      <c r="H245" s="200">
        <v>7.5</v>
      </c>
      <c r="I245" s="201"/>
      <c r="J245" s="202">
        <f>ROUND(I245*H245,2)</f>
        <v>0</v>
      </c>
      <c r="K245" s="198" t="s">
        <v>320</v>
      </c>
      <c r="L245" s="41"/>
      <c r="M245" s="203" t="s">
        <v>19</v>
      </c>
      <c r="N245" s="204" t="s">
        <v>47</v>
      </c>
      <c r="O245" s="66"/>
      <c r="P245" s="205">
        <f>O245*H245</f>
        <v>0</v>
      </c>
      <c r="Q245" s="205">
        <v>1.0000000000000001E-5</v>
      </c>
      <c r="R245" s="205">
        <f>Q245*H245</f>
        <v>7.5000000000000007E-5</v>
      </c>
      <c r="S245" s="205">
        <v>0</v>
      </c>
      <c r="T245" s="206">
        <f>S245*H245</f>
        <v>0</v>
      </c>
      <c r="U245" s="36"/>
      <c r="V245" s="36"/>
      <c r="W245" s="36"/>
      <c r="X245" s="36"/>
      <c r="Y245" s="36"/>
      <c r="Z245" s="36"/>
      <c r="AA245" s="36"/>
      <c r="AB245" s="36"/>
      <c r="AC245" s="36"/>
      <c r="AD245" s="36"/>
      <c r="AE245" s="36"/>
      <c r="AR245" s="207" t="s">
        <v>194</v>
      </c>
      <c r="AT245" s="207" t="s">
        <v>317</v>
      </c>
      <c r="AU245" s="207" t="s">
        <v>86</v>
      </c>
      <c r="AY245" s="19" t="s">
        <v>315</v>
      </c>
      <c r="BE245" s="208">
        <f>IF(N245="základní",J245,0)</f>
        <v>0</v>
      </c>
      <c r="BF245" s="208">
        <f>IF(N245="snížená",J245,0)</f>
        <v>0</v>
      </c>
      <c r="BG245" s="208">
        <f>IF(N245="zákl. přenesená",J245,0)</f>
        <v>0</v>
      </c>
      <c r="BH245" s="208">
        <f>IF(N245="sníž. přenesená",J245,0)</f>
        <v>0</v>
      </c>
      <c r="BI245" s="208">
        <f>IF(N245="nulová",J245,0)</f>
        <v>0</v>
      </c>
      <c r="BJ245" s="19" t="s">
        <v>84</v>
      </c>
      <c r="BK245" s="208">
        <f>ROUND(I245*H245,2)</f>
        <v>0</v>
      </c>
      <c r="BL245" s="19" t="s">
        <v>194</v>
      </c>
      <c r="BM245" s="207" t="s">
        <v>2029</v>
      </c>
    </row>
    <row r="246" spans="1:65" s="2" customFormat="1">
      <c r="A246" s="36"/>
      <c r="B246" s="37"/>
      <c r="C246" s="38"/>
      <c r="D246" s="209" t="s">
        <v>322</v>
      </c>
      <c r="E246" s="38"/>
      <c r="F246" s="210" t="s">
        <v>2030</v>
      </c>
      <c r="G246" s="38"/>
      <c r="H246" s="38"/>
      <c r="I246" s="118"/>
      <c r="J246" s="38"/>
      <c r="K246" s="38"/>
      <c r="L246" s="41"/>
      <c r="M246" s="211"/>
      <c r="N246" s="212"/>
      <c r="O246" s="66"/>
      <c r="P246" s="66"/>
      <c r="Q246" s="66"/>
      <c r="R246" s="66"/>
      <c r="S246" s="66"/>
      <c r="T246" s="67"/>
      <c r="U246" s="36"/>
      <c r="V246" s="36"/>
      <c r="W246" s="36"/>
      <c r="X246" s="36"/>
      <c r="Y246" s="36"/>
      <c r="Z246" s="36"/>
      <c r="AA246" s="36"/>
      <c r="AB246" s="36"/>
      <c r="AC246" s="36"/>
      <c r="AD246" s="36"/>
      <c r="AE246" s="36"/>
      <c r="AT246" s="19" t="s">
        <v>322</v>
      </c>
      <c r="AU246" s="19" t="s">
        <v>86</v>
      </c>
    </row>
    <row r="247" spans="1:65" s="2" customFormat="1" ht="19.5">
      <c r="A247" s="36"/>
      <c r="B247" s="37"/>
      <c r="C247" s="38"/>
      <c r="D247" s="209" t="s">
        <v>345</v>
      </c>
      <c r="E247" s="38"/>
      <c r="F247" s="224" t="s">
        <v>2031</v>
      </c>
      <c r="G247" s="38"/>
      <c r="H247" s="38"/>
      <c r="I247" s="118"/>
      <c r="J247" s="38"/>
      <c r="K247" s="38"/>
      <c r="L247" s="41"/>
      <c r="M247" s="211"/>
      <c r="N247" s="212"/>
      <c r="O247" s="66"/>
      <c r="P247" s="66"/>
      <c r="Q247" s="66"/>
      <c r="R247" s="66"/>
      <c r="S247" s="66"/>
      <c r="T247" s="67"/>
      <c r="U247" s="36"/>
      <c r="V247" s="36"/>
      <c r="W247" s="36"/>
      <c r="X247" s="36"/>
      <c r="Y247" s="36"/>
      <c r="Z247" s="36"/>
      <c r="AA247" s="36"/>
      <c r="AB247" s="36"/>
      <c r="AC247" s="36"/>
      <c r="AD247" s="36"/>
      <c r="AE247" s="36"/>
      <c r="AT247" s="19" t="s">
        <v>345</v>
      </c>
      <c r="AU247" s="19" t="s">
        <v>86</v>
      </c>
    </row>
    <row r="248" spans="1:65" s="13" customFormat="1">
      <c r="B248" s="213"/>
      <c r="C248" s="214"/>
      <c r="D248" s="209" t="s">
        <v>324</v>
      </c>
      <c r="E248" s="215" t="s">
        <v>19</v>
      </c>
      <c r="F248" s="216" t="s">
        <v>2032</v>
      </c>
      <c r="G248" s="214"/>
      <c r="H248" s="217">
        <v>7.5</v>
      </c>
      <c r="I248" s="218"/>
      <c r="J248" s="214"/>
      <c r="K248" s="214"/>
      <c r="L248" s="219"/>
      <c r="M248" s="220"/>
      <c r="N248" s="221"/>
      <c r="O248" s="221"/>
      <c r="P248" s="221"/>
      <c r="Q248" s="221"/>
      <c r="R248" s="221"/>
      <c r="S248" s="221"/>
      <c r="T248" s="222"/>
      <c r="AT248" s="223" t="s">
        <v>324</v>
      </c>
      <c r="AU248" s="223" t="s">
        <v>86</v>
      </c>
      <c r="AV248" s="13" t="s">
        <v>86</v>
      </c>
      <c r="AW248" s="13" t="s">
        <v>37</v>
      </c>
      <c r="AX248" s="13" t="s">
        <v>84</v>
      </c>
      <c r="AY248" s="223" t="s">
        <v>315</v>
      </c>
    </row>
    <row r="249" spans="1:65" s="2" customFormat="1" ht="16.5" customHeight="1">
      <c r="A249" s="36"/>
      <c r="B249" s="37"/>
      <c r="C249" s="257" t="s">
        <v>593</v>
      </c>
      <c r="D249" s="257" t="s">
        <v>576</v>
      </c>
      <c r="E249" s="258" t="s">
        <v>2033</v>
      </c>
      <c r="F249" s="259" t="s">
        <v>2034</v>
      </c>
      <c r="G249" s="260" t="s">
        <v>121</v>
      </c>
      <c r="H249" s="261">
        <v>7.5</v>
      </c>
      <c r="I249" s="262"/>
      <c r="J249" s="263">
        <f>ROUND(I249*H249,2)</f>
        <v>0</v>
      </c>
      <c r="K249" s="259" t="s">
        <v>320</v>
      </c>
      <c r="L249" s="264"/>
      <c r="M249" s="265" t="s">
        <v>19</v>
      </c>
      <c r="N249" s="266" t="s">
        <v>47</v>
      </c>
      <c r="O249" s="66"/>
      <c r="P249" s="205">
        <f>O249*H249</f>
        <v>0</v>
      </c>
      <c r="Q249" s="205">
        <v>0.69879999999999998</v>
      </c>
      <c r="R249" s="205">
        <f>Q249*H249</f>
        <v>5.2409999999999997</v>
      </c>
      <c r="S249" s="205">
        <v>0</v>
      </c>
      <c r="T249" s="206">
        <f>S249*H249</f>
        <v>0</v>
      </c>
      <c r="U249" s="36"/>
      <c r="V249" s="36"/>
      <c r="W249" s="36"/>
      <c r="X249" s="36"/>
      <c r="Y249" s="36"/>
      <c r="Z249" s="36"/>
      <c r="AA249" s="36"/>
      <c r="AB249" s="36"/>
      <c r="AC249" s="36"/>
      <c r="AD249" s="36"/>
      <c r="AE249" s="36"/>
      <c r="AR249" s="207" t="s">
        <v>379</v>
      </c>
      <c r="AT249" s="207" t="s">
        <v>576</v>
      </c>
      <c r="AU249" s="207" t="s">
        <v>86</v>
      </c>
      <c r="AY249" s="19" t="s">
        <v>315</v>
      </c>
      <c r="BE249" s="208">
        <f>IF(N249="základní",J249,0)</f>
        <v>0</v>
      </c>
      <c r="BF249" s="208">
        <f>IF(N249="snížená",J249,0)</f>
        <v>0</v>
      </c>
      <c r="BG249" s="208">
        <f>IF(N249="zákl. přenesená",J249,0)</f>
        <v>0</v>
      </c>
      <c r="BH249" s="208">
        <f>IF(N249="sníž. přenesená",J249,0)</f>
        <v>0</v>
      </c>
      <c r="BI249" s="208">
        <f>IF(N249="nulová",J249,0)</f>
        <v>0</v>
      </c>
      <c r="BJ249" s="19" t="s">
        <v>84</v>
      </c>
      <c r="BK249" s="208">
        <f>ROUND(I249*H249,2)</f>
        <v>0</v>
      </c>
      <c r="BL249" s="19" t="s">
        <v>194</v>
      </c>
      <c r="BM249" s="207" t="s">
        <v>2035</v>
      </c>
    </row>
    <row r="250" spans="1:65" s="2" customFormat="1">
      <c r="A250" s="36"/>
      <c r="B250" s="37"/>
      <c r="C250" s="38"/>
      <c r="D250" s="209" t="s">
        <v>322</v>
      </c>
      <c r="E250" s="38"/>
      <c r="F250" s="210" t="s">
        <v>2034</v>
      </c>
      <c r="G250" s="38"/>
      <c r="H250" s="38"/>
      <c r="I250" s="118"/>
      <c r="J250" s="38"/>
      <c r="K250" s="38"/>
      <c r="L250" s="41"/>
      <c r="M250" s="211"/>
      <c r="N250" s="212"/>
      <c r="O250" s="66"/>
      <c r="P250" s="66"/>
      <c r="Q250" s="66"/>
      <c r="R250" s="66"/>
      <c r="S250" s="66"/>
      <c r="T250" s="67"/>
      <c r="U250" s="36"/>
      <c r="V250" s="36"/>
      <c r="W250" s="36"/>
      <c r="X250" s="36"/>
      <c r="Y250" s="36"/>
      <c r="Z250" s="36"/>
      <c r="AA250" s="36"/>
      <c r="AB250" s="36"/>
      <c r="AC250" s="36"/>
      <c r="AD250" s="36"/>
      <c r="AE250" s="36"/>
      <c r="AT250" s="19" t="s">
        <v>322</v>
      </c>
      <c r="AU250" s="19" t="s">
        <v>86</v>
      </c>
    </row>
    <row r="251" spans="1:65" s="2" customFormat="1" ht="24" customHeight="1">
      <c r="A251" s="36"/>
      <c r="B251" s="37"/>
      <c r="C251" s="196" t="s">
        <v>600</v>
      </c>
      <c r="D251" s="196" t="s">
        <v>317</v>
      </c>
      <c r="E251" s="197" t="s">
        <v>2036</v>
      </c>
      <c r="F251" s="198" t="s">
        <v>2037</v>
      </c>
      <c r="G251" s="199" t="s">
        <v>133</v>
      </c>
      <c r="H251" s="200">
        <v>14</v>
      </c>
      <c r="I251" s="201"/>
      <c r="J251" s="202">
        <f>ROUND(I251*H251,2)</f>
        <v>0</v>
      </c>
      <c r="K251" s="198" t="s">
        <v>19</v>
      </c>
      <c r="L251" s="41"/>
      <c r="M251" s="203" t="s">
        <v>19</v>
      </c>
      <c r="N251" s="204" t="s">
        <v>47</v>
      </c>
      <c r="O251" s="66"/>
      <c r="P251" s="205">
        <f>O251*H251</f>
        <v>0</v>
      </c>
      <c r="Q251" s="205">
        <v>0</v>
      </c>
      <c r="R251" s="205">
        <f>Q251*H251</f>
        <v>0</v>
      </c>
      <c r="S251" s="205">
        <v>0</v>
      </c>
      <c r="T251" s="206">
        <f>S251*H251</f>
        <v>0</v>
      </c>
      <c r="U251" s="36"/>
      <c r="V251" s="36"/>
      <c r="W251" s="36"/>
      <c r="X251" s="36"/>
      <c r="Y251" s="36"/>
      <c r="Z251" s="36"/>
      <c r="AA251" s="36"/>
      <c r="AB251" s="36"/>
      <c r="AC251" s="36"/>
      <c r="AD251" s="36"/>
      <c r="AE251" s="36"/>
      <c r="AR251" s="207" t="s">
        <v>194</v>
      </c>
      <c r="AT251" s="207" t="s">
        <v>317</v>
      </c>
      <c r="AU251" s="207" t="s">
        <v>86</v>
      </c>
      <c r="AY251" s="19" t="s">
        <v>315</v>
      </c>
      <c r="BE251" s="208">
        <f>IF(N251="základní",J251,0)</f>
        <v>0</v>
      </c>
      <c r="BF251" s="208">
        <f>IF(N251="snížená",J251,0)</f>
        <v>0</v>
      </c>
      <c r="BG251" s="208">
        <f>IF(N251="zákl. přenesená",J251,0)</f>
        <v>0</v>
      </c>
      <c r="BH251" s="208">
        <f>IF(N251="sníž. přenesená",J251,0)</f>
        <v>0</v>
      </c>
      <c r="BI251" s="208">
        <f>IF(N251="nulová",J251,0)</f>
        <v>0</v>
      </c>
      <c r="BJ251" s="19" t="s">
        <v>84</v>
      </c>
      <c r="BK251" s="208">
        <f>ROUND(I251*H251,2)</f>
        <v>0</v>
      </c>
      <c r="BL251" s="19" t="s">
        <v>194</v>
      </c>
      <c r="BM251" s="207" t="s">
        <v>2038</v>
      </c>
    </row>
    <row r="252" spans="1:65" s="2" customFormat="1" ht="19.5">
      <c r="A252" s="36"/>
      <c r="B252" s="37"/>
      <c r="C252" s="38"/>
      <c r="D252" s="209" t="s">
        <v>322</v>
      </c>
      <c r="E252" s="38"/>
      <c r="F252" s="210" t="s">
        <v>2039</v>
      </c>
      <c r="G252" s="38"/>
      <c r="H252" s="38"/>
      <c r="I252" s="118"/>
      <c r="J252" s="38"/>
      <c r="K252" s="38"/>
      <c r="L252" s="41"/>
      <c r="M252" s="211"/>
      <c r="N252" s="212"/>
      <c r="O252" s="66"/>
      <c r="P252" s="66"/>
      <c r="Q252" s="66"/>
      <c r="R252" s="66"/>
      <c r="S252" s="66"/>
      <c r="T252" s="67"/>
      <c r="U252" s="36"/>
      <c r="V252" s="36"/>
      <c r="W252" s="36"/>
      <c r="X252" s="36"/>
      <c r="Y252" s="36"/>
      <c r="Z252" s="36"/>
      <c r="AA252" s="36"/>
      <c r="AB252" s="36"/>
      <c r="AC252" s="36"/>
      <c r="AD252" s="36"/>
      <c r="AE252" s="36"/>
      <c r="AT252" s="19" t="s">
        <v>322</v>
      </c>
      <c r="AU252" s="19" t="s">
        <v>86</v>
      </c>
    </row>
    <row r="253" spans="1:65" s="14" customFormat="1">
      <c r="B253" s="225"/>
      <c r="C253" s="226"/>
      <c r="D253" s="209" t="s">
        <v>324</v>
      </c>
      <c r="E253" s="227" t="s">
        <v>19</v>
      </c>
      <c r="F253" s="228" t="s">
        <v>1919</v>
      </c>
      <c r="G253" s="226"/>
      <c r="H253" s="227" t="s">
        <v>19</v>
      </c>
      <c r="I253" s="229"/>
      <c r="J253" s="226"/>
      <c r="K253" s="226"/>
      <c r="L253" s="230"/>
      <c r="M253" s="231"/>
      <c r="N253" s="232"/>
      <c r="O253" s="232"/>
      <c r="P253" s="232"/>
      <c r="Q253" s="232"/>
      <c r="R253" s="232"/>
      <c r="S253" s="232"/>
      <c r="T253" s="233"/>
      <c r="AT253" s="234" t="s">
        <v>324</v>
      </c>
      <c r="AU253" s="234" t="s">
        <v>86</v>
      </c>
      <c r="AV253" s="14" t="s">
        <v>84</v>
      </c>
      <c r="AW253" s="14" t="s">
        <v>37</v>
      </c>
      <c r="AX253" s="14" t="s">
        <v>76</v>
      </c>
      <c r="AY253" s="234" t="s">
        <v>315</v>
      </c>
    </row>
    <row r="254" spans="1:65" s="13" customFormat="1">
      <c r="B254" s="213"/>
      <c r="C254" s="214"/>
      <c r="D254" s="209" t="s">
        <v>324</v>
      </c>
      <c r="E254" s="215" t="s">
        <v>19</v>
      </c>
      <c r="F254" s="216" t="s">
        <v>2040</v>
      </c>
      <c r="G254" s="214"/>
      <c r="H254" s="217">
        <v>7</v>
      </c>
      <c r="I254" s="218"/>
      <c r="J254" s="214"/>
      <c r="K254" s="214"/>
      <c r="L254" s="219"/>
      <c r="M254" s="220"/>
      <c r="N254" s="221"/>
      <c r="O254" s="221"/>
      <c r="P254" s="221"/>
      <c r="Q254" s="221"/>
      <c r="R254" s="221"/>
      <c r="S254" s="221"/>
      <c r="T254" s="222"/>
      <c r="AT254" s="223" t="s">
        <v>324</v>
      </c>
      <c r="AU254" s="223" t="s">
        <v>86</v>
      </c>
      <c r="AV254" s="13" t="s">
        <v>86</v>
      </c>
      <c r="AW254" s="13" t="s">
        <v>37</v>
      </c>
      <c r="AX254" s="13" t="s">
        <v>76</v>
      </c>
      <c r="AY254" s="223" t="s">
        <v>315</v>
      </c>
    </row>
    <row r="255" spans="1:65" s="13" customFormat="1">
      <c r="B255" s="213"/>
      <c r="C255" s="214"/>
      <c r="D255" s="209" t="s">
        <v>324</v>
      </c>
      <c r="E255" s="215" t="s">
        <v>19</v>
      </c>
      <c r="F255" s="216" t="s">
        <v>2041</v>
      </c>
      <c r="G255" s="214"/>
      <c r="H255" s="217">
        <v>7</v>
      </c>
      <c r="I255" s="218"/>
      <c r="J255" s="214"/>
      <c r="K255" s="214"/>
      <c r="L255" s="219"/>
      <c r="M255" s="220"/>
      <c r="N255" s="221"/>
      <c r="O255" s="221"/>
      <c r="P255" s="221"/>
      <c r="Q255" s="221"/>
      <c r="R255" s="221"/>
      <c r="S255" s="221"/>
      <c r="T255" s="222"/>
      <c r="AT255" s="223" t="s">
        <v>324</v>
      </c>
      <c r="AU255" s="223" t="s">
        <v>86</v>
      </c>
      <c r="AV255" s="13" t="s">
        <v>86</v>
      </c>
      <c r="AW255" s="13" t="s">
        <v>37</v>
      </c>
      <c r="AX255" s="13" t="s">
        <v>76</v>
      </c>
      <c r="AY255" s="223" t="s">
        <v>315</v>
      </c>
    </row>
    <row r="256" spans="1:65" s="16" customFormat="1">
      <c r="B256" s="246"/>
      <c r="C256" s="247"/>
      <c r="D256" s="209" t="s">
        <v>324</v>
      </c>
      <c r="E256" s="248" t="s">
        <v>19</v>
      </c>
      <c r="F256" s="249" t="s">
        <v>368</v>
      </c>
      <c r="G256" s="247"/>
      <c r="H256" s="250">
        <v>14</v>
      </c>
      <c r="I256" s="251"/>
      <c r="J256" s="247"/>
      <c r="K256" s="247"/>
      <c r="L256" s="252"/>
      <c r="M256" s="253"/>
      <c r="N256" s="254"/>
      <c r="O256" s="254"/>
      <c r="P256" s="254"/>
      <c r="Q256" s="254"/>
      <c r="R256" s="254"/>
      <c r="S256" s="254"/>
      <c r="T256" s="255"/>
      <c r="AT256" s="256" t="s">
        <v>324</v>
      </c>
      <c r="AU256" s="256" t="s">
        <v>86</v>
      </c>
      <c r="AV256" s="16" t="s">
        <v>194</v>
      </c>
      <c r="AW256" s="16" t="s">
        <v>37</v>
      </c>
      <c r="AX256" s="16" t="s">
        <v>84</v>
      </c>
      <c r="AY256" s="256" t="s">
        <v>315</v>
      </c>
    </row>
    <row r="257" spans="1:65" s="2" customFormat="1" ht="16.5" customHeight="1">
      <c r="A257" s="36"/>
      <c r="B257" s="37"/>
      <c r="C257" s="196" t="s">
        <v>606</v>
      </c>
      <c r="D257" s="196" t="s">
        <v>317</v>
      </c>
      <c r="E257" s="197" t="s">
        <v>1487</v>
      </c>
      <c r="F257" s="198" t="s">
        <v>2042</v>
      </c>
      <c r="G257" s="199" t="s">
        <v>133</v>
      </c>
      <c r="H257" s="200">
        <v>1</v>
      </c>
      <c r="I257" s="201"/>
      <c r="J257" s="202">
        <f>ROUND(I257*H257,2)</f>
        <v>0</v>
      </c>
      <c r="K257" s="198" t="s">
        <v>19</v>
      </c>
      <c r="L257" s="41"/>
      <c r="M257" s="203" t="s">
        <v>19</v>
      </c>
      <c r="N257" s="204" t="s">
        <v>47</v>
      </c>
      <c r="O257" s="66"/>
      <c r="P257" s="205">
        <f>O257*H257</f>
        <v>0</v>
      </c>
      <c r="Q257" s="205">
        <v>0</v>
      </c>
      <c r="R257" s="205">
        <f>Q257*H257</f>
        <v>0</v>
      </c>
      <c r="S257" s="205">
        <v>0</v>
      </c>
      <c r="T257" s="206">
        <f>S257*H257</f>
        <v>0</v>
      </c>
      <c r="U257" s="36"/>
      <c r="V257" s="36"/>
      <c r="W257" s="36"/>
      <c r="X257" s="36"/>
      <c r="Y257" s="36"/>
      <c r="Z257" s="36"/>
      <c r="AA257" s="36"/>
      <c r="AB257" s="36"/>
      <c r="AC257" s="36"/>
      <c r="AD257" s="36"/>
      <c r="AE257" s="36"/>
      <c r="AR257" s="207" t="s">
        <v>194</v>
      </c>
      <c r="AT257" s="207" t="s">
        <v>317</v>
      </c>
      <c r="AU257" s="207" t="s">
        <v>86</v>
      </c>
      <c r="AY257" s="19" t="s">
        <v>315</v>
      </c>
      <c r="BE257" s="208">
        <f>IF(N257="základní",J257,0)</f>
        <v>0</v>
      </c>
      <c r="BF257" s="208">
        <f>IF(N257="snížená",J257,0)</f>
        <v>0</v>
      </c>
      <c r="BG257" s="208">
        <f>IF(N257="zákl. přenesená",J257,0)</f>
        <v>0</v>
      </c>
      <c r="BH257" s="208">
        <f>IF(N257="sníž. přenesená",J257,0)</f>
        <v>0</v>
      </c>
      <c r="BI257" s="208">
        <f>IF(N257="nulová",J257,0)</f>
        <v>0</v>
      </c>
      <c r="BJ257" s="19" t="s">
        <v>84</v>
      </c>
      <c r="BK257" s="208">
        <f>ROUND(I257*H257,2)</f>
        <v>0</v>
      </c>
      <c r="BL257" s="19" t="s">
        <v>194</v>
      </c>
      <c r="BM257" s="207" t="s">
        <v>2043</v>
      </c>
    </row>
    <row r="258" spans="1:65" s="2" customFormat="1">
      <c r="A258" s="36"/>
      <c r="B258" s="37"/>
      <c r="C258" s="38"/>
      <c r="D258" s="209" t="s">
        <v>322</v>
      </c>
      <c r="E258" s="38"/>
      <c r="F258" s="210" t="s">
        <v>2044</v>
      </c>
      <c r="G258" s="38"/>
      <c r="H258" s="38"/>
      <c r="I258" s="118"/>
      <c r="J258" s="38"/>
      <c r="K258" s="38"/>
      <c r="L258" s="41"/>
      <c r="M258" s="211"/>
      <c r="N258" s="212"/>
      <c r="O258" s="66"/>
      <c r="P258" s="66"/>
      <c r="Q258" s="66"/>
      <c r="R258" s="66"/>
      <c r="S258" s="66"/>
      <c r="T258" s="67"/>
      <c r="U258" s="36"/>
      <c r="V258" s="36"/>
      <c r="W258" s="36"/>
      <c r="X258" s="36"/>
      <c r="Y258" s="36"/>
      <c r="Z258" s="36"/>
      <c r="AA258" s="36"/>
      <c r="AB258" s="36"/>
      <c r="AC258" s="36"/>
      <c r="AD258" s="36"/>
      <c r="AE258" s="36"/>
      <c r="AT258" s="19" t="s">
        <v>322</v>
      </c>
      <c r="AU258" s="19" t="s">
        <v>86</v>
      </c>
    </row>
    <row r="259" spans="1:65" s="2" customFormat="1" ht="16.5" customHeight="1">
      <c r="A259" s="36"/>
      <c r="B259" s="37"/>
      <c r="C259" s="196" t="s">
        <v>610</v>
      </c>
      <c r="D259" s="196" t="s">
        <v>317</v>
      </c>
      <c r="E259" s="197" t="s">
        <v>2045</v>
      </c>
      <c r="F259" s="198" t="s">
        <v>2046</v>
      </c>
      <c r="G259" s="199" t="s">
        <v>994</v>
      </c>
      <c r="H259" s="200">
        <v>1</v>
      </c>
      <c r="I259" s="201"/>
      <c r="J259" s="202">
        <f>ROUND(I259*H259,2)</f>
        <v>0</v>
      </c>
      <c r="K259" s="198" t="s">
        <v>19</v>
      </c>
      <c r="L259" s="41"/>
      <c r="M259" s="203" t="s">
        <v>19</v>
      </c>
      <c r="N259" s="204" t="s">
        <v>47</v>
      </c>
      <c r="O259" s="66"/>
      <c r="P259" s="205">
        <f>O259*H259</f>
        <v>0</v>
      </c>
      <c r="Q259" s="205">
        <v>0</v>
      </c>
      <c r="R259" s="205">
        <f>Q259*H259</f>
        <v>0</v>
      </c>
      <c r="S259" s="205">
        <v>0</v>
      </c>
      <c r="T259" s="206">
        <f>S259*H259</f>
        <v>0</v>
      </c>
      <c r="U259" s="36"/>
      <c r="V259" s="36"/>
      <c r="W259" s="36"/>
      <c r="X259" s="36"/>
      <c r="Y259" s="36"/>
      <c r="Z259" s="36"/>
      <c r="AA259" s="36"/>
      <c r="AB259" s="36"/>
      <c r="AC259" s="36"/>
      <c r="AD259" s="36"/>
      <c r="AE259" s="36"/>
      <c r="AR259" s="207" t="s">
        <v>194</v>
      </c>
      <c r="AT259" s="207" t="s">
        <v>317</v>
      </c>
      <c r="AU259" s="207" t="s">
        <v>86</v>
      </c>
      <c r="AY259" s="19" t="s">
        <v>315</v>
      </c>
      <c r="BE259" s="208">
        <f>IF(N259="základní",J259,0)</f>
        <v>0</v>
      </c>
      <c r="BF259" s="208">
        <f>IF(N259="snížená",J259,0)</f>
        <v>0</v>
      </c>
      <c r="BG259" s="208">
        <f>IF(N259="zákl. přenesená",J259,0)</f>
        <v>0</v>
      </c>
      <c r="BH259" s="208">
        <f>IF(N259="sníž. přenesená",J259,0)</f>
        <v>0</v>
      </c>
      <c r="BI259" s="208">
        <f>IF(N259="nulová",J259,0)</f>
        <v>0</v>
      </c>
      <c r="BJ259" s="19" t="s">
        <v>84</v>
      </c>
      <c r="BK259" s="208">
        <f>ROUND(I259*H259,2)</f>
        <v>0</v>
      </c>
      <c r="BL259" s="19" t="s">
        <v>194</v>
      </c>
      <c r="BM259" s="207" t="s">
        <v>2047</v>
      </c>
    </row>
    <row r="260" spans="1:65" s="2" customFormat="1">
      <c r="A260" s="36"/>
      <c r="B260" s="37"/>
      <c r="C260" s="38"/>
      <c r="D260" s="209" t="s">
        <v>322</v>
      </c>
      <c r="E260" s="38"/>
      <c r="F260" s="210" t="s">
        <v>2046</v>
      </c>
      <c r="G260" s="38"/>
      <c r="H260" s="38"/>
      <c r="I260" s="118"/>
      <c r="J260" s="38"/>
      <c r="K260" s="38"/>
      <c r="L260" s="41"/>
      <c r="M260" s="211"/>
      <c r="N260" s="212"/>
      <c r="O260" s="66"/>
      <c r="P260" s="66"/>
      <c r="Q260" s="66"/>
      <c r="R260" s="66"/>
      <c r="S260" s="66"/>
      <c r="T260" s="67"/>
      <c r="U260" s="36"/>
      <c r="V260" s="36"/>
      <c r="W260" s="36"/>
      <c r="X260" s="36"/>
      <c r="Y260" s="36"/>
      <c r="Z260" s="36"/>
      <c r="AA260" s="36"/>
      <c r="AB260" s="36"/>
      <c r="AC260" s="36"/>
      <c r="AD260" s="36"/>
      <c r="AE260" s="36"/>
      <c r="AT260" s="19" t="s">
        <v>322</v>
      </c>
      <c r="AU260" s="19" t="s">
        <v>86</v>
      </c>
    </row>
    <row r="261" spans="1:65" s="12" customFormat="1" ht="22.9" customHeight="1">
      <c r="B261" s="180"/>
      <c r="C261" s="181"/>
      <c r="D261" s="182" t="s">
        <v>75</v>
      </c>
      <c r="E261" s="194" t="s">
        <v>385</v>
      </c>
      <c r="F261" s="194" t="s">
        <v>1495</v>
      </c>
      <c r="G261" s="181"/>
      <c r="H261" s="181"/>
      <c r="I261" s="184"/>
      <c r="J261" s="195">
        <f>BK261</f>
        <v>0</v>
      </c>
      <c r="K261" s="181"/>
      <c r="L261" s="186"/>
      <c r="M261" s="187"/>
      <c r="N261" s="188"/>
      <c r="O261" s="188"/>
      <c r="P261" s="189">
        <f>SUM(P262:P323)</f>
        <v>0</v>
      </c>
      <c r="Q261" s="188"/>
      <c r="R261" s="189">
        <f>SUM(R262:R323)</f>
        <v>0.50915639000000001</v>
      </c>
      <c r="S261" s="188"/>
      <c r="T261" s="190">
        <f>SUM(T262:T323)</f>
        <v>91.471513999999999</v>
      </c>
      <c r="AR261" s="191" t="s">
        <v>84</v>
      </c>
      <c r="AT261" s="192" t="s">
        <v>75</v>
      </c>
      <c r="AU261" s="192" t="s">
        <v>84</v>
      </c>
      <c r="AY261" s="191" t="s">
        <v>315</v>
      </c>
      <c r="BK261" s="193">
        <f>SUM(BK262:BK323)</f>
        <v>0</v>
      </c>
    </row>
    <row r="262" spans="1:65" s="2" customFormat="1" ht="16.5" customHeight="1">
      <c r="A262" s="36"/>
      <c r="B262" s="37"/>
      <c r="C262" s="196" t="s">
        <v>616</v>
      </c>
      <c r="D262" s="196" t="s">
        <v>317</v>
      </c>
      <c r="E262" s="197" t="s">
        <v>2048</v>
      </c>
      <c r="F262" s="198" t="s">
        <v>2049</v>
      </c>
      <c r="G262" s="199" t="s">
        <v>105</v>
      </c>
      <c r="H262" s="200">
        <v>2.625</v>
      </c>
      <c r="I262" s="201"/>
      <c r="J262" s="202">
        <f>ROUND(I262*H262,2)</f>
        <v>0</v>
      </c>
      <c r="K262" s="198" t="s">
        <v>19</v>
      </c>
      <c r="L262" s="41"/>
      <c r="M262" s="203" t="s">
        <v>19</v>
      </c>
      <c r="N262" s="204" t="s">
        <v>47</v>
      </c>
      <c r="O262" s="66"/>
      <c r="P262" s="205">
        <f>O262*H262</f>
        <v>0</v>
      </c>
      <c r="Q262" s="205">
        <v>6.7769999999999997E-2</v>
      </c>
      <c r="R262" s="205">
        <f>Q262*H262</f>
        <v>0.17789624999999998</v>
      </c>
      <c r="S262" s="205">
        <v>0</v>
      </c>
      <c r="T262" s="206">
        <f>S262*H262</f>
        <v>0</v>
      </c>
      <c r="U262" s="36"/>
      <c r="V262" s="36"/>
      <c r="W262" s="36"/>
      <c r="X262" s="36"/>
      <c r="Y262" s="36"/>
      <c r="Z262" s="36"/>
      <c r="AA262" s="36"/>
      <c r="AB262" s="36"/>
      <c r="AC262" s="36"/>
      <c r="AD262" s="36"/>
      <c r="AE262" s="36"/>
      <c r="AR262" s="207" t="s">
        <v>194</v>
      </c>
      <c r="AT262" s="207" t="s">
        <v>317</v>
      </c>
      <c r="AU262" s="207" t="s">
        <v>86</v>
      </c>
      <c r="AY262" s="19" t="s">
        <v>315</v>
      </c>
      <c r="BE262" s="208">
        <f>IF(N262="základní",J262,0)</f>
        <v>0</v>
      </c>
      <c r="BF262" s="208">
        <f>IF(N262="snížená",J262,0)</f>
        <v>0</v>
      </c>
      <c r="BG262" s="208">
        <f>IF(N262="zákl. přenesená",J262,0)</f>
        <v>0</v>
      </c>
      <c r="BH262" s="208">
        <f>IF(N262="sníž. přenesená",J262,0)</f>
        <v>0</v>
      </c>
      <c r="BI262" s="208">
        <f>IF(N262="nulová",J262,0)</f>
        <v>0</v>
      </c>
      <c r="BJ262" s="19" t="s">
        <v>84</v>
      </c>
      <c r="BK262" s="208">
        <f>ROUND(I262*H262,2)</f>
        <v>0</v>
      </c>
      <c r="BL262" s="19" t="s">
        <v>194</v>
      </c>
      <c r="BM262" s="207" t="s">
        <v>2050</v>
      </c>
    </row>
    <row r="263" spans="1:65" s="2" customFormat="1" ht="19.5">
      <c r="A263" s="36"/>
      <c r="B263" s="37"/>
      <c r="C263" s="38"/>
      <c r="D263" s="209" t="s">
        <v>322</v>
      </c>
      <c r="E263" s="38"/>
      <c r="F263" s="210" t="s">
        <v>2051</v>
      </c>
      <c r="G263" s="38"/>
      <c r="H263" s="38"/>
      <c r="I263" s="118"/>
      <c r="J263" s="38"/>
      <c r="K263" s="38"/>
      <c r="L263" s="41"/>
      <c r="M263" s="211"/>
      <c r="N263" s="212"/>
      <c r="O263" s="66"/>
      <c r="P263" s="66"/>
      <c r="Q263" s="66"/>
      <c r="R263" s="66"/>
      <c r="S263" s="66"/>
      <c r="T263" s="67"/>
      <c r="U263" s="36"/>
      <c r="V263" s="36"/>
      <c r="W263" s="36"/>
      <c r="X263" s="36"/>
      <c r="Y263" s="36"/>
      <c r="Z263" s="36"/>
      <c r="AA263" s="36"/>
      <c r="AB263" s="36"/>
      <c r="AC263" s="36"/>
      <c r="AD263" s="36"/>
      <c r="AE263" s="36"/>
      <c r="AT263" s="19" t="s">
        <v>322</v>
      </c>
      <c r="AU263" s="19" t="s">
        <v>86</v>
      </c>
    </row>
    <row r="264" spans="1:65" s="2" customFormat="1" ht="87.75">
      <c r="A264" s="36"/>
      <c r="B264" s="37"/>
      <c r="C264" s="38"/>
      <c r="D264" s="209" t="s">
        <v>345</v>
      </c>
      <c r="E264" s="38"/>
      <c r="F264" s="224" t="s">
        <v>2052</v>
      </c>
      <c r="G264" s="38"/>
      <c r="H264" s="38"/>
      <c r="I264" s="118"/>
      <c r="J264" s="38"/>
      <c r="K264" s="38"/>
      <c r="L264" s="41"/>
      <c r="M264" s="211"/>
      <c r="N264" s="212"/>
      <c r="O264" s="66"/>
      <c r="P264" s="66"/>
      <c r="Q264" s="66"/>
      <c r="R264" s="66"/>
      <c r="S264" s="66"/>
      <c r="T264" s="67"/>
      <c r="U264" s="36"/>
      <c r="V264" s="36"/>
      <c r="W264" s="36"/>
      <c r="X264" s="36"/>
      <c r="Y264" s="36"/>
      <c r="Z264" s="36"/>
      <c r="AA264" s="36"/>
      <c r="AB264" s="36"/>
      <c r="AC264" s="36"/>
      <c r="AD264" s="36"/>
      <c r="AE264" s="36"/>
      <c r="AT264" s="19" t="s">
        <v>345</v>
      </c>
      <c r="AU264" s="19" t="s">
        <v>86</v>
      </c>
    </row>
    <row r="265" spans="1:65" s="13" customFormat="1">
      <c r="B265" s="213"/>
      <c r="C265" s="214"/>
      <c r="D265" s="209" t="s">
        <v>324</v>
      </c>
      <c r="E265" s="215" t="s">
        <v>19</v>
      </c>
      <c r="F265" s="216" t="s">
        <v>2053</v>
      </c>
      <c r="G265" s="214"/>
      <c r="H265" s="217">
        <v>1.905</v>
      </c>
      <c r="I265" s="218"/>
      <c r="J265" s="214"/>
      <c r="K265" s="214"/>
      <c r="L265" s="219"/>
      <c r="M265" s="220"/>
      <c r="N265" s="221"/>
      <c r="O265" s="221"/>
      <c r="P265" s="221"/>
      <c r="Q265" s="221"/>
      <c r="R265" s="221"/>
      <c r="S265" s="221"/>
      <c r="T265" s="222"/>
      <c r="AT265" s="223" t="s">
        <v>324</v>
      </c>
      <c r="AU265" s="223" t="s">
        <v>86</v>
      </c>
      <c r="AV265" s="13" t="s">
        <v>86</v>
      </c>
      <c r="AW265" s="13" t="s">
        <v>37</v>
      </c>
      <c r="AX265" s="13" t="s">
        <v>76</v>
      </c>
      <c r="AY265" s="223" t="s">
        <v>315</v>
      </c>
    </row>
    <row r="266" spans="1:65" s="13" customFormat="1">
      <c r="B266" s="213"/>
      <c r="C266" s="214"/>
      <c r="D266" s="209" t="s">
        <v>324</v>
      </c>
      <c r="E266" s="215" t="s">
        <v>19</v>
      </c>
      <c r="F266" s="216" t="s">
        <v>2054</v>
      </c>
      <c r="G266" s="214"/>
      <c r="H266" s="217">
        <v>0.72</v>
      </c>
      <c r="I266" s="218"/>
      <c r="J266" s="214"/>
      <c r="K266" s="214"/>
      <c r="L266" s="219"/>
      <c r="M266" s="220"/>
      <c r="N266" s="221"/>
      <c r="O266" s="221"/>
      <c r="P266" s="221"/>
      <c r="Q266" s="221"/>
      <c r="R266" s="221"/>
      <c r="S266" s="221"/>
      <c r="T266" s="222"/>
      <c r="AT266" s="223" t="s">
        <v>324</v>
      </c>
      <c r="AU266" s="223" t="s">
        <v>86</v>
      </c>
      <c r="AV266" s="13" t="s">
        <v>86</v>
      </c>
      <c r="AW266" s="13" t="s">
        <v>37</v>
      </c>
      <c r="AX266" s="13" t="s">
        <v>76</v>
      </c>
      <c r="AY266" s="223" t="s">
        <v>315</v>
      </c>
    </row>
    <row r="267" spans="1:65" s="16" customFormat="1">
      <c r="B267" s="246"/>
      <c r="C267" s="247"/>
      <c r="D267" s="209" t="s">
        <v>324</v>
      </c>
      <c r="E267" s="248" t="s">
        <v>19</v>
      </c>
      <c r="F267" s="249" t="s">
        <v>368</v>
      </c>
      <c r="G267" s="247"/>
      <c r="H267" s="250">
        <v>2.625</v>
      </c>
      <c r="I267" s="251"/>
      <c r="J267" s="247"/>
      <c r="K267" s="247"/>
      <c r="L267" s="252"/>
      <c r="M267" s="253"/>
      <c r="N267" s="254"/>
      <c r="O267" s="254"/>
      <c r="P267" s="254"/>
      <c r="Q267" s="254"/>
      <c r="R267" s="254"/>
      <c r="S267" s="254"/>
      <c r="T267" s="255"/>
      <c r="AT267" s="256" t="s">
        <v>324</v>
      </c>
      <c r="AU267" s="256" t="s">
        <v>86</v>
      </c>
      <c r="AV267" s="16" t="s">
        <v>194</v>
      </c>
      <c r="AW267" s="16" t="s">
        <v>37</v>
      </c>
      <c r="AX267" s="16" t="s">
        <v>84</v>
      </c>
      <c r="AY267" s="256" t="s">
        <v>315</v>
      </c>
    </row>
    <row r="268" spans="1:65" s="2" customFormat="1" ht="16.5" customHeight="1">
      <c r="A268" s="36"/>
      <c r="B268" s="37"/>
      <c r="C268" s="196" t="s">
        <v>622</v>
      </c>
      <c r="D268" s="196" t="s">
        <v>317</v>
      </c>
      <c r="E268" s="197" t="s">
        <v>2055</v>
      </c>
      <c r="F268" s="198" t="s">
        <v>2056</v>
      </c>
      <c r="G268" s="199" t="s">
        <v>121</v>
      </c>
      <c r="H268" s="200">
        <v>3.2</v>
      </c>
      <c r="I268" s="201"/>
      <c r="J268" s="202">
        <f>ROUND(I268*H268,2)</f>
        <v>0</v>
      </c>
      <c r="K268" s="198" t="s">
        <v>320</v>
      </c>
      <c r="L268" s="41"/>
      <c r="M268" s="203" t="s">
        <v>19</v>
      </c>
      <c r="N268" s="204" t="s">
        <v>47</v>
      </c>
      <c r="O268" s="66"/>
      <c r="P268" s="205">
        <f>O268*H268</f>
        <v>0</v>
      </c>
      <c r="Q268" s="205">
        <v>6.9250000000000006E-2</v>
      </c>
      <c r="R268" s="205">
        <f>Q268*H268</f>
        <v>0.22160000000000002</v>
      </c>
      <c r="S268" s="205">
        <v>0</v>
      </c>
      <c r="T268" s="206">
        <f>S268*H268</f>
        <v>0</v>
      </c>
      <c r="U268" s="36"/>
      <c r="V268" s="36"/>
      <c r="W268" s="36"/>
      <c r="X268" s="36"/>
      <c r="Y268" s="36"/>
      <c r="Z268" s="36"/>
      <c r="AA268" s="36"/>
      <c r="AB268" s="36"/>
      <c r="AC268" s="36"/>
      <c r="AD268" s="36"/>
      <c r="AE268" s="36"/>
      <c r="AR268" s="207" t="s">
        <v>194</v>
      </c>
      <c r="AT268" s="207" t="s">
        <v>317</v>
      </c>
      <c r="AU268" s="207" t="s">
        <v>86</v>
      </c>
      <c r="AY268" s="19" t="s">
        <v>315</v>
      </c>
      <c r="BE268" s="208">
        <f>IF(N268="základní",J268,0)</f>
        <v>0</v>
      </c>
      <c r="BF268" s="208">
        <f>IF(N268="snížená",J268,0)</f>
        <v>0</v>
      </c>
      <c r="BG268" s="208">
        <f>IF(N268="zákl. přenesená",J268,0)</f>
        <v>0</v>
      </c>
      <c r="BH268" s="208">
        <f>IF(N268="sníž. přenesená",J268,0)</f>
        <v>0</v>
      </c>
      <c r="BI268" s="208">
        <f>IF(N268="nulová",J268,0)</f>
        <v>0</v>
      </c>
      <c r="BJ268" s="19" t="s">
        <v>84</v>
      </c>
      <c r="BK268" s="208">
        <f>ROUND(I268*H268,2)</f>
        <v>0</v>
      </c>
      <c r="BL268" s="19" t="s">
        <v>194</v>
      </c>
      <c r="BM268" s="207" t="s">
        <v>2057</v>
      </c>
    </row>
    <row r="269" spans="1:65" s="2" customFormat="1">
      <c r="A269" s="36"/>
      <c r="B269" s="37"/>
      <c r="C269" s="38"/>
      <c r="D269" s="209" t="s">
        <v>322</v>
      </c>
      <c r="E269" s="38"/>
      <c r="F269" s="210" t="s">
        <v>2058</v>
      </c>
      <c r="G269" s="38"/>
      <c r="H269" s="38"/>
      <c r="I269" s="118"/>
      <c r="J269" s="38"/>
      <c r="K269" s="38"/>
      <c r="L269" s="41"/>
      <c r="M269" s="211"/>
      <c r="N269" s="212"/>
      <c r="O269" s="66"/>
      <c r="P269" s="66"/>
      <c r="Q269" s="66"/>
      <c r="R269" s="66"/>
      <c r="S269" s="66"/>
      <c r="T269" s="67"/>
      <c r="U269" s="36"/>
      <c r="V269" s="36"/>
      <c r="W269" s="36"/>
      <c r="X269" s="36"/>
      <c r="Y269" s="36"/>
      <c r="Z269" s="36"/>
      <c r="AA269" s="36"/>
      <c r="AB269" s="36"/>
      <c r="AC269" s="36"/>
      <c r="AD269" s="36"/>
      <c r="AE269" s="36"/>
      <c r="AT269" s="19" t="s">
        <v>322</v>
      </c>
      <c r="AU269" s="19" t="s">
        <v>86</v>
      </c>
    </row>
    <row r="270" spans="1:65" s="2" customFormat="1" ht="29.25">
      <c r="A270" s="36"/>
      <c r="B270" s="37"/>
      <c r="C270" s="38"/>
      <c r="D270" s="209" t="s">
        <v>345</v>
      </c>
      <c r="E270" s="38"/>
      <c r="F270" s="224" t="s">
        <v>2059</v>
      </c>
      <c r="G270" s="38"/>
      <c r="H270" s="38"/>
      <c r="I270" s="118"/>
      <c r="J270" s="38"/>
      <c r="K270" s="38"/>
      <c r="L270" s="41"/>
      <c r="M270" s="211"/>
      <c r="N270" s="212"/>
      <c r="O270" s="66"/>
      <c r="P270" s="66"/>
      <c r="Q270" s="66"/>
      <c r="R270" s="66"/>
      <c r="S270" s="66"/>
      <c r="T270" s="67"/>
      <c r="U270" s="36"/>
      <c r="V270" s="36"/>
      <c r="W270" s="36"/>
      <c r="X270" s="36"/>
      <c r="Y270" s="36"/>
      <c r="Z270" s="36"/>
      <c r="AA270" s="36"/>
      <c r="AB270" s="36"/>
      <c r="AC270" s="36"/>
      <c r="AD270" s="36"/>
      <c r="AE270" s="36"/>
      <c r="AT270" s="19" t="s">
        <v>345</v>
      </c>
      <c r="AU270" s="19" t="s">
        <v>86</v>
      </c>
    </row>
    <row r="271" spans="1:65" s="13" customFormat="1">
      <c r="B271" s="213"/>
      <c r="C271" s="214"/>
      <c r="D271" s="209" t="s">
        <v>324</v>
      </c>
      <c r="E271" s="215" t="s">
        <v>19</v>
      </c>
      <c r="F271" s="216" t="s">
        <v>2060</v>
      </c>
      <c r="G271" s="214"/>
      <c r="H271" s="217">
        <v>3.2</v>
      </c>
      <c r="I271" s="218"/>
      <c r="J271" s="214"/>
      <c r="K271" s="214"/>
      <c r="L271" s="219"/>
      <c r="M271" s="220"/>
      <c r="N271" s="221"/>
      <c r="O271" s="221"/>
      <c r="P271" s="221"/>
      <c r="Q271" s="221"/>
      <c r="R271" s="221"/>
      <c r="S271" s="221"/>
      <c r="T271" s="222"/>
      <c r="AT271" s="223" t="s">
        <v>324</v>
      </c>
      <c r="AU271" s="223" t="s">
        <v>86</v>
      </c>
      <c r="AV271" s="13" t="s">
        <v>86</v>
      </c>
      <c r="AW271" s="13" t="s">
        <v>37</v>
      </c>
      <c r="AX271" s="13" t="s">
        <v>84</v>
      </c>
      <c r="AY271" s="223" t="s">
        <v>315</v>
      </c>
    </row>
    <row r="272" spans="1:65" s="2" customFormat="1" ht="16.5" customHeight="1">
      <c r="A272" s="36"/>
      <c r="B272" s="37"/>
      <c r="C272" s="196" t="s">
        <v>628</v>
      </c>
      <c r="D272" s="196" t="s">
        <v>317</v>
      </c>
      <c r="E272" s="197" t="s">
        <v>2061</v>
      </c>
      <c r="F272" s="198" t="s">
        <v>1603</v>
      </c>
      <c r="G272" s="199" t="s">
        <v>113</v>
      </c>
      <c r="H272" s="200">
        <v>9.1620000000000008</v>
      </c>
      <c r="I272" s="201"/>
      <c r="J272" s="202">
        <f>ROUND(I272*H272,2)</f>
        <v>0</v>
      </c>
      <c r="K272" s="198" t="s">
        <v>19</v>
      </c>
      <c r="L272" s="41"/>
      <c r="M272" s="203" t="s">
        <v>19</v>
      </c>
      <c r="N272" s="204" t="s">
        <v>47</v>
      </c>
      <c r="O272" s="66"/>
      <c r="P272" s="205">
        <f>O272*H272</f>
        <v>0</v>
      </c>
      <c r="Q272" s="205">
        <v>1.47E-3</v>
      </c>
      <c r="R272" s="205">
        <f>Q272*H272</f>
        <v>1.346814E-2</v>
      </c>
      <c r="S272" s="205">
        <v>2.4470000000000001</v>
      </c>
      <c r="T272" s="206">
        <f>S272*H272</f>
        <v>22.419414000000003</v>
      </c>
      <c r="U272" s="36"/>
      <c r="V272" s="36"/>
      <c r="W272" s="36"/>
      <c r="X272" s="36"/>
      <c r="Y272" s="36"/>
      <c r="Z272" s="36"/>
      <c r="AA272" s="36"/>
      <c r="AB272" s="36"/>
      <c r="AC272" s="36"/>
      <c r="AD272" s="36"/>
      <c r="AE272" s="36"/>
      <c r="AR272" s="207" t="s">
        <v>194</v>
      </c>
      <c r="AT272" s="207" t="s">
        <v>317</v>
      </c>
      <c r="AU272" s="207" t="s">
        <v>86</v>
      </c>
      <c r="AY272" s="19" t="s">
        <v>315</v>
      </c>
      <c r="BE272" s="208">
        <f>IF(N272="základní",J272,0)</f>
        <v>0</v>
      </c>
      <c r="BF272" s="208">
        <f>IF(N272="snížená",J272,0)</f>
        <v>0</v>
      </c>
      <c r="BG272" s="208">
        <f>IF(N272="zákl. přenesená",J272,0)</f>
        <v>0</v>
      </c>
      <c r="BH272" s="208">
        <f>IF(N272="sníž. přenesená",J272,0)</f>
        <v>0</v>
      </c>
      <c r="BI272" s="208">
        <f>IF(N272="nulová",J272,0)</f>
        <v>0</v>
      </c>
      <c r="BJ272" s="19" t="s">
        <v>84</v>
      </c>
      <c r="BK272" s="208">
        <f>ROUND(I272*H272,2)</f>
        <v>0</v>
      </c>
      <c r="BL272" s="19" t="s">
        <v>194</v>
      </c>
      <c r="BM272" s="207" t="s">
        <v>2062</v>
      </c>
    </row>
    <row r="273" spans="1:65" s="2" customFormat="1" ht="19.5">
      <c r="A273" s="36"/>
      <c r="B273" s="37"/>
      <c r="C273" s="38"/>
      <c r="D273" s="209" t="s">
        <v>322</v>
      </c>
      <c r="E273" s="38"/>
      <c r="F273" s="210" t="s">
        <v>1605</v>
      </c>
      <c r="G273" s="38"/>
      <c r="H273" s="38"/>
      <c r="I273" s="118"/>
      <c r="J273" s="38"/>
      <c r="K273" s="38"/>
      <c r="L273" s="41"/>
      <c r="M273" s="211"/>
      <c r="N273" s="212"/>
      <c r="O273" s="66"/>
      <c r="P273" s="66"/>
      <c r="Q273" s="66"/>
      <c r="R273" s="66"/>
      <c r="S273" s="66"/>
      <c r="T273" s="67"/>
      <c r="U273" s="36"/>
      <c r="V273" s="36"/>
      <c r="W273" s="36"/>
      <c r="X273" s="36"/>
      <c r="Y273" s="36"/>
      <c r="Z273" s="36"/>
      <c r="AA273" s="36"/>
      <c r="AB273" s="36"/>
      <c r="AC273" s="36"/>
      <c r="AD273" s="36"/>
      <c r="AE273" s="36"/>
      <c r="AT273" s="19" t="s">
        <v>322</v>
      </c>
      <c r="AU273" s="19" t="s">
        <v>86</v>
      </c>
    </row>
    <row r="274" spans="1:65" s="14" customFormat="1">
      <c r="B274" s="225"/>
      <c r="C274" s="226"/>
      <c r="D274" s="209" t="s">
        <v>324</v>
      </c>
      <c r="E274" s="227" t="s">
        <v>19</v>
      </c>
      <c r="F274" s="228" t="s">
        <v>1919</v>
      </c>
      <c r="G274" s="226"/>
      <c r="H274" s="227" t="s">
        <v>19</v>
      </c>
      <c r="I274" s="229"/>
      <c r="J274" s="226"/>
      <c r="K274" s="226"/>
      <c r="L274" s="230"/>
      <c r="M274" s="231"/>
      <c r="N274" s="232"/>
      <c r="O274" s="232"/>
      <c r="P274" s="232"/>
      <c r="Q274" s="232"/>
      <c r="R274" s="232"/>
      <c r="S274" s="232"/>
      <c r="T274" s="233"/>
      <c r="AT274" s="234" t="s">
        <v>324</v>
      </c>
      <c r="AU274" s="234" t="s">
        <v>86</v>
      </c>
      <c r="AV274" s="14" t="s">
        <v>84</v>
      </c>
      <c r="AW274" s="14" t="s">
        <v>37</v>
      </c>
      <c r="AX274" s="14" t="s">
        <v>76</v>
      </c>
      <c r="AY274" s="234" t="s">
        <v>315</v>
      </c>
    </row>
    <row r="275" spans="1:65" s="14" customFormat="1">
      <c r="B275" s="225"/>
      <c r="C275" s="226"/>
      <c r="D275" s="209" t="s">
        <v>324</v>
      </c>
      <c r="E275" s="227" t="s">
        <v>19</v>
      </c>
      <c r="F275" s="228" t="s">
        <v>2063</v>
      </c>
      <c r="G275" s="226"/>
      <c r="H275" s="227" t="s">
        <v>19</v>
      </c>
      <c r="I275" s="229"/>
      <c r="J275" s="226"/>
      <c r="K275" s="226"/>
      <c r="L275" s="230"/>
      <c r="M275" s="231"/>
      <c r="N275" s="232"/>
      <c r="O275" s="232"/>
      <c r="P275" s="232"/>
      <c r="Q275" s="232"/>
      <c r="R275" s="232"/>
      <c r="S275" s="232"/>
      <c r="T275" s="233"/>
      <c r="AT275" s="234" t="s">
        <v>324</v>
      </c>
      <c r="AU275" s="234" t="s">
        <v>86</v>
      </c>
      <c r="AV275" s="14" t="s">
        <v>84</v>
      </c>
      <c r="AW275" s="14" t="s">
        <v>37</v>
      </c>
      <c r="AX275" s="14" t="s">
        <v>76</v>
      </c>
      <c r="AY275" s="234" t="s">
        <v>315</v>
      </c>
    </row>
    <row r="276" spans="1:65" s="13" customFormat="1">
      <c r="B276" s="213"/>
      <c r="C276" s="214"/>
      <c r="D276" s="209" t="s">
        <v>324</v>
      </c>
      <c r="E276" s="215" t="s">
        <v>19</v>
      </c>
      <c r="F276" s="216" t="s">
        <v>2064</v>
      </c>
      <c r="G276" s="214"/>
      <c r="H276" s="217">
        <v>4.7</v>
      </c>
      <c r="I276" s="218"/>
      <c r="J276" s="214"/>
      <c r="K276" s="214"/>
      <c r="L276" s="219"/>
      <c r="M276" s="220"/>
      <c r="N276" s="221"/>
      <c r="O276" s="221"/>
      <c r="P276" s="221"/>
      <c r="Q276" s="221"/>
      <c r="R276" s="221"/>
      <c r="S276" s="221"/>
      <c r="T276" s="222"/>
      <c r="AT276" s="223" t="s">
        <v>324</v>
      </c>
      <c r="AU276" s="223" t="s">
        <v>86</v>
      </c>
      <c r="AV276" s="13" t="s">
        <v>86</v>
      </c>
      <c r="AW276" s="13" t="s">
        <v>37</v>
      </c>
      <c r="AX276" s="13" t="s">
        <v>76</v>
      </c>
      <c r="AY276" s="223" t="s">
        <v>315</v>
      </c>
    </row>
    <row r="277" spans="1:65" s="13" customFormat="1">
      <c r="B277" s="213"/>
      <c r="C277" s="214"/>
      <c r="D277" s="209" t="s">
        <v>324</v>
      </c>
      <c r="E277" s="215" t="s">
        <v>19</v>
      </c>
      <c r="F277" s="216" t="s">
        <v>2065</v>
      </c>
      <c r="G277" s="214"/>
      <c r="H277" s="217">
        <v>1.3120000000000001</v>
      </c>
      <c r="I277" s="218"/>
      <c r="J277" s="214"/>
      <c r="K277" s="214"/>
      <c r="L277" s="219"/>
      <c r="M277" s="220"/>
      <c r="N277" s="221"/>
      <c r="O277" s="221"/>
      <c r="P277" s="221"/>
      <c r="Q277" s="221"/>
      <c r="R277" s="221"/>
      <c r="S277" s="221"/>
      <c r="T277" s="222"/>
      <c r="AT277" s="223" t="s">
        <v>324</v>
      </c>
      <c r="AU277" s="223" t="s">
        <v>86</v>
      </c>
      <c r="AV277" s="13" t="s">
        <v>86</v>
      </c>
      <c r="AW277" s="13" t="s">
        <v>37</v>
      </c>
      <c r="AX277" s="13" t="s">
        <v>76</v>
      </c>
      <c r="AY277" s="223" t="s">
        <v>315</v>
      </c>
    </row>
    <row r="278" spans="1:65" s="13" customFormat="1">
      <c r="B278" s="213"/>
      <c r="C278" s="214"/>
      <c r="D278" s="209" t="s">
        <v>324</v>
      </c>
      <c r="E278" s="215" t="s">
        <v>19</v>
      </c>
      <c r="F278" s="216" t="s">
        <v>2066</v>
      </c>
      <c r="G278" s="214"/>
      <c r="H278" s="217">
        <v>3.15</v>
      </c>
      <c r="I278" s="218"/>
      <c r="J278" s="214"/>
      <c r="K278" s="214"/>
      <c r="L278" s="219"/>
      <c r="M278" s="220"/>
      <c r="N278" s="221"/>
      <c r="O278" s="221"/>
      <c r="P278" s="221"/>
      <c r="Q278" s="221"/>
      <c r="R278" s="221"/>
      <c r="S278" s="221"/>
      <c r="T278" s="222"/>
      <c r="AT278" s="223" t="s">
        <v>324</v>
      </c>
      <c r="AU278" s="223" t="s">
        <v>86</v>
      </c>
      <c r="AV278" s="13" t="s">
        <v>86</v>
      </c>
      <c r="AW278" s="13" t="s">
        <v>37</v>
      </c>
      <c r="AX278" s="13" t="s">
        <v>76</v>
      </c>
      <c r="AY278" s="223" t="s">
        <v>315</v>
      </c>
    </row>
    <row r="279" spans="1:65" s="16" customFormat="1">
      <c r="B279" s="246"/>
      <c r="C279" s="247"/>
      <c r="D279" s="209" t="s">
        <v>324</v>
      </c>
      <c r="E279" s="248" t="s">
        <v>1868</v>
      </c>
      <c r="F279" s="249" t="s">
        <v>368</v>
      </c>
      <c r="G279" s="247"/>
      <c r="H279" s="250">
        <v>9.1620000000000008</v>
      </c>
      <c r="I279" s="251"/>
      <c r="J279" s="247"/>
      <c r="K279" s="247"/>
      <c r="L279" s="252"/>
      <c r="M279" s="253"/>
      <c r="N279" s="254"/>
      <c r="O279" s="254"/>
      <c r="P279" s="254"/>
      <c r="Q279" s="254"/>
      <c r="R279" s="254"/>
      <c r="S279" s="254"/>
      <c r="T279" s="255"/>
      <c r="AT279" s="256" t="s">
        <v>324</v>
      </c>
      <c r="AU279" s="256" t="s">
        <v>86</v>
      </c>
      <c r="AV279" s="16" t="s">
        <v>194</v>
      </c>
      <c r="AW279" s="16" t="s">
        <v>37</v>
      </c>
      <c r="AX279" s="16" t="s">
        <v>84</v>
      </c>
      <c r="AY279" s="256" t="s">
        <v>315</v>
      </c>
    </row>
    <row r="280" spans="1:65" s="2" customFormat="1" ht="16.5" customHeight="1">
      <c r="A280" s="36"/>
      <c r="B280" s="37"/>
      <c r="C280" s="196" t="s">
        <v>642</v>
      </c>
      <c r="D280" s="196" t="s">
        <v>317</v>
      </c>
      <c r="E280" s="197" t="s">
        <v>2067</v>
      </c>
      <c r="F280" s="198" t="s">
        <v>2068</v>
      </c>
      <c r="G280" s="199" t="s">
        <v>113</v>
      </c>
      <c r="H280" s="200">
        <v>14.226000000000001</v>
      </c>
      <c r="I280" s="201"/>
      <c r="J280" s="202">
        <f>ROUND(I280*H280,2)</f>
        <v>0</v>
      </c>
      <c r="K280" s="198" t="s">
        <v>19</v>
      </c>
      <c r="L280" s="41"/>
      <c r="M280" s="203" t="s">
        <v>19</v>
      </c>
      <c r="N280" s="204" t="s">
        <v>47</v>
      </c>
      <c r="O280" s="66"/>
      <c r="P280" s="205">
        <f>O280*H280</f>
        <v>0</v>
      </c>
      <c r="Q280" s="205">
        <v>0</v>
      </c>
      <c r="R280" s="205">
        <f>Q280*H280</f>
        <v>0</v>
      </c>
      <c r="S280" s="205">
        <v>2.65</v>
      </c>
      <c r="T280" s="206">
        <f>S280*H280</f>
        <v>37.698900000000002</v>
      </c>
      <c r="U280" s="36"/>
      <c r="V280" s="36"/>
      <c r="W280" s="36"/>
      <c r="X280" s="36"/>
      <c r="Y280" s="36"/>
      <c r="Z280" s="36"/>
      <c r="AA280" s="36"/>
      <c r="AB280" s="36"/>
      <c r="AC280" s="36"/>
      <c r="AD280" s="36"/>
      <c r="AE280" s="36"/>
      <c r="AR280" s="207" t="s">
        <v>194</v>
      </c>
      <c r="AT280" s="207" t="s">
        <v>317</v>
      </c>
      <c r="AU280" s="207" t="s">
        <v>86</v>
      </c>
      <c r="AY280" s="19" t="s">
        <v>315</v>
      </c>
      <c r="BE280" s="208">
        <f>IF(N280="základní",J280,0)</f>
        <v>0</v>
      </c>
      <c r="BF280" s="208">
        <f>IF(N280="snížená",J280,0)</f>
        <v>0</v>
      </c>
      <c r="BG280" s="208">
        <f>IF(N280="zákl. přenesená",J280,0)</f>
        <v>0</v>
      </c>
      <c r="BH280" s="208">
        <f>IF(N280="sníž. přenesená",J280,0)</f>
        <v>0</v>
      </c>
      <c r="BI280" s="208">
        <f>IF(N280="nulová",J280,0)</f>
        <v>0</v>
      </c>
      <c r="BJ280" s="19" t="s">
        <v>84</v>
      </c>
      <c r="BK280" s="208">
        <f>ROUND(I280*H280,2)</f>
        <v>0</v>
      </c>
      <c r="BL280" s="19" t="s">
        <v>194</v>
      </c>
      <c r="BM280" s="207" t="s">
        <v>2069</v>
      </c>
    </row>
    <row r="281" spans="1:65" s="2" customFormat="1" ht="19.5">
      <c r="A281" s="36"/>
      <c r="B281" s="37"/>
      <c r="C281" s="38"/>
      <c r="D281" s="209" t="s">
        <v>322</v>
      </c>
      <c r="E281" s="38"/>
      <c r="F281" s="210" t="s">
        <v>2070</v>
      </c>
      <c r="G281" s="38"/>
      <c r="H281" s="38"/>
      <c r="I281" s="118"/>
      <c r="J281" s="38"/>
      <c r="K281" s="38"/>
      <c r="L281" s="41"/>
      <c r="M281" s="211"/>
      <c r="N281" s="212"/>
      <c r="O281" s="66"/>
      <c r="P281" s="66"/>
      <c r="Q281" s="66"/>
      <c r="R281" s="66"/>
      <c r="S281" s="66"/>
      <c r="T281" s="67"/>
      <c r="U281" s="36"/>
      <c r="V281" s="36"/>
      <c r="W281" s="36"/>
      <c r="X281" s="36"/>
      <c r="Y281" s="36"/>
      <c r="Z281" s="36"/>
      <c r="AA281" s="36"/>
      <c r="AB281" s="36"/>
      <c r="AC281" s="36"/>
      <c r="AD281" s="36"/>
      <c r="AE281" s="36"/>
      <c r="AT281" s="19" t="s">
        <v>322</v>
      </c>
      <c r="AU281" s="19" t="s">
        <v>86</v>
      </c>
    </row>
    <row r="282" spans="1:65" s="14" customFormat="1">
      <c r="B282" s="225"/>
      <c r="C282" s="226"/>
      <c r="D282" s="209" t="s">
        <v>324</v>
      </c>
      <c r="E282" s="227" t="s">
        <v>19</v>
      </c>
      <c r="F282" s="228" t="s">
        <v>1919</v>
      </c>
      <c r="G282" s="226"/>
      <c r="H282" s="227" t="s">
        <v>19</v>
      </c>
      <c r="I282" s="229"/>
      <c r="J282" s="226"/>
      <c r="K282" s="226"/>
      <c r="L282" s="230"/>
      <c r="M282" s="231"/>
      <c r="N282" s="232"/>
      <c r="O282" s="232"/>
      <c r="P282" s="232"/>
      <c r="Q282" s="232"/>
      <c r="R282" s="232"/>
      <c r="S282" s="232"/>
      <c r="T282" s="233"/>
      <c r="AT282" s="234" t="s">
        <v>324</v>
      </c>
      <c r="AU282" s="234" t="s">
        <v>86</v>
      </c>
      <c r="AV282" s="14" t="s">
        <v>84</v>
      </c>
      <c r="AW282" s="14" t="s">
        <v>37</v>
      </c>
      <c r="AX282" s="14" t="s">
        <v>76</v>
      </c>
      <c r="AY282" s="234" t="s">
        <v>315</v>
      </c>
    </row>
    <row r="283" spans="1:65" s="14" customFormat="1">
      <c r="B283" s="225"/>
      <c r="C283" s="226"/>
      <c r="D283" s="209" t="s">
        <v>324</v>
      </c>
      <c r="E283" s="227" t="s">
        <v>19</v>
      </c>
      <c r="F283" s="228" t="s">
        <v>2071</v>
      </c>
      <c r="G283" s="226"/>
      <c r="H283" s="227" t="s">
        <v>19</v>
      </c>
      <c r="I283" s="229"/>
      <c r="J283" s="226"/>
      <c r="K283" s="226"/>
      <c r="L283" s="230"/>
      <c r="M283" s="231"/>
      <c r="N283" s="232"/>
      <c r="O283" s="232"/>
      <c r="P283" s="232"/>
      <c r="Q283" s="232"/>
      <c r="R283" s="232"/>
      <c r="S283" s="232"/>
      <c r="T283" s="233"/>
      <c r="AT283" s="234" t="s">
        <v>324</v>
      </c>
      <c r="AU283" s="234" t="s">
        <v>86</v>
      </c>
      <c r="AV283" s="14" t="s">
        <v>84</v>
      </c>
      <c r="AW283" s="14" t="s">
        <v>37</v>
      </c>
      <c r="AX283" s="14" t="s">
        <v>76</v>
      </c>
      <c r="AY283" s="234" t="s">
        <v>315</v>
      </c>
    </row>
    <row r="284" spans="1:65" s="13" customFormat="1">
      <c r="B284" s="213"/>
      <c r="C284" s="214"/>
      <c r="D284" s="209" t="s">
        <v>324</v>
      </c>
      <c r="E284" s="215" t="s">
        <v>19</v>
      </c>
      <c r="F284" s="216" t="s">
        <v>1964</v>
      </c>
      <c r="G284" s="214"/>
      <c r="H284" s="217">
        <v>3</v>
      </c>
      <c r="I284" s="218"/>
      <c r="J284" s="214"/>
      <c r="K284" s="214"/>
      <c r="L284" s="219"/>
      <c r="M284" s="220"/>
      <c r="N284" s="221"/>
      <c r="O284" s="221"/>
      <c r="P284" s="221"/>
      <c r="Q284" s="221"/>
      <c r="R284" s="221"/>
      <c r="S284" s="221"/>
      <c r="T284" s="222"/>
      <c r="AT284" s="223" t="s">
        <v>324</v>
      </c>
      <c r="AU284" s="223" t="s">
        <v>86</v>
      </c>
      <c r="AV284" s="13" t="s">
        <v>86</v>
      </c>
      <c r="AW284" s="13" t="s">
        <v>37</v>
      </c>
      <c r="AX284" s="13" t="s">
        <v>76</v>
      </c>
      <c r="AY284" s="223" t="s">
        <v>315</v>
      </c>
    </row>
    <row r="285" spans="1:65" s="13" customFormat="1">
      <c r="B285" s="213"/>
      <c r="C285" s="214"/>
      <c r="D285" s="209" t="s">
        <v>324</v>
      </c>
      <c r="E285" s="215" t="s">
        <v>19</v>
      </c>
      <c r="F285" s="216" t="s">
        <v>2072</v>
      </c>
      <c r="G285" s="214"/>
      <c r="H285" s="217">
        <v>9.93</v>
      </c>
      <c r="I285" s="218"/>
      <c r="J285" s="214"/>
      <c r="K285" s="214"/>
      <c r="L285" s="219"/>
      <c r="M285" s="220"/>
      <c r="N285" s="221"/>
      <c r="O285" s="221"/>
      <c r="P285" s="221"/>
      <c r="Q285" s="221"/>
      <c r="R285" s="221"/>
      <c r="S285" s="221"/>
      <c r="T285" s="222"/>
      <c r="AT285" s="223" t="s">
        <v>324</v>
      </c>
      <c r="AU285" s="223" t="s">
        <v>86</v>
      </c>
      <c r="AV285" s="13" t="s">
        <v>86</v>
      </c>
      <c r="AW285" s="13" t="s">
        <v>37</v>
      </c>
      <c r="AX285" s="13" t="s">
        <v>76</v>
      </c>
      <c r="AY285" s="223" t="s">
        <v>315</v>
      </c>
    </row>
    <row r="286" spans="1:65" s="15" customFormat="1">
      <c r="B286" s="235"/>
      <c r="C286" s="236"/>
      <c r="D286" s="209" t="s">
        <v>324</v>
      </c>
      <c r="E286" s="237" t="s">
        <v>19</v>
      </c>
      <c r="F286" s="238" t="s">
        <v>366</v>
      </c>
      <c r="G286" s="236"/>
      <c r="H286" s="239">
        <v>12.93</v>
      </c>
      <c r="I286" s="240"/>
      <c r="J286" s="236"/>
      <c r="K286" s="236"/>
      <c r="L286" s="241"/>
      <c r="M286" s="242"/>
      <c r="N286" s="243"/>
      <c r="O286" s="243"/>
      <c r="P286" s="243"/>
      <c r="Q286" s="243"/>
      <c r="R286" s="243"/>
      <c r="S286" s="243"/>
      <c r="T286" s="244"/>
      <c r="AT286" s="245" t="s">
        <v>324</v>
      </c>
      <c r="AU286" s="245" t="s">
        <v>86</v>
      </c>
      <c r="AV286" s="15" t="s">
        <v>142</v>
      </c>
      <c r="AW286" s="15" t="s">
        <v>37</v>
      </c>
      <c r="AX286" s="15" t="s">
        <v>76</v>
      </c>
      <c r="AY286" s="245" t="s">
        <v>315</v>
      </c>
    </row>
    <row r="287" spans="1:65" s="14" customFormat="1">
      <c r="B287" s="225"/>
      <c r="C287" s="226"/>
      <c r="D287" s="209" t="s">
        <v>324</v>
      </c>
      <c r="E287" s="227" t="s">
        <v>19</v>
      </c>
      <c r="F287" s="228" t="s">
        <v>2073</v>
      </c>
      <c r="G287" s="226"/>
      <c r="H287" s="227" t="s">
        <v>19</v>
      </c>
      <c r="I287" s="229"/>
      <c r="J287" s="226"/>
      <c r="K287" s="226"/>
      <c r="L287" s="230"/>
      <c r="M287" s="231"/>
      <c r="N287" s="232"/>
      <c r="O287" s="232"/>
      <c r="P287" s="232"/>
      <c r="Q287" s="232"/>
      <c r="R287" s="232"/>
      <c r="S287" s="232"/>
      <c r="T287" s="233"/>
      <c r="AT287" s="234" t="s">
        <v>324</v>
      </c>
      <c r="AU287" s="234" t="s">
        <v>86</v>
      </c>
      <c r="AV287" s="14" t="s">
        <v>84</v>
      </c>
      <c r="AW287" s="14" t="s">
        <v>37</v>
      </c>
      <c r="AX287" s="14" t="s">
        <v>76</v>
      </c>
      <c r="AY287" s="234" t="s">
        <v>315</v>
      </c>
    </row>
    <row r="288" spans="1:65" s="13" customFormat="1">
      <c r="B288" s="213"/>
      <c r="C288" s="214"/>
      <c r="D288" s="209" t="s">
        <v>324</v>
      </c>
      <c r="E288" s="215" t="s">
        <v>19</v>
      </c>
      <c r="F288" s="216" t="s">
        <v>2074</v>
      </c>
      <c r="G288" s="214"/>
      <c r="H288" s="217">
        <v>1.296</v>
      </c>
      <c r="I288" s="218"/>
      <c r="J288" s="214"/>
      <c r="K288" s="214"/>
      <c r="L288" s="219"/>
      <c r="M288" s="220"/>
      <c r="N288" s="221"/>
      <c r="O288" s="221"/>
      <c r="P288" s="221"/>
      <c r="Q288" s="221"/>
      <c r="R288" s="221"/>
      <c r="S288" s="221"/>
      <c r="T288" s="222"/>
      <c r="AT288" s="223" t="s">
        <v>324</v>
      </c>
      <c r="AU288" s="223" t="s">
        <v>86</v>
      </c>
      <c r="AV288" s="13" t="s">
        <v>86</v>
      </c>
      <c r="AW288" s="13" t="s">
        <v>37</v>
      </c>
      <c r="AX288" s="13" t="s">
        <v>76</v>
      </c>
      <c r="AY288" s="223" t="s">
        <v>315</v>
      </c>
    </row>
    <row r="289" spans="1:65" s="16" customFormat="1">
      <c r="B289" s="246"/>
      <c r="C289" s="247"/>
      <c r="D289" s="209" t="s">
        <v>324</v>
      </c>
      <c r="E289" s="248" t="s">
        <v>1871</v>
      </c>
      <c r="F289" s="249" t="s">
        <v>368</v>
      </c>
      <c r="G289" s="247"/>
      <c r="H289" s="250">
        <v>14.226000000000001</v>
      </c>
      <c r="I289" s="251"/>
      <c r="J289" s="247"/>
      <c r="K289" s="247"/>
      <c r="L289" s="252"/>
      <c r="M289" s="253"/>
      <c r="N289" s="254"/>
      <c r="O289" s="254"/>
      <c r="P289" s="254"/>
      <c r="Q289" s="254"/>
      <c r="R289" s="254"/>
      <c r="S289" s="254"/>
      <c r="T289" s="255"/>
      <c r="AT289" s="256" t="s">
        <v>324</v>
      </c>
      <c r="AU289" s="256" t="s">
        <v>86</v>
      </c>
      <c r="AV289" s="16" t="s">
        <v>194</v>
      </c>
      <c r="AW289" s="16" t="s">
        <v>37</v>
      </c>
      <c r="AX289" s="16" t="s">
        <v>84</v>
      </c>
      <c r="AY289" s="256" t="s">
        <v>315</v>
      </c>
    </row>
    <row r="290" spans="1:65" s="2" customFormat="1" ht="16.5" customHeight="1">
      <c r="A290" s="36"/>
      <c r="B290" s="37"/>
      <c r="C290" s="196" t="s">
        <v>651</v>
      </c>
      <c r="D290" s="196" t="s">
        <v>317</v>
      </c>
      <c r="E290" s="197" t="s">
        <v>2075</v>
      </c>
      <c r="F290" s="198" t="s">
        <v>2076</v>
      </c>
      <c r="G290" s="199" t="s">
        <v>121</v>
      </c>
      <c r="H290" s="200">
        <v>10</v>
      </c>
      <c r="I290" s="201"/>
      <c r="J290" s="202">
        <f>ROUND(I290*H290,2)</f>
        <v>0</v>
      </c>
      <c r="K290" s="198" t="s">
        <v>19</v>
      </c>
      <c r="L290" s="41"/>
      <c r="M290" s="203" t="s">
        <v>19</v>
      </c>
      <c r="N290" s="204" t="s">
        <v>47</v>
      </c>
      <c r="O290" s="66"/>
      <c r="P290" s="205">
        <f>O290*H290</f>
        <v>0</v>
      </c>
      <c r="Q290" s="205">
        <v>0</v>
      </c>
      <c r="R290" s="205">
        <f>Q290*H290</f>
        <v>0</v>
      </c>
      <c r="S290" s="205">
        <v>3.06</v>
      </c>
      <c r="T290" s="206">
        <f>S290*H290</f>
        <v>30.6</v>
      </c>
      <c r="U290" s="36"/>
      <c r="V290" s="36"/>
      <c r="W290" s="36"/>
      <c r="X290" s="36"/>
      <c r="Y290" s="36"/>
      <c r="Z290" s="36"/>
      <c r="AA290" s="36"/>
      <c r="AB290" s="36"/>
      <c r="AC290" s="36"/>
      <c r="AD290" s="36"/>
      <c r="AE290" s="36"/>
      <c r="AR290" s="207" t="s">
        <v>194</v>
      </c>
      <c r="AT290" s="207" t="s">
        <v>317</v>
      </c>
      <c r="AU290" s="207" t="s">
        <v>86</v>
      </c>
      <c r="AY290" s="19" t="s">
        <v>315</v>
      </c>
      <c r="BE290" s="208">
        <f>IF(N290="základní",J290,0)</f>
        <v>0</v>
      </c>
      <c r="BF290" s="208">
        <f>IF(N290="snížená",J290,0)</f>
        <v>0</v>
      </c>
      <c r="BG290" s="208">
        <f>IF(N290="zákl. přenesená",J290,0)</f>
        <v>0</v>
      </c>
      <c r="BH290" s="208">
        <f>IF(N290="sníž. přenesená",J290,0)</f>
        <v>0</v>
      </c>
      <c r="BI290" s="208">
        <f>IF(N290="nulová",J290,0)</f>
        <v>0</v>
      </c>
      <c r="BJ290" s="19" t="s">
        <v>84</v>
      </c>
      <c r="BK290" s="208">
        <f>ROUND(I290*H290,2)</f>
        <v>0</v>
      </c>
      <c r="BL290" s="19" t="s">
        <v>194</v>
      </c>
      <c r="BM290" s="207" t="s">
        <v>2077</v>
      </c>
    </row>
    <row r="291" spans="1:65" s="2" customFormat="1" ht="19.5">
      <c r="A291" s="36"/>
      <c r="B291" s="37"/>
      <c r="C291" s="38"/>
      <c r="D291" s="209" t="s">
        <v>322</v>
      </c>
      <c r="E291" s="38"/>
      <c r="F291" s="210" t="s">
        <v>2078</v>
      </c>
      <c r="G291" s="38"/>
      <c r="H291" s="38"/>
      <c r="I291" s="118"/>
      <c r="J291" s="38"/>
      <c r="K291" s="38"/>
      <c r="L291" s="41"/>
      <c r="M291" s="211"/>
      <c r="N291" s="212"/>
      <c r="O291" s="66"/>
      <c r="P291" s="66"/>
      <c r="Q291" s="66"/>
      <c r="R291" s="66"/>
      <c r="S291" s="66"/>
      <c r="T291" s="67"/>
      <c r="U291" s="36"/>
      <c r="V291" s="36"/>
      <c r="W291" s="36"/>
      <c r="X291" s="36"/>
      <c r="Y291" s="36"/>
      <c r="Z291" s="36"/>
      <c r="AA291" s="36"/>
      <c r="AB291" s="36"/>
      <c r="AC291" s="36"/>
      <c r="AD291" s="36"/>
      <c r="AE291" s="36"/>
      <c r="AT291" s="19" t="s">
        <v>322</v>
      </c>
      <c r="AU291" s="19" t="s">
        <v>86</v>
      </c>
    </row>
    <row r="292" spans="1:65" s="2" customFormat="1" ht="19.5">
      <c r="A292" s="36"/>
      <c r="B292" s="37"/>
      <c r="C292" s="38"/>
      <c r="D292" s="209" t="s">
        <v>345</v>
      </c>
      <c r="E292" s="38"/>
      <c r="F292" s="224" t="s">
        <v>2079</v>
      </c>
      <c r="G292" s="38"/>
      <c r="H292" s="38"/>
      <c r="I292" s="118"/>
      <c r="J292" s="38"/>
      <c r="K292" s="38"/>
      <c r="L292" s="41"/>
      <c r="M292" s="211"/>
      <c r="N292" s="212"/>
      <c r="O292" s="66"/>
      <c r="P292" s="66"/>
      <c r="Q292" s="66"/>
      <c r="R292" s="66"/>
      <c r="S292" s="66"/>
      <c r="T292" s="67"/>
      <c r="U292" s="36"/>
      <c r="V292" s="36"/>
      <c r="W292" s="36"/>
      <c r="X292" s="36"/>
      <c r="Y292" s="36"/>
      <c r="Z292" s="36"/>
      <c r="AA292" s="36"/>
      <c r="AB292" s="36"/>
      <c r="AC292" s="36"/>
      <c r="AD292" s="36"/>
      <c r="AE292" s="36"/>
      <c r="AT292" s="19" t="s">
        <v>345</v>
      </c>
      <c r="AU292" s="19" t="s">
        <v>86</v>
      </c>
    </row>
    <row r="293" spans="1:65" s="14" customFormat="1">
      <c r="B293" s="225"/>
      <c r="C293" s="226"/>
      <c r="D293" s="209" t="s">
        <v>324</v>
      </c>
      <c r="E293" s="227" t="s">
        <v>19</v>
      </c>
      <c r="F293" s="228" t="s">
        <v>2080</v>
      </c>
      <c r="G293" s="226"/>
      <c r="H293" s="227" t="s">
        <v>19</v>
      </c>
      <c r="I293" s="229"/>
      <c r="J293" s="226"/>
      <c r="K293" s="226"/>
      <c r="L293" s="230"/>
      <c r="M293" s="231"/>
      <c r="N293" s="232"/>
      <c r="O293" s="232"/>
      <c r="P293" s="232"/>
      <c r="Q293" s="232"/>
      <c r="R293" s="232"/>
      <c r="S293" s="232"/>
      <c r="T293" s="233"/>
      <c r="AT293" s="234" t="s">
        <v>324</v>
      </c>
      <c r="AU293" s="234" t="s">
        <v>86</v>
      </c>
      <c r="AV293" s="14" t="s">
        <v>84</v>
      </c>
      <c r="AW293" s="14" t="s">
        <v>37</v>
      </c>
      <c r="AX293" s="14" t="s">
        <v>76</v>
      </c>
      <c r="AY293" s="234" t="s">
        <v>315</v>
      </c>
    </row>
    <row r="294" spans="1:65" s="13" customFormat="1">
      <c r="B294" s="213"/>
      <c r="C294" s="214"/>
      <c r="D294" s="209" t="s">
        <v>324</v>
      </c>
      <c r="E294" s="215" t="s">
        <v>1892</v>
      </c>
      <c r="F294" s="216" t="s">
        <v>2081</v>
      </c>
      <c r="G294" s="214"/>
      <c r="H294" s="217">
        <v>10</v>
      </c>
      <c r="I294" s="218"/>
      <c r="J294" s="214"/>
      <c r="K294" s="214"/>
      <c r="L294" s="219"/>
      <c r="M294" s="220"/>
      <c r="N294" s="221"/>
      <c r="O294" s="221"/>
      <c r="P294" s="221"/>
      <c r="Q294" s="221"/>
      <c r="R294" s="221"/>
      <c r="S294" s="221"/>
      <c r="T294" s="222"/>
      <c r="AT294" s="223" t="s">
        <v>324</v>
      </c>
      <c r="AU294" s="223" t="s">
        <v>86</v>
      </c>
      <c r="AV294" s="13" t="s">
        <v>86</v>
      </c>
      <c r="AW294" s="13" t="s">
        <v>37</v>
      </c>
      <c r="AX294" s="13" t="s">
        <v>84</v>
      </c>
      <c r="AY294" s="223" t="s">
        <v>315</v>
      </c>
    </row>
    <row r="295" spans="1:65" s="2" customFormat="1" ht="16.5" customHeight="1">
      <c r="A295" s="36"/>
      <c r="B295" s="37"/>
      <c r="C295" s="196" t="s">
        <v>657</v>
      </c>
      <c r="D295" s="196" t="s">
        <v>317</v>
      </c>
      <c r="E295" s="197" t="s">
        <v>2082</v>
      </c>
      <c r="F295" s="198" t="s">
        <v>2083</v>
      </c>
      <c r="G295" s="199" t="s">
        <v>121</v>
      </c>
      <c r="H295" s="200">
        <v>2.4</v>
      </c>
      <c r="I295" s="201"/>
      <c r="J295" s="202">
        <f>ROUND(I295*H295,2)</f>
        <v>0</v>
      </c>
      <c r="K295" s="198" t="s">
        <v>320</v>
      </c>
      <c r="L295" s="41"/>
      <c r="M295" s="203" t="s">
        <v>19</v>
      </c>
      <c r="N295" s="204" t="s">
        <v>47</v>
      </c>
      <c r="O295" s="66"/>
      <c r="P295" s="205">
        <f>O295*H295</f>
        <v>0</v>
      </c>
      <c r="Q295" s="205">
        <v>8.0000000000000007E-5</v>
      </c>
      <c r="R295" s="205">
        <f>Q295*H295</f>
        <v>1.92E-4</v>
      </c>
      <c r="S295" s="205">
        <v>1.7999999999999999E-2</v>
      </c>
      <c r="T295" s="206">
        <f>S295*H295</f>
        <v>4.3199999999999995E-2</v>
      </c>
      <c r="U295" s="36"/>
      <c r="V295" s="36"/>
      <c r="W295" s="36"/>
      <c r="X295" s="36"/>
      <c r="Y295" s="36"/>
      <c r="Z295" s="36"/>
      <c r="AA295" s="36"/>
      <c r="AB295" s="36"/>
      <c r="AC295" s="36"/>
      <c r="AD295" s="36"/>
      <c r="AE295" s="36"/>
      <c r="AR295" s="207" t="s">
        <v>194</v>
      </c>
      <c r="AT295" s="207" t="s">
        <v>317</v>
      </c>
      <c r="AU295" s="207" t="s">
        <v>86</v>
      </c>
      <c r="AY295" s="19" t="s">
        <v>315</v>
      </c>
      <c r="BE295" s="208">
        <f>IF(N295="základní",J295,0)</f>
        <v>0</v>
      </c>
      <c r="BF295" s="208">
        <f>IF(N295="snížená",J295,0)</f>
        <v>0</v>
      </c>
      <c r="BG295" s="208">
        <f>IF(N295="zákl. přenesená",J295,0)</f>
        <v>0</v>
      </c>
      <c r="BH295" s="208">
        <f>IF(N295="sníž. přenesená",J295,0)</f>
        <v>0</v>
      </c>
      <c r="BI295" s="208">
        <f>IF(N295="nulová",J295,0)</f>
        <v>0</v>
      </c>
      <c r="BJ295" s="19" t="s">
        <v>84</v>
      </c>
      <c r="BK295" s="208">
        <f>ROUND(I295*H295,2)</f>
        <v>0</v>
      </c>
      <c r="BL295" s="19" t="s">
        <v>194</v>
      </c>
      <c r="BM295" s="207" t="s">
        <v>2084</v>
      </c>
    </row>
    <row r="296" spans="1:65" s="2" customFormat="1">
      <c r="A296" s="36"/>
      <c r="B296" s="37"/>
      <c r="C296" s="38"/>
      <c r="D296" s="209" t="s">
        <v>322</v>
      </c>
      <c r="E296" s="38"/>
      <c r="F296" s="210" t="s">
        <v>2085</v>
      </c>
      <c r="G296" s="38"/>
      <c r="H296" s="38"/>
      <c r="I296" s="118"/>
      <c r="J296" s="38"/>
      <c r="K296" s="38"/>
      <c r="L296" s="41"/>
      <c r="M296" s="211"/>
      <c r="N296" s="212"/>
      <c r="O296" s="66"/>
      <c r="P296" s="66"/>
      <c r="Q296" s="66"/>
      <c r="R296" s="66"/>
      <c r="S296" s="66"/>
      <c r="T296" s="67"/>
      <c r="U296" s="36"/>
      <c r="V296" s="36"/>
      <c r="W296" s="36"/>
      <c r="X296" s="36"/>
      <c r="Y296" s="36"/>
      <c r="Z296" s="36"/>
      <c r="AA296" s="36"/>
      <c r="AB296" s="36"/>
      <c r="AC296" s="36"/>
      <c r="AD296" s="36"/>
      <c r="AE296" s="36"/>
      <c r="AT296" s="19" t="s">
        <v>322</v>
      </c>
      <c r="AU296" s="19" t="s">
        <v>86</v>
      </c>
    </row>
    <row r="297" spans="1:65" s="13" customFormat="1">
      <c r="B297" s="213"/>
      <c r="C297" s="214"/>
      <c r="D297" s="209" t="s">
        <v>324</v>
      </c>
      <c r="E297" s="215" t="s">
        <v>19</v>
      </c>
      <c r="F297" s="216" t="s">
        <v>2086</v>
      </c>
      <c r="G297" s="214"/>
      <c r="H297" s="217">
        <v>2.4</v>
      </c>
      <c r="I297" s="218"/>
      <c r="J297" s="214"/>
      <c r="K297" s="214"/>
      <c r="L297" s="219"/>
      <c r="M297" s="220"/>
      <c r="N297" s="221"/>
      <c r="O297" s="221"/>
      <c r="P297" s="221"/>
      <c r="Q297" s="221"/>
      <c r="R297" s="221"/>
      <c r="S297" s="221"/>
      <c r="T297" s="222"/>
      <c r="AT297" s="223" t="s">
        <v>324</v>
      </c>
      <c r="AU297" s="223" t="s">
        <v>86</v>
      </c>
      <c r="AV297" s="13" t="s">
        <v>86</v>
      </c>
      <c r="AW297" s="13" t="s">
        <v>37</v>
      </c>
      <c r="AX297" s="13" t="s">
        <v>76</v>
      </c>
      <c r="AY297" s="223" t="s">
        <v>315</v>
      </c>
    </row>
    <row r="298" spans="1:65" s="16" customFormat="1">
      <c r="B298" s="246"/>
      <c r="C298" s="247"/>
      <c r="D298" s="209" t="s">
        <v>324</v>
      </c>
      <c r="E298" s="248" t="s">
        <v>1894</v>
      </c>
      <c r="F298" s="249" t="s">
        <v>368</v>
      </c>
      <c r="G298" s="247"/>
      <c r="H298" s="250">
        <v>2.4</v>
      </c>
      <c r="I298" s="251"/>
      <c r="J298" s="247"/>
      <c r="K298" s="247"/>
      <c r="L298" s="252"/>
      <c r="M298" s="253"/>
      <c r="N298" s="254"/>
      <c r="O298" s="254"/>
      <c r="P298" s="254"/>
      <c r="Q298" s="254"/>
      <c r="R298" s="254"/>
      <c r="S298" s="254"/>
      <c r="T298" s="255"/>
      <c r="AT298" s="256" t="s">
        <v>324</v>
      </c>
      <c r="AU298" s="256" t="s">
        <v>86</v>
      </c>
      <c r="AV298" s="16" t="s">
        <v>194</v>
      </c>
      <c r="AW298" s="16" t="s">
        <v>37</v>
      </c>
      <c r="AX298" s="16" t="s">
        <v>84</v>
      </c>
      <c r="AY298" s="256" t="s">
        <v>315</v>
      </c>
    </row>
    <row r="299" spans="1:65" s="2" customFormat="1" ht="16.5" customHeight="1">
      <c r="A299" s="36"/>
      <c r="B299" s="37"/>
      <c r="C299" s="196" t="s">
        <v>663</v>
      </c>
      <c r="D299" s="196" t="s">
        <v>317</v>
      </c>
      <c r="E299" s="197" t="s">
        <v>2087</v>
      </c>
      <c r="F299" s="198" t="s">
        <v>2088</v>
      </c>
      <c r="G299" s="199" t="s">
        <v>105</v>
      </c>
      <c r="H299" s="200">
        <v>2</v>
      </c>
      <c r="I299" s="201"/>
      <c r="J299" s="202">
        <f>ROUND(I299*H299,2)</f>
        <v>0</v>
      </c>
      <c r="K299" s="198" t="s">
        <v>320</v>
      </c>
      <c r="L299" s="41"/>
      <c r="M299" s="203" t="s">
        <v>19</v>
      </c>
      <c r="N299" s="204" t="s">
        <v>47</v>
      </c>
      <c r="O299" s="66"/>
      <c r="P299" s="205">
        <f>O299*H299</f>
        <v>0</v>
      </c>
      <c r="Q299" s="205">
        <v>0</v>
      </c>
      <c r="R299" s="205">
        <f>Q299*H299</f>
        <v>0</v>
      </c>
      <c r="S299" s="205">
        <v>0.35499999999999998</v>
      </c>
      <c r="T299" s="206">
        <f>S299*H299</f>
        <v>0.71</v>
      </c>
      <c r="U299" s="36"/>
      <c r="V299" s="36"/>
      <c r="W299" s="36"/>
      <c r="X299" s="36"/>
      <c r="Y299" s="36"/>
      <c r="Z299" s="36"/>
      <c r="AA299" s="36"/>
      <c r="AB299" s="36"/>
      <c r="AC299" s="36"/>
      <c r="AD299" s="36"/>
      <c r="AE299" s="36"/>
      <c r="AR299" s="207" t="s">
        <v>194</v>
      </c>
      <c r="AT299" s="207" t="s">
        <v>317</v>
      </c>
      <c r="AU299" s="207" t="s">
        <v>86</v>
      </c>
      <c r="AY299" s="19" t="s">
        <v>315</v>
      </c>
      <c r="BE299" s="208">
        <f>IF(N299="základní",J299,0)</f>
        <v>0</v>
      </c>
      <c r="BF299" s="208">
        <f>IF(N299="snížená",J299,0)</f>
        <v>0</v>
      </c>
      <c r="BG299" s="208">
        <f>IF(N299="zákl. přenesená",J299,0)</f>
        <v>0</v>
      </c>
      <c r="BH299" s="208">
        <f>IF(N299="sníž. přenesená",J299,0)</f>
        <v>0</v>
      </c>
      <c r="BI299" s="208">
        <f>IF(N299="nulová",J299,0)</f>
        <v>0</v>
      </c>
      <c r="BJ299" s="19" t="s">
        <v>84</v>
      </c>
      <c r="BK299" s="208">
        <f>ROUND(I299*H299,2)</f>
        <v>0</v>
      </c>
      <c r="BL299" s="19" t="s">
        <v>194</v>
      </c>
      <c r="BM299" s="207" t="s">
        <v>2089</v>
      </c>
    </row>
    <row r="300" spans="1:65" s="2" customFormat="1">
      <c r="A300" s="36"/>
      <c r="B300" s="37"/>
      <c r="C300" s="38"/>
      <c r="D300" s="209" t="s">
        <v>322</v>
      </c>
      <c r="E300" s="38"/>
      <c r="F300" s="210" t="s">
        <v>2090</v>
      </c>
      <c r="G300" s="38"/>
      <c r="H300" s="38"/>
      <c r="I300" s="118"/>
      <c r="J300" s="38"/>
      <c r="K300" s="38"/>
      <c r="L300" s="41"/>
      <c r="M300" s="211"/>
      <c r="N300" s="212"/>
      <c r="O300" s="66"/>
      <c r="P300" s="66"/>
      <c r="Q300" s="66"/>
      <c r="R300" s="66"/>
      <c r="S300" s="66"/>
      <c r="T300" s="67"/>
      <c r="U300" s="36"/>
      <c r="V300" s="36"/>
      <c r="W300" s="36"/>
      <c r="X300" s="36"/>
      <c r="Y300" s="36"/>
      <c r="Z300" s="36"/>
      <c r="AA300" s="36"/>
      <c r="AB300" s="36"/>
      <c r="AC300" s="36"/>
      <c r="AD300" s="36"/>
      <c r="AE300" s="36"/>
      <c r="AT300" s="19" t="s">
        <v>322</v>
      </c>
      <c r="AU300" s="19" t="s">
        <v>86</v>
      </c>
    </row>
    <row r="301" spans="1:65" s="14" customFormat="1">
      <c r="B301" s="225"/>
      <c r="C301" s="226"/>
      <c r="D301" s="209" t="s">
        <v>324</v>
      </c>
      <c r="E301" s="227" t="s">
        <v>19</v>
      </c>
      <c r="F301" s="228" t="s">
        <v>2091</v>
      </c>
      <c r="G301" s="226"/>
      <c r="H301" s="227" t="s">
        <v>19</v>
      </c>
      <c r="I301" s="229"/>
      <c r="J301" s="226"/>
      <c r="K301" s="226"/>
      <c r="L301" s="230"/>
      <c r="M301" s="231"/>
      <c r="N301" s="232"/>
      <c r="O301" s="232"/>
      <c r="P301" s="232"/>
      <c r="Q301" s="232"/>
      <c r="R301" s="232"/>
      <c r="S301" s="232"/>
      <c r="T301" s="233"/>
      <c r="AT301" s="234" t="s">
        <v>324</v>
      </c>
      <c r="AU301" s="234" t="s">
        <v>86</v>
      </c>
      <c r="AV301" s="14" t="s">
        <v>84</v>
      </c>
      <c r="AW301" s="14" t="s">
        <v>37</v>
      </c>
      <c r="AX301" s="14" t="s">
        <v>76</v>
      </c>
      <c r="AY301" s="234" t="s">
        <v>315</v>
      </c>
    </row>
    <row r="302" spans="1:65" s="13" customFormat="1">
      <c r="B302" s="213"/>
      <c r="C302" s="214"/>
      <c r="D302" s="209" t="s">
        <v>324</v>
      </c>
      <c r="E302" s="215" t="s">
        <v>1897</v>
      </c>
      <c r="F302" s="216" t="s">
        <v>2092</v>
      </c>
      <c r="G302" s="214"/>
      <c r="H302" s="217">
        <v>2</v>
      </c>
      <c r="I302" s="218"/>
      <c r="J302" s="214"/>
      <c r="K302" s="214"/>
      <c r="L302" s="219"/>
      <c r="M302" s="220"/>
      <c r="N302" s="221"/>
      <c r="O302" s="221"/>
      <c r="P302" s="221"/>
      <c r="Q302" s="221"/>
      <c r="R302" s="221"/>
      <c r="S302" s="221"/>
      <c r="T302" s="222"/>
      <c r="AT302" s="223" t="s">
        <v>324</v>
      </c>
      <c r="AU302" s="223" t="s">
        <v>86</v>
      </c>
      <c r="AV302" s="13" t="s">
        <v>86</v>
      </c>
      <c r="AW302" s="13" t="s">
        <v>37</v>
      </c>
      <c r="AX302" s="13" t="s">
        <v>84</v>
      </c>
      <c r="AY302" s="223" t="s">
        <v>315</v>
      </c>
    </row>
    <row r="303" spans="1:65" s="2" customFormat="1" ht="16.5" customHeight="1">
      <c r="A303" s="36"/>
      <c r="B303" s="37"/>
      <c r="C303" s="196" t="s">
        <v>668</v>
      </c>
      <c r="D303" s="196" t="s">
        <v>317</v>
      </c>
      <c r="E303" s="197" t="s">
        <v>1639</v>
      </c>
      <c r="F303" s="198" t="s">
        <v>1640</v>
      </c>
      <c r="G303" s="199" t="s">
        <v>105</v>
      </c>
      <c r="H303" s="200">
        <v>7</v>
      </c>
      <c r="I303" s="201"/>
      <c r="J303" s="202">
        <f>ROUND(I303*H303,2)</f>
        <v>0</v>
      </c>
      <c r="K303" s="198" t="s">
        <v>320</v>
      </c>
      <c r="L303" s="41"/>
      <c r="M303" s="203" t="s">
        <v>19</v>
      </c>
      <c r="N303" s="204" t="s">
        <v>47</v>
      </c>
      <c r="O303" s="66"/>
      <c r="P303" s="205">
        <f>O303*H303</f>
        <v>0</v>
      </c>
      <c r="Q303" s="205">
        <v>0</v>
      </c>
      <c r="R303" s="205">
        <f>Q303*H303</f>
        <v>0</v>
      </c>
      <c r="S303" s="205">
        <v>0</v>
      </c>
      <c r="T303" s="206">
        <f>S303*H303</f>
        <v>0</v>
      </c>
      <c r="U303" s="36"/>
      <c r="V303" s="36"/>
      <c r="W303" s="36"/>
      <c r="X303" s="36"/>
      <c r="Y303" s="36"/>
      <c r="Z303" s="36"/>
      <c r="AA303" s="36"/>
      <c r="AB303" s="36"/>
      <c r="AC303" s="36"/>
      <c r="AD303" s="36"/>
      <c r="AE303" s="36"/>
      <c r="AR303" s="207" t="s">
        <v>194</v>
      </c>
      <c r="AT303" s="207" t="s">
        <v>317</v>
      </c>
      <c r="AU303" s="207" t="s">
        <v>86</v>
      </c>
      <c r="AY303" s="19" t="s">
        <v>315</v>
      </c>
      <c r="BE303" s="208">
        <f>IF(N303="základní",J303,0)</f>
        <v>0</v>
      </c>
      <c r="BF303" s="208">
        <f>IF(N303="snížená",J303,0)</f>
        <v>0</v>
      </c>
      <c r="BG303" s="208">
        <f>IF(N303="zákl. přenesená",J303,0)</f>
        <v>0</v>
      </c>
      <c r="BH303" s="208">
        <f>IF(N303="sníž. přenesená",J303,0)</f>
        <v>0</v>
      </c>
      <c r="BI303" s="208">
        <f>IF(N303="nulová",J303,0)</f>
        <v>0</v>
      </c>
      <c r="BJ303" s="19" t="s">
        <v>84</v>
      </c>
      <c r="BK303" s="208">
        <f>ROUND(I303*H303,2)</f>
        <v>0</v>
      </c>
      <c r="BL303" s="19" t="s">
        <v>194</v>
      </c>
      <c r="BM303" s="207" t="s">
        <v>2093</v>
      </c>
    </row>
    <row r="304" spans="1:65" s="2" customFormat="1">
      <c r="A304" s="36"/>
      <c r="B304" s="37"/>
      <c r="C304" s="38"/>
      <c r="D304" s="209" t="s">
        <v>322</v>
      </c>
      <c r="E304" s="38"/>
      <c r="F304" s="210" t="s">
        <v>1642</v>
      </c>
      <c r="G304" s="38"/>
      <c r="H304" s="38"/>
      <c r="I304" s="118"/>
      <c r="J304" s="38"/>
      <c r="K304" s="38"/>
      <c r="L304" s="41"/>
      <c r="M304" s="211"/>
      <c r="N304" s="212"/>
      <c r="O304" s="66"/>
      <c r="P304" s="66"/>
      <c r="Q304" s="66"/>
      <c r="R304" s="66"/>
      <c r="S304" s="66"/>
      <c r="T304" s="67"/>
      <c r="U304" s="36"/>
      <c r="V304" s="36"/>
      <c r="W304" s="36"/>
      <c r="X304" s="36"/>
      <c r="Y304" s="36"/>
      <c r="Z304" s="36"/>
      <c r="AA304" s="36"/>
      <c r="AB304" s="36"/>
      <c r="AC304" s="36"/>
      <c r="AD304" s="36"/>
      <c r="AE304" s="36"/>
      <c r="AT304" s="19" t="s">
        <v>322</v>
      </c>
      <c r="AU304" s="19" t="s">
        <v>86</v>
      </c>
    </row>
    <row r="305" spans="1:65" s="14" customFormat="1">
      <c r="B305" s="225"/>
      <c r="C305" s="226"/>
      <c r="D305" s="209" t="s">
        <v>324</v>
      </c>
      <c r="E305" s="227" t="s">
        <v>19</v>
      </c>
      <c r="F305" s="228" t="s">
        <v>1643</v>
      </c>
      <c r="G305" s="226"/>
      <c r="H305" s="227" t="s">
        <v>19</v>
      </c>
      <c r="I305" s="229"/>
      <c r="J305" s="226"/>
      <c r="K305" s="226"/>
      <c r="L305" s="230"/>
      <c r="M305" s="231"/>
      <c r="N305" s="232"/>
      <c r="O305" s="232"/>
      <c r="P305" s="232"/>
      <c r="Q305" s="232"/>
      <c r="R305" s="232"/>
      <c r="S305" s="232"/>
      <c r="T305" s="233"/>
      <c r="AT305" s="234" t="s">
        <v>324</v>
      </c>
      <c r="AU305" s="234" t="s">
        <v>86</v>
      </c>
      <c r="AV305" s="14" t="s">
        <v>84</v>
      </c>
      <c r="AW305" s="14" t="s">
        <v>37</v>
      </c>
      <c r="AX305" s="14" t="s">
        <v>76</v>
      </c>
      <c r="AY305" s="234" t="s">
        <v>315</v>
      </c>
    </row>
    <row r="306" spans="1:65" s="13" customFormat="1">
      <c r="B306" s="213"/>
      <c r="C306" s="214"/>
      <c r="D306" s="209" t="s">
        <v>324</v>
      </c>
      <c r="E306" s="215" t="s">
        <v>19</v>
      </c>
      <c r="F306" s="216" t="s">
        <v>2094</v>
      </c>
      <c r="G306" s="214"/>
      <c r="H306" s="217">
        <v>2</v>
      </c>
      <c r="I306" s="218"/>
      <c r="J306" s="214"/>
      <c r="K306" s="214"/>
      <c r="L306" s="219"/>
      <c r="M306" s="220"/>
      <c r="N306" s="221"/>
      <c r="O306" s="221"/>
      <c r="P306" s="221"/>
      <c r="Q306" s="221"/>
      <c r="R306" s="221"/>
      <c r="S306" s="221"/>
      <c r="T306" s="222"/>
      <c r="AT306" s="223" t="s">
        <v>324</v>
      </c>
      <c r="AU306" s="223" t="s">
        <v>86</v>
      </c>
      <c r="AV306" s="13" t="s">
        <v>86</v>
      </c>
      <c r="AW306" s="13" t="s">
        <v>37</v>
      </c>
      <c r="AX306" s="13" t="s">
        <v>76</v>
      </c>
      <c r="AY306" s="223" t="s">
        <v>315</v>
      </c>
    </row>
    <row r="307" spans="1:65" s="13" customFormat="1">
      <c r="B307" s="213"/>
      <c r="C307" s="214"/>
      <c r="D307" s="209" t="s">
        <v>324</v>
      </c>
      <c r="E307" s="215" t="s">
        <v>19</v>
      </c>
      <c r="F307" s="216" t="s">
        <v>2095</v>
      </c>
      <c r="G307" s="214"/>
      <c r="H307" s="217">
        <v>5</v>
      </c>
      <c r="I307" s="218"/>
      <c r="J307" s="214"/>
      <c r="K307" s="214"/>
      <c r="L307" s="219"/>
      <c r="M307" s="220"/>
      <c r="N307" s="221"/>
      <c r="O307" s="221"/>
      <c r="P307" s="221"/>
      <c r="Q307" s="221"/>
      <c r="R307" s="221"/>
      <c r="S307" s="221"/>
      <c r="T307" s="222"/>
      <c r="AT307" s="223" t="s">
        <v>324</v>
      </c>
      <c r="AU307" s="223" t="s">
        <v>86</v>
      </c>
      <c r="AV307" s="13" t="s">
        <v>86</v>
      </c>
      <c r="AW307" s="13" t="s">
        <v>37</v>
      </c>
      <c r="AX307" s="13" t="s">
        <v>76</v>
      </c>
      <c r="AY307" s="223" t="s">
        <v>315</v>
      </c>
    </row>
    <row r="308" spans="1:65" s="16" customFormat="1">
      <c r="B308" s="246"/>
      <c r="C308" s="247"/>
      <c r="D308" s="209" t="s">
        <v>324</v>
      </c>
      <c r="E308" s="248" t="s">
        <v>19</v>
      </c>
      <c r="F308" s="249" t="s">
        <v>368</v>
      </c>
      <c r="G308" s="247"/>
      <c r="H308" s="250">
        <v>7</v>
      </c>
      <c r="I308" s="251"/>
      <c r="J308" s="247"/>
      <c r="K308" s="247"/>
      <c r="L308" s="252"/>
      <c r="M308" s="253"/>
      <c r="N308" s="254"/>
      <c r="O308" s="254"/>
      <c r="P308" s="254"/>
      <c r="Q308" s="254"/>
      <c r="R308" s="254"/>
      <c r="S308" s="254"/>
      <c r="T308" s="255"/>
      <c r="AT308" s="256" t="s">
        <v>324</v>
      </c>
      <c r="AU308" s="256" t="s">
        <v>86</v>
      </c>
      <c r="AV308" s="16" t="s">
        <v>194</v>
      </c>
      <c r="AW308" s="16" t="s">
        <v>37</v>
      </c>
      <c r="AX308" s="16" t="s">
        <v>84</v>
      </c>
      <c r="AY308" s="256" t="s">
        <v>315</v>
      </c>
    </row>
    <row r="309" spans="1:65" s="2" customFormat="1" ht="16.5" customHeight="1">
      <c r="A309" s="36"/>
      <c r="B309" s="37"/>
      <c r="C309" s="196" t="s">
        <v>673</v>
      </c>
      <c r="D309" s="196" t="s">
        <v>317</v>
      </c>
      <c r="E309" s="197" t="s">
        <v>2096</v>
      </c>
      <c r="F309" s="198" t="s">
        <v>2097</v>
      </c>
      <c r="G309" s="199" t="s">
        <v>994</v>
      </c>
      <c r="H309" s="200">
        <v>2</v>
      </c>
      <c r="I309" s="201"/>
      <c r="J309" s="202">
        <f>ROUND(I309*H309,2)</f>
        <v>0</v>
      </c>
      <c r="K309" s="198" t="s">
        <v>19</v>
      </c>
      <c r="L309" s="41"/>
      <c r="M309" s="203" t="s">
        <v>19</v>
      </c>
      <c r="N309" s="204" t="s">
        <v>47</v>
      </c>
      <c r="O309" s="66"/>
      <c r="P309" s="205">
        <f>O309*H309</f>
        <v>0</v>
      </c>
      <c r="Q309" s="205">
        <v>0</v>
      </c>
      <c r="R309" s="205">
        <f>Q309*H309</f>
        <v>0</v>
      </c>
      <c r="S309" s="205">
        <v>0</v>
      </c>
      <c r="T309" s="206">
        <f>S309*H309</f>
        <v>0</v>
      </c>
      <c r="U309" s="36"/>
      <c r="V309" s="36"/>
      <c r="W309" s="36"/>
      <c r="X309" s="36"/>
      <c r="Y309" s="36"/>
      <c r="Z309" s="36"/>
      <c r="AA309" s="36"/>
      <c r="AB309" s="36"/>
      <c r="AC309" s="36"/>
      <c r="AD309" s="36"/>
      <c r="AE309" s="36"/>
      <c r="AR309" s="207" t="s">
        <v>194</v>
      </c>
      <c r="AT309" s="207" t="s">
        <v>317</v>
      </c>
      <c r="AU309" s="207" t="s">
        <v>86</v>
      </c>
      <c r="AY309" s="19" t="s">
        <v>315</v>
      </c>
      <c r="BE309" s="208">
        <f>IF(N309="základní",J309,0)</f>
        <v>0</v>
      </c>
      <c r="BF309" s="208">
        <f>IF(N309="snížená",J309,0)</f>
        <v>0</v>
      </c>
      <c r="BG309" s="208">
        <f>IF(N309="zákl. přenesená",J309,0)</f>
        <v>0</v>
      </c>
      <c r="BH309" s="208">
        <f>IF(N309="sníž. přenesená",J309,0)</f>
        <v>0</v>
      </c>
      <c r="BI309" s="208">
        <f>IF(N309="nulová",J309,0)</f>
        <v>0</v>
      </c>
      <c r="BJ309" s="19" t="s">
        <v>84</v>
      </c>
      <c r="BK309" s="208">
        <f>ROUND(I309*H309,2)</f>
        <v>0</v>
      </c>
      <c r="BL309" s="19" t="s">
        <v>194</v>
      </c>
      <c r="BM309" s="207" t="s">
        <v>2098</v>
      </c>
    </row>
    <row r="310" spans="1:65" s="13" customFormat="1">
      <c r="B310" s="213"/>
      <c r="C310" s="214"/>
      <c r="D310" s="209" t="s">
        <v>324</v>
      </c>
      <c r="E310" s="215" t="s">
        <v>19</v>
      </c>
      <c r="F310" s="216" t="s">
        <v>2099</v>
      </c>
      <c r="G310" s="214"/>
      <c r="H310" s="217">
        <v>1</v>
      </c>
      <c r="I310" s="218"/>
      <c r="J310" s="214"/>
      <c r="K310" s="214"/>
      <c r="L310" s="219"/>
      <c r="M310" s="220"/>
      <c r="N310" s="221"/>
      <c r="O310" s="221"/>
      <c r="P310" s="221"/>
      <c r="Q310" s="221"/>
      <c r="R310" s="221"/>
      <c r="S310" s="221"/>
      <c r="T310" s="222"/>
      <c r="AT310" s="223" t="s">
        <v>324</v>
      </c>
      <c r="AU310" s="223" t="s">
        <v>86</v>
      </c>
      <c r="AV310" s="13" t="s">
        <v>86</v>
      </c>
      <c r="AW310" s="13" t="s">
        <v>37</v>
      </c>
      <c r="AX310" s="13" t="s">
        <v>76</v>
      </c>
      <c r="AY310" s="223" t="s">
        <v>315</v>
      </c>
    </row>
    <row r="311" spans="1:65" s="13" customFormat="1">
      <c r="B311" s="213"/>
      <c r="C311" s="214"/>
      <c r="D311" s="209" t="s">
        <v>324</v>
      </c>
      <c r="E311" s="215" t="s">
        <v>19</v>
      </c>
      <c r="F311" s="216" t="s">
        <v>2100</v>
      </c>
      <c r="G311" s="214"/>
      <c r="H311" s="217">
        <v>1</v>
      </c>
      <c r="I311" s="218"/>
      <c r="J311" s="214"/>
      <c r="K311" s="214"/>
      <c r="L311" s="219"/>
      <c r="M311" s="220"/>
      <c r="N311" s="221"/>
      <c r="O311" s="221"/>
      <c r="P311" s="221"/>
      <c r="Q311" s="221"/>
      <c r="R311" s="221"/>
      <c r="S311" s="221"/>
      <c r="T311" s="222"/>
      <c r="AT311" s="223" t="s">
        <v>324</v>
      </c>
      <c r="AU311" s="223" t="s">
        <v>86</v>
      </c>
      <c r="AV311" s="13" t="s">
        <v>86</v>
      </c>
      <c r="AW311" s="13" t="s">
        <v>37</v>
      </c>
      <c r="AX311" s="13" t="s">
        <v>76</v>
      </c>
      <c r="AY311" s="223" t="s">
        <v>315</v>
      </c>
    </row>
    <row r="312" spans="1:65" s="16" customFormat="1">
      <c r="B312" s="246"/>
      <c r="C312" s="247"/>
      <c r="D312" s="209" t="s">
        <v>324</v>
      </c>
      <c r="E312" s="248" t="s">
        <v>19</v>
      </c>
      <c r="F312" s="249" t="s">
        <v>368</v>
      </c>
      <c r="G312" s="247"/>
      <c r="H312" s="250">
        <v>2</v>
      </c>
      <c r="I312" s="251"/>
      <c r="J312" s="247"/>
      <c r="K312" s="247"/>
      <c r="L312" s="252"/>
      <c r="M312" s="253"/>
      <c r="N312" s="254"/>
      <c r="O312" s="254"/>
      <c r="P312" s="254"/>
      <c r="Q312" s="254"/>
      <c r="R312" s="254"/>
      <c r="S312" s="254"/>
      <c r="T312" s="255"/>
      <c r="AT312" s="256" t="s">
        <v>324</v>
      </c>
      <c r="AU312" s="256" t="s">
        <v>86</v>
      </c>
      <c r="AV312" s="16" t="s">
        <v>194</v>
      </c>
      <c r="AW312" s="16" t="s">
        <v>37</v>
      </c>
      <c r="AX312" s="16" t="s">
        <v>84</v>
      </c>
      <c r="AY312" s="256" t="s">
        <v>315</v>
      </c>
    </row>
    <row r="313" spans="1:65" s="2" customFormat="1" ht="16.5" customHeight="1">
      <c r="A313" s="36"/>
      <c r="B313" s="37"/>
      <c r="C313" s="257" t="s">
        <v>678</v>
      </c>
      <c r="D313" s="257" t="s">
        <v>576</v>
      </c>
      <c r="E313" s="258" t="s">
        <v>2101</v>
      </c>
      <c r="F313" s="259" t="s">
        <v>2102</v>
      </c>
      <c r="G313" s="260" t="s">
        <v>994</v>
      </c>
      <c r="H313" s="261">
        <v>2</v>
      </c>
      <c r="I313" s="262"/>
      <c r="J313" s="263">
        <f>ROUND(I313*H313,2)</f>
        <v>0</v>
      </c>
      <c r="K313" s="259" t="s">
        <v>19</v>
      </c>
      <c r="L313" s="264"/>
      <c r="M313" s="265" t="s">
        <v>19</v>
      </c>
      <c r="N313" s="266" t="s">
        <v>47</v>
      </c>
      <c r="O313" s="66"/>
      <c r="P313" s="205">
        <f>O313*H313</f>
        <v>0</v>
      </c>
      <c r="Q313" s="205">
        <v>0</v>
      </c>
      <c r="R313" s="205">
        <f>Q313*H313</f>
        <v>0</v>
      </c>
      <c r="S313" s="205">
        <v>0</v>
      </c>
      <c r="T313" s="206">
        <f>S313*H313</f>
        <v>0</v>
      </c>
      <c r="U313" s="36"/>
      <c r="V313" s="36"/>
      <c r="W313" s="36"/>
      <c r="X313" s="36"/>
      <c r="Y313" s="36"/>
      <c r="Z313" s="36"/>
      <c r="AA313" s="36"/>
      <c r="AB313" s="36"/>
      <c r="AC313" s="36"/>
      <c r="AD313" s="36"/>
      <c r="AE313" s="36"/>
      <c r="AR313" s="207" t="s">
        <v>379</v>
      </c>
      <c r="AT313" s="207" t="s">
        <v>576</v>
      </c>
      <c r="AU313" s="207" t="s">
        <v>86</v>
      </c>
      <c r="AY313" s="19" t="s">
        <v>315</v>
      </c>
      <c r="BE313" s="208">
        <f>IF(N313="základní",J313,0)</f>
        <v>0</v>
      </c>
      <c r="BF313" s="208">
        <f>IF(N313="snížená",J313,0)</f>
        <v>0</v>
      </c>
      <c r="BG313" s="208">
        <f>IF(N313="zákl. přenesená",J313,0)</f>
        <v>0</v>
      </c>
      <c r="BH313" s="208">
        <f>IF(N313="sníž. přenesená",J313,0)</f>
        <v>0</v>
      </c>
      <c r="BI313" s="208">
        <f>IF(N313="nulová",J313,0)</f>
        <v>0</v>
      </c>
      <c r="BJ313" s="19" t="s">
        <v>84</v>
      </c>
      <c r="BK313" s="208">
        <f>ROUND(I313*H313,2)</f>
        <v>0</v>
      </c>
      <c r="BL313" s="19" t="s">
        <v>194</v>
      </c>
      <c r="BM313" s="207" t="s">
        <v>2103</v>
      </c>
    </row>
    <row r="314" spans="1:65" s="2" customFormat="1" ht="107.25">
      <c r="A314" s="36"/>
      <c r="B314" s="37"/>
      <c r="C314" s="38"/>
      <c r="D314" s="209" t="s">
        <v>322</v>
      </c>
      <c r="E314" s="38"/>
      <c r="F314" s="210" t="s">
        <v>2104</v>
      </c>
      <c r="G314" s="38"/>
      <c r="H314" s="38"/>
      <c r="I314" s="118"/>
      <c r="J314" s="38"/>
      <c r="K314" s="38"/>
      <c r="L314" s="41"/>
      <c r="M314" s="211"/>
      <c r="N314" s="212"/>
      <c r="O314" s="66"/>
      <c r="P314" s="66"/>
      <c r="Q314" s="66"/>
      <c r="R314" s="66"/>
      <c r="S314" s="66"/>
      <c r="T314" s="67"/>
      <c r="U314" s="36"/>
      <c r="V314" s="36"/>
      <c r="W314" s="36"/>
      <c r="X314" s="36"/>
      <c r="Y314" s="36"/>
      <c r="Z314" s="36"/>
      <c r="AA314" s="36"/>
      <c r="AB314" s="36"/>
      <c r="AC314" s="36"/>
      <c r="AD314" s="36"/>
      <c r="AE314" s="36"/>
      <c r="AT314" s="19" t="s">
        <v>322</v>
      </c>
      <c r="AU314" s="19" t="s">
        <v>86</v>
      </c>
    </row>
    <row r="315" spans="1:65" s="13" customFormat="1">
      <c r="B315" s="213"/>
      <c r="C315" s="214"/>
      <c r="D315" s="209" t="s">
        <v>324</v>
      </c>
      <c r="E315" s="215" t="s">
        <v>19</v>
      </c>
      <c r="F315" s="216" t="s">
        <v>2099</v>
      </c>
      <c r="G315" s="214"/>
      <c r="H315" s="217">
        <v>1</v>
      </c>
      <c r="I315" s="218"/>
      <c r="J315" s="214"/>
      <c r="K315" s="214"/>
      <c r="L315" s="219"/>
      <c r="M315" s="220"/>
      <c r="N315" s="221"/>
      <c r="O315" s="221"/>
      <c r="P315" s="221"/>
      <c r="Q315" s="221"/>
      <c r="R315" s="221"/>
      <c r="S315" s="221"/>
      <c r="T315" s="222"/>
      <c r="AT315" s="223" t="s">
        <v>324</v>
      </c>
      <c r="AU315" s="223" t="s">
        <v>86</v>
      </c>
      <c r="AV315" s="13" t="s">
        <v>86</v>
      </c>
      <c r="AW315" s="13" t="s">
        <v>37</v>
      </c>
      <c r="AX315" s="13" t="s">
        <v>76</v>
      </c>
      <c r="AY315" s="223" t="s">
        <v>315</v>
      </c>
    </row>
    <row r="316" spans="1:65" s="13" customFormat="1">
      <c r="B316" s="213"/>
      <c r="C316" s="214"/>
      <c r="D316" s="209" t="s">
        <v>324</v>
      </c>
      <c r="E316" s="215" t="s">
        <v>19</v>
      </c>
      <c r="F316" s="216" t="s">
        <v>2100</v>
      </c>
      <c r="G316" s="214"/>
      <c r="H316" s="217">
        <v>1</v>
      </c>
      <c r="I316" s="218"/>
      <c r="J316" s="214"/>
      <c r="K316" s="214"/>
      <c r="L316" s="219"/>
      <c r="M316" s="220"/>
      <c r="N316" s="221"/>
      <c r="O316" s="221"/>
      <c r="P316" s="221"/>
      <c r="Q316" s="221"/>
      <c r="R316" s="221"/>
      <c r="S316" s="221"/>
      <c r="T316" s="222"/>
      <c r="AT316" s="223" t="s">
        <v>324</v>
      </c>
      <c r="AU316" s="223" t="s">
        <v>86</v>
      </c>
      <c r="AV316" s="13" t="s">
        <v>86</v>
      </c>
      <c r="AW316" s="13" t="s">
        <v>37</v>
      </c>
      <c r="AX316" s="13" t="s">
        <v>76</v>
      </c>
      <c r="AY316" s="223" t="s">
        <v>315</v>
      </c>
    </row>
    <row r="317" spans="1:65" s="16" customFormat="1">
      <c r="B317" s="246"/>
      <c r="C317" s="247"/>
      <c r="D317" s="209" t="s">
        <v>324</v>
      </c>
      <c r="E317" s="248" t="s">
        <v>19</v>
      </c>
      <c r="F317" s="249" t="s">
        <v>368</v>
      </c>
      <c r="G317" s="247"/>
      <c r="H317" s="250">
        <v>2</v>
      </c>
      <c r="I317" s="251"/>
      <c r="J317" s="247"/>
      <c r="K317" s="247"/>
      <c r="L317" s="252"/>
      <c r="M317" s="253"/>
      <c r="N317" s="254"/>
      <c r="O317" s="254"/>
      <c r="P317" s="254"/>
      <c r="Q317" s="254"/>
      <c r="R317" s="254"/>
      <c r="S317" s="254"/>
      <c r="T317" s="255"/>
      <c r="AT317" s="256" t="s">
        <v>324</v>
      </c>
      <c r="AU317" s="256" t="s">
        <v>86</v>
      </c>
      <c r="AV317" s="16" t="s">
        <v>194</v>
      </c>
      <c r="AW317" s="16" t="s">
        <v>37</v>
      </c>
      <c r="AX317" s="16" t="s">
        <v>84</v>
      </c>
      <c r="AY317" s="256" t="s">
        <v>315</v>
      </c>
    </row>
    <row r="318" spans="1:65" s="2" customFormat="1" ht="24" customHeight="1">
      <c r="A318" s="36"/>
      <c r="B318" s="37"/>
      <c r="C318" s="196" t="s">
        <v>122</v>
      </c>
      <c r="D318" s="196" t="s">
        <v>317</v>
      </c>
      <c r="E318" s="197" t="s">
        <v>2105</v>
      </c>
      <c r="F318" s="198" t="s">
        <v>2106</v>
      </c>
      <c r="G318" s="199" t="s">
        <v>105</v>
      </c>
      <c r="H318" s="200">
        <v>1</v>
      </c>
      <c r="I318" s="201"/>
      <c r="J318" s="202">
        <f>ROUND(I318*H318,2)</f>
        <v>0</v>
      </c>
      <c r="K318" s="198" t="s">
        <v>19</v>
      </c>
      <c r="L318" s="41"/>
      <c r="M318" s="203" t="s">
        <v>19</v>
      </c>
      <c r="N318" s="204" t="s">
        <v>47</v>
      </c>
      <c r="O318" s="66"/>
      <c r="P318" s="205">
        <f>O318*H318</f>
        <v>0</v>
      </c>
      <c r="Q318" s="205">
        <v>4.8000000000000001E-2</v>
      </c>
      <c r="R318" s="205">
        <f>Q318*H318</f>
        <v>4.8000000000000001E-2</v>
      </c>
      <c r="S318" s="205">
        <v>0</v>
      </c>
      <c r="T318" s="206">
        <f>S318*H318</f>
        <v>0</v>
      </c>
      <c r="U318" s="36"/>
      <c r="V318" s="36"/>
      <c r="W318" s="36"/>
      <c r="X318" s="36"/>
      <c r="Y318" s="36"/>
      <c r="Z318" s="36"/>
      <c r="AA318" s="36"/>
      <c r="AB318" s="36"/>
      <c r="AC318" s="36"/>
      <c r="AD318" s="36"/>
      <c r="AE318" s="36"/>
      <c r="AR318" s="207" t="s">
        <v>194</v>
      </c>
      <c r="AT318" s="207" t="s">
        <v>317</v>
      </c>
      <c r="AU318" s="207" t="s">
        <v>86</v>
      </c>
      <c r="AY318" s="19" t="s">
        <v>315</v>
      </c>
      <c r="BE318" s="208">
        <f>IF(N318="základní",J318,0)</f>
        <v>0</v>
      </c>
      <c r="BF318" s="208">
        <f>IF(N318="snížená",J318,0)</f>
        <v>0</v>
      </c>
      <c r="BG318" s="208">
        <f>IF(N318="zákl. přenesená",J318,0)</f>
        <v>0</v>
      </c>
      <c r="BH318" s="208">
        <f>IF(N318="sníž. přenesená",J318,0)</f>
        <v>0</v>
      </c>
      <c r="BI318" s="208">
        <f>IF(N318="nulová",J318,0)</f>
        <v>0</v>
      </c>
      <c r="BJ318" s="19" t="s">
        <v>84</v>
      </c>
      <c r="BK318" s="208">
        <f>ROUND(I318*H318,2)</f>
        <v>0</v>
      </c>
      <c r="BL318" s="19" t="s">
        <v>194</v>
      </c>
      <c r="BM318" s="207" t="s">
        <v>2107</v>
      </c>
    </row>
    <row r="319" spans="1:65" s="2" customFormat="1" ht="48.75">
      <c r="A319" s="36"/>
      <c r="B319" s="37"/>
      <c r="C319" s="38"/>
      <c r="D319" s="209" t="s">
        <v>322</v>
      </c>
      <c r="E319" s="38"/>
      <c r="F319" s="210" t="s">
        <v>2108</v>
      </c>
      <c r="G319" s="38"/>
      <c r="H319" s="38"/>
      <c r="I319" s="118"/>
      <c r="J319" s="38"/>
      <c r="K319" s="38"/>
      <c r="L319" s="41"/>
      <c r="M319" s="211"/>
      <c r="N319" s="212"/>
      <c r="O319" s="66"/>
      <c r="P319" s="66"/>
      <c r="Q319" s="66"/>
      <c r="R319" s="66"/>
      <c r="S319" s="66"/>
      <c r="T319" s="67"/>
      <c r="U319" s="36"/>
      <c r="V319" s="36"/>
      <c r="W319" s="36"/>
      <c r="X319" s="36"/>
      <c r="Y319" s="36"/>
      <c r="Z319" s="36"/>
      <c r="AA319" s="36"/>
      <c r="AB319" s="36"/>
      <c r="AC319" s="36"/>
      <c r="AD319" s="36"/>
      <c r="AE319" s="36"/>
      <c r="AT319" s="19" t="s">
        <v>322</v>
      </c>
      <c r="AU319" s="19" t="s">
        <v>86</v>
      </c>
    </row>
    <row r="320" spans="1:65" s="13" customFormat="1">
      <c r="B320" s="213"/>
      <c r="C320" s="214"/>
      <c r="D320" s="209" t="s">
        <v>324</v>
      </c>
      <c r="E320" s="215" t="s">
        <v>19</v>
      </c>
      <c r="F320" s="216" t="s">
        <v>2109</v>
      </c>
      <c r="G320" s="214"/>
      <c r="H320" s="217">
        <v>1</v>
      </c>
      <c r="I320" s="218"/>
      <c r="J320" s="214"/>
      <c r="K320" s="214"/>
      <c r="L320" s="219"/>
      <c r="M320" s="220"/>
      <c r="N320" s="221"/>
      <c r="O320" s="221"/>
      <c r="P320" s="221"/>
      <c r="Q320" s="221"/>
      <c r="R320" s="221"/>
      <c r="S320" s="221"/>
      <c r="T320" s="222"/>
      <c r="AT320" s="223" t="s">
        <v>324</v>
      </c>
      <c r="AU320" s="223" t="s">
        <v>86</v>
      </c>
      <c r="AV320" s="13" t="s">
        <v>86</v>
      </c>
      <c r="AW320" s="13" t="s">
        <v>37</v>
      </c>
      <c r="AX320" s="13" t="s">
        <v>84</v>
      </c>
      <c r="AY320" s="223" t="s">
        <v>315</v>
      </c>
    </row>
    <row r="321" spans="1:65" s="2" customFormat="1" ht="24" customHeight="1">
      <c r="A321" s="36"/>
      <c r="B321" s="37"/>
      <c r="C321" s="196" t="s">
        <v>689</v>
      </c>
      <c r="D321" s="196" t="s">
        <v>317</v>
      </c>
      <c r="E321" s="197" t="s">
        <v>2110</v>
      </c>
      <c r="F321" s="198" t="s">
        <v>2111</v>
      </c>
      <c r="G321" s="199" t="s">
        <v>105</v>
      </c>
      <c r="H321" s="200">
        <v>1</v>
      </c>
      <c r="I321" s="201"/>
      <c r="J321" s="202">
        <f>ROUND(I321*H321,2)</f>
        <v>0</v>
      </c>
      <c r="K321" s="198" t="s">
        <v>19</v>
      </c>
      <c r="L321" s="41"/>
      <c r="M321" s="203" t="s">
        <v>19</v>
      </c>
      <c r="N321" s="204" t="s">
        <v>47</v>
      </c>
      <c r="O321" s="66"/>
      <c r="P321" s="205">
        <f>O321*H321</f>
        <v>0</v>
      </c>
      <c r="Q321" s="205">
        <v>4.8000000000000001E-2</v>
      </c>
      <c r="R321" s="205">
        <f>Q321*H321</f>
        <v>4.8000000000000001E-2</v>
      </c>
      <c r="S321" s="205">
        <v>0</v>
      </c>
      <c r="T321" s="206">
        <f>S321*H321</f>
        <v>0</v>
      </c>
      <c r="U321" s="36"/>
      <c r="V321" s="36"/>
      <c r="W321" s="36"/>
      <c r="X321" s="36"/>
      <c r="Y321" s="36"/>
      <c r="Z321" s="36"/>
      <c r="AA321" s="36"/>
      <c r="AB321" s="36"/>
      <c r="AC321" s="36"/>
      <c r="AD321" s="36"/>
      <c r="AE321" s="36"/>
      <c r="AR321" s="207" t="s">
        <v>194</v>
      </c>
      <c r="AT321" s="207" t="s">
        <v>317</v>
      </c>
      <c r="AU321" s="207" t="s">
        <v>86</v>
      </c>
      <c r="AY321" s="19" t="s">
        <v>315</v>
      </c>
      <c r="BE321" s="208">
        <f>IF(N321="základní",J321,0)</f>
        <v>0</v>
      </c>
      <c r="BF321" s="208">
        <f>IF(N321="snížená",J321,0)</f>
        <v>0</v>
      </c>
      <c r="BG321" s="208">
        <f>IF(N321="zákl. přenesená",J321,0)</f>
        <v>0</v>
      </c>
      <c r="BH321" s="208">
        <f>IF(N321="sníž. přenesená",J321,0)</f>
        <v>0</v>
      </c>
      <c r="BI321" s="208">
        <f>IF(N321="nulová",J321,0)</f>
        <v>0</v>
      </c>
      <c r="BJ321" s="19" t="s">
        <v>84</v>
      </c>
      <c r="BK321" s="208">
        <f>ROUND(I321*H321,2)</f>
        <v>0</v>
      </c>
      <c r="BL321" s="19" t="s">
        <v>194</v>
      </c>
      <c r="BM321" s="207" t="s">
        <v>2112</v>
      </c>
    </row>
    <row r="322" spans="1:65" s="2" customFormat="1" ht="48.75">
      <c r="A322" s="36"/>
      <c r="B322" s="37"/>
      <c r="C322" s="38"/>
      <c r="D322" s="209" t="s">
        <v>322</v>
      </c>
      <c r="E322" s="38"/>
      <c r="F322" s="210" t="s">
        <v>2113</v>
      </c>
      <c r="G322" s="38"/>
      <c r="H322" s="38"/>
      <c r="I322" s="118"/>
      <c r="J322" s="38"/>
      <c r="K322" s="38"/>
      <c r="L322" s="41"/>
      <c r="M322" s="211"/>
      <c r="N322" s="212"/>
      <c r="O322" s="66"/>
      <c r="P322" s="66"/>
      <c r="Q322" s="66"/>
      <c r="R322" s="66"/>
      <c r="S322" s="66"/>
      <c r="T322" s="67"/>
      <c r="U322" s="36"/>
      <c r="V322" s="36"/>
      <c r="W322" s="36"/>
      <c r="X322" s="36"/>
      <c r="Y322" s="36"/>
      <c r="Z322" s="36"/>
      <c r="AA322" s="36"/>
      <c r="AB322" s="36"/>
      <c r="AC322" s="36"/>
      <c r="AD322" s="36"/>
      <c r="AE322" s="36"/>
      <c r="AT322" s="19" t="s">
        <v>322</v>
      </c>
      <c r="AU322" s="19" t="s">
        <v>86</v>
      </c>
    </row>
    <row r="323" spans="1:65" s="13" customFormat="1">
      <c r="B323" s="213"/>
      <c r="C323" s="214"/>
      <c r="D323" s="209" t="s">
        <v>324</v>
      </c>
      <c r="E323" s="215" t="s">
        <v>19</v>
      </c>
      <c r="F323" s="216" t="s">
        <v>2114</v>
      </c>
      <c r="G323" s="214"/>
      <c r="H323" s="217">
        <v>1</v>
      </c>
      <c r="I323" s="218"/>
      <c r="J323" s="214"/>
      <c r="K323" s="214"/>
      <c r="L323" s="219"/>
      <c r="M323" s="220"/>
      <c r="N323" s="221"/>
      <c r="O323" s="221"/>
      <c r="P323" s="221"/>
      <c r="Q323" s="221"/>
      <c r="R323" s="221"/>
      <c r="S323" s="221"/>
      <c r="T323" s="222"/>
      <c r="AT323" s="223" t="s">
        <v>324</v>
      </c>
      <c r="AU323" s="223" t="s">
        <v>86</v>
      </c>
      <c r="AV323" s="13" t="s">
        <v>86</v>
      </c>
      <c r="AW323" s="13" t="s">
        <v>37</v>
      </c>
      <c r="AX323" s="13" t="s">
        <v>84</v>
      </c>
      <c r="AY323" s="223" t="s">
        <v>315</v>
      </c>
    </row>
    <row r="324" spans="1:65" s="12" customFormat="1" ht="22.9" customHeight="1">
      <c r="B324" s="180"/>
      <c r="C324" s="181"/>
      <c r="D324" s="182" t="s">
        <v>75</v>
      </c>
      <c r="E324" s="194" t="s">
        <v>1687</v>
      </c>
      <c r="F324" s="194" t="s">
        <v>1688</v>
      </c>
      <c r="G324" s="181"/>
      <c r="H324" s="181"/>
      <c r="I324" s="184"/>
      <c r="J324" s="195">
        <f>BK324</f>
        <v>0</v>
      </c>
      <c r="K324" s="181"/>
      <c r="L324" s="186"/>
      <c r="M324" s="187"/>
      <c r="N324" s="188"/>
      <c r="O324" s="188"/>
      <c r="P324" s="189">
        <f>SUM(P325:P348)</f>
        <v>0</v>
      </c>
      <c r="Q324" s="188"/>
      <c r="R324" s="189">
        <f>SUM(R325:R348)</f>
        <v>0</v>
      </c>
      <c r="S324" s="188"/>
      <c r="T324" s="190">
        <f>SUM(T325:T348)</f>
        <v>0</v>
      </c>
      <c r="AR324" s="191" t="s">
        <v>84</v>
      </c>
      <c r="AT324" s="192" t="s">
        <v>75</v>
      </c>
      <c r="AU324" s="192" t="s">
        <v>84</v>
      </c>
      <c r="AY324" s="191" t="s">
        <v>315</v>
      </c>
      <c r="BK324" s="193">
        <f>SUM(BK325:BK348)</f>
        <v>0</v>
      </c>
    </row>
    <row r="325" spans="1:65" s="2" customFormat="1" ht="16.5" customHeight="1">
      <c r="A325" s="36"/>
      <c r="B325" s="37"/>
      <c r="C325" s="196" t="s">
        <v>176</v>
      </c>
      <c r="D325" s="196" t="s">
        <v>317</v>
      </c>
      <c r="E325" s="197" t="s">
        <v>1690</v>
      </c>
      <c r="F325" s="198" t="s">
        <v>1691</v>
      </c>
      <c r="G325" s="199" t="s">
        <v>117</v>
      </c>
      <c r="H325" s="200">
        <v>91.427999999999997</v>
      </c>
      <c r="I325" s="201"/>
      <c r="J325" s="202">
        <f>ROUND(I325*H325,2)</f>
        <v>0</v>
      </c>
      <c r="K325" s="198" t="s">
        <v>320</v>
      </c>
      <c r="L325" s="41"/>
      <c r="M325" s="203" t="s">
        <v>19</v>
      </c>
      <c r="N325" s="204" t="s">
        <v>47</v>
      </c>
      <c r="O325" s="66"/>
      <c r="P325" s="205">
        <f>O325*H325</f>
        <v>0</v>
      </c>
      <c r="Q325" s="205">
        <v>0</v>
      </c>
      <c r="R325" s="205">
        <f>Q325*H325</f>
        <v>0</v>
      </c>
      <c r="S325" s="205">
        <v>0</v>
      </c>
      <c r="T325" s="206">
        <f>S325*H325</f>
        <v>0</v>
      </c>
      <c r="U325" s="36"/>
      <c r="V325" s="36"/>
      <c r="W325" s="36"/>
      <c r="X325" s="36"/>
      <c r="Y325" s="36"/>
      <c r="Z325" s="36"/>
      <c r="AA325" s="36"/>
      <c r="AB325" s="36"/>
      <c r="AC325" s="36"/>
      <c r="AD325" s="36"/>
      <c r="AE325" s="36"/>
      <c r="AR325" s="207" t="s">
        <v>194</v>
      </c>
      <c r="AT325" s="207" t="s">
        <v>317</v>
      </c>
      <c r="AU325" s="207" t="s">
        <v>86</v>
      </c>
      <c r="AY325" s="19" t="s">
        <v>315</v>
      </c>
      <c r="BE325" s="208">
        <f>IF(N325="základní",J325,0)</f>
        <v>0</v>
      </c>
      <c r="BF325" s="208">
        <f>IF(N325="snížená",J325,0)</f>
        <v>0</v>
      </c>
      <c r="BG325" s="208">
        <f>IF(N325="zákl. přenesená",J325,0)</f>
        <v>0</v>
      </c>
      <c r="BH325" s="208">
        <f>IF(N325="sníž. přenesená",J325,0)</f>
        <v>0</v>
      </c>
      <c r="BI325" s="208">
        <f>IF(N325="nulová",J325,0)</f>
        <v>0</v>
      </c>
      <c r="BJ325" s="19" t="s">
        <v>84</v>
      </c>
      <c r="BK325" s="208">
        <f>ROUND(I325*H325,2)</f>
        <v>0</v>
      </c>
      <c r="BL325" s="19" t="s">
        <v>194</v>
      </c>
      <c r="BM325" s="207" t="s">
        <v>2115</v>
      </c>
    </row>
    <row r="326" spans="1:65" s="2" customFormat="1">
      <c r="A326" s="36"/>
      <c r="B326" s="37"/>
      <c r="C326" s="38"/>
      <c r="D326" s="209" t="s">
        <v>322</v>
      </c>
      <c r="E326" s="38"/>
      <c r="F326" s="210" t="s">
        <v>1693</v>
      </c>
      <c r="G326" s="38"/>
      <c r="H326" s="38"/>
      <c r="I326" s="118"/>
      <c r="J326" s="38"/>
      <c r="K326" s="38"/>
      <c r="L326" s="41"/>
      <c r="M326" s="211"/>
      <c r="N326" s="212"/>
      <c r="O326" s="66"/>
      <c r="P326" s="66"/>
      <c r="Q326" s="66"/>
      <c r="R326" s="66"/>
      <c r="S326" s="66"/>
      <c r="T326" s="67"/>
      <c r="U326" s="36"/>
      <c r="V326" s="36"/>
      <c r="W326" s="36"/>
      <c r="X326" s="36"/>
      <c r="Y326" s="36"/>
      <c r="Z326" s="36"/>
      <c r="AA326" s="36"/>
      <c r="AB326" s="36"/>
      <c r="AC326" s="36"/>
      <c r="AD326" s="36"/>
      <c r="AE326" s="36"/>
      <c r="AT326" s="19" t="s">
        <v>322</v>
      </c>
      <c r="AU326" s="19" t="s">
        <v>86</v>
      </c>
    </row>
    <row r="327" spans="1:65" s="13" customFormat="1">
      <c r="B327" s="213"/>
      <c r="C327" s="214"/>
      <c r="D327" s="209" t="s">
        <v>324</v>
      </c>
      <c r="E327" s="215" t="s">
        <v>19</v>
      </c>
      <c r="F327" s="216" t="s">
        <v>236</v>
      </c>
      <c r="G327" s="214"/>
      <c r="H327" s="217">
        <v>91.427999999999997</v>
      </c>
      <c r="I327" s="218"/>
      <c r="J327" s="214"/>
      <c r="K327" s="214"/>
      <c r="L327" s="219"/>
      <c r="M327" s="220"/>
      <c r="N327" s="221"/>
      <c r="O327" s="221"/>
      <c r="P327" s="221"/>
      <c r="Q327" s="221"/>
      <c r="R327" s="221"/>
      <c r="S327" s="221"/>
      <c r="T327" s="222"/>
      <c r="AT327" s="223" t="s">
        <v>324</v>
      </c>
      <c r="AU327" s="223" t="s">
        <v>86</v>
      </c>
      <c r="AV327" s="13" t="s">
        <v>86</v>
      </c>
      <c r="AW327" s="13" t="s">
        <v>37</v>
      </c>
      <c r="AX327" s="13" t="s">
        <v>84</v>
      </c>
      <c r="AY327" s="223" t="s">
        <v>315</v>
      </c>
    </row>
    <row r="328" spans="1:65" s="2" customFormat="1" ht="16.5" customHeight="1">
      <c r="A328" s="36"/>
      <c r="B328" s="37"/>
      <c r="C328" s="196" t="s">
        <v>700</v>
      </c>
      <c r="D328" s="196" t="s">
        <v>317</v>
      </c>
      <c r="E328" s="197" t="s">
        <v>1695</v>
      </c>
      <c r="F328" s="198" t="s">
        <v>1696</v>
      </c>
      <c r="G328" s="199" t="s">
        <v>117</v>
      </c>
      <c r="H328" s="200">
        <v>91.427999999999997</v>
      </c>
      <c r="I328" s="201"/>
      <c r="J328" s="202">
        <f>ROUND(I328*H328,2)</f>
        <v>0</v>
      </c>
      <c r="K328" s="198" t="s">
        <v>320</v>
      </c>
      <c r="L328" s="41"/>
      <c r="M328" s="203" t="s">
        <v>19</v>
      </c>
      <c r="N328" s="204" t="s">
        <v>47</v>
      </c>
      <c r="O328" s="66"/>
      <c r="P328" s="205">
        <f>O328*H328</f>
        <v>0</v>
      </c>
      <c r="Q328" s="205">
        <v>0</v>
      </c>
      <c r="R328" s="205">
        <f>Q328*H328</f>
        <v>0</v>
      </c>
      <c r="S328" s="205">
        <v>0</v>
      </c>
      <c r="T328" s="206">
        <f>S328*H328</f>
        <v>0</v>
      </c>
      <c r="U328" s="36"/>
      <c r="V328" s="36"/>
      <c r="W328" s="36"/>
      <c r="X328" s="36"/>
      <c r="Y328" s="36"/>
      <c r="Z328" s="36"/>
      <c r="AA328" s="36"/>
      <c r="AB328" s="36"/>
      <c r="AC328" s="36"/>
      <c r="AD328" s="36"/>
      <c r="AE328" s="36"/>
      <c r="AR328" s="207" t="s">
        <v>194</v>
      </c>
      <c r="AT328" s="207" t="s">
        <v>317</v>
      </c>
      <c r="AU328" s="207" t="s">
        <v>86</v>
      </c>
      <c r="AY328" s="19" t="s">
        <v>315</v>
      </c>
      <c r="BE328" s="208">
        <f>IF(N328="základní",J328,0)</f>
        <v>0</v>
      </c>
      <c r="BF328" s="208">
        <f>IF(N328="snížená",J328,0)</f>
        <v>0</v>
      </c>
      <c r="BG328" s="208">
        <f>IF(N328="zákl. přenesená",J328,0)</f>
        <v>0</v>
      </c>
      <c r="BH328" s="208">
        <f>IF(N328="sníž. přenesená",J328,0)</f>
        <v>0</v>
      </c>
      <c r="BI328" s="208">
        <f>IF(N328="nulová",J328,0)</f>
        <v>0</v>
      </c>
      <c r="BJ328" s="19" t="s">
        <v>84</v>
      </c>
      <c r="BK328" s="208">
        <f>ROUND(I328*H328,2)</f>
        <v>0</v>
      </c>
      <c r="BL328" s="19" t="s">
        <v>194</v>
      </c>
      <c r="BM328" s="207" t="s">
        <v>2116</v>
      </c>
    </row>
    <row r="329" spans="1:65" s="2" customFormat="1" ht="19.5">
      <c r="A329" s="36"/>
      <c r="B329" s="37"/>
      <c r="C329" s="38"/>
      <c r="D329" s="209" t="s">
        <v>322</v>
      </c>
      <c r="E329" s="38"/>
      <c r="F329" s="210" t="s">
        <v>1698</v>
      </c>
      <c r="G329" s="38"/>
      <c r="H329" s="38"/>
      <c r="I329" s="118"/>
      <c r="J329" s="38"/>
      <c r="K329" s="38"/>
      <c r="L329" s="41"/>
      <c r="M329" s="211"/>
      <c r="N329" s="212"/>
      <c r="O329" s="66"/>
      <c r="P329" s="66"/>
      <c r="Q329" s="66"/>
      <c r="R329" s="66"/>
      <c r="S329" s="66"/>
      <c r="T329" s="67"/>
      <c r="U329" s="36"/>
      <c r="V329" s="36"/>
      <c r="W329" s="36"/>
      <c r="X329" s="36"/>
      <c r="Y329" s="36"/>
      <c r="Z329" s="36"/>
      <c r="AA329" s="36"/>
      <c r="AB329" s="36"/>
      <c r="AC329" s="36"/>
      <c r="AD329" s="36"/>
      <c r="AE329" s="36"/>
      <c r="AT329" s="19" t="s">
        <v>322</v>
      </c>
      <c r="AU329" s="19" t="s">
        <v>86</v>
      </c>
    </row>
    <row r="330" spans="1:65" s="13" customFormat="1">
      <c r="B330" s="213"/>
      <c r="C330" s="214"/>
      <c r="D330" s="209" t="s">
        <v>324</v>
      </c>
      <c r="E330" s="215" t="s">
        <v>19</v>
      </c>
      <c r="F330" s="216" t="s">
        <v>236</v>
      </c>
      <c r="G330" s="214"/>
      <c r="H330" s="217">
        <v>91.427999999999997</v>
      </c>
      <c r="I330" s="218"/>
      <c r="J330" s="214"/>
      <c r="K330" s="214"/>
      <c r="L330" s="219"/>
      <c r="M330" s="220"/>
      <c r="N330" s="221"/>
      <c r="O330" s="221"/>
      <c r="P330" s="221"/>
      <c r="Q330" s="221"/>
      <c r="R330" s="221"/>
      <c r="S330" s="221"/>
      <c r="T330" s="222"/>
      <c r="AT330" s="223" t="s">
        <v>324</v>
      </c>
      <c r="AU330" s="223" t="s">
        <v>86</v>
      </c>
      <c r="AV330" s="13" t="s">
        <v>86</v>
      </c>
      <c r="AW330" s="13" t="s">
        <v>37</v>
      </c>
      <c r="AX330" s="13" t="s">
        <v>84</v>
      </c>
      <c r="AY330" s="223" t="s">
        <v>315</v>
      </c>
    </row>
    <row r="331" spans="1:65" s="2" customFormat="1" ht="16.5" customHeight="1">
      <c r="A331" s="36"/>
      <c r="B331" s="37"/>
      <c r="C331" s="196" t="s">
        <v>710</v>
      </c>
      <c r="D331" s="196" t="s">
        <v>317</v>
      </c>
      <c r="E331" s="197" t="s">
        <v>1705</v>
      </c>
      <c r="F331" s="198" t="s">
        <v>1706</v>
      </c>
      <c r="G331" s="199" t="s">
        <v>117</v>
      </c>
      <c r="H331" s="200">
        <v>91.463999999999999</v>
      </c>
      <c r="I331" s="201"/>
      <c r="J331" s="202">
        <f>ROUND(I331*H331,2)</f>
        <v>0</v>
      </c>
      <c r="K331" s="198" t="s">
        <v>320</v>
      </c>
      <c r="L331" s="41"/>
      <c r="M331" s="203" t="s">
        <v>19</v>
      </c>
      <c r="N331" s="204" t="s">
        <v>47</v>
      </c>
      <c r="O331" s="66"/>
      <c r="P331" s="205">
        <f>O331*H331</f>
        <v>0</v>
      </c>
      <c r="Q331" s="205">
        <v>0</v>
      </c>
      <c r="R331" s="205">
        <f>Q331*H331</f>
        <v>0</v>
      </c>
      <c r="S331" s="205">
        <v>0</v>
      </c>
      <c r="T331" s="206">
        <f>S331*H331</f>
        <v>0</v>
      </c>
      <c r="U331" s="36"/>
      <c r="V331" s="36"/>
      <c r="W331" s="36"/>
      <c r="X331" s="36"/>
      <c r="Y331" s="36"/>
      <c r="Z331" s="36"/>
      <c r="AA331" s="36"/>
      <c r="AB331" s="36"/>
      <c r="AC331" s="36"/>
      <c r="AD331" s="36"/>
      <c r="AE331" s="36"/>
      <c r="AR331" s="207" t="s">
        <v>194</v>
      </c>
      <c r="AT331" s="207" t="s">
        <v>317</v>
      </c>
      <c r="AU331" s="207" t="s">
        <v>86</v>
      </c>
      <c r="AY331" s="19" t="s">
        <v>315</v>
      </c>
      <c r="BE331" s="208">
        <f>IF(N331="základní",J331,0)</f>
        <v>0</v>
      </c>
      <c r="BF331" s="208">
        <f>IF(N331="snížená",J331,0)</f>
        <v>0</v>
      </c>
      <c r="BG331" s="208">
        <f>IF(N331="zákl. přenesená",J331,0)</f>
        <v>0</v>
      </c>
      <c r="BH331" s="208">
        <f>IF(N331="sníž. přenesená",J331,0)</f>
        <v>0</v>
      </c>
      <c r="BI331" s="208">
        <f>IF(N331="nulová",J331,0)</f>
        <v>0</v>
      </c>
      <c r="BJ331" s="19" t="s">
        <v>84</v>
      </c>
      <c r="BK331" s="208">
        <f>ROUND(I331*H331,2)</f>
        <v>0</v>
      </c>
      <c r="BL331" s="19" t="s">
        <v>194</v>
      </c>
      <c r="BM331" s="207" t="s">
        <v>2117</v>
      </c>
    </row>
    <row r="332" spans="1:65" s="2" customFormat="1">
      <c r="A332" s="36"/>
      <c r="B332" s="37"/>
      <c r="C332" s="38"/>
      <c r="D332" s="209" t="s">
        <v>322</v>
      </c>
      <c r="E332" s="38"/>
      <c r="F332" s="210" t="s">
        <v>1708</v>
      </c>
      <c r="G332" s="38"/>
      <c r="H332" s="38"/>
      <c r="I332" s="118"/>
      <c r="J332" s="38"/>
      <c r="K332" s="38"/>
      <c r="L332" s="41"/>
      <c r="M332" s="211"/>
      <c r="N332" s="212"/>
      <c r="O332" s="66"/>
      <c r="P332" s="66"/>
      <c r="Q332" s="66"/>
      <c r="R332" s="66"/>
      <c r="S332" s="66"/>
      <c r="T332" s="67"/>
      <c r="U332" s="36"/>
      <c r="V332" s="36"/>
      <c r="W332" s="36"/>
      <c r="X332" s="36"/>
      <c r="Y332" s="36"/>
      <c r="Z332" s="36"/>
      <c r="AA332" s="36"/>
      <c r="AB332" s="36"/>
      <c r="AC332" s="36"/>
      <c r="AD332" s="36"/>
      <c r="AE332" s="36"/>
      <c r="AT332" s="19" t="s">
        <v>322</v>
      </c>
      <c r="AU332" s="19" t="s">
        <v>86</v>
      </c>
    </row>
    <row r="333" spans="1:65" s="13" customFormat="1">
      <c r="B333" s="213"/>
      <c r="C333" s="214"/>
      <c r="D333" s="209" t="s">
        <v>324</v>
      </c>
      <c r="E333" s="215" t="s">
        <v>19</v>
      </c>
      <c r="F333" s="216" t="s">
        <v>2118</v>
      </c>
      <c r="G333" s="214"/>
      <c r="H333" s="217">
        <v>22.419</v>
      </c>
      <c r="I333" s="218"/>
      <c r="J333" s="214"/>
      <c r="K333" s="214"/>
      <c r="L333" s="219"/>
      <c r="M333" s="220"/>
      <c r="N333" s="221"/>
      <c r="O333" s="221"/>
      <c r="P333" s="221"/>
      <c r="Q333" s="221"/>
      <c r="R333" s="221"/>
      <c r="S333" s="221"/>
      <c r="T333" s="222"/>
      <c r="AT333" s="223" t="s">
        <v>324</v>
      </c>
      <c r="AU333" s="223" t="s">
        <v>86</v>
      </c>
      <c r="AV333" s="13" t="s">
        <v>86</v>
      </c>
      <c r="AW333" s="13" t="s">
        <v>37</v>
      </c>
      <c r="AX333" s="13" t="s">
        <v>76</v>
      </c>
      <c r="AY333" s="223" t="s">
        <v>315</v>
      </c>
    </row>
    <row r="334" spans="1:65" s="13" customFormat="1">
      <c r="B334" s="213"/>
      <c r="C334" s="214"/>
      <c r="D334" s="209" t="s">
        <v>324</v>
      </c>
      <c r="E334" s="215" t="s">
        <v>19</v>
      </c>
      <c r="F334" s="216" t="s">
        <v>2119</v>
      </c>
      <c r="G334" s="214"/>
      <c r="H334" s="217">
        <v>37.698999999999998</v>
      </c>
      <c r="I334" s="218"/>
      <c r="J334" s="214"/>
      <c r="K334" s="214"/>
      <c r="L334" s="219"/>
      <c r="M334" s="220"/>
      <c r="N334" s="221"/>
      <c r="O334" s="221"/>
      <c r="P334" s="221"/>
      <c r="Q334" s="221"/>
      <c r="R334" s="221"/>
      <c r="S334" s="221"/>
      <c r="T334" s="222"/>
      <c r="AT334" s="223" t="s">
        <v>324</v>
      </c>
      <c r="AU334" s="223" t="s">
        <v>86</v>
      </c>
      <c r="AV334" s="13" t="s">
        <v>86</v>
      </c>
      <c r="AW334" s="13" t="s">
        <v>37</v>
      </c>
      <c r="AX334" s="13" t="s">
        <v>76</v>
      </c>
      <c r="AY334" s="223" t="s">
        <v>315</v>
      </c>
    </row>
    <row r="335" spans="1:65" s="13" customFormat="1">
      <c r="B335" s="213"/>
      <c r="C335" s="214"/>
      <c r="D335" s="209" t="s">
        <v>324</v>
      </c>
      <c r="E335" s="215" t="s">
        <v>19</v>
      </c>
      <c r="F335" s="216" t="s">
        <v>2120</v>
      </c>
      <c r="G335" s="214"/>
      <c r="H335" s="217">
        <v>0.71</v>
      </c>
      <c r="I335" s="218"/>
      <c r="J335" s="214"/>
      <c r="K335" s="214"/>
      <c r="L335" s="219"/>
      <c r="M335" s="220"/>
      <c r="N335" s="221"/>
      <c r="O335" s="221"/>
      <c r="P335" s="221"/>
      <c r="Q335" s="221"/>
      <c r="R335" s="221"/>
      <c r="S335" s="221"/>
      <c r="T335" s="222"/>
      <c r="AT335" s="223" t="s">
        <v>324</v>
      </c>
      <c r="AU335" s="223" t="s">
        <v>86</v>
      </c>
      <c r="AV335" s="13" t="s">
        <v>86</v>
      </c>
      <c r="AW335" s="13" t="s">
        <v>37</v>
      </c>
      <c r="AX335" s="13" t="s">
        <v>76</v>
      </c>
      <c r="AY335" s="223" t="s">
        <v>315</v>
      </c>
    </row>
    <row r="336" spans="1:65" s="13" customFormat="1">
      <c r="B336" s="213"/>
      <c r="C336" s="214"/>
      <c r="D336" s="209" t="s">
        <v>324</v>
      </c>
      <c r="E336" s="215" t="s">
        <v>19</v>
      </c>
      <c r="F336" s="216" t="s">
        <v>2121</v>
      </c>
      <c r="G336" s="214"/>
      <c r="H336" s="217">
        <v>30.6</v>
      </c>
      <c r="I336" s="218"/>
      <c r="J336" s="214"/>
      <c r="K336" s="214"/>
      <c r="L336" s="219"/>
      <c r="M336" s="220"/>
      <c r="N336" s="221"/>
      <c r="O336" s="221"/>
      <c r="P336" s="221"/>
      <c r="Q336" s="221"/>
      <c r="R336" s="221"/>
      <c r="S336" s="221"/>
      <c r="T336" s="222"/>
      <c r="AT336" s="223" t="s">
        <v>324</v>
      </c>
      <c r="AU336" s="223" t="s">
        <v>86</v>
      </c>
      <c r="AV336" s="13" t="s">
        <v>86</v>
      </c>
      <c r="AW336" s="13" t="s">
        <v>37</v>
      </c>
      <c r="AX336" s="13" t="s">
        <v>76</v>
      </c>
      <c r="AY336" s="223" t="s">
        <v>315</v>
      </c>
    </row>
    <row r="337" spans="1:65" s="15" customFormat="1">
      <c r="B337" s="235"/>
      <c r="C337" s="236"/>
      <c r="D337" s="209" t="s">
        <v>324</v>
      </c>
      <c r="E337" s="237" t="s">
        <v>236</v>
      </c>
      <c r="F337" s="238" t="s">
        <v>366</v>
      </c>
      <c r="G337" s="236"/>
      <c r="H337" s="239">
        <v>91.427999999999997</v>
      </c>
      <c r="I337" s="240"/>
      <c r="J337" s="236"/>
      <c r="K337" s="236"/>
      <c r="L337" s="241"/>
      <c r="M337" s="242"/>
      <c r="N337" s="243"/>
      <c r="O337" s="243"/>
      <c r="P337" s="243"/>
      <c r="Q337" s="243"/>
      <c r="R337" s="243"/>
      <c r="S337" s="243"/>
      <c r="T337" s="244"/>
      <c r="AT337" s="245" t="s">
        <v>324</v>
      </c>
      <c r="AU337" s="245" t="s">
        <v>86</v>
      </c>
      <c r="AV337" s="15" t="s">
        <v>142</v>
      </c>
      <c r="AW337" s="15" t="s">
        <v>37</v>
      </c>
      <c r="AX337" s="15" t="s">
        <v>76</v>
      </c>
      <c r="AY337" s="245" t="s">
        <v>315</v>
      </c>
    </row>
    <row r="338" spans="1:65" s="13" customFormat="1">
      <c r="B338" s="213"/>
      <c r="C338" s="214"/>
      <c r="D338" s="209" t="s">
        <v>324</v>
      </c>
      <c r="E338" s="215" t="s">
        <v>19</v>
      </c>
      <c r="F338" s="216" t="s">
        <v>2122</v>
      </c>
      <c r="G338" s="214"/>
      <c r="H338" s="217">
        <v>3.5999999999999997E-2</v>
      </c>
      <c r="I338" s="218"/>
      <c r="J338" s="214"/>
      <c r="K338" s="214"/>
      <c r="L338" s="219"/>
      <c r="M338" s="220"/>
      <c r="N338" s="221"/>
      <c r="O338" s="221"/>
      <c r="P338" s="221"/>
      <c r="Q338" s="221"/>
      <c r="R338" s="221"/>
      <c r="S338" s="221"/>
      <c r="T338" s="222"/>
      <c r="AT338" s="223" t="s">
        <v>324</v>
      </c>
      <c r="AU338" s="223" t="s">
        <v>86</v>
      </c>
      <c r="AV338" s="13" t="s">
        <v>86</v>
      </c>
      <c r="AW338" s="13" t="s">
        <v>37</v>
      </c>
      <c r="AX338" s="13" t="s">
        <v>76</v>
      </c>
      <c r="AY338" s="223" t="s">
        <v>315</v>
      </c>
    </row>
    <row r="339" spans="1:65" s="15" customFormat="1">
      <c r="B339" s="235"/>
      <c r="C339" s="236"/>
      <c r="D339" s="209" t="s">
        <v>324</v>
      </c>
      <c r="E339" s="237" t="s">
        <v>1889</v>
      </c>
      <c r="F339" s="238" t="s">
        <v>366</v>
      </c>
      <c r="G339" s="236"/>
      <c r="H339" s="239">
        <v>3.5999999999999997E-2</v>
      </c>
      <c r="I339" s="240"/>
      <c r="J339" s="236"/>
      <c r="K339" s="236"/>
      <c r="L339" s="241"/>
      <c r="M339" s="242"/>
      <c r="N339" s="243"/>
      <c r="O339" s="243"/>
      <c r="P339" s="243"/>
      <c r="Q339" s="243"/>
      <c r="R339" s="243"/>
      <c r="S339" s="243"/>
      <c r="T339" s="244"/>
      <c r="AT339" s="245" t="s">
        <v>324</v>
      </c>
      <c r="AU339" s="245" t="s">
        <v>86</v>
      </c>
      <c r="AV339" s="15" t="s">
        <v>142</v>
      </c>
      <c r="AW339" s="15" t="s">
        <v>37</v>
      </c>
      <c r="AX339" s="15" t="s">
        <v>76</v>
      </c>
      <c r="AY339" s="245" t="s">
        <v>315</v>
      </c>
    </row>
    <row r="340" spans="1:65" s="16" customFormat="1">
      <c r="B340" s="246"/>
      <c r="C340" s="247"/>
      <c r="D340" s="209" t="s">
        <v>324</v>
      </c>
      <c r="E340" s="248" t="s">
        <v>19</v>
      </c>
      <c r="F340" s="249" t="s">
        <v>368</v>
      </c>
      <c r="G340" s="247"/>
      <c r="H340" s="250">
        <v>91.463999999999999</v>
      </c>
      <c r="I340" s="251"/>
      <c r="J340" s="247"/>
      <c r="K340" s="247"/>
      <c r="L340" s="252"/>
      <c r="M340" s="253"/>
      <c r="N340" s="254"/>
      <c r="O340" s="254"/>
      <c r="P340" s="254"/>
      <c r="Q340" s="254"/>
      <c r="R340" s="254"/>
      <c r="S340" s="254"/>
      <c r="T340" s="255"/>
      <c r="AT340" s="256" t="s">
        <v>324</v>
      </c>
      <c r="AU340" s="256" t="s">
        <v>86</v>
      </c>
      <c r="AV340" s="16" t="s">
        <v>194</v>
      </c>
      <c r="AW340" s="16" t="s">
        <v>37</v>
      </c>
      <c r="AX340" s="16" t="s">
        <v>84</v>
      </c>
      <c r="AY340" s="256" t="s">
        <v>315</v>
      </c>
    </row>
    <row r="341" spans="1:65" s="2" customFormat="1" ht="16.5" customHeight="1">
      <c r="A341" s="36"/>
      <c r="B341" s="37"/>
      <c r="C341" s="196" t="s">
        <v>718</v>
      </c>
      <c r="D341" s="196" t="s">
        <v>317</v>
      </c>
      <c r="E341" s="197" t="s">
        <v>1715</v>
      </c>
      <c r="F341" s="198" t="s">
        <v>1716</v>
      </c>
      <c r="G341" s="199" t="s">
        <v>117</v>
      </c>
      <c r="H341" s="200">
        <v>823.17600000000004</v>
      </c>
      <c r="I341" s="201"/>
      <c r="J341" s="202">
        <f>ROUND(I341*H341,2)</f>
        <v>0</v>
      </c>
      <c r="K341" s="198" t="s">
        <v>320</v>
      </c>
      <c r="L341" s="41"/>
      <c r="M341" s="203" t="s">
        <v>19</v>
      </c>
      <c r="N341" s="204" t="s">
        <v>47</v>
      </c>
      <c r="O341" s="66"/>
      <c r="P341" s="205">
        <f>O341*H341</f>
        <v>0</v>
      </c>
      <c r="Q341" s="205">
        <v>0</v>
      </c>
      <c r="R341" s="205">
        <f>Q341*H341</f>
        <v>0</v>
      </c>
      <c r="S341" s="205">
        <v>0</v>
      </c>
      <c r="T341" s="206">
        <f>S341*H341</f>
        <v>0</v>
      </c>
      <c r="U341" s="36"/>
      <c r="V341" s="36"/>
      <c r="W341" s="36"/>
      <c r="X341" s="36"/>
      <c r="Y341" s="36"/>
      <c r="Z341" s="36"/>
      <c r="AA341" s="36"/>
      <c r="AB341" s="36"/>
      <c r="AC341" s="36"/>
      <c r="AD341" s="36"/>
      <c r="AE341" s="36"/>
      <c r="AR341" s="207" t="s">
        <v>194</v>
      </c>
      <c r="AT341" s="207" t="s">
        <v>317</v>
      </c>
      <c r="AU341" s="207" t="s">
        <v>86</v>
      </c>
      <c r="AY341" s="19" t="s">
        <v>315</v>
      </c>
      <c r="BE341" s="208">
        <f>IF(N341="základní",J341,0)</f>
        <v>0</v>
      </c>
      <c r="BF341" s="208">
        <f>IF(N341="snížená",J341,0)</f>
        <v>0</v>
      </c>
      <c r="BG341" s="208">
        <f>IF(N341="zákl. přenesená",J341,0)</f>
        <v>0</v>
      </c>
      <c r="BH341" s="208">
        <f>IF(N341="sníž. přenesená",J341,0)</f>
        <v>0</v>
      </c>
      <c r="BI341" s="208">
        <f>IF(N341="nulová",J341,0)</f>
        <v>0</v>
      </c>
      <c r="BJ341" s="19" t="s">
        <v>84</v>
      </c>
      <c r="BK341" s="208">
        <f>ROUND(I341*H341,2)</f>
        <v>0</v>
      </c>
      <c r="BL341" s="19" t="s">
        <v>194</v>
      </c>
      <c r="BM341" s="207" t="s">
        <v>2123</v>
      </c>
    </row>
    <row r="342" spans="1:65" s="2" customFormat="1" ht="19.5">
      <c r="A342" s="36"/>
      <c r="B342" s="37"/>
      <c r="C342" s="38"/>
      <c r="D342" s="209" t="s">
        <v>322</v>
      </c>
      <c r="E342" s="38"/>
      <c r="F342" s="210" t="s">
        <v>1718</v>
      </c>
      <c r="G342" s="38"/>
      <c r="H342" s="38"/>
      <c r="I342" s="118"/>
      <c r="J342" s="38"/>
      <c r="K342" s="38"/>
      <c r="L342" s="41"/>
      <c r="M342" s="211"/>
      <c r="N342" s="212"/>
      <c r="O342" s="66"/>
      <c r="P342" s="66"/>
      <c r="Q342" s="66"/>
      <c r="R342" s="66"/>
      <c r="S342" s="66"/>
      <c r="T342" s="67"/>
      <c r="U342" s="36"/>
      <c r="V342" s="36"/>
      <c r="W342" s="36"/>
      <c r="X342" s="36"/>
      <c r="Y342" s="36"/>
      <c r="Z342" s="36"/>
      <c r="AA342" s="36"/>
      <c r="AB342" s="36"/>
      <c r="AC342" s="36"/>
      <c r="AD342" s="36"/>
      <c r="AE342" s="36"/>
      <c r="AT342" s="19" t="s">
        <v>322</v>
      </c>
      <c r="AU342" s="19" t="s">
        <v>86</v>
      </c>
    </row>
    <row r="343" spans="1:65" s="13" customFormat="1">
      <c r="B343" s="213"/>
      <c r="C343" s="214"/>
      <c r="D343" s="209" t="s">
        <v>324</v>
      </c>
      <c r="E343" s="215" t="s">
        <v>19</v>
      </c>
      <c r="F343" s="216" t="s">
        <v>1719</v>
      </c>
      <c r="G343" s="214"/>
      <c r="H343" s="217">
        <v>822.85199999999998</v>
      </c>
      <c r="I343" s="218"/>
      <c r="J343" s="214"/>
      <c r="K343" s="214"/>
      <c r="L343" s="219"/>
      <c r="M343" s="220"/>
      <c r="N343" s="221"/>
      <c r="O343" s="221"/>
      <c r="P343" s="221"/>
      <c r="Q343" s="221"/>
      <c r="R343" s="221"/>
      <c r="S343" s="221"/>
      <c r="T343" s="222"/>
      <c r="AT343" s="223" t="s">
        <v>324</v>
      </c>
      <c r="AU343" s="223" t="s">
        <v>86</v>
      </c>
      <c r="AV343" s="13" t="s">
        <v>86</v>
      </c>
      <c r="AW343" s="13" t="s">
        <v>37</v>
      </c>
      <c r="AX343" s="13" t="s">
        <v>76</v>
      </c>
      <c r="AY343" s="223" t="s">
        <v>315</v>
      </c>
    </row>
    <row r="344" spans="1:65" s="13" customFormat="1">
      <c r="B344" s="213"/>
      <c r="C344" s="214"/>
      <c r="D344" s="209" t="s">
        <v>324</v>
      </c>
      <c r="E344" s="215" t="s">
        <v>19</v>
      </c>
      <c r="F344" s="216" t="s">
        <v>2124</v>
      </c>
      <c r="G344" s="214"/>
      <c r="H344" s="217">
        <v>0.32400000000000001</v>
      </c>
      <c r="I344" s="218"/>
      <c r="J344" s="214"/>
      <c r="K344" s="214"/>
      <c r="L344" s="219"/>
      <c r="M344" s="220"/>
      <c r="N344" s="221"/>
      <c r="O344" s="221"/>
      <c r="P344" s="221"/>
      <c r="Q344" s="221"/>
      <c r="R344" s="221"/>
      <c r="S344" s="221"/>
      <c r="T344" s="222"/>
      <c r="AT344" s="223" t="s">
        <v>324</v>
      </c>
      <c r="AU344" s="223" t="s">
        <v>86</v>
      </c>
      <c r="AV344" s="13" t="s">
        <v>86</v>
      </c>
      <c r="AW344" s="13" t="s">
        <v>37</v>
      </c>
      <c r="AX344" s="13" t="s">
        <v>76</v>
      </c>
      <c r="AY344" s="223" t="s">
        <v>315</v>
      </c>
    </row>
    <row r="345" spans="1:65" s="16" customFormat="1">
      <c r="B345" s="246"/>
      <c r="C345" s="247"/>
      <c r="D345" s="209" t="s">
        <v>324</v>
      </c>
      <c r="E345" s="248" t="s">
        <v>19</v>
      </c>
      <c r="F345" s="249" t="s">
        <v>368</v>
      </c>
      <c r="G345" s="247"/>
      <c r="H345" s="250">
        <v>823.17600000000004</v>
      </c>
      <c r="I345" s="251"/>
      <c r="J345" s="247"/>
      <c r="K345" s="247"/>
      <c r="L345" s="252"/>
      <c r="M345" s="253"/>
      <c r="N345" s="254"/>
      <c r="O345" s="254"/>
      <c r="P345" s="254"/>
      <c r="Q345" s="254"/>
      <c r="R345" s="254"/>
      <c r="S345" s="254"/>
      <c r="T345" s="255"/>
      <c r="AT345" s="256" t="s">
        <v>324</v>
      </c>
      <c r="AU345" s="256" t="s">
        <v>86</v>
      </c>
      <c r="AV345" s="16" t="s">
        <v>194</v>
      </c>
      <c r="AW345" s="16" t="s">
        <v>37</v>
      </c>
      <c r="AX345" s="16" t="s">
        <v>84</v>
      </c>
      <c r="AY345" s="256" t="s">
        <v>315</v>
      </c>
    </row>
    <row r="346" spans="1:65" s="2" customFormat="1" ht="16.5" customHeight="1">
      <c r="A346" s="36"/>
      <c r="B346" s="37"/>
      <c r="C346" s="196" t="s">
        <v>732</v>
      </c>
      <c r="D346" s="196" t="s">
        <v>317</v>
      </c>
      <c r="E346" s="197" t="s">
        <v>1722</v>
      </c>
      <c r="F346" s="198" t="s">
        <v>1723</v>
      </c>
      <c r="G346" s="199" t="s">
        <v>190</v>
      </c>
      <c r="H346" s="200">
        <v>-36</v>
      </c>
      <c r="I346" s="201"/>
      <c r="J346" s="202">
        <f>ROUND(I346*H346,2)</f>
        <v>0</v>
      </c>
      <c r="K346" s="198" t="s">
        <v>19</v>
      </c>
      <c r="L346" s="41"/>
      <c r="M346" s="203" t="s">
        <v>19</v>
      </c>
      <c r="N346" s="204" t="s">
        <v>47</v>
      </c>
      <c r="O346" s="66"/>
      <c r="P346" s="205">
        <f>O346*H346</f>
        <v>0</v>
      </c>
      <c r="Q346" s="205">
        <v>0</v>
      </c>
      <c r="R346" s="205">
        <f>Q346*H346</f>
        <v>0</v>
      </c>
      <c r="S346" s="205">
        <v>0</v>
      </c>
      <c r="T346" s="206">
        <f>S346*H346</f>
        <v>0</v>
      </c>
      <c r="U346" s="36"/>
      <c r="V346" s="36"/>
      <c r="W346" s="36"/>
      <c r="X346" s="36"/>
      <c r="Y346" s="36"/>
      <c r="Z346" s="36"/>
      <c r="AA346" s="36"/>
      <c r="AB346" s="36"/>
      <c r="AC346" s="36"/>
      <c r="AD346" s="36"/>
      <c r="AE346" s="36"/>
      <c r="AR346" s="207" t="s">
        <v>194</v>
      </c>
      <c r="AT346" s="207" t="s">
        <v>317</v>
      </c>
      <c r="AU346" s="207" t="s">
        <v>86</v>
      </c>
      <c r="AY346" s="19" t="s">
        <v>315</v>
      </c>
      <c r="BE346" s="208">
        <f>IF(N346="základní",J346,0)</f>
        <v>0</v>
      </c>
      <c r="BF346" s="208">
        <f>IF(N346="snížená",J346,0)</f>
        <v>0</v>
      </c>
      <c r="BG346" s="208">
        <f>IF(N346="zákl. přenesená",J346,0)</f>
        <v>0</v>
      </c>
      <c r="BH346" s="208">
        <f>IF(N346="sníž. přenesená",J346,0)</f>
        <v>0</v>
      </c>
      <c r="BI346" s="208">
        <f>IF(N346="nulová",J346,0)</f>
        <v>0</v>
      </c>
      <c r="BJ346" s="19" t="s">
        <v>84</v>
      </c>
      <c r="BK346" s="208">
        <f>ROUND(I346*H346,2)</f>
        <v>0</v>
      </c>
      <c r="BL346" s="19" t="s">
        <v>194</v>
      </c>
      <c r="BM346" s="207" t="s">
        <v>2125</v>
      </c>
    </row>
    <row r="347" spans="1:65" s="2" customFormat="1">
      <c r="A347" s="36"/>
      <c r="B347" s="37"/>
      <c r="C347" s="38"/>
      <c r="D347" s="209" t="s">
        <v>322</v>
      </c>
      <c r="E347" s="38"/>
      <c r="F347" s="210" t="s">
        <v>1723</v>
      </c>
      <c r="G347" s="38"/>
      <c r="H347" s="38"/>
      <c r="I347" s="118"/>
      <c r="J347" s="38"/>
      <c r="K347" s="38"/>
      <c r="L347" s="41"/>
      <c r="M347" s="211"/>
      <c r="N347" s="212"/>
      <c r="O347" s="66"/>
      <c r="P347" s="66"/>
      <c r="Q347" s="66"/>
      <c r="R347" s="66"/>
      <c r="S347" s="66"/>
      <c r="T347" s="67"/>
      <c r="U347" s="36"/>
      <c r="V347" s="36"/>
      <c r="W347" s="36"/>
      <c r="X347" s="36"/>
      <c r="Y347" s="36"/>
      <c r="Z347" s="36"/>
      <c r="AA347" s="36"/>
      <c r="AB347" s="36"/>
      <c r="AC347" s="36"/>
      <c r="AD347" s="36"/>
      <c r="AE347" s="36"/>
      <c r="AT347" s="19" t="s">
        <v>322</v>
      </c>
      <c r="AU347" s="19" t="s">
        <v>86</v>
      </c>
    </row>
    <row r="348" spans="1:65" s="13" customFormat="1">
      <c r="B348" s="213"/>
      <c r="C348" s="214"/>
      <c r="D348" s="209" t="s">
        <v>324</v>
      </c>
      <c r="E348" s="215" t="s">
        <v>19</v>
      </c>
      <c r="F348" s="216" t="s">
        <v>2126</v>
      </c>
      <c r="G348" s="214"/>
      <c r="H348" s="217">
        <v>-36</v>
      </c>
      <c r="I348" s="218"/>
      <c r="J348" s="214"/>
      <c r="K348" s="214"/>
      <c r="L348" s="219"/>
      <c r="M348" s="220"/>
      <c r="N348" s="221"/>
      <c r="O348" s="221"/>
      <c r="P348" s="221"/>
      <c r="Q348" s="221"/>
      <c r="R348" s="221"/>
      <c r="S348" s="221"/>
      <c r="T348" s="222"/>
      <c r="AT348" s="223" t="s">
        <v>324</v>
      </c>
      <c r="AU348" s="223" t="s">
        <v>86</v>
      </c>
      <c r="AV348" s="13" t="s">
        <v>86</v>
      </c>
      <c r="AW348" s="13" t="s">
        <v>37</v>
      </c>
      <c r="AX348" s="13" t="s">
        <v>84</v>
      </c>
      <c r="AY348" s="223" t="s">
        <v>315</v>
      </c>
    </row>
    <row r="349" spans="1:65" s="12" customFormat="1" ht="22.9" customHeight="1">
      <c r="B349" s="180"/>
      <c r="C349" s="181"/>
      <c r="D349" s="182" t="s">
        <v>75</v>
      </c>
      <c r="E349" s="194" t="s">
        <v>1728</v>
      </c>
      <c r="F349" s="194" t="s">
        <v>1729</v>
      </c>
      <c r="G349" s="181"/>
      <c r="H349" s="181"/>
      <c r="I349" s="184"/>
      <c r="J349" s="195">
        <f>BK349</f>
        <v>0</v>
      </c>
      <c r="K349" s="181"/>
      <c r="L349" s="186"/>
      <c r="M349" s="187"/>
      <c r="N349" s="188"/>
      <c r="O349" s="188"/>
      <c r="P349" s="189">
        <f>SUM(P350:P351)</f>
        <v>0</v>
      </c>
      <c r="Q349" s="188"/>
      <c r="R349" s="189">
        <f>SUM(R350:R351)</f>
        <v>0</v>
      </c>
      <c r="S349" s="188"/>
      <c r="T349" s="190">
        <f>SUM(T350:T351)</f>
        <v>0</v>
      </c>
      <c r="AR349" s="191" t="s">
        <v>84</v>
      </c>
      <c r="AT349" s="192" t="s">
        <v>75</v>
      </c>
      <c r="AU349" s="192" t="s">
        <v>84</v>
      </c>
      <c r="AY349" s="191" t="s">
        <v>315</v>
      </c>
      <c r="BK349" s="193">
        <f>SUM(BK350:BK351)</f>
        <v>0</v>
      </c>
    </row>
    <row r="350" spans="1:65" s="2" customFormat="1" ht="16.5" customHeight="1">
      <c r="A350" s="36"/>
      <c r="B350" s="37"/>
      <c r="C350" s="196" t="s">
        <v>743</v>
      </c>
      <c r="D350" s="196" t="s">
        <v>317</v>
      </c>
      <c r="E350" s="197" t="s">
        <v>1731</v>
      </c>
      <c r="F350" s="198" t="s">
        <v>1732</v>
      </c>
      <c r="G350" s="199" t="s">
        <v>117</v>
      </c>
      <c r="H350" s="200">
        <v>44.338999999999999</v>
      </c>
      <c r="I350" s="201"/>
      <c r="J350" s="202">
        <f>ROUND(I350*H350,2)</f>
        <v>0</v>
      </c>
      <c r="K350" s="198" t="s">
        <v>320</v>
      </c>
      <c r="L350" s="41"/>
      <c r="M350" s="203" t="s">
        <v>19</v>
      </c>
      <c r="N350" s="204" t="s">
        <v>47</v>
      </c>
      <c r="O350" s="66"/>
      <c r="P350" s="205">
        <f>O350*H350</f>
        <v>0</v>
      </c>
      <c r="Q350" s="205">
        <v>0</v>
      </c>
      <c r="R350" s="205">
        <f>Q350*H350</f>
        <v>0</v>
      </c>
      <c r="S350" s="205">
        <v>0</v>
      </c>
      <c r="T350" s="206">
        <f>S350*H350</f>
        <v>0</v>
      </c>
      <c r="U350" s="36"/>
      <c r="V350" s="36"/>
      <c r="W350" s="36"/>
      <c r="X350" s="36"/>
      <c r="Y350" s="36"/>
      <c r="Z350" s="36"/>
      <c r="AA350" s="36"/>
      <c r="AB350" s="36"/>
      <c r="AC350" s="36"/>
      <c r="AD350" s="36"/>
      <c r="AE350" s="36"/>
      <c r="AR350" s="207" t="s">
        <v>194</v>
      </c>
      <c r="AT350" s="207" t="s">
        <v>317</v>
      </c>
      <c r="AU350" s="207" t="s">
        <v>86</v>
      </c>
      <c r="AY350" s="19" t="s">
        <v>315</v>
      </c>
      <c r="BE350" s="208">
        <f>IF(N350="základní",J350,0)</f>
        <v>0</v>
      </c>
      <c r="BF350" s="208">
        <f>IF(N350="snížená",J350,0)</f>
        <v>0</v>
      </c>
      <c r="BG350" s="208">
        <f>IF(N350="zákl. přenesená",J350,0)</f>
        <v>0</v>
      </c>
      <c r="BH350" s="208">
        <f>IF(N350="sníž. přenesená",J350,0)</f>
        <v>0</v>
      </c>
      <c r="BI350" s="208">
        <f>IF(N350="nulová",J350,0)</f>
        <v>0</v>
      </c>
      <c r="BJ350" s="19" t="s">
        <v>84</v>
      </c>
      <c r="BK350" s="208">
        <f>ROUND(I350*H350,2)</f>
        <v>0</v>
      </c>
      <c r="BL350" s="19" t="s">
        <v>194</v>
      </c>
      <c r="BM350" s="207" t="s">
        <v>2127</v>
      </c>
    </row>
    <row r="351" spans="1:65" s="2" customFormat="1">
      <c r="A351" s="36"/>
      <c r="B351" s="37"/>
      <c r="C351" s="38"/>
      <c r="D351" s="209" t="s">
        <v>322</v>
      </c>
      <c r="E351" s="38"/>
      <c r="F351" s="210" t="s">
        <v>1734</v>
      </c>
      <c r="G351" s="38"/>
      <c r="H351" s="38"/>
      <c r="I351" s="118"/>
      <c r="J351" s="38"/>
      <c r="K351" s="38"/>
      <c r="L351" s="41"/>
      <c r="M351" s="211"/>
      <c r="N351" s="212"/>
      <c r="O351" s="66"/>
      <c r="P351" s="66"/>
      <c r="Q351" s="66"/>
      <c r="R351" s="66"/>
      <c r="S351" s="66"/>
      <c r="T351" s="67"/>
      <c r="U351" s="36"/>
      <c r="V351" s="36"/>
      <c r="W351" s="36"/>
      <c r="X351" s="36"/>
      <c r="Y351" s="36"/>
      <c r="Z351" s="36"/>
      <c r="AA351" s="36"/>
      <c r="AB351" s="36"/>
      <c r="AC351" s="36"/>
      <c r="AD351" s="36"/>
      <c r="AE351" s="36"/>
      <c r="AT351" s="19" t="s">
        <v>322</v>
      </c>
      <c r="AU351" s="19" t="s">
        <v>86</v>
      </c>
    </row>
    <row r="352" spans="1:65" s="12" customFormat="1" ht="25.9" customHeight="1">
      <c r="B352" s="180"/>
      <c r="C352" s="181"/>
      <c r="D352" s="182" t="s">
        <v>75</v>
      </c>
      <c r="E352" s="183" t="s">
        <v>1735</v>
      </c>
      <c r="F352" s="183" t="s">
        <v>1736</v>
      </c>
      <c r="G352" s="181"/>
      <c r="H352" s="181"/>
      <c r="I352" s="184"/>
      <c r="J352" s="185">
        <f>BK352</f>
        <v>0</v>
      </c>
      <c r="K352" s="181"/>
      <c r="L352" s="186"/>
      <c r="M352" s="187"/>
      <c r="N352" s="188"/>
      <c r="O352" s="188"/>
      <c r="P352" s="189">
        <f>P353+P364</f>
        <v>0</v>
      </c>
      <c r="Q352" s="188"/>
      <c r="R352" s="189">
        <f>R353+R364</f>
        <v>0.50091043999999996</v>
      </c>
      <c r="S352" s="188"/>
      <c r="T352" s="190">
        <f>T353+T364</f>
        <v>0</v>
      </c>
      <c r="AR352" s="191" t="s">
        <v>86</v>
      </c>
      <c r="AT352" s="192" t="s">
        <v>75</v>
      </c>
      <c r="AU352" s="192" t="s">
        <v>76</v>
      </c>
      <c r="AY352" s="191" t="s">
        <v>315</v>
      </c>
      <c r="BK352" s="193">
        <f>BK353+BK364</f>
        <v>0</v>
      </c>
    </row>
    <row r="353" spans="1:65" s="12" customFormat="1" ht="22.9" customHeight="1">
      <c r="B353" s="180"/>
      <c r="C353" s="181"/>
      <c r="D353" s="182" t="s">
        <v>75</v>
      </c>
      <c r="E353" s="194" t="s">
        <v>1737</v>
      </c>
      <c r="F353" s="194" t="s">
        <v>1738</v>
      </c>
      <c r="G353" s="181"/>
      <c r="H353" s="181"/>
      <c r="I353" s="184"/>
      <c r="J353" s="195">
        <f>BK353</f>
        <v>0</v>
      </c>
      <c r="K353" s="181"/>
      <c r="L353" s="186"/>
      <c r="M353" s="187"/>
      <c r="N353" s="188"/>
      <c r="O353" s="188"/>
      <c r="P353" s="189">
        <f>SUM(P354:P363)</f>
        <v>0</v>
      </c>
      <c r="Q353" s="188"/>
      <c r="R353" s="189">
        <f>SUM(R354:R363)</f>
        <v>2.8799999999999997E-3</v>
      </c>
      <c r="S353" s="188"/>
      <c r="T353" s="190">
        <f>SUM(T354:T363)</f>
        <v>0</v>
      </c>
      <c r="AR353" s="191" t="s">
        <v>86</v>
      </c>
      <c r="AT353" s="192" t="s">
        <v>75</v>
      </c>
      <c r="AU353" s="192" t="s">
        <v>84</v>
      </c>
      <c r="AY353" s="191" t="s">
        <v>315</v>
      </c>
      <c r="BK353" s="193">
        <f>SUM(BK354:BK363)</f>
        <v>0</v>
      </c>
    </row>
    <row r="354" spans="1:65" s="2" customFormat="1" ht="16.5" customHeight="1">
      <c r="A354" s="36"/>
      <c r="B354" s="37"/>
      <c r="C354" s="196" t="s">
        <v>758</v>
      </c>
      <c r="D354" s="196" t="s">
        <v>317</v>
      </c>
      <c r="E354" s="197" t="s">
        <v>1776</v>
      </c>
      <c r="F354" s="198" t="s">
        <v>1777</v>
      </c>
      <c r="G354" s="199" t="s">
        <v>105</v>
      </c>
      <c r="H354" s="200">
        <v>4</v>
      </c>
      <c r="I354" s="201"/>
      <c r="J354" s="202">
        <f>ROUND(I354*H354,2)</f>
        <v>0</v>
      </c>
      <c r="K354" s="198" t="s">
        <v>320</v>
      </c>
      <c r="L354" s="41"/>
      <c r="M354" s="203" t="s">
        <v>19</v>
      </c>
      <c r="N354" s="204" t="s">
        <v>47</v>
      </c>
      <c r="O354" s="66"/>
      <c r="P354" s="205">
        <f>O354*H354</f>
        <v>0</v>
      </c>
      <c r="Q354" s="205">
        <v>0</v>
      </c>
      <c r="R354" s="205">
        <f>Q354*H354</f>
        <v>0</v>
      </c>
      <c r="S354" s="205">
        <v>0</v>
      </c>
      <c r="T354" s="206">
        <f>S354*H354</f>
        <v>0</v>
      </c>
      <c r="U354" s="36"/>
      <c r="V354" s="36"/>
      <c r="W354" s="36"/>
      <c r="X354" s="36"/>
      <c r="Y354" s="36"/>
      <c r="Z354" s="36"/>
      <c r="AA354" s="36"/>
      <c r="AB354" s="36"/>
      <c r="AC354" s="36"/>
      <c r="AD354" s="36"/>
      <c r="AE354" s="36"/>
      <c r="AR354" s="207" t="s">
        <v>440</v>
      </c>
      <c r="AT354" s="207" t="s">
        <v>317</v>
      </c>
      <c r="AU354" s="207" t="s">
        <v>86</v>
      </c>
      <c r="AY354" s="19" t="s">
        <v>315</v>
      </c>
      <c r="BE354" s="208">
        <f>IF(N354="základní",J354,0)</f>
        <v>0</v>
      </c>
      <c r="BF354" s="208">
        <f>IF(N354="snížená",J354,0)</f>
        <v>0</v>
      </c>
      <c r="BG354" s="208">
        <f>IF(N354="zákl. přenesená",J354,0)</f>
        <v>0</v>
      </c>
      <c r="BH354" s="208">
        <f>IF(N354="sníž. přenesená",J354,0)</f>
        <v>0</v>
      </c>
      <c r="BI354" s="208">
        <f>IF(N354="nulová",J354,0)</f>
        <v>0</v>
      </c>
      <c r="BJ354" s="19" t="s">
        <v>84</v>
      </c>
      <c r="BK354" s="208">
        <f>ROUND(I354*H354,2)</f>
        <v>0</v>
      </c>
      <c r="BL354" s="19" t="s">
        <v>440</v>
      </c>
      <c r="BM354" s="207" t="s">
        <v>2128</v>
      </c>
    </row>
    <row r="355" spans="1:65" s="2" customFormat="1">
      <c r="A355" s="36"/>
      <c r="B355" s="37"/>
      <c r="C355" s="38"/>
      <c r="D355" s="209" t="s">
        <v>322</v>
      </c>
      <c r="E355" s="38"/>
      <c r="F355" s="210" t="s">
        <v>1779</v>
      </c>
      <c r="G355" s="38"/>
      <c r="H355" s="38"/>
      <c r="I355" s="118"/>
      <c r="J355" s="38"/>
      <c r="K355" s="38"/>
      <c r="L355" s="41"/>
      <c r="M355" s="211"/>
      <c r="N355" s="212"/>
      <c r="O355" s="66"/>
      <c r="P355" s="66"/>
      <c r="Q355" s="66"/>
      <c r="R355" s="66"/>
      <c r="S355" s="66"/>
      <c r="T355" s="67"/>
      <c r="U355" s="36"/>
      <c r="V355" s="36"/>
      <c r="W355" s="36"/>
      <c r="X355" s="36"/>
      <c r="Y355" s="36"/>
      <c r="Z355" s="36"/>
      <c r="AA355" s="36"/>
      <c r="AB355" s="36"/>
      <c r="AC355" s="36"/>
      <c r="AD355" s="36"/>
      <c r="AE355" s="36"/>
      <c r="AT355" s="19" t="s">
        <v>322</v>
      </c>
      <c r="AU355" s="19" t="s">
        <v>86</v>
      </c>
    </row>
    <row r="356" spans="1:65" s="14" customFormat="1">
      <c r="B356" s="225"/>
      <c r="C356" s="226"/>
      <c r="D356" s="209" t="s">
        <v>324</v>
      </c>
      <c r="E356" s="227" t="s">
        <v>19</v>
      </c>
      <c r="F356" s="228" t="s">
        <v>2129</v>
      </c>
      <c r="G356" s="226"/>
      <c r="H356" s="227" t="s">
        <v>19</v>
      </c>
      <c r="I356" s="229"/>
      <c r="J356" s="226"/>
      <c r="K356" s="226"/>
      <c r="L356" s="230"/>
      <c r="M356" s="231"/>
      <c r="N356" s="232"/>
      <c r="O356" s="232"/>
      <c r="P356" s="232"/>
      <c r="Q356" s="232"/>
      <c r="R356" s="232"/>
      <c r="S356" s="232"/>
      <c r="T356" s="233"/>
      <c r="AT356" s="234" t="s">
        <v>324</v>
      </c>
      <c r="AU356" s="234" t="s">
        <v>86</v>
      </c>
      <c r="AV356" s="14" t="s">
        <v>84</v>
      </c>
      <c r="AW356" s="14" t="s">
        <v>37</v>
      </c>
      <c r="AX356" s="14" t="s">
        <v>76</v>
      </c>
      <c r="AY356" s="234" t="s">
        <v>315</v>
      </c>
    </row>
    <row r="357" spans="1:65" s="13" customFormat="1">
      <c r="B357" s="213"/>
      <c r="C357" s="214"/>
      <c r="D357" s="209" t="s">
        <v>324</v>
      </c>
      <c r="E357" s="215" t="s">
        <v>19</v>
      </c>
      <c r="F357" s="216" t="s">
        <v>2130</v>
      </c>
      <c r="G357" s="214"/>
      <c r="H357" s="217">
        <v>4</v>
      </c>
      <c r="I357" s="218"/>
      <c r="J357" s="214"/>
      <c r="K357" s="214"/>
      <c r="L357" s="219"/>
      <c r="M357" s="220"/>
      <c r="N357" s="221"/>
      <c r="O357" s="221"/>
      <c r="P357" s="221"/>
      <c r="Q357" s="221"/>
      <c r="R357" s="221"/>
      <c r="S357" s="221"/>
      <c r="T357" s="222"/>
      <c r="AT357" s="223" t="s">
        <v>324</v>
      </c>
      <c r="AU357" s="223" t="s">
        <v>86</v>
      </c>
      <c r="AV357" s="13" t="s">
        <v>86</v>
      </c>
      <c r="AW357" s="13" t="s">
        <v>37</v>
      </c>
      <c r="AX357" s="13" t="s">
        <v>76</v>
      </c>
      <c r="AY357" s="223" t="s">
        <v>315</v>
      </c>
    </row>
    <row r="358" spans="1:65" s="16" customFormat="1">
      <c r="B358" s="246"/>
      <c r="C358" s="247"/>
      <c r="D358" s="209" t="s">
        <v>324</v>
      </c>
      <c r="E358" s="248" t="s">
        <v>1901</v>
      </c>
      <c r="F358" s="249" t="s">
        <v>368</v>
      </c>
      <c r="G358" s="247"/>
      <c r="H358" s="250">
        <v>4</v>
      </c>
      <c r="I358" s="251"/>
      <c r="J358" s="247"/>
      <c r="K358" s="247"/>
      <c r="L358" s="252"/>
      <c r="M358" s="253"/>
      <c r="N358" s="254"/>
      <c r="O358" s="254"/>
      <c r="P358" s="254"/>
      <c r="Q358" s="254"/>
      <c r="R358" s="254"/>
      <c r="S358" s="254"/>
      <c r="T358" s="255"/>
      <c r="AT358" s="256" t="s">
        <v>324</v>
      </c>
      <c r="AU358" s="256" t="s">
        <v>86</v>
      </c>
      <c r="AV358" s="16" t="s">
        <v>194</v>
      </c>
      <c r="AW358" s="16" t="s">
        <v>37</v>
      </c>
      <c r="AX358" s="16" t="s">
        <v>84</v>
      </c>
      <c r="AY358" s="256" t="s">
        <v>315</v>
      </c>
    </row>
    <row r="359" spans="1:65" s="2" customFormat="1" ht="16.5" customHeight="1">
      <c r="A359" s="36"/>
      <c r="B359" s="37"/>
      <c r="C359" s="257" t="s">
        <v>769</v>
      </c>
      <c r="D359" s="257" t="s">
        <v>576</v>
      </c>
      <c r="E359" s="258" t="s">
        <v>1771</v>
      </c>
      <c r="F359" s="259" t="s">
        <v>1772</v>
      </c>
      <c r="G359" s="260" t="s">
        <v>105</v>
      </c>
      <c r="H359" s="261">
        <v>4.8</v>
      </c>
      <c r="I359" s="262"/>
      <c r="J359" s="263">
        <f>ROUND(I359*H359,2)</f>
        <v>0</v>
      </c>
      <c r="K359" s="259" t="s">
        <v>19</v>
      </c>
      <c r="L359" s="264"/>
      <c r="M359" s="265" t="s">
        <v>19</v>
      </c>
      <c r="N359" s="266" t="s">
        <v>47</v>
      </c>
      <c r="O359" s="66"/>
      <c r="P359" s="205">
        <f>O359*H359</f>
        <v>0</v>
      </c>
      <c r="Q359" s="205">
        <v>5.9999999999999995E-4</v>
      </c>
      <c r="R359" s="205">
        <f>Q359*H359</f>
        <v>2.8799999999999997E-3</v>
      </c>
      <c r="S359" s="205">
        <v>0</v>
      </c>
      <c r="T359" s="206">
        <f>S359*H359</f>
        <v>0</v>
      </c>
      <c r="U359" s="36"/>
      <c r="V359" s="36"/>
      <c r="W359" s="36"/>
      <c r="X359" s="36"/>
      <c r="Y359" s="36"/>
      <c r="Z359" s="36"/>
      <c r="AA359" s="36"/>
      <c r="AB359" s="36"/>
      <c r="AC359" s="36"/>
      <c r="AD359" s="36"/>
      <c r="AE359" s="36"/>
      <c r="AR359" s="207" t="s">
        <v>582</v>
      </c>
      <c r="AT359" s="207" t="s">
        <v>576</v>
      </c>
      <c r="AU359" s="207" t="s">
        <v>86</v>
      </c>
      <c r="AY359" s="19" t="s">
        <v>315</v>
      </c>
      <c r="BE359" s="208">
        <f>IF(N359="základní",J359,0)</f>
        <v>0</v>
      </c>
      <c r="BF359" s="208">
        <f>IF(N359="snížená",J359,0)</f>
        <v>0</v>
      </c>
      <c r="BG359" s="208">
        <f>IF(N359="zákl. přenesená",J359,0)</f>
        <v>0</v>
      </c>
      <c r="BH359" s="208">
        <f>IF(N359="sníž. přenesená",J359,0)</f>
        <v>0</v>
      </c>
      <c r="BI359" s="208">
        <f>IF(N359="nulová",J359,0)</f>
        <v>0</v>
      </c>
      <c r="BJ359" s="19" t="s">
        <v>84</v>
      </c>
      <c r="BK359" s="208">
        <f>ROUND(I359*H359,2)</f>
        <v>0</v>
      </c>
      <c r="BL359" s="19" t="s">
        <v>440</v>
      </c>
      <c r="BM359" s="207" t="s">
        <v>2131</v>
      </c>
    </row>
    <row r="360" spans="1:65" s="2" customFormat="1">
      <c r="A360" s="36"/>
      <c r="B360" s="37"/>
      <c r="C360" s="38"/>
      <c r="D360" s="209" t="s">
        <v>322</v>
      </c>
      <c r="E360" s="38"/>
      <c r="F360" s="210" t="s">
        <v>1772</v>
      </c>
      <c r="G360" s="38"/>
      <c r="H360" s="38"/>
      <c r="I360" s="118"/>
      <c r="J360" s="38"/>
      <c r="K360" s="38"/>
      <c r="L360" s="41"/>
      <c r="M360" s="211"/>
      <c r="N360" s="212"/>
      <c r="O360" s="66"/>
      <c r="P360" s="66"/>
      <c r="Q360" s="66"/>
      <c r="R360" s="66"/>
      <c r="S360" s="66"/>
      <c r="T360" s="67"/>
      <c r="U360" s="36"/>
      <c r="V360" s="36"/>
      <c r="W360" s="36"/>
      <c r="X360" s="36"/>
      <c r="Y360" s="36"/>
      <c r="Z360" s="36"/>
      <c r="AA360" s="36"/>
      <c r="AB360" s="36"/>
      <c r="AC360" s="36"/>
      <c r="AD360" s="36"/>
      <c r="AE360" s="36"/>
      <c r="AT360" s="19" t="s">
        <v>322</v>
      </c>
      <c r="AU360" s="19" t="s">
        <v>86</v>
      </c>
    </row>
    <row r="361" spans="1:65" s="13" customFormat="1">
      <c r="B361" s="213"/>
      <c r="C361" s="214"/>
      <c r="D361" s="209" t="s">
        <v>324</v>
      </c>
      <c r="E361" s="215" t="s">
        <v>19</v>
      </c>
      <c r="F361" s="216" t="s">
        <v>2132</v>
      </c>
      <c r="G361" s="214"/>
      <c r="H361" s="217">
        <v>4.8</v>
      </c>
      <c r="I361" s="218"/>
      <c r="J361" s="214"/>
      <c r="K361" s="214"/>
      <c r="L361" s="219"/>
      <c r="M361" s="220"/>
      <c r="N361" s="221"/>
      <c r="O361" s="221"/>
      <c r="P361" s="221"/>
      <c r="Q361" s="221"/>
      <c r="R361" s="221"/>
      <c r="S361" s="221"/>
      <c r="T361" s="222"/>
      <c r="AT361" s="223" t="s">
        <v>324</v>
      </c>
      <c r="AU361" s="223" t="s">
        <v>86</v>
      </c>
      <c r="AV361" s="13" t="s">
        <v>86</v>
      </c>
      <c r="AW361" s="13" t="s">
        <v>37</v>
      </c>
      <c r="AX361" s="13" t="s">
        <v>84</v>
      </c>
      <c r="AY361" s="223" t="s">
        <v>315</v>
      </c>
    </row>
    <row r="362" spans="1:65" s="2" customFormat="1" ht="16.5" customHeight="1">
      <c r="A362" s="36"/>
      <c r="B362" s="37"/>
      <c r="C362" s="196" t="s">
        <v>776</v>
      </c>
      <c r="D362" s="196" t="s">
        <v>317</v>
      </c>
      <c r="E362" s="197" t="s">
        <v>1801</v>
      </c>
      <c r="F362" s="198" t="s">
        <v>1802</v>
      </c>
      <c r="G362" s="199" t="s">
        <v>117</v>
      </c>
      <c r="H362" s="200">
        <v>3.0000000000000001E-3</v>
      </c>
      <c r="I362" s="201"/>
      <c r="J362" s="202">
        <f>ROUND(I362*H362,2)</f>
        <v>0</v>
      </c>
      <c r="K362" s="198" t="s">
        <v>320</v>
      </c>
      <c r="L362" s="41"/>
      <c r="M362" s="203" t="s">
        <v>19</v>
      </c>
      <c r="N362" s="204" t="s">
        <v>47</v>
      </c>
      <c r="O362" s="66"/>
      <c r="P362" s="205">
        <f>O362*H362</f>
        <v>0</v>
      </c>
      <c r="Q362" s="205">
        <v>0</v>
      </c>
      <c r="R362" s="205">
        <f>Q362*H362</f>
        <v>0</v>
      </c>
      <c r="S362" s="205">
        <v>0</v>
      </c>
      <c r="T362" s="206">
        <f>S362*H362</f>
        <v>0</v>
      </c>
      <c r="U362" s="36"/>
      <c r="V362" s="36"/>
      <c r="W362" s="36"/>
      <c r="X362" s="36"/>
      <c r="Y362" s="36"/>
      <c r="Z362" s="36"/>
      <c r="AA362" s="36"/>
      <c r="AB362" s="36"/>
      <c r="AC362" s="36"/>
      <c r="AD362" s="36"/>
      <c r="AE362" s="36"/>
      <c r="AR362" s="207" t="s">
        <v>440</v>
      </c>
      <c r="AT362" s="207" t="s">
        <v>317</v>
      </c>
      <c r="AU362" s="207" t="s">
        <v>86</v>
      </c>
      <c r="AY362" s="19" t="s">
        <v>315</v>
      </c>
      <c r="BE362" s="208">
        <f>IF(N362="základní",J362,0)</f>
        <v>0</v>
      </c>
      <c r="BF362" s="208">
        <f>IF(N362="snížená",J362,0)</f>
        <v>0</v>
      </c>
      <c r="BG362" s="208">
        <f>IF(N362="zákl. přenesená",J362,0)</f>
        <v>0</v>
      </c>
      <c r="BH362" s="208">
        <f>IF(N362="sníž. přenesená",J362,0)</f>
        <v>0</v>
      </c>
      <c r="BI362" s="208">
        <f>IF(N362="nulová",J362,0)</f>
        <v>0</v>
      </c>
      <c r="BJ362" s="19" t="s">
        <v>84</v>
      </c>
      <c r="BK362" s="208">
        <f>ROUND(I362*H362,2)</f>
        <v>0</v>
      </c>
      <c r="BL362" s="19" t="s">
        <v>440</v>
      </c>
      <c r="BM362" s="207" t="s">
        <v>2133</v>
      </c>
    </row>
    <row r="363" spans="1:65" s="2" customFormat="1" ht="19.5">
      <c r="A363" s="36"/>
      <c r="B363" s="37"/>
      <c r="C363" s="38"/>
      <c r="D363" s="209" t="s">
        <v>322</v>
      </c>
      <c r="E363" s="38"/>
      <c r="F363" s="210" t="s">
        <v>1804</v>
      </c>
      <c r="G363" s="38"/>
      <c r="H363" s="38"/>
      <c r="I363" s="118"/>
      <c r="J363" s="38"/>
      <c r="K363" s="38"/>
      <c r="L363" s="41"/>
      <c r="M363" s="211"/>
      <c r="N363" s="212"/>
      <c r="O363" s="66"/>
      <c r="P363" s="66"/>
      <c r="Q363" s="66"/>
      <c r="R363" s="66"/>
      <c r="S363" s="66"/>
      <c r="T363" s="67"/>
      <c r="U363" s="36"/>
      <c r="V363" s="36"/>
      <c r="W363" s="36"/>
      <c r="X363" s="36"/>
      <c r="Y363" s="36"/>
      <c r="Z363" s="36"/>
      <c r="AA363" s="36"/>
      <c r="AB363" s="36"/>
      <c r="AC363" s="36"/>
      <c r="AD363" s="36"/>
      <c r="AE363" s="36"/>
      <c r="AT363" s="19" t="s">
        <v>322</v>
      </c>
      <c r="AU363" s="19" t="s">
        <v>86</v>
      </c>
    </row>
    <row r="364" spans="1:65" s="12" customFormat="1" ht="22.9" customHeight="1">
      <c r="B364" s="180"/>
      <c r="C364" s="181"/>
      <c r="D364" s="182" t="s">
        <v>75</v>
      </c>
      <c r="E364" s="194" t="s">
        <v>1805</v>
      </c>
      <c r="F364" s="194" t="s">
        <v>1806</v>
      </c>
      <c r="G364" s="181"/>
      <c r="H364" s="181"/>
      <c r="I364" s="184"/>
      <c r="J364" s="195">
        <f>BK364</f>
        <v>0</v>
      </c>
      <c r="K364" s="181"/>
      <c r="L364" s="186"/>
      <c r="M364" s="187"/>
      <c r="N364" s="188"/>
      <c r="O364" s="188"/>
      <c r="P364" s="189">
        <f>SUM(P365:P410)</f>
        <v>0</v>
      </c>
      <c r="Q364" s="188"/>
      <c r="R364" s="189">
        <f>SUM(R365:R410)</f>
        <v>0.49803043999999996</v>
      </c>
      <c r="S364" s="188"/>
      <c r="T364" s="190">
        <f>SUM(T365:T410)</f>
        <v>0</v>
      </c>
      <c r="AR364" s="191" t="s">
        <v>86</v>
      </c>
      <c r="AT364" s="192" t="s">
        <v>75</v>
      </c>
      <c r="AU364" s="192" t="s">
        <v>84</v>
      </c>
      <c r="AY364" s="191" t="s">
        <v>315</v>
      </c>
      <c r="BK364" s="193">
        <f>SUM(BK365:BK410)</f>
        <v>0</v>
      </c>
    </row>
    <row r="365" spans="1:65" s="2" customFormat="1" ht="16.5" customHeight="1">
      <c r="A365" s="36"/>
      <c r="B365" s="37"/>
      <c r="C365" s="196" t="s">
        <v>783</v>
      </c>
      <c r="D365" s="196" t="s">
        <v>317</v>
      </c>
      <c r="E365" s="197" t="s">
        <v>2134</v>
      </c>
      <c r="F365" s="198" t="s">
        <v>2135</v>
      </c>
      <c r="G365" s="199" t="s">
        <v>105</v>
      </c>
      <c r="H365" s="200">
        <v>3.7559999999999998</v>
      </c>
      <c r="I365" s="201"/>
      <c r="J365" s="202">
        <f>ROUND(I365*H365,2)</f>
        <v>0</v>
      </c>
      <c r="K365" s="198" t="s">
        <v>320</v>
      </c>
      <c r="L365" s="41"/>
      <c r="M365" s="203" t="s">
        <v>19</v>
      </c>
      <c r="N365" s="204" t="s">
        <v>47</v>
      </c>
      <c r="O365" s="66"/>
      <c r="P365" s="205">
        <f>O365*H365</f>
        <v>0</v>
      </c>
      <c r="Q365" s="205">
        <v>4.8999999999999998E-4</v>
      </c>
      <c r="R365" s="205">
        <f>Q365*H365</f>
        <v>1.8404399999999998E-3</v>
      </c>
      <c r="S365" s="205">
        <v>0</v>
      </c>
      <c r="T365" s="206">
        <f>S365*H365</f>
        <v>0</v>
      </c>
      <c r="U365" s="36"/>
      <c r="V365" s="36"/>
      <c r="W365" s="36"/>
      <c r="X365" s="36"/>
      <c r="Y365" s="36"/>
      <c r="Z365" s="36"/>
      <c r="AA365" s="36"/>
      <c r="AB365" s="36"/>
      <c r="AC365" s="36"/>
      <c r="AD365" s="36"/>
      <c r="AE365" s="36"/>
      <c r="AR365" s="207" t="s">
        <v>440</v>
      </c>
      <c r="AT365" s="207" t="s">
        <v>317</v>
      </c>
      <c r="AU365" s="207" t="s">
        <v>86</v>
      </c>
      <c r="AY365" s="19" t="s">
        <v>315</v>
      </c>
      <c r="BE365" s="208">
        <f>IF(N365="základní",J365,0)</f>
        <v>0</v>
      </c>
      <c r="BF365" s="208">
        <f>IF(N365="snížená",J365,0)</f>
        <v>0</v>
      </c>
      <c r="BG365" s="208">
        <f>IF(N365="zákl. přenesená",J365,0)</f>
        <v>0</v>
      </c>
      <c r="BH365" s="208">
        <f>IF(N365="sníž. přenesená",J365,0)</f>
        <v>0</v>
      </c>
      <c r="BI365" s="208">
        <f>IF(N365="nulová",J365,0)</f>
        <v>0</v>
      </c>
      <c r="BJ365" s="19" t="s">
        <v>84</v>
      </c>
      <c r="BK365" s="208">
        <f>ROUND(I365*H365,2)</f>
        <v>0</v>
      </c>
      <c r="BL365" s="19" t="s">
        <v>440</v>
      </c>
      <c r="BM365" s="207" t="s">
        <v>2136</v>
      </c>
    </row>
    <row r="366" spans="1:65" s="2" customFormat="1">
      <c r="A366" s="36"/>
      <c r="B366" s="37"/>
      <c r="C366" s="38"/>
      <c r="D366" s="209" t="s">
        <v>322</v>
      </c>
      <c r="E366" s="38"/>
      <c r="F366" s="210" t="s">
        <v>2137</v>
      </c>
      <c r="G366" s="38"/>
      <c r="H366" s="38"/>
      <c r="I366" s="118"/>
      <c r="J366" s="38"/>
      <c r="K366" s="38"/>
      <c r="L366" s="41"/>
      <c r="M366" s="211"/>
      <c r="N366" s="212"/>
      <c r="O366" s="66"/>
      <c r="P366" s="66"/>
      <c r="Q366" s="66"/>
      <c r="R366" s="66"/>
      <c r="S366" s="66"/>
      <c r="T366" s="67"/>
      <c r="U366" s="36"/>
      <c r="V366" s="36"/>
      <c r="W366" s="36"/>
      <c r="X366" s="36"/>
      <c r="Y366" s="36"/>
      <c r="Z366" s="36"/>
      <c r="AA366" s="36"/>
      <c r="AB366" s="36"/>
      <c r="AC366" s="36"/>
      <c r="AD366" s="36"/>
      <c r="AE366" s="36"/>
      <c r="AT366" s="19" t="s">
        <v>322</v>
      </c>
      <c r="AU366" s="19" t="s">
        <v>86</v>
      </c>
    </row>
    <row r="367" spans="1:65" s="14" customFormat="1">
      <c r="B367" s="225"/>
      <c r="C367" s="226"/>
      <c r="D367" s="209" t="s">
        <v>324</v>
      </c>
      <c r="E367" s="227" t="s">
        <v>19</v>
      </c>
      <c r="F367" s="228" t="s">
        <v>2138</v>
      </c>
      <c r="G367" s="226"/>
      <c r="H367" s="227" t="s">
        <v>19</v>
      </c>
      <c r="I367" s="229"/>
      <c r="J367" s="226"/>
      <c r="K367" s="226"/>
      <c r="L367" s="230"/>
      <c r="M367" s="231"/>
      <c r="N367" s="232"/>
      <c r="O367" s="232"/>
      <c r="P367" s="232"/>
      <c r="Q367" s="232"/>
      <c r="R367" s="232"/>
      <c r="S367" s="232"/>
      <c r="T367" s="233"/>
      <c r="AT367" s="234" t="s">
        <v>324</v>
      </c>
      <c r="AU367" s="234" t="s">
        <v>86</v>
      </c>
      <c r="AV367" s="14" t="s">
        <v>84</v>
      </c>
      <c r="AW367" s="14" t="s">
        <v>37</v>
      </c>
      <c r="AX367" s="14" t="s">
        <v>76</v>
      </c>
      <c r="AY367" s="234" t="s">
        <v>315</v>
      </c>
    </row>
    <row r="368" spans="1:65" s="13" customFormat="1">
      <c r="B368" s="213"/>
      <c r="C368" s="214"/>
      <c r="D368" s="209" t="s">
        <v>324</v>
      </c>
      <c r="E368" s="215" t="s">
        <v>19</v>
      </c>
      <c r="F368" s="216" t="s">
        <v>2139</v>
      </c>
      <c r="G368" s="214"/>
      <c r="H368" s="217">
        <v>1.325</v>
      </c>
      <c r="I368" s="218"/>
      <c r="J368" s="214"/>
      <c r="K368" s="214"/>
      <c r="L368" s="219"/>
      <c r="M368" s="220"/>
      <c r="N368" s="221"/>
      <c r="O368" s="221"/>
      <c r="P368" s="221"/>
      <c r="Q368" s="221"/>
      <c r="R368" s="221"/>
      <c r="S368" s="221"/>
      <c r="T368" s="222"/>
      <c r="AT368" s="223" t="s">
        <v>324</v>
      </c>
      <c r="AU368" s="223" t="s">
        <v>86</v>
      </c>
      <c r="AV368" s="13" t="s">
        <v>86</v>
      </c>
      <c r="AW368" s="13" t="s">
        <v>37</v>
      </c>
      <c r="AX368" s="13" t="s">
        <v>76</v>
      </c>
      <c r="AY368" s="223" t="s">
        <v>315</v>
      </c>
    </row>
    <row r="369" spans="1:65" s="14" customFormat="1">
      <c r="B369" s="225"/>
      <c r="C369" s="226"/>
      <c r="D369" s="209" t="s">
        <v>324</v>
      </c>
      <c r="E369" s="227" t="s">
        <v>19</v>
      </c>
      <c r="F369" s="228" t="s">
        <v>2140</v>
      </c>
      <c r="G369" s="226"/>
      <c r="H369" s="227" t="s">
        <v>19</v>
      </c>
      <c r="I369" s="229"/>
      <c r="J369" s="226"/>
      <c r="K369" s="226"/>
      <c r="L369" s="230"/>
      <c r="M369" s="231"/>
      <c r="N369" s="232"/>
      <c r="O369" s="232"/>
      <c r="P369" s="232"/>
      <c r="Q369" s="232"/>
      <c r="R369" s="232"/>
      <c r="S369" s="232"/>
      <c r="T369" s="233"/>
      <c r="AT369" s="234" t="s">
        <v>324</v>
      </c>
      <c r="AU369" s="234" t="s">
        <v>86</v>
      </c>
      <c r="AV369" s="14" t="s">
        <v>84</v>
      </c>
      <c r="AW369" s="14" t="s">
        <v>37</v>
      </c>
      <c r="AX369" s="14" t="s">
        <v>76</v>
      </c>
      <c r="AY369" s="234" t="s">
        <v>315</v>
      </c>
    </row>
    <row r="370" spans="1:65" s="13" customFormat="1">
      <c r="B370" s="213"/>
      <c r="C370" s="214"/>
      <c r="D370" s="209" t="s">
        <v>324</v>
      </c>
      <c r="E370" s="215" t="s">
        <v>19</v>
      </c>
      <c r="F370" s="216" t="s">
        <v>2141</v>
      </c>
      <c r="G370" s="214"/>
      <c r="H370" s="217">
        <v>1.6879999999999999</v>
      </c>
      <c r="I370" s="218"/>
      <c r="J370" s="214"/>
      <c r="K370" s="214"/>
      <c r="L370" s="219"/>
      <c r="M370" s="220"/>
      <c r="N370" s="221"/>
      <c r="O370" s="221"/>
      <c r="P370" s="221"/>
      <c r="Q370" s="221"/>
      <c r="R370" s="221"/>
      <c r="S370" s="221"/>
      <c r="T370" s="222"/>
      <c r="AT370" s="223" t="s">
        <v>324</v>
      </c>
      <c r="AU370" s="223" t="s">
        <v>86</v>
      </c>
      <c r="AV370" s="13" t="s">
        <v>86</v>
      </c>
      <c r="AW370" s="13" t="s">
        <v>37</v>
      </c>
      <c r="AX370" s="13" t="s">
        <v>76</v>
      </c>
      <c r="AY370" s="223" t="s">
        <v>315</v>
      </c>
    </row>
    <row r="371" spans="1:65" s="13" customFormat="1">
      <c r="B371" s="213"/>
      <c r="C371" s="214"/>
      <c r="D371" s="209" t="s">
        <v>324</v>
      </c>
      <c r="E371" s="215" t="s">
        <v>19</v>
      </c>
      <c r="F371" s="216" t="s">
        <v>2142</v>
      </c>
      <c r="G371" s="214"/>
      <c r="H371" s="217">
        <v>0.74299999999999999</v>
      </c>
      <c r="I371" s="218"/>
      <c r="J371" s="214"/>
      <c r="K371" s="214"/>
      <c r="L371" s="219"/>
      <c r="M371" s="220"/>
      <c r="N371" s="221"/>
      <c r="O371" s="221"/>
      <c r="P371" s="221"/>
      <c r="Q371" s="221"/>
      <c r="R371" s="221"/>
      <c r="S371" s="221"/>
      <c r="T371" s="222"/>
      <c r="AT371" s="223" t="s">
        <v>324</v>
      </c>
      <c r="AU371" s="223" t="s">
        <v>86</v>
      </c>
      <c r="AV371" s="13" t="s">
        <v>86</v>
      </c>
      <c r="AW371" s="13" t="s">
        <v>37</v>
      </c>
      <c r="AX371" s="13" t="s">
        <v>76</v>
      </c>
      <c r="AY371" s="223" t="s">
        <v>315</v>
      </c>
    </row>
    <row r="372" spans="1:65" s="16" customFormat="1">
      <c r="B372" s="246"/>
      <c r="C372" s="247"/>
      <c r="D372" s="209" t="s">
        <v>324</v>
      </c>
      <c r="E372" s="248" t="s">
        <v>19</v>
      </c>
      <c r="F372" s="249" t="s">
        <v>368</v>
      </c>
      <c r="G372" s="247"/>
      <c r="H372" s="250">
        <v>3.7559999999999998</v>
      </c>
      <c r="I372" s="251"/>
      <c r="J372" s="247"/>
      <c r="K372" s="247"/>
      <c r="L372" s="252"/>
      <c r="M372" s="253"/>
      <c r="N372" s="254"/>
      <c r="O372" s="254"/>
      <c r="P372" s="254"/>
      <c r="Q372" s="254"/>
      <c r="R372" s="254"/>
      <c r="S372" s="254"/>
      <c r="T372" s="255"/>
      <c r="AT372" s="256" t="s">
        <v>324</v>
      </c>
      <c r="AU372" s="256" t="s">
        <v>86</v>
      </c>
      <c r="AV372" s="16" t="s">
        <v>194</v>
      </c>
      <c r="AW372" s="16" t="s">
        <v>37</v>
      </c>
      <c r="AX372" s="16" t="s">
        <v>84</v>
      </c>
      <c r="AY372" s="256" t="s">
        <v>315</v>
      </c>
    </row>
    <row r="373" spans="1:65" s="2" customFormat="1" ht="16.5" customHeight="1">
      <c r="A373" s="36"/>
      <c r="B373" s="37"/>
      <c r="C373" s="257" t="s">
        <v>807</v>
      </c>
      <c r="D373" s="257" t="s">
        <v>576</v>
      </c>
      <c r="E373" s="258" t="s">
        <v>2143</v>
      </c>
      <c r="F373" s="259" t="s">
        <v>2144</v>
      </c>
      <c r="G373" s="260" t="s">
        <v>133</v>
      </c>
      <c r="H373" s="261">
        <v>1</v>
      </c>
      <c r="I373" s="262"/>
      <c r="J373" s="263">
        <f>ROUND(I373*H373,2)</f>
        <v>0</v>
      </c>
      <c r="K373" s="259" t="s">
        <v>19</v>
      </c>
      <c r="L373" s="264"/>
      <c r="M373" s="265" t="s">
        <v>19</v>
      </c>
      <c r="N373" s="266" t="s">
        <v>47</v>
      </c>
      <c r="O373" s="66"/>
      <c r="P373" s="205">
        <f>O373*H373</f>
        <v>0</v>
      </c>
      <c r="Q373" s="205">
        <v>3.2000000000000001E-2</v>
      </c>
      <c r="R373" s="205">
        <f>Q373*H373</f>
        <v>3.2000000000000001E-2</v>
      </c>
      <c r="S373" s="205">
        <v>0</v>
      </c>
      <c r="T373" s="206">
        <f>S373*H373</f>
        <v>0</v>
      </c>
      <c r="U373" s="36"/>
      <c r="V373" s="36"/>
      <c r="W373" s="36"/>
      <c r="X373" s="36"/>
      <c r="Y373" s="36"/>
      <c r="Z373" s="36"/>
      <c r="AA373" s="36"/>
      <c r="AB373" s="36"/>
      <c r="AC373" s="36"/>
      <c r="AD373" s="36"/>
      <c r="AE373" s="36"/>
      <c r="AR373" s="207" t="s">
        <v>582</v>
      </c>
      <c r="AT373" s="207" t="s">
        <v>576</v>
      </c>
      <c r="AU373" s="207" t="s">
        <v>86</v>
      </c>
      <c r="AY373" s="19" t="s">
        <v>315</v>
      </c>
      <c r="BE373" s="208">
        <f>IF(N373="základní",J373,0)</f>
        <v>0</v>
      </c>
      <c r="BF373" s="208">
        <f>IF(N373="snížená",J373,0)</f>
        <v>0</v>
      </c>
      <c r="BG373" s="208">
        <f>IF(N373="zákl. přenesená",J373,0)</f>
        <v>0</v>
      </c>
      <c r="BH373" s="208">
        <f>IF(N373="sníž. přenesená",J373,0)</f>
        <v>0</v>
      </c>
      <c r="BI373" s="208">
        <f>IF(N373="nulová",J373,0)</f>
        <v>0</v>
      </c>
      <c r="BJ373" s="19" t="s">
        <v>84</v>
      </c>
      <c r="BK373" s="208">
        <f>ROUND(I373*H373,2)</f>
        <v>0</v>
      </c>
      <c r="BL373" s="19" t="s">
        <v>440</v>
      </c>
      <c r="BM373" s="207" t="s">
        <v>2145</v>
      </c>
    </row>
    <row r="374" spans="1:65" s="2" customFormat="1" ht="58.5">
      <c r="A374" s="36"/>
      <c r="B374" s="37"/>
      <c r="C374" s="38"/>
      <c r="D374" s="209" t="s">
        <v>322</v>
      </c>
      <c r="E374" s="38"/>
      <c r="F374" s="210" t="s">
        <v>2146</v>
      </c>
      <c r="G374" s="38"/>
      <c r="H374" s="38"/>
      <c r="I374" s="118"/>
      <c r="J374" s="38"/>
      <c r="K374" s="38"/>
      <c r="L374" s="41"/>
      <c r="M374" s="211"/>
      <c r="N374" s="212"/>
      <c r="O374" s="66"/>
      <c r="P374" s="66"/>
      <c r="Q374" s="66"/>
      <c r="R374" s="66"/>
      <c r="S374" s="66"/>
      <c r="T374" s="67"/>
      <c r="U374" s="36"/>
      <c r="V374" s="36"/>
      <c r="W374" s="36"/>
      <c r="X374" s="36"/>
      <c r="Y374" s="36"/>
      <c r="Z374" s="36"/>
      <c r="AA374" s="36"/>
      <c r="AB374" s="36"/>
      <c r="AC374" s="36"/>
      <c r="AD374" s="36"/>
      <c r="AE374" s="36"/>
      <c r="AT374" s="19" t="s">
        <v>322</v>
      </c>
      <c r="AU374" s="19" t="s">
        <v>86</v>
      </c>
    </row>
    <row r="375" spans="1:65" s="13" customFormat="1">
      <c r="B375" s="213"/>
      <c r="C375" s="214"/>
      <c r="D375" s="209" t="s">
        <v>324</v>
      </c>
      <c r="E375" s="215" t="s">
        <v>19</v>
      </c>
      <c r="F375" s="216" t="s">
        <v>2147</v>
      </c>
      <c r="G375" s="214"/>
      <c r="H375" s="217">
        <v>1</v>
      </c>
      <c r="I375" s="218"/>
      <c r="J375" s="214"/>
      <c r="K375" s="214"/>
      <c r="L375" s="219"/>
      <c r="M375" s="220"/>
      <c r="N375" s="221"/>
      <c r="O375" s="221"/>
      <c r="P375" s="221"/>
      <c r="Q375" s="221"/>
      <c r="R375" s="221"/>
      <c r="S375" s="221"/>
      <c r="T375" s="222"/>
      <c r="AT375" s="223" t="s">
        <v>324</v>
      </c>
      <c r="AU375" s="223" t="s">
        <v>86</v>
      </c>
      <c r="AV375" s="13" t="s">
        <v>86</v>
      </c>
      <c r="AW375" s="13" t="s">
        <v>37</v>
      </c>
      <c r="AX375" s="13" t="s">
        <v>84</v>
      </c>
      <c r="AY375" s="223" t="s">
        <v>315</v>
      </c>
    </row>
    <row r="376" spans="1:65" s="2" customFormat="1" ht="16.5" customHeight="1">
      <c r="A376" s="36"/>
      <c r="B376" s="37"/>
      <c r="C376" s="257" t="s">
        <v>812</v>
      </c>
      <c r="D376" s="257" t="s">
        <v>576</v>
      </c>
      <c r="E376" s="258" t="s">
        <v>2148</v>
      </c>
      <c r="F376" s="259" t="s">
        <v>2149</v>
      </c>
      <c r="G376" s="260" t="s">
        <v>994</v>
      </c>
      <c r="H376" s="261">
        <v>1</v>
      </c>
      <c r="I376" s="262"/>
      <c r="J376" s="263">
        <f>ROUND(I376*H376,2)</f>
        <v>0</v>
      </c>
      <c r="K376" s="259" t="s">
        <v>19</v>
      </c>
      <c r="L376" s="264"/>
      <c r="M376" s="265" t="s">
        <v>19</v>
      </c>
      <c r="N376" s="266" t="s">
        <v>47</v>
      </c>
      <c r="O376" s="66"/>
      <c r="P376" s="205">
        <f>O376*H376</f>
        <v>0</v>
      </c>
      <c r="Q376" s="205">
        <v>8.5999999999999993E-2</v>
      </c>
      <c r="R376" s="205">
        <f>Q376*H376</f>
        <v>8.5999999999999993E-2</v>
      </c>
      <c r="S376" s="205">
        <v>0</v>
      </c>
      <c r="T376" s="206">
        <f>S376*H376</f>
        <v>0</v>
      </c>
      <c r="U376" s="36"/>
      <c r="V376" s="36"/>
      <c r="W376" s="36"/>
      <c r="X376" s="36"/>
      <c r="Y376" s="36"/>
      <c r="Z376" s="36"/>
      <c r="AA376" s="36"/>
      <c r="AB376" s="36"/>
      <c r="AC376" s="36"/>
      <c r="AD376" s="36"/>
      <c r="AE376" s="36"/>
      <c r="AR376" s="207" t="s">
        <v>582</v>
      </c>
      <c r="AT376" s="207" t="s">
        <v>576</v>
      </c>
      <c r="AU376" s="207" t="s">
        <v>86</v>
      </c>
      <c r="AY376" s="19" t="s">
        <v>315</v>
      </c>
      <c r="BE376" s="208">
        <f>IF(N376="základní",J376,0)</f>
        <v>0</v>
      </c>
      <c r="BF376" s="208">
        <f>IF(N376="snížená",J376,0)</f>
        <v>0</v>
      </c>
      <c r="BG376" s="208">
        <f>IF(N376="zákl. přenesená",J376,0)</f>
        <v>0</v>
      </c>
      <c r="BH376" s="208">
        <f>IF(N376="sníž. přenesená",J376,0)</f>
        <v>0</v>
      </c>
      <c r="BI376" s="208">
        <f>IF(N376="nulová",J376,0)</f>
        <v>0</v>
      </c>
      <c r="BJ376" s="19" t="s">
        <v>84</v>
      </c>
      <c r="BK376" s="208">
        <f>ROUND(I376*H376,2)</f>
        <v>0</v>
      </c>
      <c r="BL376" s="19" t="s">
        <v>440</v>
      </c>
      <c r="BM376" s="207" t="s">
        <v>2150</v>
      </c>
    </row>
    <row r="377" spans="1:65" s="2" customFormat="1" ht="68.25">
      <c r="A377" s="36"/>
      <c r="B377" s="37"/>
      <c r="C377" s="38"/>
      <c r="D377" s="209" t="s">
        <v>322</v>
      </c>
      <c r="E377" s="38"/>
      <c r="F377" s="210" t="s">
        <v>2151</v>
      </c>
      <c r="G377" s="38"/>
      <c r="H377" s="38"/>
      <c r="I377" s="118"/>
      <c r="J377" s="38"/>
      <c r="K377" s="38"/>
      <c r="L377" s="41"/>
      <c r="M377" s="211"/>
      <c r="N377" s="212"/>
      <c r="O377" s="66"/>
      <c r="P377" s="66"/>
      <c r="Q377" s="66"/>
      <c r="R377" s="66"/>
      <c r="S377" s="66"/>
      <c r="T377" s="67"/>
      <c r="U377" s="36"/>
      <c r="V377" s="36"/>
      <c r="W377" s="36"/>
      <c r="X377" s="36"/>
      <c r="Y377" s="36"/>
      <c r="Z377" s="36"/>
      <c r="AA377" s="36"/>
      <c r="AB377" s="36"/>
      <c r="AC377" s="36"/>
      <c r="AD377" s="36"/>
      <c r="AE377" s="36"/>
      <c r="AT377" s="19" t="s">
        <v>322</v>
      </c>
      <c r="AU377" s="19" t="s">
        <v>86</v>
      </c>
    </row>
    <row r="378" spans="1:65" s="13" customFormat="1">
      <c r="B378" s="213"/>
      <c r="C378" s="214"/>
      <c r="D378" s="209" t="s">
        <v>324</v>
      </c>
      <c r="E378" s="215" t="s">
        <v>19</v>
      </c>
      <c r="F378" s="216" t="s">
        <v>2147</v>
      </c>
      <c r="G378" s="214"/>
      <c r="H378" s="217">
        <v>1</v>
      </c>
      <c r="I378" s="218"/>
      <c r="J378" s="214"/>
      <c r="K378" s="214"/>
      <c r="L378" s="219"/>
      <c r="M378" s="220"/>
      <c r="N378" s="221"/>
      <c r="O378" s="221"/>
      <c r="P378" s="221"/>
      <c r="Q378" s="221"/>
      <c r="R378" s="221"/>
      <c r="S378" s="221"/>
      <c r="T378" s="222"/>
      <c r="AT378" s="223" t="s">
        <v>324</v>
      </c>
      <c r="AU378" s="223" t="s">
        <v>86</v>
      </c>
      <c r="AV378" s="13" t="s">
        <v>86</v>
      </c>
      <c r="AW378" s="13" t="s">
        <v>37</v>
      </c>
      <c r="AX378" s="13" t="s">
        <v>84</v>
      </c>
      <c r="AY378" s="223" t="s">
        <v>315</v>
      </c>
    </row>
    <row r="379" spans="1:65" s="2" customFormat="1" ht="16.5" customHeight="1">
      <c r="A379" s="36"/>
      <c r="B379" s="37"/>
      <c r="C379" s="196" t="s">
        <v>817</v>
      </c>
      <c r="D379" s="196" t="s">
        <v>317</v>
      </c>
      <c r="E379" s="197" t="s">
        <v>2152</v>
      </c>
      <c r="F379" s="198" t="s">
        <v>2153</v>
      </c>
      <c r="G379" s="199" t="s">
        <v>190</v>
      </c>
      <c r="H379" s="200">
        <v>99</v>
      </c>
      <c r="I379" s="201"/>
      <c r="J379" s="202">
        <f>ROUND(I379*H379,2)</f>
        <v>0</v>
      </c>
      <c r="K379" s="198" t="s">
        <v>320</v>
      </c>
      <c r="L379" s="41"/>
      <c r="M379" s="203" t="s">
        <v>19</v>
      </c>
      <c r="N379" s="204" t="s">
        <v>47</v>
      </c>
      <c r="O379" s="66"/>
      <c r="P379" s="205">
        <f>O379*H379</f>
        <v>0</v>
      </c>
      <c r="Q379" s="205">
        <v>6.0000000000000002E-5</v>
      </c>
      <c r="R379" s="205">
        <f>Q379*H379</f>
        <v>5.94E-3</v>
      </c>
      <c r="S379" s="205">
        <v>0</v>
      </c>
      <c r="T379" s="206">
        <f>S379*H379</f>
        <v>0</v>
      </c>
      <c r="U379" s="36"/>
      <c r="V379" s="36"/>
      <c r="W379" s="36"/>
      <c r="X379" s="36"/>
      <c r="Y379" s="36"/>
      <c r="Z379" s="36"/>
      <c r="AA379" s="36"/>
      <c r="AB379" s="36"/>
      <c r="AC379" s="36"/>
      <c r="AD379" s="36"/>
      <c r="AE379" s="36"/>
      <c r="AR379" s="207" t="s">
        <v>440</v>
      </c>
      <c r="AT379" s="207" t="s">
        <v>317</v>
      </c>
      <c r="AU379" s="207" t="s">
        <v>86</v>
      </c>
      <c r="AY379" s="19" t="s">
        <v>315</v>
      </c>
      <c r="BE379" s="208">
        <f>IF(N379="základní",J379,0)</f>
        <v>0</v>
      </c>
      <c r="BF379" s="208">
        <f>IF(N379="snížená",J379,0)</f>
        <v>0</v>
      </c>
      <c r="BG379" s="208">
        <f>IF(N379="zákl. přenesená",J379,0)</f>
        <v>0</v>
      </c>
      <c r="BH379" s="208">
        <f>IF(N379="sníž. přenesená",J379,0)</f>
        <v>0</v>
      </c>
      <c r="BI379" s="208">
        <f>IF(N379="nulová",J379,0)</f>
        <v>0</v>
      </c>
      <c r="BJ379" s="19" t="s">
        <v>84</v>
      </c>
      <c r="BK379" s="208">
        <f>ROUND(I379*H379,2)</f>
        <v>0</v>
      </c>
      <c r="BL379" s="19" t="s">
        <v>440</v>
      </c>
      <c r="BM379" s="207" t="s">
        <v>2154</v>
      </c>
    </row>
    <row r="380" spans="1:65" s="2" customFormat="1">
      <c r="A380" s="36"/>
      <c r="B380" s="37"/>
      <c r="C380" s="38"/>
      <c r="D380" s="209" t="s">
        <v>322</v>
      </c>
      <c r="E380" s="38"/>
      <c r="F380" s="210" t="s">
        <v>2155</v>
      </c>
      <c r="G380" s="38"/>
      <c r="H380" s="38"/>
      <c r="I380" s="118"/>
      <c r="J380" s="38"/>
      <c r="K380" s="38"/>
      <c r="L380" s="41"/>
      <c r="M380" s="211"/>
      <c r="N380" s="212"/>
      <c r="O380" s="66"/>
      <c r="P380" s="66"/>
      <c r="Q380" s="66"/>
      <c r="R380" s="66"/>
      <c r="S380" s="66"/>
      <c r="T380" s="67"/>
      <c r="U380" s="36"/>
      <c r="V380" s="36"/>
      <c r="W380" s="36"/>
      <c r="X380" s="36"/>
      <c r="Y380" s="36"/>
      <c r="Z380" s="36"/>
      <c r="AA380" s="36"/>
      <c r="AB380" s="36"/>
      <c r="AC380" s="36"/>
      <c r="AD380" s="36"/>
      <c r="AE380" s="36"/>
      <c r="AT380" s="19" t="s">
        <v>322</v>
      </c>
      <c r="AU380" s="19" t="s">
        <v>86</v>
      </c>
    </row>
    <row r="381" spans="1:65" s="13" customFormat="1">
      <c r="B381" s="213"/>
      <c r="C381" s="214"/>
      <c r="D381" s="209" t="s">
        <v>324</v>
      </c>
      <c r="E381" s="215" t="s">
        <v>19</v>
      </c>
      <c r="F381" s="216" t="s">
        <v>1904</v>
      </c>
      <c r="G381" s="214"/>
      <c r="H381" s="217">
        <v>99</v>
      </c>
      <c r="I381" s="218"/>
      <c r="J381" s="214"/>
      <c r="K381" s="214"/>
      <c r="L381" s="219"/>
      <c r="M381" s="220"/>
      <c r="N381" s="221"/>
      <c r="O381" s="221"/>
      <c r="P381" s="221"/>
      <c r="Q381" s="221"/>
      <c r="R381" s="221"/>
      <c r="S381" s="221"/>
      <c r="T381" s="222"/>
      <c r="AT381" s="223" t="s">
        <v>324</v>
      </c>
      <c r="AU381" s="223" t="s">
        <v>86</v>
      </c>
      <c r="AV381" s="13" t="s">
        <v>86</v>
      </c>
      <c r="AW381" s="13" t="s">
        <v>37</v>
      </c>
      <c r="AX381" s="13" t="s">
        <v>84</v>
      </c>
      <c r="AY381" s="223" t="s">
        <v>315</v>
      </c>
    </row>
    <row r="382" spans="1:65" s="2" customFormat="1" ht="16.5" customHeight="1">
      <c r="A382" s="36"/>
      <c r="B382" s="37"/>
      <c r="C382" s="257" t="s">
        <v>822</v>
      </c>
      <c r="D382" s="257" t="s">
        <v>576</v>
      </c>
      <c r="E382" s="258" t="s">
        <v>2156</v>
      </c>
      <c r="F382" s="259" t="s">
        <v>2157</v>
      </c>
      <c r="G382" s="260" t="s">
        <v>190</v>
      </c>
      <c r="H382" s="261">
        <v>99</v>
      </c>
      <c r="I382" s="262"/>
      <c r="J382" s="263">
        <f>ROUND(I382*H382,2)</f>
        <v>0</v>
      </c>
      <c r="K382" s="259" t="s">
        <v>19</v>
      </c>
      <c r="L382" s="264"/>
      <c r="M382" s="265" t="s">
        <v>19</v>
      </c>
      <c r="N382" s="266" t="s">
        <v>47</v>
      </c>
      <c r="O382" s="66"/>
      <c r="P382" s="205">
        <f>O382*H382</f>
        <v>0</v>
      </c>
      <c r="Q382" s="205">
        <v>1E-3</v>
      </c>
      <c r="R382" s="205">
        <f>Q382*H382</f>
        <v>9.9000000000000005E-2</v>
      </c>
      <c r="S382" s="205">
        <v>0</v>
      </c>
      <c r="T382" s="206">
        <f>S382*H382</f>
        <v>0</v>
      </c>
      <c r="U382" s="36"/>
      <c r="V382" s="36"/>
      <c r="W382" s="36"/>
      <c r="X382" s="36"/>
      <c r="Y382" s="36"/>
      <c r="Z382" s="36"/>
      <c r="AA382" s="36"/>
      <c r="AB382" s="36"/>
      <c r="AC382" s="36"/>
      <c r="AD382" s="36"/>
      <c r="AE382" s="36"/>
      <c r="AR382" s="207" t="s">
        <v>582</v>
      </c>
      <c r="AT382" s="207" t="s">
        <v>576</v>
      </c>
      <c r="AU382" s="207" t="s">
        <v>86</v>
      </c>
      <c r="AY382" s="19" t="s">
        <v>315</v>
      </c>
      <c r="BE382" s="208">
        <f>IF(N382="základní",J382,0)</f>
        <v>0</v>
      </c>
      <c r="BF382" s="208">
        <f>IF(N382="snížená",J382,0)</f>
        <v>0</v>
      </c>
      <c r="BG382" s="208">
        <f>IF(N382="zákl. přenesená",J382,0)</f>
        <v>0</v>
      </c>
      <c r="BH382" s="208">
        <f>IF(N382="sníž. přenesená",J382,0)</f>
        <v>0</v>
      </c>
      <c r="BI382" s="208">
        <f>IF(N382="nulová",J382,0)</f>
        <v>0</v>
      </c>
      <c r="BJ382" s="19" t="s">
        <v>84</v>
      </c>
      <c r="BK382" s="208">
        <f>ROUND(I382*H382,2)</f>
        <v>0</v>
      </c>
      <c r="BL382" s="19" t="s">
        <v>440</v>
      </c>
      <c r="BM382" s="207" t="s">
        <v>2158</v>
      </c>
    </row>
    <row r="383" spans="1:65" s="2" customFormat="1" ht="19.5">
      <c r="A383" s="36"/>
      <c r="B383" s="37"/>
      <c r="C383" s="38"/>
      <c r="D383" s="209" t="s">
        <v>322</v>
      </c>
      <c r="E383" s="38"/>
      <c r="F383" s="210" t="s">
        <v>2159</v>
      </c>
      <c r="G383" s="38"/>
      <c r="H383" s="38"/>
      <c r="I383" s="118"/>
      <c r="J383" s="38"/>
      <c r="K383" s="38"/>
      <c r="L383" s="41"/>
      <c r="M383" s="211"/>
      <c r="N383" s="212"/>
      <c r="O383" s="66"/>
      <c r="P383" s="66"/>
      <c r="Q383" s="66"/>
      <c r="R383" s="66"/>
      <c r="S383" s="66"/>
      <c r="T383" s="67"/>
      <c r="U383" s="36"/>
      <c r="V383" s="36"/>
      <c r="W383" s="36"/>
      <c r="X383" s="36"/>
      <c r="Y383" s="36"/>
      <c r="Z383" s="36"/>
      <c r="AA383" s="36"/>
      <c r="AB383" s="36"/>
      <c r="AC383" s="36"/>
      <c r="AD383" s="36"/>
      <c r="AE383" s="36"/>
      <c r="AT383" s="19" t="s">
        <v>322</v>
      </c>
      <c r="AU383" s="19" t="s">
        <v>86</v>
      </c>
    </row>
    <row r="384" spans="1:65" s="13" customFormat="1">
      <c r="B384" s="213"/>
      <c r="C384" s="214"/>
      <c r="D384" s="209" t="s">
        <v>324</v>
      </c>
      <c r="E384" s="215" t="s">
        <v>1904</v>
      </c>
      <c r="F384" s="216" t="s">
        <v>2160</v>
      </c>
      <c r="G384" s="214"/>
      <c r="H384" s="217">
        <v>99</v>
      </c>
      <c r="I384" s="218"/>
      <c r="J384" s="214"/>
      <c r="K384" s="214"/>
      <c r="L384" s="219"/>
      <c r="M384" s="220"/>
      <c r="N384" s="221"/>
      <c r="O384" s="221"/>
      <c r="P384" s="221"/>
      <c r="Q384" s="221"/>
      <c r="R384" s="221"/>
      <c r="S384" s="221"/>
      <c r="T384" s="222"/>
      <c r="AT384" s="223" t="s">
        <v>324</v>
      </c>
      <c r="AU384" s="223" t="s">
        <v>86</v>
      </c>
      <c r="AV384" s="13" t="s">
        <v>86</v>
      </c>
      <c r="AW384" s="13" t="s">
        <v>37</v>
      </c>
      <c r="AX384" s="13" t="s">
        <v>84</v>
      </c>
      <c r="AY384" s="223" t="s">
        <v>315</v>
      </c>
    </row>
    <row r="385" spans="1:65" s="2" customFormat="1" ht="16.5" customHeight="1">
      <c r="A385" s="36"/>
      <c r="B385" s="37"/>
      <c r="C385" s="196" t="s">
        <v>827</v>
      </c>
      <c r="D385" s="196" t="s">
        <v>317</v>
      </c>
      <c r="E385" s="197" t="s">
        <v>2161</v>
      </c>
      <c r="F385" s="198" t="s">
        <v>2162</v>
      </c>
      <c r="G385" s="199" t="s">
        <v>190</v>
      </c>
      <c r="H385" s="200">
        <v>25</v>
      </c>
      <c r="I385" s="201"/>
      <c r="J385" s="202">
        <f>ROUND(I385*H385,2)</f>
        <v>0</v>
      </c>
      <c r="K385" s="198" t="s">
        <v>320</v>
      </c>
      <c r="L385" s="41"/>
      <c r="M385" s="203" t="s">
        <v>19</v>
      </c>
      <c r="N385" s="204" t="s">
        <v>47</v>
      </c>
      <c r="O385" s="66"/>
      <c r="P385" s="205">
        <f>O385*H385</f>
        <v>0</v>
      </c>
      <c r="Q385" s="205">
        <v>6.0000000000000002E-5</v>
      </c>
      <c r="R385" s="205">
        <f>Q385*H385</f>
        <v>1.5E-3</v>
      </c>
      <c r="S385" s="205">
        <v>0</v>
      </c>
      <c r="T385" s="206">
        <f>S385*H385</f>
        <v>0</v>
      </c>
      <c r="U385" s="36"/>
      <c r="V385" s="36"/>
      <c r="W385" s="36"/>
      <c r="X385" s="36"/>
      <c r="Y385" s="36"/>
      <c r="Z385" s="36"/>
      <c r="AA385" s="36"/>
      <c r="AB385" s="36"/>
      <c r="AC385" s="36"/>
      <c r="AD385" s="36"/>
      <c r="AE385" s="36"/>
      <c r="AR385" s="207" t="s">
        <v>440</v>
      </c>
      <c r="AT385" s="207" t="s">
        <v>317</v>
      </c>
      <c r="AU385" s="207" t="s">
        <v>86</v>
      </c>
      <c r="AY385" s="19" t="s">
        <v>315</v>
      </c>
      <c r="BE385" s="208">
        <f>IF(N385="základní",J385,0)</f>
        <v>0</v>
      </c>
      <c r="BF385" s="208">
        <f>IF(N385="snížená",J385,0)</f>
        <v>0</v>
      </c>
      <c r="BG385" s="208">
        <f>IF(N385="zákl. přenesená",J385,0)</f>
        <v>0</v>
      </c>
      <c r="BH385" s="208">
        <f>IF(N385="sníž. přenesená",J385,0)</f>
        <v>0</v>
      </c>
      <c r="BI385" s="208">
        <f>IF(N385="nulová",J385,0)</f>
        <v>0</v>
      </c>
      <c r="BJ385" s="19" t="s">
        <v>84</v>
      </c>
      <c r="BK385" s="208">
        <f>ROUND(I385*H385,2)</f>
        <v>0</v>
      </c>
      <c r="BL385" s="19" t="s">
        <v>440</v>
      </c>
      <c r="BM385" s="207" t="s">
        <v>2163</v>
      </c>
    </row>
    <row r="386" spans="1:65" s="2" customFormat="1">
      <c r="A386" s="36"/>
      <c r="B386" s="37"/>
      <c r="C386" s="38"/>
      <c r="D386" s="209" t="s">
        <v>322</v>
      </c>
      <c r="E386" s="38"/>
      <c r="F386" s="210" t="s">
        <v>2164</v>
      </c>
      <c r="G386" s="38"/>
      <c r="H386" s="38"/>
      <c r="I386" s="118"/>
      <c r="J386" s="38"/>
      <c r="K386" s="38"/>
      <c r="L386" s="41"/>
      <c r="M386" s="211"/>
      <c r="N386" s="212"/>
      <c r="O386" s="66"/>
      <c r="P386" s="66"/>
      <c r="Q386" s="66"/>
      <c r="R386" s="66"/>
      <c r="S386" s="66"/>
      <c r="T386" s="67"/>
      <c r="U386" s="36"/>
      <c r="V386" s="36"/>
      <c r="W386" s="36"/>
      <c r="X386" s="36"/>
      <c r="Y386" s="36"/>
      <c r="Z386" s="36"/>
      <c r="AA386" s="36"/>
      <c r="AB386" s="36"/>
      <c r="AC386" s="36"/>
      <c r="AD386" s="36"/>
      <c r="AE386" s="36"/>
      <c r="AT386" s="19" t="s">
        <v>322</v>
      </c>
      <c r="AU386" s="19" t="s">
        <v>86</v>
      </c>
    </row>
    <row r="387" spans="1:65" s="2" customFormat="1" ht="19.5">
      <c r="A387" s="36"/>
      <c r="B387" s="37"/>
      <c r="C387" s="38"/>
      <c r="D387" s="209" t="s">
        <v>345</v>
      </c>
      <c r="E387" s="38"/>
      <c r="F387" s="224" t="s">
        <v>2165</v>
      </c>
      <c r="G387" s="38"/>
      <c r="H387" s="38"/>
      <c r="I387" s="118"/>
      <c r="J387" s="38"/>
      <c r="K387" s="38"/>
      <c r="L387" s="41"/>
      <c r="M387" s="211"/>
      <c r="N387" s="212"/>
      <c r="O387" s="66"/>
      <c r="P387" s="66"/>
      <c r="Q387" s="66"/>
      <c r="R387" s="66"/>
      <c r="S387" s="66"/>
      <c r="T387" s="67"/>
      <c r="U387" s="36"/>
      <c r="V387" s="36"/>
      <c r="W387" s="36"/>
      <c r="X387" s="36"/>
      <c r="Y387" s="36"/>
      <c r="Z387" s="36"/>
      <c r="AA387" s="36"/>
      <c r="AB387" s="36"/>
      <c r="AC387" s="36"/>
      <c r="AD387" s="36"/>
      <c r="AE387" s="36"/>
      <c r="AT387" s="19" t="s">
        <v>345</v>
      </c>
      <c r="AU387" s="19" t="s">
        <v>86</v>
      </c>
    </row>
    <row r="388" spans="1:65" s="13" customFormat="1">
      <c r="B388" s="213"/>
      <c r="C388" s="214"/>
      <c r="D388" s="209" t="s">
        <v>324</v>
      </c>
      <c r="E388" s="215" t="s">
        <v>19</v>
      </c>
      <c r="F388" s="216" t="s">
        <v>1899</v>
      </c>
      <c r="G388" s="214"/>
      <c r="H388" s="217">
        <v>25</v>
      </c>
      <c r="I388" s="218"/>
      <c r="J388" s="214"/>
      <c r="K388" s="214"/>
      <c r="L388" s="219"/>
      <c r="M388" s="220"/>
      <c r="N388" s="221"/>
      <c r="O388" s="221"/>
      <c r="P388" s="221"/>
      <c r="Q388" s="221"/>
      <c r="R388" s="221"/>
      <c r="S388" s="221"/>
      <c r="T388" s="222"/>
      <c r="AT388" s="223" t="s">
        <v>324</v>
      </c>
      <c r="AU388" s="223" t="s">
        <v>86</v>
      </c>
      <c r="AV388" s="13" t="s">
        <v>86</v>
      </c>
      <c r="AW388" s="13" t="s">
        <v>37</v>
      </c>
      <c r="AX388" s="13" t="s">
        <v>84</v>
      </c>
      <c r="AY388" s="223" t="s">
        <v>315</v>
      </c>
    </row>
    <row r="389" spans="1:65" s="2" customFormat="1" ht="16.5" customHeight="1">
      <c r="A389" s="36"/>
      <c r="B389" s="37"/>
      <c r="C389" s="257" t="s">
        <v>834</v>
      </c>
      <c r="D389" s="257" t="s">
        <v>576</v>
      </c>
      <c r="E389" s="258" t="s">
        <v>2166</v>
      </c>
      <c r="F389" s="259" t="s">
        <v>2167</v>
      </c>
      <c r="G389" s="260" t="s">
        <v>190</v>
      </c>
      <c r="H389" s="261">
        <v>25</v>
      </c>
      <c r="I389" s="262"/>
      <c r="J389" s="263">
        <f>ROUND(I389*H389,2)</f>
        <v>0</v>
      </c>
      <c r="K389" s="259" t="s">
        <v>19</v>
      </c>
      <c r="L389" s="264"/>
      <c r="M389" s="265" t="s">
        <v>19</v>
      </c>
      <c r="N389" s="266" t="s">
        <v>47</v>
      </c>
      <c r="O389" s="66"/>
      <c r="P389" s="205">
        <f>O389*H389</f>
        <v>0</v>
      </c>
      <c r="Q389" s="205">
        <v>1E-3</v>
      </c>
      <c r="R389" s="205">
        <f>Q389*H389</f>
        <v>2.5000000000000001E-2</v>
      </c>
      <c r="S389" s="205">
        <v>0</v>
      </c>
      <c r="T389" s="206">
        <f>S389*H389</f>
        <v>0</v>
      </c>
      <c r="U389" s="36"/>
      <c r="V389" s="36"/>
      <c r="W389" s="36"/>
      <c r="X389" s="36"/>
      <c r="Y389" s="36"/>
      <c r="Z389" s="36"/>
      <c r="AA389" s="36"/>
      <c r="AB389" s="36"/>
      <c r="AC389" s="36"/>
      <c r="AD389" s="36"/>
      <c r="AE389" s="36"/>
      <c r="AR389" s="207" t="s">
        <v>582</v>
      </c>
      <c r="AT389" s="207" t="s">
        <v>576</v>
      </c>
      <c r="AU389" s="207" t="s">
        <v>86</v>
      </c>
      <c r="AY389" s="19" t="s">
        <v>315</v>
      </c>
      <c r="BE389" s="208">
        <f>IF(N389="základní",J389,0)</f>
        <v>0</v>
      </c>
      <c r="BF389" s="208">
        <f>IF(N389="snížená",J389,0)</f>
        <v>0</v>
      </c>
      <c r="BG389" s="208">
        <f>IF(N389="zákl. přenesená",J389,0)</f>
        <v>0</v>
      </c>
      <c r="BH389" s="208">
        <f>IF(N389="sníž. přenesená",J389,0)</f>
        <v>0</v>
      </c>
      <c r="BI389" s="208">
        <f>IF(N389="nulová",J389,0)</f>
        <v>0</v>
      </c>
      <c r="BJ389" s="19" t="s">
        <v>84</v>
      </c>
      <c r="BK389" s="208">
        <f>ROUND(I389*H389,2)</f>
        <v>0</v>
      </c>
      <c r="BL389" s="19" t="s">
        <v>440</v>
      </c>
      <c r="BM389" s="207" t="s">
        <v>2168</v>
      </c>
    </row>
    <row r="390" spans="1:65" s="2" customFormat="1" ht="39">
      <c r="A390" s="36"/>
      <c r="B390" s="37"/>
      <c r="C390" s="38"/>
      <c r="D390" s="209" t="s">
        <v>322</v>
      </c>
      <c r="E390" s="38"/>
      <c r="F390" s="210" t="s">
        <v>2169</v>
      </c>
      <c r="G390" s="38"/>
      <c r="H390" s="38"/>
      <c r="I390" s="118"/>
      <c r="J390" s="38"/>
      <c r="K390" s="38"/>
      <c r="L390" s="41"/>
      <c r="M390" s="211"/>
      <c r="N390" s="212"/>
      <c r="O390" s="66"/>
      <c r="P390" s="66"/>
      <c r="Q390" s="66"/>
      <c r="R390" s="66"/>
      <c r="S390" s="66"/>
      <c r="T390" s="67"/>
      <c r="U390" s="36"/>
      <c r="V390" s="36"/>
      <c r="W390" s="36"/>
      <c r="X390" s="36"/>
      <c r="Y390" s="36"/>
      <c r="Z390" s="36"/>
      <c r="AA390" s="36"/>
      <c r="AB390" s="36"/>
      <c r="AC390" s="36"/>
      <c r="AD390" s="36"/>
      <c r="AE390" s="36"/>
      <c r="AT390" s="19" t="s">
        <v>322</v>
      </c>
      <c r="AU390" s="19" t="s">
        <v>86</v>
      </c>
    </row>
    <row r="391" spans="1:65" s="14" customFormat="1">
      <c r="B391" s="225"/>
      <c r="C391" s="226"/>
      <c r="D391" s="209" t="s">
        <v>324</v>
      </c>
      <c r="E391" s="227" t="s">
        <v>19</v>
      </c>
      <c r="F391" s="228" t="s">
        <v>2170</v>
      </c>
      <c r="G391" s="226"/>
      <c r="H391" s="227" t="s">
        <v>19</v>
      </c>
      <c r="I391" s="229"/>
      <c r="J391" s="226"/>
      <c r="K391" s="226"/>
      <c r="L391" s="230"/>
      <c r="M391" s="231"/>
      <c r="N391" s="232"/>
      <c r="O391" s="232"/>
      <c r="P391" s="232"/>
      <c r="Q391" s="232"/>
      <c r="R391" s="232"/>
      <c r="S391" s="232"/>
      <c r="T391" s="233"/>
      <c r="AT391" s="234" t="s">
        <v>324</v>
      </c>
      <c r="AU391" s="234" t="s">
        <v>86</v>
      </c>
      <c r="AV391" s="14" t="s">
        <v>84</v>
      </c>
      <c r="AW391" s="14" t="s">
        <v>37</v>
      </c>
      <c r="AX391" s="14" t="s">
        <v>76</v>
      </c>
      <c r="AY391" s="234" t="s">
        <v>315</v>
      </c>
    </row>
    <row r="392" spans="1:65" s="13" customFormat="1">
      <c r="B392" s="213"/>
      <c r="C392" s="214"/>
      <c r="D392" s="209" t="s">
        <v>324</v>
      </c>
      <c r="E392" s="215" t="s">
        <v>1899</v>
      </c>
      <c r="F392" s="216" t="s">
        <v>2171</v>
      </c>
      <c r="G392" s="214"/>
      <c r="H392" s="217">
        <v>25</v>
      </c>
      <c r="I392" s="218"/>
      <c r="J392" s="214"/>
      <c r="K392" s="214"/>
      <c r="L392" s="219"/>
      <c r="M392" s="220"/>
      <c r="N392" s="221"/>
      <c r="O392" s="221"/>
      <c r="P392" s="221"/>
      <c r="Q392" s="221"/>
      <c r="R392" s="221"/>
      <c r="S392" s="221"/>
      <c r="T392" s="222"/>
      <c r="AT392" s="223" t="s">
        <v>324</v>
      </c>
      <c r="AU392" s="223" t="s">
        <v>86</v>
      </c>
      <c r="AV392" s="13" t="s">
        <v>86</v>
      </c>
      <c r="AW392" s="13" t="s">
        <v>37</v>
      </c>
      <c r="AX392" s="13" t="s">
        <v>84</v>
      </c>
      <c r="AY392" s="223" t="s">
        <v>315</v>
      </c>
    </row>
    <row r="393" spans="1:65" s="2" customFormat="1" ht="16.5" customHeight="1">
      <c r="A393" s="36"/>
      <c r="B393" s="37"/>
      <c r="C393" s="196" t="s">
        <v>844</v>
      </c>
      <c r="D393" s="196" t="s">
        <v>317</v>
      </c>
      <c r="E393" s="197" t="s">
        <v>2172</v>
      </c>
      <c r="F393" s="198" t="s">
        <v>2173</v>
      </c>
      <c r="G393" s="199" t="s">
        <v>190</v>
      </c>
      <c r="H393" s="200">
        <v>235</v>
      </c>
      <c r="I393" s="201"/>
      <c r="J393" s="202">
        <f>ROUND(I393*H393,2)</f>
        <v>0</v>
      </c>
      <c r="K393" s="198" t="s">
        <v>320</v>
      </c>
      <c r="L393" s="41"/>
      <c r="M393" s="203" t="s">
        <v>19</v>
      </c>
      <c r="N393" s="204" t="s">
        <v>47</v>
      </c>
      <c r="O393" s="66"/>
      <c r="P393" s="205">
        <f>O393*H393</f>
        <v>0</v>
      </c>
      <c r="Q393" s="205">
        <v>5.0000000000000002E-5</v>
      </c>
      <c r="R393" s="205">
        <f>Q393*H393</f>
        <v>1.175E-2</v>
      </c>
      <c r="S393" s="205">
        <v>0</v>
      </c>
      <c r="T393" s="206">
        <f>S393*H393</f>
        <v>0</v>
      </c>
      <c r="U393" s="36"/>
      <c r="V393" s="36"/>
      <c r="W393" s="36"/>
      <c r="X393" s="36"/>
      <c r="Y393" s="36"/>
      <c r="Z393" s="36"/>
      <c r="AA393" s="36"/>
      <c r="AB393" s="36"/>
      <c r="AC393" s="36"/>
      <c r="AD393" s="36"/>
      <c r="AE393" s="36"/>
      <c r="AR393" s="207" t="s">
        <v>440</v>
      </c>
      <c r="AT393" s="207" t="s">
        <v>317</v>
      </c>
      <c r="AU393" s="207" t="s">
        <v>86</v>
      </c>
      <c r="AY393" s="19" t="s">
        <v>315</v>
      </c>
      <c r="BE393" s="208">
        <f>IF(N393="základní",J393,0)</f>
        <v>0</v>
      </c>
      <c r="BF393" s="208">
        <f>IF(N393="snížená",J393,0)</f>
        <v>0</v>
      </c>
      <c r="BG393" s="208">
        <f>IF(N393="zákl. přenesená",J393,0)</f>
        <v>0</v>
      </c>
      <c r="BH393" s="208">
        <f>IF(N393="sníž. přenesená",J393,0)</f>
        <v>0</v>
      </c>
      <c r="BI393" s="208">
        <f>IF(N393="nulová",J393,0)</f>
        <v>0</v>
      </c>
      <c r="BJ393" s="19" t="s">
        <v>84</v>
      </c>
      <c r="BK393" s="208">
        <f>ROUND(I393*H393,2)</f>
        <v>0</v>
      </c>
      <c r="BL393" s="19" t="s">
        <v>440</v>
      </c>
      <c r="BM393" s="207" t="s">
        <v>2174</v>
      </c>
    </row>
    <row r="394" spans="1:65" s="2" customFormat="1">
      <c r="A394" s="36"/>
      <c r="B394" s="37"/>
      <c r="C394" s="38"/>
      <c r="D394" s="209" t="s">
        <v>322</v>
      </c>
      <c r="E394" s="38"/>
      <c r="F394" s="210" t="s">
        <v>2175</v>
      </c>
      <c r="G394" s="38"/>
      <c r="H394" s="38"/>
      <c r="I394" s="118"/>
      <c r="J394" s="38"/>
      <c r="K394" s="38"/>
      <c r="L394" s="41"/>
      <c r="M394" s="211"/>
      <c r="N394" s="212"/>
      <c r="O394" s="66"/>
      <c r="P394" s="66"/>
      <c r="Q394" s="66"/>
      <c r="R394" s="66"/>
      <c r="S394" s="66"/>
      <c r="T394" s="67"/>
      <c r="U394" s="36"/>
      <c r="V394" s="36"/>
      <c r="W394" s="36"/>
      <c r="X394" s="36"/>
      <c r="Y394" s="36"/>
      <c r="Z394" s="36"/>
      <c r="AA394" s="36"/>
      <c r="AB394" s="36"/>
      <c r="AC394" s="36"/>
      <c r="AD394" s="36"/>
      <c r="AE394" s="36"/>
      <c r="AT394" s="19" t="s">
        <v>322</v>
      </c>
      <c r="AU394" s="19" t="s">
        <v>86</v>
      </c>
    </row>
    <row r="395" spans="1:65" s="2" customFormat="1" ht="19.5">
      <c r="A395" s="36"/>
      <c r="B395" s="37"/>
      <c r="C395" s="38"/>
      <c r="D395" s="209" t="s">
        <v>345</v>
      </c>
      <c r="E395" s="38"/>
      <c r="F395" s="224" t="s">
        <v>2165</v>
      </c>
      <c r="G395" s="38"/>
      <c r="H395" s="38"/>
      <c r="I395" s="118"/>
      <c r="J395" s="38"/>
      <c r="K395" s="38"/>
      <c r="L395" s="41"/>
      <c r="M395" s="211"/>
      <c r="N395" s="212"/>
      <c r="O395" s="66"/>
      <c r="P395" s="66"/>
      <c r="Q395" s="66"/>
      <c r="R395" s="66"/>
      <c r="S395" s="66"/>
      <c r="T395" s="67"/>
      <c r="U395" s="36"/>
      <c r="V395" s="36"/>
      <c r="W395" s="36"/>
      <c r="X395" s="36"/>
      <c r="Y395" s="36"/>
      <c r="Z395" s="36"/>
      <c r="AA395" s="36"/>
      <c r="AB395" s="36"/>
      <c r="AC395" s="36"/>
      <c r="AD395" s="36"/>
      <c r="AE395" s="36"/>
      <c r="AT395" s="19" t="s">
        <v>345</v>
      </c>
      <c r="AU395" s="19" t="s">
        <v>86</v>
      </c>
    </row>
    <row r="396" spans="1:65" s="13" customFormat="1">
      <c r="B396" s="213"/>
      <c r="C396" s="214"/>
      <c r="D396" s="209" t="s">
        <v>324</v>
      </c>
      <c r="E396" s="215" t="s">
        <v>19</v>
      </c>
      <c r="F396" s="216" t="s">
        <v>1874</v>
      </c>
      <c r="G396" s="214"/>
      <c r="H396" s="217">
        <v>79</v>
      </c>
      <c r="I396" s="218"/>
      <c r="J396" s="214"/>
      <c r="K396" s="214"/>
      <c r="L396" s="219"/>
      <c r="M396" s="220"/>
      <c r="N396" s="221"/>
      <c r="O396" s="221"/>
      <c r="P396" s="221"/>
      <c r="Q396" s="221"/>
      <c r="R396" s="221"/>
      <c r="S396" s="221"/>
      <c r="T396" s="222"/>
      <c r="AT396" s="223" t="s">
        <v>324</v>
      </c>
      <c r="AU396" s="223" t="s">
        <v>86</v>
      </c>
      <c r="AV396" s="13" t="s">
        <v>86</v>
      </c>
      <c r="AW396" s="13" t="s">
        <v>37</v>
      </c>
      <c r="AX396" s="13" t="s">
        <v>76</v>
      </c>
      <c r="AY396" s="223" t="s">
        <v>315</v>
      </c>
    </row>
    <row r="397" spans="1:65" s="13" customFormat="1">
      <c r="B397" s="213"/>
      <c r="C397" s="214"/>
      <c r="D397" s="209" t="s">
        <v>324</v>
      </c>
      <c r="E397" s="215" t="s">
        <v>19</v>
      </c>
      <c r="F397" s="216" t="s">
        <v>1902</v>
      </c>
      <c r="G397" s="214"/>
      <c r="H397" s="217">
        <v>156</v>
      </c>
      <c r="I397" s="218"/>
      <c r="J397" s="214"/>
      <c r="K397" s="214"/>
      <c r="L397" s="219"/>
      <c r="M397" s="220"/>
      <c r="N397" s="221"/>
      <c r="O397" s="221"/>
      <c r="P397" s="221"/>
      <c r="Q397" s="221"/>
      <c r="R397" s="221"/>
      <c r="S397" s="221"/>
      <c r="T397" s="222"/>
      <c r="AT397" s="223" t="s">
        <v>324</v>
      </c>
      <c r="AU397" s="223" t="s">
        <v>86</v>
      </c>
      <c r="AV397" s="13" t="s">
        <v>86</v>
      </c>
      <c r="AW397" s="13" t="s">
        <v>37</v>
      </c>
      <c r="AX397" s="13" t="s">
        <v>76</v>
      </c>
      <c r="AY397" s="223" t="s">
        <v>315</v>
      </c>
    </row>
    <row r="398" spans="1:65" s="16" customFormat="1">
      <c r="B398" s="246"/>
      <c r="C398" s="247"/>
      <c r="D398" s="209" t="s">
        <v>324</v>
      </c>
      <c r="E398" s="248" t="s">
        <v>19</v>
      </c>
      <c r="F398" s="249" t="s">
        <v>368</v>
      </c>
      <c r="G398" s="247"/>
      <c r="H398" s="250">
        <v>235</v>
      </c>
      <c r="I398" s="251"/>
      <c r="J398" s="247"/>
      <c r="K398" s="247"/>
      <c r="L398" s="252"/>
      <c r="M398" s="253"/>
      <c r="N398" s="254"/>
      <c r="O398" s="254"/>
      <c r="P398" s="254"/>
      <c r="Q398" s="254"/>
      <c r="R398" s="254"/>
      <c r="S398" s="254"/>
      <c r="T398" s="255"/>
      <c r="AT398" s="256" t="s">
        <v>324</v>
      </c>
      <c r="AU398" s="256" t="s">
        <v>86</v>
      </c>
      <c r="AV398" s="16" t="s">
        <v>194</v>
      </c>
      <c r="AW398" s="16" t="s">
        <v>37</v>
      </c>
      <c r="AX398" s="16" t="s">
        <v>84</v>
      </c>
      <c r="AY398" s="256" t="s">
        <v>315</v>
      </c>
    </row>
    <row r="399" spans="1:65" s="2" customFormat="1" ht="16.5" customHeight="1">
      <c r="A399" s="36"/>
      <c r="B399" s="37"/>
      <c r="C399" s="257" t="s">
        <v>849</v>
      </c>
      <c r="D399" s="257" t="s">
        <v>576</v>
      </c>
      <c r="E399" s="258" t="s">
        <v>2176</v>
      </c>
      <c r="F399" s="259" t="s">
        <v>2177</v>
      </c>
      <c r="G399" s="260" t="s">
        <v>190</v>
      </c>
      <c r="H399" s="261">
        <v>79</v>
      </c>
      <c r="I399" s="262"/>
      <c r="J399" s="263">
        <f>ROUND(I399*H399,2)</f>
        <v>0</v>
      </c>
      <c r="K399" s="259" t="s">
        <v>19</v>
      </c>
      <c r="L399" s="264"/>
      <c r="M399" s="265" t="s">
        <v>19</v>
      </c>
      <c r="N399" s="266" t="s">
        <v>47</v>
      </c>
      <c r="O399" s="66"/>
      <c r="P399" s="205">
        <f>O399*H399</f>
        <v>0</v>
      </c>
      <c r="Q399" s="205">
        <v>1E-3</v>
      </c>
      <c r="R399" s="205">
        <f>Q399*H399</f>
        <v>7.9000000000000001E-2</v>
      </c>
      <c r="S399" s="205">
        <v>0</v>
      </c>
      <c r="T399" s="206">
        <f>S399*H399</f>
        <v>0</v>
      </c>
      <c r="U399" s="36"/>
      <c r="V399" s="36"/>
      <c r="W399" s="36"/>
      <c r="X399" s="36"/>
      <c r="Y399" s="36"/>
      <c r="Z399" s="36"/>
      <c r="AA399" s="36"/>
      <c r="AB399" s="36"/>
      <c r="AC399" s="36"/>
      <c r="AD399" s="36"/>
      <c r="AE399" s="36"/>
      <c r="AR399" s="207" t="s">
        <v>582</v>
      </c>
      <c r="AT399" s="207" t="s">
        <v>576</v>
      </c>
      <c r="AU399" s="207" t="s">
        <v>86</v>
      </c>
      <c r="AY399" s="19" t="s">
        <v>315</v>
      </c>
      <c r="BE399" s="208">
        <f>IF(N399="základní",J399,0)</f>
        <v>0</v>
      </c>
      <c r="BF399" s="208">
        <f>IF(N399="snížená",J399,0)</f>
        <v>0</v>
      </c>
      <c r="BG399" s="208">
        <f>IF(N399="zákl. přenesená",J399,0)</f>
        <v>0</v>
      </c>
      <c r="BH399" s="208">
        <f>IF(N399="sníž. přenesená",J399,0)</f>
        <v>0</v>
      </c>
      <c r="BI399" s="208">
        <f>IF(N399="nulová",J399,0)</f>
        <v>0</v>
      </c>
      <c r="BJ399" s="19" t="s">
        <v>84</v>
      </c>
      <c r="BK399" s="208">
        <f>ROUND(I399*H399,2)</f>
        <v>0</v>
      </c>
      <c r="BL399" s="19" t="s">
        <v>440</v>
      </c>
      <c r="BM399" s="207" t="s">
        <v>2178</v>
      </c>
    </row>
    <row r="400" spans="1:65" s="2" customFormat="1" ht="87.75">
      <c r="A400" s="36"/>
      <c r="B400" s="37"/>
      <c r="C400" s="38"/>
      <c r="D400" s="209" t="s">
        <v>322</v>
      </c>
      <c r="E400" s="38"/>
      <c r="F400" s="210" t="s">
        <v>2179</v>
      </c>
      <c r="G400" s="38"/>
      <c r="H400" s="38"/>
      <c r="I400" s="118"/>
      <c r="J400" s="38"/>
      <c r="K400" s="38"/>
      <c r="L400" s="41"/>
      <c r="M400" s="211"/>
      <c r="N400" s="212"/>
      <c r="O400" s="66"/>
      <c r="P400" s="66"/>
      <c r="Q400" s="66"/>
      <c r="R400" s="66"/>
      <c r="S400" s="66"/>
      <c r="T400" s="67"/>
      <c r="U400" s="36"/>
      <c r="V400" s="36"/>
      <c r="W400" s="36"/>
      <c r="X400" s="36"/>
      <c r="Y400" s="36"/>
      <c r="Z400" s="36"/>
      <c r="AA400" s="36"/>
      <c r="AB400" s="36"/>
      <c r="AC400" s="36"/>
      <c r="AD400" s="36"/>
      <c r="AE400" s="36"/>
      <c r="AT400" s="19" t="s">
        <v>322</v>
      </c>
      <c r="AU400" s="19" t="s">
        <v>86</v>
      </c>
    </row>
    <row r="401" spans="1:65" s="14" customFormat="1">
      <c r="B401" s="225"/>
      <c r="C401" s="226"/>
      <c r="D401" s="209" t="s">
        <v>324</v>
      </c>
      <c r="E401" s="227" t="s">
        <v>19</v>
      </c>
      <c r="F401" s="228" t="s">
        <v>2180</v>
      </c>
      <c r="G401" s="226"/>
      <c r="H401" s="227" t="s">
        <v>19</v>
      </c>
      <c r="I401" s="229"/>
      <c r="J401" s="226"/>
      <c r="K401" s="226"/>
      <c r="L401" s="230"/>
      <c r="M401" s="231"/>
      <c r="N401" s="232"/>
      <c r="O401" s="232"/>
      <c r="P401" s="232"/>
      <c r="Q401" s="232"/>
      <c r="R401" s="232"/>
      <c r="S401" s="232"/>
      <c r="T401" s="233"/>
      <c r="AT401" s="234" t="s">
        <v>324</v>
      </c>
      <c r="AU401" s="234" t="s">
        <v>86</v>
      </c>
      <c r="AV401" s="14" t="s">
        <v>84</v>
      </c>
      <c r="AW401" s="14" t="s">
        <v>37</v>
      </c>
      <c r="AX401" s="14" t="s">
        <v>76</v>
      </c>
      <c r="AY401" s="234" t="s">
        <v>315</v>
      </c>
    </row>
    <row r="402" spans="1:65" s="13" customFormat="1">
      <c r="B402" s="213"/>
      <c r="C402" s="214"/>
      <c r="D402" s="209" t="s">
        <v>324</v>
      </c>
      <c r="E402" s="215" t="s">
        <v>1874</v>
      </c>
      <c r="F402" s="216" t="s">
        <v>2181</v>
      </c>
      <c r="G402" s="214"/>
      <c r="H402" s="217">
        <v>79</v>
      </c>
      <c r="I402" s="218"/>
      <c r="J402" s="214"/>
      <c r="K402" s="214"/>
      <c r="L402" s="219"/>
      <c r="M402" s="220"/>
      <c r="N402" s="221"/>
      <c r="O402" s="221"/>
      <c r="P402" s="221"/>
      <c r="Q402" s="221"/>
      <c r="R402" s="221"/>
      <c r="S402" s="221"/>
      <c r="T402" s="222"/>
      <c r="AT402" s="223" t="s">
        <v>324</v>
      </c>
      <c r="AU402" s="223" t="s">
        <v>86</v>
      </c>
      <c r="AV402" s="13" t="s">
        <v>86</v>
      </c>
      <c r="AW402" s="13" t="s">
        <v>37</v>
      </c>
      <c r="AX402" s="13" t="s">
        <v>84</v>
      </c>
      <c r="AY402" s="223" t="s">
        <v>315</v>
      </c>
    </row>
    <row r="403" spans="1:65" s="2" customFormat="1" ht="16.5" customHeight="1">
      <c r="A403" s="36"/>
      <c r="B403" s="37"/>
      <c r="C403" s="257" t="s">
        <v>854</v>
      </c>
      <c r="D403" s="257" t="s">
        <v>576</v>
      </c>
      <c r="E403" s="258" t="s">
        <v>2182</v>
      </c>
      <c r="F403" s="259" t="s">
        <v>2183</v>
      </c>
      <c r="G403" s="260" t="s">
        <v>190</v>
      </c>
      <c r="H403" s="261">
        <v>156</v>
      </c>
      <c r="I403" s="262"/>
      <c r="J403" s="263">
        <f>ROUND(I403*H403,2)</f>
        <v>0</v>
      </c>
      <c r="K403" s="259" t="s">
        <v>19</v>
      </c>
      <c r="L403" s="264"/>
      <c r="M403" s="265" t="s">
        <v>19</v>
      </c>
      <c r="N403" s="266" t="s">
        <v>47</v>
      </c>
      <c r="O403" s="66"/>
      <c r="P403" s="205">
        <f>O403*H403</f>
        <v>0</v>
      </c>
      <c r="Q403" s="205">
        <v>1E-3</v>
      </c>
      <c r="R403" s="205">
        <f>Q403*H403</f>
        <v>0.156</v>
      </c>
      <c r="S403" s="205">
        <v>0</v>
      </c>
      <c r="T403" s="206">
        <f>S403*H403</f>
        <v>0</v>
      </c>
      <c r="U403" s="36"/>
      <c r="V403" s="36"/>
      <c r="W403" s="36"/>
      <c r="X403" s="36"/>
      <c r="Y403" s="36"/>
      <c r="Z403" s="36"/>
      <c r="AA403" s="36"/>
      <c r="AB403" s="36"/>
      <c r="AC403" s="36"/>
      <c r="AD403" s="36"/>
      <c r="AE403" s="36"/>
      <c r="AR403" s="207" t="s">
        <v>582</v>
      </c>
      <c r="AT403" s="207" t="s">
        <v>576</v>
      </c>
      <c r="AU403" s="207" t="s">
        <v>86</v>
      </c>
      <c r="AY403" s="19" t="s">
        <v>315</v>
      </c>
      <c r="BE403" s="208">
        <f>IF(N403="základní",J403,0)</f>
        <v>0</v>
      </c>
      <c r="BF403" s="208">
        <f>IF(N403="snížená",J403,0)</f>
        <v>0</v>
      </c>
      <c r="BG403" s="208">
        <f>IF(N403="zákl. přenesená",J403,0)</f>
        <v>0</v>
      </c>
      <c r="BH403" s="208">
        <f>IF(N403="sníž. přenesená",J403,0)</f>
        <v>0</v>
      </c>
      <c r="BI403" s="208">
        <f>IF(N403="nulová",J403,0)</f>
        <v>0</v>
      </c>
      <c r="BJ403" s="19" t="s">
        <v>84</v>
      </c>
      <c r="BK403" s="208">
        <f>ROUND(I403*H403,2)</f>
        <v>0</v>
      </c>
      <c r="BL403" s="19" t="s">
        <v>440</v>
      </c>
      <c r="BM403" s="207" t="s">
        <v>2184</v>
      </c>
    </row>
    <row r="404" spans="1:65" s="2" customFormat="1" ht="87.75">
      <c r="A404" s="36"/>
      <c r="B404" s="37"/>
      <c r="C404" s="38"/>
      <c r="D404" s="209" t="s">
        <v>322</v>
      </c>
      <c r="E404" s="38"/>
      <c r="F404" s="210" t="s">
        <v>2179</v>
      </c>
      <c r="G404" s="38"/>
      <c r="H404" s="38"/>
      <c r="I404" s="118"/>
      <c r="J404" s="38"/>
      <c r="K404" s="38"/>
      <c r="L404" s="41"/>
      <c r="M404" s="211"/>
      <c r="N404" s="212"/>
      <c r="O404" s="66"/>
      <c r="P404" s="66"/>
      <c r="Q404" s="66"/>
      <c r="R404" s="66"/>
      <c r="S404" s="66"/>
      <c r="T404" s="67"/>
      <c r="U404" s="36"/>
      <c r="V404" s="36"/>
      <c r="W404" s="36"/>
      <c r="X404" s="36"/>
      <c r="Y404" s="36"/>
      <c r="Z404" s="36"/>
      <c r="AA404" s="36"/>
      <c r="AB404" s="36"/>
      <c r="AC404" s="36"/>
      <c r="AD404" s="36"/>
      <c r="AE404" s="36"/>
      <c r="AT404" s="19" t="s">
        <v>322</v>
      </c>
      <c r="AU404" s="19" t="s">
        <v>86</v>
      </c>
    </row>
    <row r="405" spans="1:65" s="14" customFormat="1">
      <c r="B405" s="225"/>
      <c r="C405" s="226"/>
      <c r="D405" s="209" t="s">
        <v>324</v>
      </c>
      <c r="E405" s="227" t="s">
        <v>19</v>
      </c>
      <c r="F405" s="228" t="s">
        <v>2185</v>
      </c>
      <c r="G405" s="226"/>
      <c r="H405" s="227" t="s">
        <v>19</v>
      </c>
      <c r="I405" s="229"/>
      <c r="J405" s="226"/>
      <c r="K405" s="226"/>
      <c r="L405" s="230"/>
      <c r="M405" s="231"/>
      <c r="N405" s="232"/>
      <c r="O405" s="232"/>
      <c r="P405" s="232"/>
      <c r="Q405" s="232"/>
      <c r="R405" s="232"/>
      <c r="S405" s="232"/>
      <c r="T405" s="233"/>
      <c r="AT405" s="234" t="s">
        <v>324</v>
      </c>
      <c r="AU405" s="234" t="s">
        <v>86</v>
      </c>
      <c r="AV405" s="14" t="s">
        <v>84</v>
      </c>
      <c r="AW405" s="14" t="s">
        <v>37</v>
      </c>
      <c r="AX405" s="14" t="s">
        <v>76</v>
      </c>
      <c r="AY405" s="234" t="s">
        <v>315</v>
      </c>
    </row>
    <row r="406" spans="1:65" s="13" customFormat="1">
      <c r="B406" s="213"/>
      <c r="C406" s="214"/>
      <c r="D406" s="209" t="s">
        <v>324</v>
      </c>
      <c r="E406" s="215" t="s">
        <v>19</v>
      </c>
      <c r="F406" s="216" t="s">
        <v>2186</v>
      </c>
      <c r="G406" s="214"/>
      <c r="H406" s="217">
        <v>77.3</v>
      </c>
      <c r="I406" s="218"/>
      <c r="J406" s="214"/>
      <c r="K406" s="214"/>
      <c r="L406" s="219"/>
      <c r="M406" s="220"/>
      <c r="N406" s="221"/>
      <c r="O406" s="221"/>
      <c r="P406" s="221"/>
      <c r="Q406" s="221"/>
      <c r="R406" s="221"/>
      <c r="S406" s="221"/>
      <c r="T406" s="222"/>
      <c r="AT406" s="223" t="s">
        <v>324</v>
      </c>
      <c r="AU406" s="223" t="s">
        <v>86</v>
      </c>
      <c r="AV406" s="13" t="s">
        <v>86</v>
      </c>
      <c r="AW406" s="13" t="s">
        <v>37</v>
      </c>
      <c r="AX406" s="13" t="s">
        <v>76</v>
      </c>
      <c r="AY406" s="223" t="s">
        <v>315</v>
      </c>
    </row>
    <row r="407" spans="1:65" s="13" customFormat="1">
      <c r="B407" s="213"/>
      <c r="C407" s="214"/>
      <c r="D407" s="209" t="s">
        <v>324</v>
      </c>
      <c r="E407" s="215" t="s">
        <v>19</v>
      </c>
      <c r="F407" s="216" t="s">
        <v>2187</v>
      </c>
      <c r="G407" s="214"/>
      <c r="H407" s="217">
        <v>78.7</v>
      </c>
      <c r="I407" s="218"/>
      <c r="J407" s="214"/>
      <c r="K407" s="214"/>
      <c r="L407" s="219"/>
      <c r="M407" s="220"/>
      <c r="N407" s="221"/>
      <c r="O407" s="221"/>
      <c r="P407" s="221"/>
      <c r="Q407" s="221"/>
      <c r="R407" s="221"/>
      <c r="S407" s="221"/>
      <c r="T407" s="222"/>
      <c r="AT407" s="223" t="s">
        <v>324</v>
      </c>
      <c r="AU407" s="223" t="s">
        <v>86</v>
      </c>
      <c r="AV407" s="13" t="s">
        <v>86</v>
      </c>
      <c r="AW407" s="13" t="s">
        <v>37</v>
      </c>
      <c r="AX407" s="13" t="s">
        <v>76</v>
      </c>
      <c r="AY407" s="223" t="s">
        <v>315</v>
      </c>
    </row>
    <row r="408" spans="1:65" s="16" customFormat="1">
      <c r="B408" s="246"/>
      <c r="C408" s="247"/>
      <c r="D408" s="209" t="s">
        <v>324</v>
      </c>
      <c r="E408" s="248" t="s">
        <v>1902</v>
      </c>
      <c r="F408" s="249" t="s">
        <v>368</v>
      </c>
      <c r="G408" s="247"/>
      <c r="H408" s="250">
        <v>156</v>
      </c>
      <c r="I408" s="251"/>
      <c r="J408" s="247"/>
      <c r="K408" s="247"/>
      <c r="L408" s="252"/>
      <c r="M408" s="253"/>
      <c r="N408" s="254"/>
      <c r="O408" s="254"/>
      <c r="P408" s="254"/>
      <c r="Q408" s="254"/>
      <c r="R408" s="254"/>
      <c r="S408" s="254"/>
      <c r="T408" s="255"/>
      <c r="AT408" s="256" t="s">
        <v>324</v>
      </c>
      <c r="AU408" s="256" t="s">
        <v>86</v>
      </c>
      <c r="AV408" s="16" t="s">
        <v>194</v>
      </c>
      <c r="AW408" s="16" t="s">
        <v>37</v>
      </c>
      <c r="AX408" s="16" t="s">
        <v>84</v>
      </c>
      <c r="AY408" s="256" t="s">
        <v>315</v>
      </c>
    </row>
    <row r="409" spans="1:65" s="2" customFormat="1" ht="16.5" customHeight="1">
      <c r="A409" s="36"/>
      <c r="B409" s="37"/>
      <c r="C409" s="196" t="s">
        <v>859</v>
      </c>
      <c r="D409" s="196" t="s">
        <v>317</v>
      </c>
      <c r="E409" s="197" t="s">
        <v>1835</v>
      </c>
      <c r="F409" s="198" t="s">
        <v>1836</v>
      </c>
      <c r="G409" s="199" t="s">
        <v>117</v>
      </c>
      <c r="H409" s="200">
        <v>0.498</v>
      </c>
      <c r="I409" s="201"/>
      <c r="J409" s="202">
        <f>ROUND(I409*H409,2)</f>
        <v>0</v>
      </c>
      <c r="K409" s="198" t="s">
        <v>320</v>
      </c>
      <c r="L409" s="41"/>
      <c r="M409" s="203" t="s">
        <v>19</v>
      </c>
      <c r="N409" s="204" t="s">
        <v>47</v>
      </c>
      <c r="O409" s="66"/>
      <c r="P409" s="205">
        <f>O409*H409</f>
        <v>0</v>
      </c>
      <c r="Q409" s="205">
        <v>0</v>
      </c>
      <c r="R409" s="205">
        <f>Q409*H409</f>
        <v>0</v>
      </c>
      <c r="S409" s="205">
        <v>0</v>
      </c>
      <c r="T409" s="206">
        <f>S409*H409</f>
        <v>0</v>
      </c>
      <c r="U409" s="36"/>
      <c r="V409" s="36"/>
      <c r="W409" s="36"/>
      <c r="X409" s="36"/>
      <c r="Y409" s="36"/>
      <c r="Z409" s="36"/>
      <c r="AA409" s="36"/>
      <c r="AB409" s="36"/>
      <c r="AC409" s="36"/>
      <c r="AD409" s="36"/>
      <c r="AE409" s="36"/>
      <c r="AR409" s="207" t="s">
        <v>440</v>
      </c>
      <c r="AT409" s="207" t="s">
        <v>317</v>
      </c>
      <c r="AU409" s="207" t="s">
        <v>86</v>
      </c>
      <c r="AY409" s="19" t="s">
        <v>315</v>
      </c>
      <c r="BE409" s="208">
        <f>IF(N409="základní",J409,0)</f>
        <v>0</v>
      </c>
      <c r="BF409" s="208">
        <f>IF(N409="snížená",J409,0)</f>
        <v>0</v>
      </c>
      <c r="BG409" s="208">
        <f>IF(N409="zákl. přenesená",J409,0)</f>
        <v>0</v>
      </c>
      <c r="BH409" s="208">
        <f>IF(N409="sníž. přenesená",J409,0)</f>
        <v>0</v>
      </c>
      <c r="BI409" s="208">
        <f>IF(N409="nulová",J409,0)</f>
        <v>0</v>
      </c>
      <c r="BJ409" s="19" t="s">
        <v>84</v>
      </c>
      <c r="BK409" s="208">
        <f>ROUND(I409*H409,2)</f>
        <v>0</v>
      </c>
      <c r="BL409" s="19" t="s">
        <v>440</v>
      </c>
      <c r="BM409" s="207" t="s">
        <v>2188</v>
      </c>
    </row>
    <row r="410" spans="1:65" s="2" customFormat="1" ht="19.5">
      <c r="A410" s="36"/>
      <c r="B410" s="37"/>
      <c r="C410" s="38"/>
      <c r="D410" s="209" t="s">
        <v>322</v>
      </c>
      <c r="E410" s="38"/>
      <c r="F410" s="210" t="s">
        <v>1838</v>
      </c>
      <c r="G410" s="38"/>
      <c r="H410" s="38"/>
      <c r="I410" s="118"/>
      <c r="J410" s="38"/>
      <c r="K410" s="38"/>
      <c r="L410" s="41"/>
      <c r="M410" s="211"/>
      <c r="N410" s="212"/>
      <c r="O410" s="66"/>
      <c r="P410" s="66"/>
      <c r="Q410" s="66"/>
      <c r="R410" s="66"/>
      <c r="S410" s="66"/>
      <c r="T410" s="67"/>
      <c r="U410" s="36"/>
      <c r="V410" s="36"/>
      <c r="W410" s="36"/>
      <c r="X410" s="36"/>
      <c r="Y410" s="36"/>
      <c r="Z410" s="36"/>
      <c r="AA410" s="36"/>
      <c r="AB410" s="36"/>
      <c r="AC410" s="36"/>
      <c r="AD410" s="36"/>
      <c r="AE410" s="36"/>
      <c r="AT410" s="19" t="s">
        <v>322</v>
      </c>
      <c r="AU410" s="19" t="s">
        <v>86</v>
      </c>
    </row>
    <row r="411" spans="1:65" s="12" customFormat="1" ht="25.9" customHeight="1">
      <c r="B411" s="180"/>
      <c r="C411" s="181"/>
      <c r="D411" s="182" t="s">
        <v>75</v>
      </c>
      <c r="E411" s="183" t="s">
        <v>576</v>
      </c>
      <c r="F411" s="183" t="s">
        <v>1839</v>
      </c>
      <c r="G411" s="181"/>
      <c r="H411" s="181"/>
      <c r="I411" s="184"/>
      <c r="J411" s="185">
        <f>BK411</f>
        <v>0</v>
      </c>
      <c r="K411" s="181"/>
      <c r="L411" s="186"/>
      <c r="M411" s="187"/>
      <c r="N411" s="188"/>
      <c r="O411" s="188"/>
      <c r="P411" s="189">
        <f>P412</f>
        <v>0</v>
      </c>
      <c r="Q411" s="188"/>
      <c r="R411" s="189">
        <f>R412</f>
        <v>3.0669999999999999E-2</v>
      </c>
      <c r="S411" s="188"/>
      <c r="T411" s="190">
        <f>T412</f>
        <v>0</v>
      </c>
      <c r="AR411" s="191" t="s">
        <v>142</v>
      </c>
      <c r="AT411" s="192" t="s">
        <v>75</v>
      </c>
      <c r="AU411" s="192" t="s">
        <v>76</v>
      </c>
      <c r="AY411" s="191" t="s">
        <v>315</v>
      </c>
      <c r="BK411" s="193">
        <f>BK412</f>
        <v>0</v>
      </c>
    </row>
    <row r="412" spans="1:65" s="12" customFormat="1" ht="22.9" customHeight="1">
      <c r="B412" s="180"/>
      <c r="C412" s="181"/>
      <c r="D412" s="182" t="s">
        <v>75</v>
      </c>
      <c r="E412" s="194" t="s">
        <v>1840</v>
      </c>
      <c r="F412" s="194" t="s">
        <v>1841</v>
      </c>
      <c r="G412" s="181"/>
      <c r="H412" s="181"/>
      <c r="I412" s="184"/>
      <c r="J412" s="195">
        <f>BK412</f>
        <v>0</v>
      </c>
      <c r="K412" s="181"/>
      <c r="L412" s="186"/>
      <c r="M412" s="187"/>
      <c r="N412" s="188"/>
      <c r="O412" s="188"/>
      <c r="P412" s="189">
        <f>SUM(P413:P425)</f>
        <v>0</v>
      </c>
      <c r="Q412" s="188"/>
      <c r="R412" s="189">
        <f>SUM(R413:R425)</f>
        <v>3.0669999999999999E-2</v>
      </c>
      <c r="S412" s="188"/>
      <c r="T412" s="190">
        <f>SUM(T413:T425)</f>
        <v>0</v>
      </c>
      <c r="AR412" s="191" t="s">
        <v>142</v>
      </c>
      <c r="AT412" s="192" t="s">
        <v>75</v>
      </c>
      <c r="AU412" s="192" t="s">
        <v>84</v>
      </c>
      <c r="AY412" s="191" t="s">
        <v>315</v>
      </c>
      <c r="BK412" s="193">
        <f>SUM(BK413:BK425)</f>
        <v>0</v>
      </c>
    </row>
    <row r="413" spans="1:65" s="2" customFormat="1" ht="16.5" customHeight="1">
      <c r="A413" s="36"/>
      <c r="B413" s="37"/>
      <c r="C413" s="196" t="s">
        <v>864</v>
      </c>
      <c r="D413" s="196" t="s">
        <v>317</v>
      </c>
      <c r="E413" s="197" t="s">
        <v>1843</v>
      </c>
      <c r="F413" s="198" t="s">
        <v>1844</v>
      </c>
      <c r="G413" s="199" t="s">
        <v>121</v>
      </c>
      <c r="H413" s="200">
        <v>30</v>
      </c>
      <c r="I413" s="201"/>
      <c r="J413" s="202">
        <f>ROUND(I413*H413,2)</f>
        <v>0</v>
      </c>
      <c r="K413" s="198" t="s">
        <v>320</v>
      </c>
      <c r="L413" s="41"/>
      <c r="M413" s="203" t="s">
        <v>19</v>
      </c>
      <c r="N413" s="204" t="s">
        <v>47</v>
      </c>
      <c r="O413" s="66"/>
      <c r="P413" s="205">
        <f>O413*H413</f>
        <v>0</v>
      </c>
      <c r="Q413" s="205">
        <v>0</v>
      </c>
      <c r="R413" s="205">
        <f>Q413*H413</f>
        <v>0</v>
      </c>
      <c r="S413" s="205">
        <v>0</v>
      </c>
      <c r="T413" s="206">
        <f>S413*H413</f>
        <v>0</v>
      </c>
      <c r="U413" s="36"/>
      <c r="V413" s="36"/>
      <c r="W413" s="36"/>
      <c r="X413" s="36"/>
      <c r="Y413" s="36"/>
      <c r="Z413" s="36"/>
      <c r="AA413" s="36"/>
      <c r="AB413" s="36"/>
      <c r="AC413" s="36"/>
      <c r="AD413" s="36"/>
      <c r="AE413" s="36"/>
      <c r="AR413" s="207" t="s">
        <v>827</v>
      </c>
      <c r="AT413" s="207" t="s">
        <v>317</v>
      </c>
      <c r="AU413" s="207" t="s">
        <v>86</v>
      </c>
      <c r="AY413" s="19" t="s">
        <v>315</v>
      </c>
      <c r="BE413" s="208">
        <f>IF(N413="základní",J413,0)</f>
        <v>0</v>
      </c>
      <c r="BF413" s="208">
        <f>IF(N413="snížená",J413,0)</f>
        <v>0</v>
      </c>
      <c r="BG413" s="208">
        <f>IF(N413="zákl. přenesená",J413,0)</f>
        <v>0</v>
      </c>
      <c r="BH413" s="208">
        <f>IF(N413="sníž. přenesená",J413,0)</f>
        <v>0</v>
      </c>
      <c r="BI413" s="208">
        <f>IF(N413="nulová",J413,0)</f>
        <v>0</v>
      </c>
      <c r="BJ413" s="19" t="s">
        <v>84</v>
      </c>
      <c r="BK413" s="208">
        <f>ROUND(I413*H413,2)</f>
        <v>0</v>
      </c>
      <c r="BL413" s="19" t="s">
        <v>827</v>
      </c>
      <c r="BM413" s="207" t="s">
        <v>2189</v>
      </c>
    </row>
    <row r="414" spans="1:65" s="2" customFormat="1" ht="19.5">
      <c r="A414" s="36"/>
      <c r="B414" s="37"/>
      <c r="C414" s="38"/>
      <c r="D414" s="209" t="s">
        <v>322</v>
      </c>
      <c r="E414" s="38"/>
      <c r="F414" s="210" t="s">
        <v>1846</v>
      </c>
      <c r="G414" s="38"/>
      <c r="H414" s="38"/>
      <c r="I414" s="118"/>
      <c r="J414" s="38"/>
      <c r="K414" s="38"/>
      <c r="L414" s="41"/>
      <c r="M414" s="211"/>
      <c r="N414" s="212"/>
      <c r="O414" s="66"/>
      <c r="P414" s="66"/>
      <c r="Q414" s="66"/>
      <c r="R414" s="66"/>
      <c r="S414" s="66"/>
      <c r="T414" s="67"/>
      <c r="U414" s="36"/>
      <c r="V414" s="36"/>
      <c r="W414" s="36"/>
      <c r="X414" s="36"/>
      <c r="Y414" s="36"/>
      <c r="Z414" s="36"/>
      <c r="AA414" s="36"/>
      <c r="AB414" s="36"/>
      <c r="AC414" s="36"/>
      <c r="AD414" s="36"/>
      <c r="AE414" s="36"/>
      <c r="AT414" s="19" t="s">
        <v>322</v>
      </c>
      <c r="AU414" s="19" t="s">
        <v>86</v>
      </c>
    </row>
    <row r="415" spans="1:65" s="14" customFormat="1">
      <c r="B415" s="225"/>
      <c r="C415" s="226"/>
      <c r="D415" s="209" t="s">
        <v>324</v>
      </c>
      <c r="E415" s="227" t="s">
        <v>19</v>
      </c>
      <c r="F415" s="228" t="s">
        <v>2190</v>
      </c>
      <c r="G415" s="226"/>
      <c r="H415" s="227" t="s">
        <v>19</v>
      </c>
      <c r="I415" s="229"/>
      <c r="J415" s="226"/>
      <c r="K415" s="226"/>
      <c r="L415" s="230"/>
      <c r="M415" s="231"/>
      <c r="N415" s="232"/>
      <c r="O415" s="232"/>
      <c r="P415" s="232"/>
      <c r="Q415" s="232"/>
      <c r="R415" s="232"/>
      <c r="S415" s="232"/>
      <c r="T415" s="233"/>
      <c r="AT415" s="234" t="s">
        <v>324</v>
      </c>
      <c r="AU415" s="234" t="s">
        <v>86</v>
      </c>
      <c r="AV415" s="14" t="s">
        <v>84</v>
      </c>
      <c r="AW415" s="14" t="s">
        <v>37</v>
      </c>
      <c r="AX415" s="14" t="s">
        <v>76</v>
      </c>
      <c r="AY415" s="234" t="s">
        <v>315</v>
      </c>
    </row>
    <row r="416" spans="1:65" s="13" customFormat="1">
      <c r="B416" s="213"/>
      <c r="C416" s="214"/>
      <c r="D416" s="209" t="s">
        <v>324</v>
      </c>
      <c r="E416" s="215" t="s">
        <v>19</v>
      </c>
      <c r="F416" s="216" t="s">
        <v>2191</v>
      </c>
      <c r="G416" s="214"/>
      <c r="H416" s="217">
        <v>15</v>
      </c>
      <c r="I416" s="218"/>
      <c r="J416" s="214"/>
      <c r="K416" s="214"/>
      <c r="L416" s="219"/>
      <c r="M416" s="220"/>
      <c r="N416" s="221"/>
      <c r="O416" s="221"/>
      <c r="P416" s="221"/>
      <c r="Q416" s="221"/>
      <c r="R416" s="221"/>
      <c r="S416" s="221"/>
      <c r="T416" s="222"/>
      <c r="AT416" s="223" t="s">
        <v>324</v>
      </c>
      <c r="AU416" s="223" t="s">
        <v>86</v>
      </c>
      <c r="AV416" s="13" t="s">
        <v>86</v>
      </c>
      <c r="AW416" s="13" t="s">
        <v>37</v>
      </c>
      <c r="AX416" s="13" t="s">
        <v>76</v>
      </c>
      <c r="AY416" s="223" t="s">
        <v>315</v>
      </c>
    </row>
    <row r="417" spans="1:65" s="13" customFormat="1">
      <c r="B417" s="213"/>
      <c r="C417" s="214"/>
      <c r="D417" s="209" t="s">
        <v>324</v>
      </c>
      <c r="E417" s="215" t="s">
        <v>19</v>
      </c>
      <c r="F417" s="216" t="s">
        <v>2192</v>
      </c>
      <c r="G417" s="214"/>
      <c r="H417" s="217">
        <v>15</v>
      </c>
      <c r="I417" s="218"/>
      <c r="J417" s="214"/>
      <c r="K417" s="214"/>
      <c r="L417" s="219"/>
      <c r="M417" s="220"/>
      <c r="N417" s="221"/>
      <c r="O417" s="221"/>
      <c r="P417" s="221"/>
      <c r="Q417" s="221"/>
      <c r="R417" s="221"/>
      <c r="S417" s="221"/>
      <c r="T417" s="222"/>
      <c r="AT417" s="223" t="s">
        <v>324</v>
      </c>
      <c r="AU417" s="223" t="s">
        <v>86</v>
      </c>
      <c r="AV417" s="13" t="s">
        <v>86</v>
      </c>
      <c r="AW417" s="13" t="s">
        <v>37</v>
      </c>
      <c r="AX417" s="13" t="s">
        <v>76</v>
      </c>
      <c r="AY417" s="223" t="s">
        <v>315</v>
      </c>
    </row>
    <row r="418" spans="1:65" s="16" customFormat="1">
      <c r="B418" s="246"/>
      <c r="C418" s="247"/>
      <c r="D418" s="209" t="s">
        <v>324</v>
      </c>
      <c r="E418" s="248" t="s">
        <v>161</v>
      </c>
      <c r="F418" s="249" t="s">
        <v>368</v>
      </c>
      <c r="G418" s="247"/>
      <c r="H418" s="250">
        <v>30</v>
      </c>
      <c r="I418" s="251"/>
      <c r="J418" s="247"/>
      <c r="K418" s="247"/>
      <c r="L418" s="252"/>
      <c r="M418" s="253"/>
      <c r="N418" s="254"/>
      <c r="O418" s="254"/>
      <c r="P418" s="254"/>
      <c r="Q418" s="254"/>
      <c r="R418" s="254"/>
      <c r="S418" s="254"/>
      <c r="T418" s="255"/>
      <c r="AT418" s="256" t="s">
        <v>324</v>
      </c>
      <c r="AU418" s="256" t="s">
        <v>86</v>
      </c>
      <c r="AV418" s="16" t="s">
        <v>194</v>
      </c>
      <c r="AW418" s="16" t="s">
        <v>37</v>
      </c>
      <c r="AX418" s="16" t="s">
        <v>84</v>
      </c>
      <c r="AY418" s="256" t="s">
        <v>315</v>
      </c>
    </row>
    <row r="419" spans="1:65" s="2" customFormat="1" ht="16.5" customHeight="1">
      <c r="A419" s="36"/>
      <c r="B419" s="37"/>
      <c r="C419" s="257" t="s">
        <v>869</v>
      </c>
      <c r="D419" s="257" t="s">
        <v>576</v>
      </c>
      <c r="E419" s="258" t="s">
        <v>1854</v>
      </c>
      <c r="F419" s="259" t="s">
        <v>1855</v>
      </c>
      <c r="G419" s="260" t="s">
        <v>190</v>
      </c>
      <c r="H419" s="261">
        <v>28.59</v>
      </c>
      <c r="I419" s="262"/>
      <c r="J419" s="263">
        <f>ROUND(I419*H419,2)</f>
        <v>0</v>
      </c>
      <c r="K419" s="259" t="s">
        <v>320</v>
      </c>
      <c r="L419" s="264"/>
      <c r="M419" s="265" t="s">
        <v>19</v>
      </c>
      <c r="N419" s="266" t="s">
        <v>47</v>
      </c>
      <c r="O419" s="66"/>
      <c r="P419" s="205">
        <f>O419*H419</f>
        <v>0</v>
      </c>
      <c r="Q419" s="205">
        <v>1E-3</v>
      </c>
      <c r="R419" s="205">
        <f>Q419*H419</f>
        <v>2.8590000000000001E-2</v>
      </c>
      <c r="S419" s="205">
        <v>0</v>
      </c>
      <c r="T419" s="206">
        <f>S419*H419</f>
        <v>0</v>
      </c>
      <c r="U419" s="36"/>
      <c r="V419" s="36"/>
      <c r="W419" s="36"/>
      <c r="X419" s="36"/>
      <c r="Y419" s="36"/>
      <c r="Z419" s="36"/>
      <c r="AA419" s="36"/>
      <c r="AB419" s="36"/>
      <c r="AC419" s="36"/>
      <c r="AD419" s="36"/>
      <c r="AE419" s="36"/>
      <c r="AR419" s="207" t="s">
        <v>1310</v>
      </c>
      <c r="AT419" s="207" t="s">
        <v>576</v>
      </c>
      <c r="AU419" s="207" t="s">
        <v>86</v>
      </c>
      <c r="AY419" s="19" t="s">
        <v>315</v>
      </c>
      <c r="BE419" s="208">
        <f>IF(N419="základní",J419,0)</f>
        <v>0</v>
      </c>
      <c r="BF419" s="208">
        <f>IF(N419="snížená",J419,0)</f>
        <v>0</v>
      </c>
      <c r="BG419" s="208">
        <f>IF(N419="zákl. přenesená",J419,0)</f>
        <v>0</v>
      </c>
      <c r="BH419" s="208">
        <f>IF(N419="sníž. přenesená",J419,0)</f>
        <v>0</v>
      </c>
      <c r="BI419" s="208">
        <f>IF(N419="nulová",J419,0)</f>
        <v>0</v>
      </c>
      <c r="BJ419" s="19" t="s">
        <v>84</v>
      </c>
      <c r="BK419" s="208">
        <f>ROUND(I419*H419,2)</f>
        <v>0</v>
      </c>
      <c r="BL419" s="19" t="s">
        <v>1310</v>
      </c>
      <c r="BM419" s="207" t="s">
        <v>2193</v>
      </c>
    </row>
    <row r="420" spans="1:65" s="2" customFormat="1">
      <c r="A420" s="36"/>
      <c r="B420" s="37"/>
      <c r="C420" s="38"/>
      <c r="D420" s="209" t="s">
        <v>322</v>
      </c>
      <c r="E420" s="38"/>
      <c r="F420" s="210" t="s">
        <v>1855</v>
      </c>
      <c r="G420" s="38"/>
      <c r="H420" s="38"/>
      <c r="I420" s="118"/>
      <c r="J420" s="38"/>
      <c r="K420" s="38"/>
      <c r="L420" s="41"/>
      <c r="M420" s="211"/>
      <c r="N420" s="212"/>
      <c r="O420" s="66"/>
      <c r="P420" s="66"/>
      <c r="Q420" s="66"/>
      <c r="R420" s="66"/>
      <c r="S420" s="66"/>
      <c r="T420" s="67"/>
      <c r="U420" s="36"/>
      <c r="V420" s="36"/>
      <c r="W420" s="36"/>
      <c r="X420" s="36"/>
      <c r="Y420" s="36"/>
      <c r="Z420" s="36"/>
      <c r="AA420" s="36"/>
      <c r="AB420" s="36"/>
      <c r="AC420" s="36"/>
      <c r="AD420" s="36"/>
      <c r="AE420" s="36"/>
      <c r="AT420" s="19" t="s">
        <v>322</v>
      </c>
      <c r="AU420" s="19" t="s">
        <v>86</v>
      </c>
    </row>
    <row r="421" spans="1:65" s="13" customFormat="1">
      <c r="B421" s="213"/>
      <c r="C421" s="214"/>
      <c r="D421" s="209" t="s">
        <v>324</v>
      </c>
      <c r="E421" s="215" t="s">
        <v>19</v>
      </c>
      <c r="F421" s="216" t="s">
        <v>1857</v>
      </c>
      <c r="G421" s="214"/>
      <c r="H421" s="217">
        <v>28.59</v>
      </c>
      <c r="I421" s="218"/>
      <c r="J421" s="214"/>
      <c r="K421" s="214"/>
      <c r="L421" s="219"/>
      <c r="M421" s="220"/>
      <c r="N421" s="221"/>
      <c r="O421" s="221"/>
      <c r="P421" s="221"/>
      <c r="Q421" s="221"/>
      <c r="R421" s="221"/>
      <c r="S421" s="221"/>
      <c r="T421" s="222"/>
      <c r="AT421" s="223" t="s">
        <v>324</v>
      </c>
      <c r="AU421" s="223" t="s">
        <v>86</v>
      </c>
      <c r="AV421" s="13" t="s">
        <v>86</v>
      </c>
      <c r="AW421" s="13" t="s">
        <v>37</v>
      </c>
      <c r="AX421" s="13" t="s">
        <v>84</v>
      </c>
      <c r="AY421" s="223" t="s">
        <v>315</v>
      </c>
    </row>
    <row r="422" spans="1:65" s="2" customFormat="1" ht="16.5" customHeight="1">
      <c r="A422" s="36"/>
      <c r="B422" s="37"/>
      <c r="C422" s="196" t="s">
        <v>877</v>
      </c>
      <c r="D422" s="196" t="s">
        <v>317</v>
      </c>
      <c r="E422" s="197" t="s">
        <v>1859</v>
      </c>
      <c r="F422" s="198" t="s">
        <v>1860</v>
      </c>
      <c r="G422" s="199" t="s">
        <v>133</v>
      </c>
      <c r="H422" s="200">
        <v>8</v>
      </c>
      <c r="I422" s="201"/>
      <c r="J422" s="202">
        <f>ROUND(I422*H422,2)</f>
        <v>0</v>
      </c>
      <c r="K422" s="198" t="s">
        <v>320</v>
      </c>
      <c r="L422" s="41"/>
      <c r="M422" s="203" t="s">
        <v>19</v>
      </c>
      <c r="N422" s="204" t="s">
        <v>47</v>
      </c>
      <c r="O422" s="66"/>
      <c r="P422" s="205">
        <f>O422*H422</f>
        <v>0</v>
      </c>
      <c r="Q422" s="205">
        <v>0</v>
      </c>
      <c r="R422" s="205">
        <f>Q422*H422</f>
        <v>0</v>
      </c>
      <c r="S422" s="205">
        <v>0</v>
      </c>
      <c r="T422" s="206">
        <f>S422*H422</f>
        <v>0</v>
      </c>
      <c r="U422" s="36"/>
      <c r="V422" s="36"/>
      <c r="W422" s="36"/>
      <c r="X422" s="36"/>
      <c r="Y422" s="36"/>
      <c r="Z422" s="36"/>
      <c r="AA422" s="36"/>
      <c r="AB422" s="36"/>
      <c r="AC422" s="36"/>
      <c r="AD422" s="36"/>
      <c r="AE422" s="36"/>
      <c r="AR422" s="207" t="s">
        <v>827</v>
      </c>
      <c r="AT422" s="207" t="s">
        <v>317</v>
      </c>
      <c r="AU422" s="207" t="s">
        <v>86</v>
      </c>
      <c r="AY422" s="19" t="s">
        <v>315</v>
      </c>
      <c r="BE422" s="208">
        <f>IF(N422="základní",J422,0)</f>
        <v>0</v>
      </c>
      <c r="BF422" s="208">
        <f>IF(N422="snížená",J422,0)</f>
        <v>0</v>
      </c>
      <c r="BG422" s="208">
        <f>IF(N422="zákl. přenesená",J422,0)</f>
        <v>0</v>
      </c>
      <c r="BH422" s="208">
        <f>IF(N422="sníž. přenesená",J422,0)</f>
        <v>0</v>
      </c>
      <c r="BI422" s="208">
        <f>IF(N422="nulová",J422,0)</f>
        <v>0</v>
      </c>
      <c r="BJ422" s="19" t="s">
        <v>84</v>
      </c>
      <c r="BK422" s="208">
        <f>ROUND(I422*H422,2)</f>
        <v>0</v>
      </c>
      <c r="BL422" s="19" t="s">
        <v>827</v>
      </c>
      <c r="BM422" s="207" t="s">
        <v>2194</v>
      </c>
    </row>
    <row r="423" spans="1:65" s="2" customFormat="1">
      <c r="A423" s="36"/>
      <c r="B423" s="37"/>
      <c r="C423" s="38"/>
      <c r="D423" s="209" t="s">
        <v>322</v>
      </c>
      <c r="E423" s="38"/>
      <c r="F423" s="210" t="s">
        <v>1862</v>
      </c>
      <c r="G423" s="38"/>
      <c r="H423" s="38"/>
      <c r="I423" s="118"/>
      <c r="J423" s="38"/>
      <c r="K423" s="38"/>
      <c r="L423" s="41"/>
      <c r="M423" s="211"/>
      <c r="N423" s="212"/>
      <c r="O423" s="66"/>
      <c r="P423" s="66"/>
      <c r="Q423" s="66"/>
      <c r="R423" s="66"/>
      <c r="S423" s="66"/>
      <c r="T423" s="67"/>
      <c r="U423" s="36"/>
      <c r="V423" s="36"/>
      <c r="W423" s="36"/>
      <c r="X423" s="36"/>
      <c r="Y423" s="36"/>
      <c r="Z423" s="36"/>
      <c r="AA423" s="36"/>
      <c r="AB423" s="36"/>
      <c r="AC423" s="36"/>
      <c r="AD423" s="36"/>
      <c r="AE423" s="36"/>
      <c r="AT423" s="19" t="s">
        <v>322</v>
      </c>
      <c r="AU423" s="19" t="s">
        <v>86</v>
      </c>
    </row>
    <row r="424" spans="1:65" s="2" customFormat="1" ht="16.5" customHeight="1">
      <c r="A424" s="36"/>
      <c r="B424" s="37"/>
      <c r="C424" s="257" t="s">
        <v>886</v>
      </c>
      <c r="D424" s="257" t="s">
        <v>576</v>
      </c>
      <c r="E424" s="258" t="s">
        <v>1864</v>
      </c>
      <c r="F424" s="259" t="s">
        <v>1865</v>
      </c>
      <c r="G424" s="260" t="s">
        <v>133</v>
      </c>
      <c r="H424" s="261">
        <v>8</v>
      </c>
      <c r="I424" s="262"/>
      <c r="J424" s="263">
        <f>ROUND(I424*H424,2)</f>
        <v>0</v>
      </c>
      <c r="K424" s="259" t="s">
        <v>320</v>
      </c>
      <c r="L424" s="264"/>
      <c r="M424" s="265" t="s">
        <v>19</v>
      </c>
      <c r="N424" s="266" t="s">
        <v>47</v>
      </c>
      <c r="O424" s="66"/>
      <c r="P424" s="205">
        <f>O424*H424</f>
        <v>0</v>
      </c>
      <c r="Q424" s="205">
        <v>2.5999999999999998E-4</v>
      </c>
      <c r="R424" s="205">
        <f>Q424*H424</f>
        <v>2.0799999999999998E-3</v>
      </c>
      <c r="S424" s="205">
        <v>0</v>
      </c>
      <c r="T424" s="206">
        <f>S424*H424</f>
        <v>0</v>
      </c>
      <c r="U424" s="36"/>
      <c r="V424" s="36"/>
      <c r="W424" s="36"/>
      <c r="X424" s="36"/>
      <c r="Y424" s="36"/>
      <c r="Z424" s="36"/>
      <c r="AA424" s="36"/>
      <c r="AB424" s="36"/>
      <c r="AC424" s="36"/>
      <c r="AD424" s="36"/>
      <c r="AE424" s="36"/>
      <c r="AR424" s="207" t="s">
        <v>1310</v>
      </c>
      <c r="AT424" s="207" t="s">
        <v>576</v>
      </c>
      <c r="AU424" s="207" t="s">
        <v>86</v>
      </c>
      <c r="AY424" s="19" t="s">
        <v>315</v>
      </c>
      <c r="BE424" s="208">
        <f>IF(N424="základní",J424,0)</f>
        <v>0</v>
      </c>
      <c r="BF424" s="208">
        <f>IF(N424="snížená",J424,0)</f>
        <v>0</v>
      </c>
      <c r="BG424" s="208">
        <f>IF(N424="zákl. přenesená",J424,0)</f>
        <v>0</v>
      </c>
      <c r="BH424" s="208">
        <f>IF(N424="sníž. přenesená",J424,0)</f>
        <v>0</v>
      </c>
      <c r="BI424" s="208">
        <f>IF(N424="nulová",J424,0)</f>
        <v>0</v>
      </c>
      <c r="BJ424" s="19" t="s">
        <v>84</v>
      </c>
      <c r="BK424" s="208">
        <f>ROUND(I424*H424,2)</f>
        <v>0</v>
      </c>
      <c r="BL424" s="19" t="s">
        <v>1310</v>
      </c>
      <c r="BM424" s="207" t="s">
        <v>2195</v>
      </c>
    </row>
    <row r="425" spans="1:65" s="2" customFormat="1">
      <c r="A425" s="36"/>
      <c r="B425" s="37"/>
      <c r="C425" s="38"/>
      <c r="D425" s="209" t="s">
        <v>322</v>
      </c>
      <c r="E425" s="38"/>
      <c r="F425" s="210" t="s">
        <v>1865</v>
      </c>
      <c r="G425" s="38"/>
      <c r="H425" s="38"/>
      <c r="I425" s="118"/>
      <c r="J425" s="38"/>
      <c r="K425" s="38"/>
      <c r="L425" s="41"/>
      <c r="M425" s="267"/>
      <c r="N425" s="268"/>
      <c r="O425" s="269"/>
      <c r="P425" s="269"/>
      <c r="Q425" s="269"/>
      <c r="R425" s="269"/>
      <c r="S425" s="269"/>
      <c r="T425" s="270"/>
      <c r="U425" s="36"/>
      <c r="V425" s="36"/>
      <c r="W425" s="36"/>
      <c r="X425" s="36"/>
      <c r="Y425" s="36"/>
      <c r="Z425" s="36"/>
      <c r="AA425" s="36"/>
      <c r="AB425" s="36"/>
      <c r="AC425" s="36"/>
      <c r="AD425" s="36"/>
      <c r="AE425" s="36"/>
      <c r="AT425" s="19" t="s">
        <v>322</v>
      </c>
      <c r="AU425" s="19" t="s">
        <v>86</v>
      </c>
    </row>
    <row r="426" spans="1:65" s="2" customFormat="1" ht="6.95" customHeight="1">
      <c r="A426" s="36"/>
      <c r="B426" s="49"/>
      <c r="C426" s="50"/>
      <c r="D426" s="50"/>
      <c r="E426" s="50"/>
      <c r="F426" s="50"/>
      <c r="G426" s="50"/>
      <c r="H426" s="50"/>
      <c r="I426" s="146"/>
      <c r="J426" s="50"/>
      <c r="K426" s="50"/>
      <c r="L426" s="41"/>
      <c r="M426" s="36"/>
      <c r="O426" s="36"/>
      <c r="P426" s="36"/>
      <c r="Q426" s="36"/>
      <c r="R426" s="36"/>
      <c r="S426" s="36"/>
      <c r="T426" s="36"/>
      <c r="U426" s="36"/>
      <c r="V426" s="36"/>
      <c r="W426" s="36"/>
      <c r="X426" s="36"/>
      <c r="Y426" s="36"/>
      <c r="Z426" s="36"/>
      <c r="AA426" s="36"/>
      <c r="AB426" s="36"/>
      <c r="AC426" s="36"/>
      <c r="AD426" s="36"/>
      <c r="AE426" s="36"/>
    </row>
  </sheetData>
  <sheetProtection algorithmName="SHA-512" hashValue="/TATDu1RvSVjp8FB+8/ZijfeNXlz5o8idR5fbfaYkydX5Edbu4Vv3xxMnryd9VMZ4DQQHz2N/Le7ZT8ggimB4A==" saltValue="rW9r/fQX712RGxPGuGYg6tq6/bsvTmVCkJkqxZQanpD30W2w5rDTme0ldt3F6KTPZkwmLCkfivLHsRcmb4Ahew==" spinCount="100000" sheet="1" objects="1" scenarios="1" formatColumns="0" formatRows="0" autoFilter="0"/>
  <autoFilter ref="C97:K425"/>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2:BM19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84"/>
      <c r="M2" s="384"/>
      <c r="N2" s="384"/>
      <c r="O2" s="384"/>
      <c r="P2" s="384"/>
      <c r="Q2" s="384"/>
      <c r="R2" s="384"/>
      <c r="S2" s="384"/>
      <c r="T2" s="384"/>
      <c r="U2" s="384"/>
      <c r="V2" s="384"/>
      <c r="AT2" s="19" t="s">
        <v>96</v>
      </c>
      <c r="AZ2" s="111" t="s">
        <v>2196</v>
      </c>
      <c r="BA2" s="111" t="s">
        <v>2197</v>
      </c>
      <c r="BB2" s="111" t="s">
        <v>105</v>
      </c>
      <c r="BC2" s="111" t="s">
        <v>2198</v>
      </c>
      <c r="BD2" s="111" t="s">
        <v>86</v>
      </c>
    </row>
    <row r="3" spans="1:56" s="1" customFormat="1" ht="6.95" customHeight="1">
      <c r="B3" s="112"/>
      <c r="C3" s="113"/>
      <c r="D3" s="113"/>
      <c r="E3" s="113"/>
      <c r="F3" s="113"/>
      <c r="G3" s="113"/>
      <c r="H3" s="113"/>
      <c r="I3" s="114"/>
      <c r="J3" s="113"/>
      <c r="K3" s="113"/>
      <c r="L3" s="22"/>
      <c r="AT3" s="19" t="s">
        <v>86</v>
      </c>
      <c r="AZ3" s="111" t="s">
        <v>2199</v>
      </c>
      <c r="BA3" s="111" t="s">
        <v>2200</v>
      </c>
      <c r="BB3" s="111" t="s">
        <v>105</v>
      </c>
      <c r="BC3" s="111" t="s">
        <v>2201</v>
      </c>
      <c r="BD3" s="111" t="s">
        <v>86</v>
      </c>
    </row>
    <row r="4" spans="1:56" s="1" customFormat="1" ht="24.95" customHeight="1">
      <c r="B4" s="22"/>
      <c r="D4" s="115" t="s">
        <v>110</v>
      </c>
      <c r="I4" s="110"/>
      <c r="L4" s="22"/>
      <c r="M4" s="116" t="s">
        <v>10</v>
      </c>
      <c r="AT4" s="19" t="s">
        <v>4</v>
      </c>
      <c r="AZ4" s="111" t="s">
        <v>1883</v>
      </c>
      <c r="BA4" s="111" t="s">
        <v>1884</v>
      </c>
      <c r="BB4" s="111" t="s">
        <v>113</v>
      </c>
      <c r="BC4" s="111" t="s">
        <v>2202</v>
      </c>
      <c r="BD4" s="111" t="s">
        <v>86</v>
      </c>
    </row>
    <row r="5" spans="1:56" s="1" customFormat="1" ht="6.95" customHeight="1">
      <c r="B5" s="22"/>
      <c r="I5" s="110"/>
      <c r="L5" s="22"/>
      <c r="AZ5" s="111" t="s">
        <v>269</v>
      </c>
      <c r="BA5" s="111" t="s">
        <v>270</v>
      </c>
      <c r="BB5" s="111" t="s">
        <v>113</v>
      </c>
      <c r="BC5" s="111" t="s">
        <v>2202</v>
      </c>
      <c r="BD5" s="111" t="s">
        <v>86</v>
      </c>
    </row>
    <row r="6" spans="1:56" s="1" customFormat="1" ht="12" customHeight="1">
      <c r="B6" s="22"/>
      <c r="D6" s="117" t="s">
        <v>16</v>
      </c>
      <c r="I6" s="110"/>
      <c r="L6" s="22"/>
      <c r="AZ6" s="111" t="s">
        <v>2203</v>
      </c>
      <c r="BA6" s="111" t="s">
        <v>2204</v>
      </c>
      <c r="BB6" s="111" t="s">
        <v>105</v>
      </c>
      <c r="BC6" s="111" t="s">
        <v>202</v>
      </c>
      <c r="BD6" s="111" t="s">
        <v>86</v>
      </c>
    </row>
    <row r="7" spans="1:56" s="1" customFormat="1" ht="16.5" customHeight="1">
      <c r="B7" s="22"/>
      <c r="E7" s="400" t="str">
        <f>'Rekapitulace stavby'!K6</f>
        <v>VT Lomná, km 1,900, rekonstrukce jezu, č. stavby 4054</v>
      </c>
      <c r="F7" s="401"/>
      <c r="G7" s="401"/>
      <c r="H7" s="401"/>
      <c r="I7" s="110"/>
      <c r="L7" s="22"/>
    </row>
    <row r="8" spans="1:56" s="1" customFormat="1" ht="12" customHeight="1">
      <c r="B8" s="22"/>
      <c r="D8" s="117" t="s">
        <v>126</v>
      </c>
      <c r="I8" s="110"/>
      <c r="L8" s="22"/>
    </row>
    <row r="9" spans="1:56" s="2" customFormat="1" ht="16.5" customHeight="1">
      <c r="A9" s="36"/>
      <c r="B9" s="41"/>
      <c r="C9" s="36"/>
      <c r="D9" s="36"/>
      <c r="E9" s="400" t="s">
        <v>1882</v>
      </c>
      <c r="F9" s="403"/>
      <c r="G9" s="403"/>
      <c r="H9" s="403"/>
      <c r="I9" s="118"/>
      <c r="J9" s="36"/>
      <c r="K9" s="36"/>
      <c r="L9" s="119"/>
      <c r="S9" s="36"/>
      <c r="T9" s="36"/>
      <c r="U9" s="36"/>
      <c r="V9" s="36"/>
      <c r="W9" s="36"/>
      <c r="X9" s="36"/>
      <c r="Y9" s="36"/>
      <c r="Z9" s="36"/>
      <c r="AA9" s="36"/>
      <c r="AB9" s="36"/>
      <c r="AC9" s="36"/>
      <c r="AD9" s="36"/>
      <c r="AE9" s="36"/>
    </row>
    <row r="10" spans="1:56" s="2" customFormat="1" ht="12" customHeight="1">
      <c r="A10" s="36"/>
      <c r="B10" s="41"/>
      <c r="C10" s="36"/>
      <c r="D10" s="117" t="s">
        <v>1886</v>
      </c>
      <c r="E10" s="36"/>
      <c r="F10" s="36"/>
      <c r="G10" s="36"/>
      <c r="H10" s="36"/>
      <c r="I10" s="118"/>
      <c r="J10" s="36"/>
      <c r="K10" s="36"/>
      <c r="L10" s="119"/>
      <c r="S10" s="36"/>
      <c r="T10" s="36"/>
      <c r="U10" s="36"/>
      <c r="V10" s="36"/>
      <c r="W10" s="36"/>
      <c r="X10" s="36"/>
      <c r="Y10" s="36"/>
      <c r="Z10" s="36"/>
      <c r="AA10" s="36"/>
      <c r="AB10" s="36"/>
      <c r="AC10" s="36"/>
      <c r="AD10" s="36"/>
      <c r="AE10" s="36"/>
    </row>
    <row r="11" spans="1:56" s="2" customFormat="1" ht="16.5" customHeight="1">
      <c r="A11" s="36"/>
      <c r="B11" s="41"/>
      <c r="C11" s="36"/>
      <c r="D11" s="36"/>
      <c r="E11" s="402" t="s">
        <v>2205</v>
      </c>
      <c r="F11" s="403"/>
      <c r="G11" s="403"/>
      <c r="H11" s="403"/>
      <c r="I11" s="118"/>
      <c r="J11" s="36"/>
      <c r="K11" s="36"/>
      <c r="L11" s="119"/>
      <c r="S11" s="36"/>
      <c r="T11" s="36"/>
      <c r="U11" s="36"/>
      <c r="V11" s="36"/>
      <c r="W11" s="36"/>
      <c r="X11" s="36"/>
      <c r="Y11" s="36"/>
      <c r="Z11" s="36"/>
      <c r="AA11" s="36"/>
      <c r="AB11" s="36"/>
      <c r="AC11" s="36"/>
      <c r="AD11" s="36"/>
      <c r="AE11" s="36"/>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56" s="2" customFormat="1" ht="12" customHeight="1">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56" s="2" customFormat="1" ht="12" customHeight="1">
      <c r="A14" s="36"/>
      <c r="B14" s="41"/>
      <c r="C14" s="36"/>
      <c r="D14" s="117" t="s">
        <v>21</v>
      </c>
      <c r="E14" s="36"/>
      <c r="F14" s="105" t="s">
        <v>22</v>
      </c>
      <c r="G14" s="36"/>
      <c r="H14" s="36"/>
      <c r="I14" s="120" t="s">
        <v>23</v>
      </c>
      <c r="J14" s="121" t="str">
        <f>'Rekapitulace stavby'!AN8</f>
        <v>6. 11. 2019</v>
      </c>
      <c r="K14" s="36"/>
      <c r="L14" s="119"/>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04" t="str">
        <f>'Rekapitulace stavby'!E14</f>
        <v>Vyplň údaj</v>
      </c>
      <c r="F20" s="405"/>
      <c r="G20" s="405"/>
      <c r="H20" s="405"/>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34</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35</v>
      </c>
      <c r="F23" s="36"/>
      <c r="G23" s="36"/>
      <c r="H23" s="36"/>
      <c r="I23" s="120" t="s">
        <v>29</v>
      </c>
      <c r="J23" s="105" t="s">
        <v>36</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38</v>
      </c>
      <c r="E25" s="36"/>
      <c r="F25" s="36"/>
      <c r="G25" s="36"/>
      <c r="H25" s="36"/>
      <c r="I25" s="120" t="s">
        <v>26</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40</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c r="A29" s="122"/>
      <c r="B29" s="123"/>
      <c r="C29" s="122"/>
      <c r="D29" s="122"/>
      <c r="E29" s="406" t="s">
        <v>19</v>
      </c>
      <c r="F29" s="406"/>
      <c r="G29" s="406"/>
      <c r="H29" s="406"/>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7"/>
      <c r="E31" s="127"/>
      <c r="F31" s="127"/>
      <c r="G31" s="127"/>
      <c r="H31" s="127"/>
      <c r="I31" s="128"/>
      <c r="J31" s="127"/>
      <c r="K31" s="127"/>
      <c r="L31" s="119"/>
      <c r="S31" s="36"/>
      <c r="T31" s="36"/>
      <c r="U31" s="36"/>
      <c r="V31" s="36"/>
      <c r="W31" s="36"/>
      <c r="X31" s="36"/>
      <c r="Y31" s="36"/>
      <c r="Z31" s="36"/>
      <c r="AA31" s="36"/>
      <c r="AB31" s="36"/>
      <c r="AC31" s="36"/>
      <c r="AD31" s="36"/>
      <c r="AE31" s="36"/>
    </row>
    <row r="32" spans="1:31" s="2" customFormat="1" ht="25.35" customHeight="1">
      <c r="A32" s="36"/>
      <c r="B32" s="41"/>
      <c r="C32" s="36"/>
      <c r="D32" s="129" t="s">
        <v>42</v>
      </c>
      <c r="E32" s="36"/>
      <c r="F32" s="36"/>
      <c r="G32" s="36"/>
      <c r="H32" s="36"/>
      <c r="I32" s="118"/>
      <c r="J32" s="130">
        <f>ROUND(J90,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1" t="s">
        <v>44</v>
      </c>
      <c r="G34" s="36"/>
      <c r="H34" s="36"/>
      <c r="I34" s="132" t="s">
        <v>43</v>
      </c>
      <c r="J34" s="131" t="s">
        <v>45</v>
      </c>
      <c r="K34" s="36"/>
      <c r="L34" s="119"/>
      <c r="S34" s="36"/>
      <c r="T34" s="36"/>
      <c r="U34" s="36"/>
      <c r="V34" s="36"/>
      <c r="W34" s="36"/>
      <c r="X34" s="36"/>
      <c r="Y34" s="36"/>
      <c r="Z34" s="36"/>
      <c r="AA34" s="36"/>
      <c r="AB34" s="36"/>
      <c r="AC34" s="36"/>
      <c r="AD34" s="36"/>
      <c r="AE34" s="36"/>
    </row>
    <row r="35" spans="1:31" s="2" customFormat="1" ht="14.45" customHeight="1">
      <c r="A35" s="36"/>
      <c r="B35" s="41"/>
      <c r="C35" s="36"/>
      <c r="D35" s="133" t="s">
        <v>46</v>
      </c>
      <c r="E35" s="117" t="s">
        <v>47</v>
      </c>
      <c r="F35" s="134">
        <f>ROUND((SUM(BE90:BE191)),  2)</f>
        <v>0</v>
      </c>
      <c r="G35" s="36"/>
      <c r="H35" s="36"/>
      <c r="I35" s="135">
        <v>0.21</v>
      </c>
      <c r="J35" s="134">
        <f>ROUND(((SUM(BE90:BE191))*I35),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48</v>
      </c>
      <c r="F36" s="134">
        <f>ROUND((SUM(BF90:BF191)),  2)</f>
        <v>0</v>
      </c>
      <c r="G36" s="36"/>
      <c r="H36" s="36"/>
      <c r="I36" s="135">
        <v>0.15</v>
      </c>
      <c r="J36" s="134">
        <f>ROUND(((SUM(BF90:BF191))*I36),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49</v>
      </c>
      <c r="F37" s="134">
        <f>ROUND((SUM(BG90:BG191)),  2)</f>
        <v>0</v>
      </c>
      <c r="G37" s="36"/>
      <c r="H37" s="36"/>
      <c r="I37" s="135">
        <v>0.21</v>
      </c>
      <c r="J37" s="134">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50</v>
      </c>
      <c r="F38" s="134">
        <f>ROUND((SUM(BH90:BH191)),  2)</f>
        <v>0</v>
      </c>
      <c r="G38" s="36"/>
      <c r="H38" s="36"/>
      <c r="I38" s="135">
        <v>0.15</v>
      </c>
      <c r="J38" s="134">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51</v>
      </c>
      <c r="F39" s="134">
        <f>ROUND((SUM(BI90:BI191)),  2)</f>
        <v>0</v>
      </c>
      <c r="G39" s="36"/>
      <c r="H39" s="36"/>
      <c r="I39" s="135">
        <v>0</v>
      </c>
      <c r="J39" s="134">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6"/>
      <c r="D41" s="137" t="s">
        <v>52</v>
      </c>
      <c r="E41" s="138"/>
      <c r="F41" s="138"/>
      <c r="G41" s="139" t="s">
        <v>53</v>
      </c>
      <c r="H41" s="140" t="s">
        <v>54</v>
      </c>
      <c r="I41" s="141"/>
      <c r="J41" s="142">
        <f>SUM(J32:J39)</f>
        <v>0</v>
      </c>
      <c r="K41" s="143"/>
      <c r="L41" s="119"/>
      <c r="S41" s="36"/>
      <c r="T41" s="36"/>
      <c r="U41" s="36"/>
      <c r="V41" s="36"/>
      <c r="W41" s="36"/>
      <c r="X41" s="36"/>
      <c r="Y41" s="36"/>
      <c r="Z41" s="36"/>
      <c r="AA41" s="36"/>
      <c r="AB41" s="36"/>
      <c r="AC41" s="36"/>
      <c r="AD41" s="36"/>
      <c r="AE41" s="36"/>
    </row>
    <row r="42" spans="1:31" s="2" customFormat="1" ht="14.45" customHeight="1">
      <c r="A42" s="36"/>
      <c r="B42" s="144"/>
      <c r="C42" s="145"/>
      <c r="D42" s="145"/>
      <c r="E42" s="145"/>
      <c r="F42" s="145"/>
      <c r="G42" s="145"/>
      <c r="H42" s="145"/>
      <c r="I42" s="146"/>
      <c r="J42" s="145"/>
      <c r="K42" s="145"/>
      <c r="L42" s="119"/>
      <c r="S42" s="36"/>
      <c r="T42" s="36"/>
      <c r="U42" s="36"/>
      <c r="V42" s="36"/>
      <c r="W42" s="36"/>
      <c r="X42" s="36"/>
      <c r="Y42" s="36"/>
      <c r="Z42" s="36"/>
      <c r="AA42" s="36"/>
      <c r="AB42" s="36"/>
      <c r="AC42" s="36"/>
      <c r="AD42" s="36"/>
      <c r="AE42" s="36"/>
    </row>
    <row r="46" spans="1:31" s="2" customFormat="1" ht="6.95" customHeight="1">
      <c r="A46" s="36"/>
      <c r="B46" s="147"/>
      <c r="C46" s="148"/>
      <c r="D46" s="148"/>
      <c r="E46" s="148"/>
      <c r="F46" s="148"/>
      <c r="G46" s="148"/>
      <c r="H46" s="148"/>
      <c r="I46" s="149"/>
      <c r="J46" s="148"/>
      <c r="K46" s="148"/>
      <c r="L46" s="119"/>
      <c r="S46" s="36"/>
      <c r="T46" s="36"/>
      <c r="U46" s="36"/>
      <c r="V46" s="36"/>
      <c r="W46" s="36"/>
      <c r="X46" s="36"/>
      <c r="Y46" s="36"/>
      <c r="Z46" s="36"/>
      <c r="AA46" s="36"/>
      <c r="AB46" s="36"/>
      <c r="AC46" s="36"/>
      <c r="AD46" s="36"/>
      <c r="AE46" s="36"/>
    </row>
    <row r="47" spans="1:31" s="2" customFormat="1" ht="24.95" customHeight="1">
      <c r="A47" s="36"/>
      <c r="B47" s="37"/>
      <c r="C47" s="25" t="s">
        <v>239</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398" t="str">
        <f>E7</f>
        <v>VT Lomná, km 1,900, rekonstrukce jezu, č. stavby 4054</v>
      </c>
      <c r="F50" s="399"/>
      <c r="G50" s="399"/>
      <c r="H50" s="399"/>
      <c r="I50" s="118"/>
      <c r="J50" s="38"/>
      <c r="K50" s="38"/>
      <c r="L50" s="119"/>
      <c r="S50" s="36"/>
      <c r="T50" s="36"/>
      <c r="U50" s="36"/>
      <c r="V50" s="36"/>
      <c r="W50" s="36"/>
      <c r="X50" s="36"/>
      <c r="Y50" s="36"/>
      <c r="Z50" s="36"/>
      <c r="AA50" s="36"/>
      <c r="AB50" s="36"/>
      <c r="AC50" s="36"/>
      <c r="AD50" s="36"/>
      <c r="AE50" s="36"/>
    </row>
    <row r="51" spans="1:47" s="1" customFormat="1" ht="12" customHeight="1">
      <c r="B51" s="23"/>
      <c r="C51" s="31" t="s">
        <v>126</v>
      </c>
      <c r="D51" s="24"/>
      <c r="E51" s="24"/>
      <c r="F51" s="24"/>
      <c r="G51" s="24"/>
      <c r="H51" s="24"/>
      <c r="I51" s="110"/>
      <c r="J51" s="24"/>
      <c r="K51" s="24"/>
      <c r="L51" s="22"/>
    </row>
    <row r="52" spans="1:47" s="2" customFormat="1" ht="16.5" customHeight="1">
      <c r="A52" s="36"/>
      <c r="B52" s="37"/>
      <c r="C52" s="38"/>
      <c r="D52" s="38"/>
      <c r="E52" s="398" t="s">
        <v>1882</v>
      </c>
      <c r="F52" s="397"/>
      <c r="G52" s="397"/>
      <c r="H52" s="397"/>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1886</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76" t="str">
        <f>E11</f>
        <v>SO 02.2 - Odběrný objekt - výtok do náhonu</v>
      </c>
      <c r="F54" s="397"/>
      <c r="G54" s="397"/>
      <c r="H54" s="397"/>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k. ú. Jablunkov</v>
      </c>
      <c r="G56" s="38"/>
      <c r="H56" s="38"/>
      <c r="I56" s="120" t="s">
        <v>23</v>
      </c>
      <c r="J56" s="61" t="str">
        <f>IF(J14="","",J14)</f>
        <v>6. 11. 2019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Povodí Odry, státní podnik</v>
      </c>
      <c r="G58" s="38"/>
      <c r="H58" s="38"/>
      <c r="I58" s="120" t="s">
        <v>33</v>
      </c>
      <c r="J58" s="34" t="str">
        <f>E23</f>
        <v xml:space="preserve">Golik VH, s. r. o. </v>
      </c>
      <c r="K58" s="38"/>
      <c r="L58" s="119"/>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120" t="s">
        <v>38</v>
      </c>
      <c r="J59" s="34" t="str">
        <f>E26</f>
        <v xml:space="preserve"> </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50" t="s">
        <v>275</v>
      </c>
      <c r="D61" s="151"/>
      <c r="E61" s="151"/>
      <c r="F61" s="151"/>
      <c r="G61" s="151"/>
      <c r="H61" s="151"/>
      <c r="I61" s="152"/>
      <c r="J61" s="153" t="s">
        <v>276</v>
      </c>
      <c r="K61" s="151"/>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4" t="s">
        <v>74</v>
      </c>
      <c r="D63" s="38"/>
      <c r="E63" s="38"/>
      <c r="F63" s="38"/>
      <c r="G63" s="38"/>
      <c r="H63" s="38"/>
      <c r="I63" s="118"/>
      <c r="J63" s="79">
        <f>J90</f>
        <v>0</v>
      </c>
      <c r="K63" s="38"/>
      <c r="L63" s="119"/>
      <c r="S63" s="36"/>
      <c r="T63" s="36"/>
      <c r="U63" s="36"/>
      <c r="V63" s="36"/>
      <c r="W63" s="36"/>
      <c r="X63" s="36"/>
      <c r="Y63" s="36"/>
      <c r="Z63" s="36"/>
      <c r="AA63" s="36"/>
      <c r="AB63" s="36"/>
      <c r="AC63" s="36"/>
      <c r="AD63" s="36"/>
      <c r="AE63" s="36"/>
      <c r="AU63" s="19" t="s">
        <v>283</v>
      </c>
    </row>
    <row r="64" spans="1:47" s="9" customFormat="1" ht="24.95" customHeight="1">
      <c r="B64" s="155"/>
      <c r="C64" s="156"/>
      <c r="D64" s="157" t="s">
        <v>286</v>
      </c>
      <c r="E64" s="158"/>
      <c r="F64" s="158"/>
      <c r="G64" s="158"/>
      <c r="H64" s="158"/>
      <c r="I64" s="159"/>
      <c r="J64" s="160">
        <f>J91</f>
        <v>0</v>
      </c>
      <c r="K64" s="156"/>
      <c r="L64" s="161"/>
    </row>
    <row r="65" spans="1:31" s="10" customFormat="1" ht="19.899999999999999" customHeight="1">
      <c r="B65" s="162"/>
      <c r="C65" s="99"/>
      <c r="D65" s="163" t="s">
        <v>287</v>
      </c>
      <c r="E65" s="164"/>
      <c r="F65" s="164"/>
      <c r="G65" s="164"/>
      <c r="H65" s="164"/>
      <c r="I65" s="165"/>
      <c r="J65" s="166">
        <f>J92</f>
        <v>0</v>
      </c>
      <c r="K65" s="99"/>
      <c r="L65" s="167"/>
    </row>
    <row r="66" spans="1:31" s="10" customFormat="1" ht="19.899999999999999" customHeight="1">
      <c r="B66" s="162"/>
      <c r="C66" s="99"/>
      <c r="D66" s="163" t="s">
        <v>2206</v>
      </c>
      <c r="E66" s="164"/>
      <c r="F66" s="164"/>
      <c r="G66" s="164"/>
      <c r="H66" s="164"/>
      <c r="I66" s="165"/>
      <c r="J66" s="166">
        <f>J122</f>
        <v>0</v>
      </c>
      <c r="K66" s="99"/>
      <c r="L66" s="167"/>
    </row>
    <row r="67" spans="1:31" s="10" customFormat="1" ht="19.899999999999999" customHeight="1">
      <c r="B67" s="162"/>
      <c r="C67" s="99"/>
      <c r="D67" s="163" t="s">
        <v>292</v>
      </c>
      <c r="E67" s="164"/>
      <c r="F67" s="164"/>
      <c r="G67" s="164"/>
      <c r="H67" s="164"/>
      <c r="I67" s="165"/>
      <c r="J67" s="166">
        <f>J129</f>
        <v>0</v>
      </c>
      <c r="K67" s="99"/>
      <c r="L67" s="167"/>
    </row>
    <row r="68" spans="1:31" s="10" customFormat="1" ht="19.899999999999999" customHeight="1">
      <c r="B68" s="162"/>
      <c r="C68" s="99"/>
      <c r="D68" s="163" t="s">
        <v>294</v>
      </c>
      <c r="E68" s="164"/>
      <c r="F68" s="164"/>
      <c r="G68" s="164"/>
      <c r="H68" s="164"/>
      <c r="I68" s="165"/>
      <c r="J68" s="166">
        <f>J189</f>
        <v>0</v>
      </c>
      <c r="K68" s="99"/>
      <c r="L68" s="167"/>
    </row>
    <row r="69" spans="1:31" s="2" customFormat="1" ht="21.75" customHeight="1">
      <c r="A69" s="36"/>
      <c r="B69" s="37"/>
      <c r="C69" s="38"/>
      <c r="D69" s="38"/>
      <c r="E69" s="38"/>
      <c r="F69" s="38"/>
      <c r="G69" s="38"/>
      <c r="H69" s="38"/>
      <c r="I69" s="118"/>
      <c r="J69" s="38"/>
      <c r="K69" s="38"/>
      <c r="L69" s="119"/>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146"/>
      <c r="J70" s="50"/>
      <c r="K70" s="50"/>
      <c r="L70" s="119"/>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149"/>
      <c r="J74" s="52"/>
      <c r="K74" s="52"/>
      <c r="L74" s="119"/>
      <c r="S74" s="36"/>
      <c r="T74" s="36"/>
      <c r="U74" s="36"/>
      <c r="V74" s="36"/>
      <c r="W74" s="36"/>
      <c r="X74" s="36"/>
      <c r="Y74" s="36"/>
      <c r="Z74" s="36"/>
      <c r="AA74" s="36"/>
      <c r="AB74" s="36"/>
      <c r="AC74" s="36"/>
      <c r="AD74" s="36"/>
      <c r="AE74" s="36"/>
    </row>
    <row r="75" spans="1:31" s="2" customFormat="1" ht="24.95" customHeight="1">
      <c r="A75" s="36"/>
      <c r="B75" s="37"/>
      <c r="C75" s="25" t="s">
        <v>300</v>
      </c>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6.5" customHeight="1">
      <c r="A78" s="36"/>
      <c r="B78" s="37"/>
      <c r="C78" s="38"/>
      <c r="D78" s="38"/>
      <c r="E78" s="398" t="str">
        <f>E7</f>
        <v>VT Lomná, km 1,900, rekonstrukce jezu, č. stavby 4054</v>
      </c>
      <c r="F78" s="399"/>
      <c r="G78" s="399"/>
      <c r="H78" s="399"/>
      <c r="I78" s="118"/>
      <c r="J78" s="38"/>
      <c r="K78" s="38"/>
      <c r="L78" s="119"/>
      <c r="S78" s="36"/>
      <c r="T78" s="36"/>
      <c r="U78" s="36"/>
      <c r="V78" s="36"/>
      <c r="W78" s="36"/>
      <c r="X78" s="36"/>
      <c r="Y78" s="36"/>
      <c r="Z78" s="36"/>
      <c r="AA78" s="36"/>
      <c r="AB78" s="36"/>
      <c r="AC78" s="36"/>
      <c r="AD78" s="36"/>
      <c r="AE78" s="36"/>
    </row>
    <row r="79" spans="1:31" s="1" customFormat="1" ht="12" customHeight="1">
      <c r="B79" s="23"/>
      <c r="C79" s="31" t="s">
        <v>126</v>
      </c>
      <c r="D79" s="24"/>
      <c r="E79" s="24"/>
      <c r="F79" s="24"/>
      <c r="G79" s="24"/>
      <c r="H79" s="24"/>
      <c r="I79" s="110"/>
      <c r="J79" s="24"/>
      <c r="K79" s="24"/>
      <c r="L79" s="22"/>
    </row>
    <row r="80" spans="1:31" s="2" customFormat="1" ht="16.5" customHeight="1">
      <c r="A80" s="36"/>
      <c r="B80" s="37"/>
      <c r="C80" s="38"/>
      <c r="D80" s="38"/>
      <c r="E80" s="398" t="s">
        <v>1882</v>
      </c>
      <c r="F80" s="397"/>
      <c r="G80" s="397"/>
      <c r="H80" s="397"/>
      <c r="I80" s="118"/>
      <c r="J80" s="38"/>
      <c r="K80" s="38"/>
      <c r="L80" s="119"/>
      <c r="S80" s="36"/>
      <c r="T80" s="36"/>
      <c r="U80" s="36"/>
      <c r="V80" s="36"/>
      <c r="W80" s="36"/>
      <c r="X80" s="36"/>
      <c r="Y80" s="36"/>
      <c r="Z80" s="36"/>
      <c r="AA80" s="36"/>
      <c r="AB80" s="36"/>
      <c r="AC80" s="36"/>
      <c r="AD80" s="36"/>
      <c r="AE80" s="36"/>
    </row>
    <row r="81" spans="1:65" s="2" customFormat="1" ht="12" customHeight="1">
      <c r="A81" s="36"/>
      <c r="B81" s="37"/>
      <c r="C81" s="31" t="s">
        <v>1886</v>
      </c>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16.5" customHeight="1">
      <c r="A82" s="36"/>
      <c r="B82" s="37"/>
      <c r="C82" s="38"/>
      <c r="D82" s="38"/>
      <c r="E82" s="376" t="str">
        <f>E11</f>
        <v>SO 02.2 - Odběrný objekt - výtok do náhonu</v>
      </c>
      <c r="F82" s="397"/>
      <c r="G82" s="397"/>
      <c r="H82" s="397"/>
      <c r="I82" s="118"/>
      <c r="J82" s="38"/>
      <c r="K82" s="38"/>
      <c r="L82" s="119"/>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F14</f>
        <v>k. ú. Jablunkov</v>
      </c>
      <c r="G84" s="38"/>
      <c r="H84" s="38"/>
      <c r="I84" s="120" t="s">
        <v>23</v>
      </c>
      <c r="J84" s="61" t="str">
        <f>IF(J14="","",J14)</f>
        <v>6. 11. 2019</v>
      </c>
      <c r="K84" s="38"/>
      <c r="L84" s="119"/>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2" customFormat="1" ht="15.2" customHeight="1">
      <c r="A86" s="36"/>
      <c r="B86" s="37"/>
      <c r="C86" s="31" t="s">
        <v>25</v>
      </c>
      <c r="D86" s="38"/>
      <c r="E86" s="38"/>
      <c r="F86" s="29" t="str">
        <f>E17</f>
        <v>Povodí Odry, státní podnik</v>
      </c>
      <c r="G86" s="38"/>
      <c r="H86" s="38"/>
      <c r="I86" s="120" t="s">
        <v>33</v>
      </c>
      <c r="J86" s="34" t="str">
        <f>E23</f>
        <v xml:space="preserve">Golik VH, s. r. o. </v>
      </c>
      <c r="K86" s="38"/>
      <c r="L86" s="119"/>
      <c r="S86" s="36"/>
      <c r="T86" s="36"/>
      <c r="U86" s="36"/>
      <c r="V86" s="36"/>
      <c r="W86" s="36"/>
      <c r="X86" s="36"/>
      <c r="Y86" s="36"/>
      <c r="Z86" s="36"/>
      <c r="AA86" s="36"/>
      <c r="AB86" s="36"/>
      <c r="AC86" s="36"/>
      <c r="AD86" s="36"/>
      <c r="AE86" s="36"/>
    </row>
    <row r="87" spans="1:65" s="2" customFormat="1" ht="15.2" customHeight="1">
      <c r="A87" s="36"/>
      <c r="B87" s="37"/>
      <c r="C87" s="31" t="s">
        <v>31</v>
      </c>
      <c r="D87" s="38"/>
      <c r="E87" s="38"/>
      <c r="F87" s="29" t="str">
        <f>IF(E20="","",E20)</f>
        <v>Vyplň údaj</v>
      </c>
      <c r="G87" s="38"/>
      <c r="H87" s="38"/>
      <c r="I87" s="120" t="s">
        <v>38</v>
      </c>
      <c r="J87" s="34" t="str">
        <f>E26</f>
        <v xml:space="preserve"> </v>
      </c>
      <c r="K87" s="38"/>
      <c r="L87" s="119"/>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11" customFormat="1" ht="29.25" customHeight="1">
      <c r="A89" s="168"/>
      <c r="B89" s="169"/>
      <c r="C89" s="170" t="s">
        <v>301</v>
      </c>
      <c r="D89" s="171" t="s">
        <v>61</v>
      </c>
      <c r="E89" s="171" t="s">
        <v>57</v>
      </c>
      <c r="F89" s="171" t="s">
        <v>58</v>
      </c>
      <c r="G89" s="171" t="s">
        <v>302</v>
      </c>
      <c r="H89" s="171" t="s">
        <v>303</v>
      </c>
      <c r="I89" s="172" t="s">
        <v>304</v>
      </c>
      <c r="J89" s="171" t="s">
        <v>276</v>
      </c>
      <c r="K89" s="173" t="s">
        <v>305</v>
      </c>
      <c r="L89" s="174"/>
      <c r="M89" s="70" t="s">
        <v>19</v>
      </c>
      <c r="N89" s="71" t="s">
        <v>46</v>
      </c>
      <c r="O89" s="71" t="s">
        <v>306</v>
      </c>
      <c r="P89" s="71" t="s">
        <v>307</v>
      </c>
      <c r="Q89" s="71" t="s">
        <v>308</v>
      </c>
      <c r="R89" s="71" t="s">
        <v>309</v>
      </c>
      <c r="S89" s="71" t="s">
        <v>310</v>
      </c>
      <c r="T89" s="72" t="s">
        <v>311</v>
      </c>
      <c r="U89" s="168"/>
      <c r="V89" s="168"/>
      <c r="W89" s="168"/>
      <c r="X89" s="168"/>
      <c r="Y89" s="168"/>
      <c r="Z89" s="168"/>
      <c r="AA89" s="168"/>
      <c r="AB89" s="168"/>
      <c r="AC89" s="168"/>
      <c r="AD89" s="168"/>
      <c r="AE89" s="168"/>
    </row>
    <row r="90" spans="1:65" s="2" customFormat="1" ht="22.9" customHeight="1">
      <c r="A90" s="36"/>
      <c r="B90" s="37"/>
      <c r="C90" s="77" t="s">
        <v>312</v>
      </c>
      <c r="D90" s="38"/>
      <c r="E90" s="38"/>
      <c r="F90" s="38"/>
      <c r="G90" s="38"/>
      <c r="H90" s="38"/>
      <c r="I90" s="118"/>
      <c r="J90" s="175">
        <f>BK90</f>
        <v>0</v>
      </c>
      <c r="K90" s="38"/>
      <c r="L90" s="41"/>
      <c r="M90" s="73"/>
      <c r="N90" s="176"/>
      <c r="O90" s="74"/>
      <c r="P90" s="177">
        <f>P91</f>
        <v>0</v>
      </c>
      <c r="Q90" s="74"/>
      <c r="R90" s="177">
        <f>R91</f>
        <v>0.98072720000000002</v>
      </c>
      <c r="S90" s="74"/>
      <c r="T90" s="178">
        <f>T91</f>
        <v>0.10799999999999998</v>
      </c>
      <c r="U90" s="36"/>
      <c r="V90" s="36"/>
      <c r="W90" s="36"/>
      <c r="X90" s="36"/>
      <c r="Y90" s="36"/>
      <c r="Z90" s="36"/>
      <c r="AA90" s="36"/>
      <c r="AB90" s="36"/>
      <c r="AC90" s="36"/>
      <c r="AD90" s="36"/>
      <c r="AE90" s="36"/>
      <c r="AT90" s="19" t="s">
        <v>75</v>
      </c>
      <c r="AU90" s="19" t="s">
        <v>283</v>
      </c>
      <c r="BK90" s="179">
        <f>BK91</f>
        <v>0</v>
      </c>
    </row>
    <row r="91" spans="1:65" s="12" customFormat="1" ht="25.9" customHeight="1">
      <c r="B91" s="180"/>
      <c r="C91" s="181"/>
      <c r="D91" s="182" t="s">
        <v>75</v>
      </c>
      <c r="E91" s="183" t="s">
        <v>313</v>
      </c>
      <c r="F91" s="183" t="s">
        <v>314</v>
      </c>
      <c r="G91" s="181"/>
      <c r="H91" s="181"/>
      <c r="I91" s="184"/>
      <c r="J91" s="185">
        <f>BK91</f>
        <v>0</v>
      </c>
      <c r="K91" s="181"/>
      <c r="L91" s="186"/>
      <c r="M91" s="187"/>
      <c r="N91" s="188"/>
      <c r="O91" s="188"/>
      <c r="P91" s="189">
        <f>P92+P122+P129+P189</f>
        <v>0</v>
      </c>
      <c r="Q91" s="188"/>
      <c r="R91" s="189">
        <f>R92+R122+R129+R189</f>
        <v>0.98072720000000002</v>
      </c>
      <c r="S91" s="188"/>
      <c r="T91" s="190">
        <f>T92+T122+T129+T189</f>
        <v>0.10799999999999998</v>
      </c>
      <c r="AR91" s="191" t="s">
        <v>84</v>
      </c>
      <c r="AT91" s="192" t="s">
        <v>75</v>
      </c>
      <c r="AU91" s="192" t="s">
        <v>76</v>
      </c>
      <c r="AY91" s="191" t="s">
        <v>315</v>
      </c>
      <c r="BK91" s="193">
        <f>BK92+BK122+BK129+BK189</f>
        <v>0</v>
      </c>
    </row>
    <row r="92" spans="1:65" s="12" customFormat="1" ht="22.9" customHeight="1">
      <c r="B92" s="180"/>
      <c r="C92" s="181"/>
      <c r="D92" s="182" t="s">
        <v>75</v>
      </c>
      <c r="E92" s="194" t="s">
        <v>84</v>
      </c>
      <c r="F92" s="194" t="s">
        <v>316</v>
      </c>
      <c r="G92" s="181"/>
      <c r="H92" s="181"/>
      <c r="I92" s="184"/>
      <c r="J92" s="195">
        <f>BK92</f>
        <v>0</v>
      </c>
      <c r="K92" s="181"/>
      <c r="L92" s="186"/>
      <c r="M92" s="187"/>
      <c r="N92" s="188"/>
      <c r="O92" s="188"/>
      <c r="P92" s="189">
        <f>SUM(P93:P121)</f>
        <v>0</v>
      </c>
      <c r="Q92" s="188"/>
      <c r="R92" s="189">
        <f>SUM(R93:R121)</f>
        <v>0</v>
      </c>
      <c r="S92" s="188"/>
      <c r="T92" s="190">
        <f>SUM(T93:T121)</f>
        <v>0</v>
      </c>
      <c r="AR92" s="191" t="s">
        <v>84</v>
      </c>
      <c r="AT92" s="192" t="s">
        <v>75</v>
      </c>
      <c r="AU92" s="192" t="s">
        <v>84</v>
      </c>
      <c r="AY92" s="191" t="s">
        <v>315</v>
      </c>
      <c r="BK92" s="193">
        <f>SUM(BK93:BK121)</f>
        <v>0</v>
      </c>
    </row>
    <row r="93" spans="1:65" s="2" customFormat="1" ht="16.5" customHeight="1">
      <c r="A93" s="36"/>
      <c r="B93" s="37"/>
      <c r="C93" s="196" t="s">
        <v>84</v>
      </c>
      <c r="D93" s="196" t="s">
        <v>317</v>
      </c>
      <c r="E93" s="197" t="s">
        <v>2207</v>
      </c>
      <c r="F93" s="198" t="s">
        <v>2208</v>
      </c>
      <c r="G93" s="199" t="s">
        <v>113</v>
      </c>
      <c r="H93" s="200">
        <v>0.36</v>
      </c>
      <c r="I93" s="201"/>
      <c r="J93" s="202">
        <f>ROUND(I93*H93,2)</f>
        <v>0</v>
      </c>
      <c r="K93" s="198" t="s">
        <v>320</v>
      </c>
      <c r="L93" s="41"/>
      <c r="M93" s="203" t="s">
        <v>19</v>
      </c>
      <c r="N93" s="204" t="s">
        <v>47</v>
      </c>
      <c r="O93" s="66"/>
      <c r="P93" s="205">
        <f>O93*H93</f>
        <v>0</v>
      </c>
      <c r="Q93" s="205">
        <v>0</v>
      </c>
      <c r="R93" s="205">
        <f>Q93*H93</f>
        <v>0</v>
      </c>
      <c r="S93" s="205">
        <v>0</v>
      </c>
      <c r="T93" s="206">
        <f>S93*H93</f>
        <v>0</v>
      </c>
      <c r="U93" s="36"/>
      <c r="V93" s="36"/>
      <c r="W93" s="36"/>
      <c r="X93" s="36"/>
      <c r="Y93" s="36"/>
      <c r="Z93" s="36"/>
      <c r="AA93" s="36"/>
      <c r="AB93" s="36"/>
      <c r="AC93" s="36"/>
      <c r="AD93" s="36"/>
      <c r="AE93" s="36"/>
      <c r="AR93" s="207" t="s">
        <v>194</v>
      </c>
      <c r="AT93" s="207" t="s">
        <v>317</v>
      </c>
      <c r="AU93" s="207" t="s">
        <v>86</v>
      </c>
      <c r="AY93" s="19" t="s">
        <v>315</v>
      </c>
      <c r="BE93" s="208">
        <f>IF(N93="základní",J93,0)</f>
        <v>0</v>
      </c>
      <c r="BF93" s="208">
        <f>IF(N93="snížená",J93,0)</f>
        <v>0</v>
      </c>
      <c r="BG93" s="208">
        <f>IF(N93="zákl. přenesená",J93,0)</f>
        <v>0</v>
      </c>
      <c r="BH93" s="208">
        <f>IF(N93="sníž. přenesená",J93,0)</f>
        <v>0</v>
      </c>
      <c r="BI93" s="208">
        <f>IF(N93="nulová",J93,0)</f>
        <v>0</v>
      </c>
      <c r="BJ93" s="19" t="s">
        <v>84</v>
      </c>
      <c r="BK93" s="208">
        <f>ROUND(I93*H93,2)</f>
        <v>0</v>
      </c>
      <c r="BL93" s="19" t="s">
        <v>194</v>
      </c>
      <c r="BM93" s="207" t="s">
        <v>1917</v>
      </c>
    </row>
    <row r="94" spans="1:65" s="2" customFormat="1" ht="19.5">
      <c r="A94" s="36"/>
      <c r="B94" s="37"/>
      <c r="C94" s="38"/>
      <c r="D94" s="209" t="s">
        <v>322</v>
      </c>
      <c r="E94" s="38"/>
      <c r="F94" s="210" t="s">
        <v>2209</v>
      </c>
      <c r="G94" s="38"/>
      <c r="H94" s="38"/>
      <c r="I94" s="118"/>
      <c r="J94" s="38"/>
      <c r="K94" s="38"/>
      <c r="L94" s="41"/>
      <c r="M94" s="211"/>
      <c r="N94" s="212"/>
      <c r="O94" s="66"/>
      <c r="P94" s="66"/>
      <c r="Q94" s="66"/>
      <c r="R94" s="66"/>
      <c r="S94" s="66"/>
      <c r="T94" s="67"/>
      <c r="U94" s="36"/>
      <c r="V94" s="36"/>
      <c r="W94" s="36"/>
      <c r="X94" s="36"/>
      <c r="Y94" s="36"/>
      <c r="Z94" s="36"/>
      <c r="AA94" s="36"/>
      <c r="AB94" s="36"/>
      <c r="AC94" s="36"/>
      <c r="AD94" s="36"/>
      <c r="AE94" s="36"/>
      <c r="AT94" s="19" t="s">
        <v>322</v>
      </c>
      <c r="AU94" s="19" t="s">
        <v>86</v>
      </c>
    </row>
    <row r="95" spans="1:65" s="14" customFormat="1">
      <c r="B95" s="225"/>
      <c r="C95" s="226"/>
      <c r="D95" s="209" t="s">
        <v>324</v>
      </c>
      <c r="E95" s="227" t="s">
        <v>19</v>
      </c>
      <c r="F95" s="228" t="s">
        <v>2210</v>
      </c>
      <c r="G95" s="226"/>
      <c r="H95" s="227" t="s">
        <v>19</v>
      </c>
      <c r="I95" s="229"/>
      <c r="J95" s="226"/>
      <c r="K95" s="226"/>
      <c r="L95" s="230"/>
      <c r="M95" s="231"/>
      <c r="N95" s="232"/>
      <c r="O95" s="232"/>
      <c r="P95" s="232"/>
      <c r="Q95" s="232"/>
      <c r="R95" s="232"/>
      <c r="S95" s="232"/>
      <c r="T95" s="233"/>
      <c r="AT95" s="234" t="s">
        <v>324</v>
      </c>
      <c r="AU95" s="234" t="s">
        <v>86</v>
      </c>
      <c r="AV95" s="14" t="s">
        <v>84</v>
      </c>
      <c r="AW95" s="14" t="s">
        <v>37</v>
      </c>
      <c r="AX95" s="14" t="s">
        <v>76</v>
      </c>
      <c r="AY95" s="234" t="s">
        <v>315</v>
      </c>
    </row>
    <row r="96" spans="1:65" s="13" customFormat="1">
      <c r="B96" s="213"/>
      <c r="C96" s="214"/>
      <c r="D96" s="209" t="s">
        <v>324</v>
      </c>
      <c r="E96" s="215" t="s">
        <v>19</v>
      </c>
      <c r="F96" s="216" t="s">
        <v>2211</v>
      </c>
      <c r="G96" s="214"/>
      <c r="H96" s="217">
        <v>0.6</v>
      </c>
      <c r="I96" s="218"/>
      <c r="J96" s="214"/>
      <c r="K96" s="214"/>
      <c r="L96" s="219"/>
      <c r="M96" s="220"/>
      <c r="N96" s="221"/>
      <c r="O96" s="221"/>
      <c r="P96" s="221"/>
      <c r="Q96" s="221"/>
      <c r="R96" s="221"/>
      <c r="S96" s="221"/>
      <c r="T96" s="222"/>
      <c r="AT96" s="223" t="s">
        <v>324</v>
      </c>
      <c r="AU96" s="223" t="s">
        <v>86</v>
      </c>
      <c r="AV96" s="13" t="s">
        <v>86</v>
      </c>
      <c r="AW96" s="13" t="s">
        <v>37</v>
      </c>
      <c r="AX96" s="13" t="s">
        <v>76</v>
      </c>
      <c r="AY96" s="223" t="s">
        <v>315</v>
      </c>
    </row>
    <row r="97" spans="1:65" s="16" customFormat="1">
      <c r="B97" s="246"/>
      <c r="C97" s="247"/>
      <c r="D97" s="209" t="s">
        <v>324</v>
      </c>
      <c r="E97" s="248" t="s">
        <v>1883</v>
      </c>
      <c r="F97" s="249" t="s">
        <v>368</v>
      </c>
      <c r="G97" s="247"/>
      <c r="H97" s="250">
        <v>0.6</v>
      </c>
      <c r="I97" s="251"/>
      <c r="J97" s="247"/>
      <c r="K97" s="247"/>
      <c r="L97" s="252"/>
      <c r="M97" s="253"/>
      <c r="N97" s="254"/>
      <c r="O97" s="254"/>
      <c r="P97" s="254"/>
      <c r="Q97" s="254"/>
      <c r="R97" s="254"/>
      <c r="S97" s="254"/>
      <c r="T97" s="255"/>
      <c r="AT97" s="256" t="s">
        <v>324</v>
      </c>
      <c r="AU97" s="256" t="s">
        <v>86</v>
      </c>
      <c r="AV97" s="16" t="s">
        <v>194</v>
      </c>
      <c r="AW97" s="16" t="s">
        <v>37</v>
      </c>
      <c r="AX97" s="16" t="s">
        <v>76</v>
      </c>
      <c r="AY97" s="256" t="s">
        <v>315</v>
      </c>
    </row>
    <row r="98" spans="1:65" s="13" customFormat="1">
      <c r="B98" s="213"/>
      <c r="C98" s="214"/>
      <c r="D98" s="209" t="s">
        <v>324</v>
      </c>
      <c r="E98" s="215" t="s">
        <v>19</v>
      </c>
      <c r="F98" s="216" t="s">
        <v>1925</v>
      </c>
      <c r="G98" s="214"/>
      <c r="H98" s="217">
        <v>0.36</v>
      </c>
      <c r="I98" s="218"/>
      <c r="J98" s="214"/>
      <c r="K98" s="214"/>
      <c r="L98" s="219"/>
      <c r="M98" s="220"/>
      <c r="N98" s="221"/>
      <c r="O98" s="221"/>
      <c r="P98" s="221"/>
      <c r="Q98" s="221"/>
      <c r="R98" s="221"/>
      <c r="S98" s="221"/>
      <c r="T98" s="222"/>
      <c r="AT98" s="223" t="s">
        <v>324</v>
      </c>
      <c r="AU98" s="223" t="s">
        <v>86</v>
      </c>
      <c r="AV98" s="13" t="s">
        <v>86</v>
      </c>
      <c r="AW98" s="13" t="s">
        <v>37</v>
      </c>
      <c r="AX98" s="13" t="s">
        <v>84</v>
      </c>
      <c r="AY98" s="223" t="s">
        <v>315</v>
      </c>
    </row>
    <row r="99" spans="1:65" s="2" customFormat="1" ht="16.5" customHeight="1">
      <c r="A99" s="36"/>
      <c r="B99" s="37"/>
      <c r="C99" s="196" t="s">
        <v>86</v>
      </c>
      <c r="D99" s="196" t="s">
        <v>317</v>
      </c>
      <c r="E99" s="197" t="s">
        <v>2212</v>
      </c>
      <c r="F99" s="198" t="s">
        <v>2213</v>
      </c>
      <c r="G99" s="199" t="s">
        <v>113</v>
      </c>
      <c r="H99" s="200">
        <v>5.3999999999999999E-2</v>
      </c>
      <c r="I99" s="201"/>
      <c r="J99" s="202">
        <f>ROUND(I99*H99,2)</f>
        <v>0</v>
      </c>
      <c r="K99" s="198" t="s">
        <v>320</v>
      </c>
      <c r="L99" s="41"/>
      <c r="M99" s="203" t="s">
        <v>19</v>
      </c>
      <c r="N99" s="204" t="s">
        <v>47</v>
      </c>
      <c r="O99" s="66"/>
      <c r="P99" s="205">
        <f>O99*H99</f>
        <v>0</v>
      </c>
      <c r="Q99" s="205">
        <v>0</v>
      </c>
      <c r="R99" s="205">
        <f>Q99*H99</f>
        <v>0</v>
      </c>
      <c r="S99" s="205">
        <v>0</v>
      </c>
      <c r="T99" s="206">
        <f>S99*H99</f>
        <v>0</v>
      </c>
      <c r="U99" s="36"/>
      <c r="V99" s="36"/>
      <c r="W99" s="36"/>
      <c r="X99" s="36"/>
      <c r="Y99" s="36"/>
      <c r="Z99" s="36"/>
      <c r="AA99" s="36"/>
      <c r="AB99" s="36"/>
      <c r="AC99" s="36"/>
      <c r="AD99" s="36"/>
      <c r="AE99" s="36"/>
      <c r="AR99" s="207" t="s">
        <v>194</v>
      </c>
      <c r="AT99" s="207" t="s">
        <v>317</v>
      </c>
      <c r="AU99" s="207" t="s">
        <v>86</v>
      </c>
      <c r="AY99" s="19" t="s">
        <v>315</v>
      </c>
      <c r="BE99" s="208">
        <f>IF(N99="základní",J99,0)</f>
        <v>0</v>
      </c>
      <c r="BF99" s="208">
        <f>IF(N99="snížená",J99,0)</f>
        <v>0</v>
      </c>
      <c r="BG99" s="208">
        <f>IF(N99="zákl. přenesená",J99,0)</f>
        <v>0</v>
      </c>
      <c r="BH99" s="208">
        <f>IF(N99="sníž. přenesená",J99,0)</f>
        <v>0</v>
      </c>
      <c r="BI99" s="208">
        <f>IF(N99="nulová",J99,0)</f>
        <v>0</v>
      </c>
      <c r="BJ99" s="19" t="s">
        <v>84</v>
      </c>
      <c r="BK99" s="208">
        <f>ROUND(I99*H99,2)</f>
        <v>0</v>
      </c>
      <c r="BL99" s="19" t="s">
        <v>194</v>
      </c>
      <c r="BM99" s="207" t="s">
        <v>1926</v>
      </c>
    </row>
    <row r="100" spans="1:65" s="2" customFormat="1" ht="19.5">
      <c r="A100" s="36"/>
      <c r="B100" s="37"/>
      <c r="C100" s="38"/>
      <c r="D100" s="209" t="s">
        <v>322</v>
      </c>
      <c r="E100" s="38"/>
      <c r="F100" s="210" t="s">
        <v>2214</v>
      </c>
      <c r="G100" s="38"/>
      <c r="H100" s="38"/>
      <c r="I100" s="118"/>
      <c r="J100" s="38"/>
      <c r="K100" s="38"/>
      <c r="L100" s="41"/>
      <c r="M100" s="211"/>
      <c r="N100" s="212"/>
      <c r="O100" s="66"/>
      <c r="P100" s="66"/>
      <c r="Q100" s="66"/>
      <c r="R100" s="66"/>
      <c r="S100" s="66"/>
      <c r="T100" s="67"/>
      <c r="U100" s="36"/>
      <c r="V100" s="36"/>
      <c r="W100" s="36"/>
      <c r="X100" s="36"/>
      <c r="Y100" s="36"/>
      <c r="Z100" s="36"/>
      <c r="AA100" s="36"/>
      <c r="AB100" s="36"/>
      <c r="AC100" s="36"/>
      <c r="AD100" s="36"/>
      <c r="AE100" s="36"/>
      <c r="AT100" s="19" t="s">
        <v>322</v>
      </c>
      <c r="AU100" s="19" t="s">
        <v>86</v>
      </c>
    </row>
    <row r="101" spans="1:65" s="13" customFormat="1">
      <c r="B101" s="213"/>
      <c r="C101" s="214"/>
      <c r="D101" s="209" t="s">
        <v>324</v>
      </c>
      <c r="E101" s="215" t="s">
        <v>19</v>
      </c>
      <c r="F101" s="216" t="s">
        <v>1927</v>
      </c>
      <c r="G101" s="214"/>
      <c r="H101" s="217">
        <v>5.3999999999999999E-2</v>
      </c>
      <c r="I101" s="218"/>
      <c r="J101" s="214"/>
      <c r="K101" s="214"/>
      <c r="L101" s="219"/>
      <c r="M101" s="220"/>
      <c r="N101" s="221"/>
      <c r="O101" s="221"/>
      <c r="P101" s="221"/>
      <c r="Q101" s="221"/>
      <c r="R101" s="221"/>
      <c r="S101" s="221"/>
      <c r="T101" s="222"/>
      <c r="AT101" s="223" t="s">
        <v>324</v>
      </c>
      <c r="AU101" s="223" t="s">
        <v>86</v>
      </c>
      <c r="AV101" s="13" t="s">
        <v>86</v>
      </c>
      <c r="AW101" s="13" t="s">
        <v>37</v>
      </c>
      <c r="AX101" s="13" t="s">
        <v>84</v>
      </c>
      <c r="AY101" s="223" t="s">
        <v>315</v>
      </c>
    </row>
    <row r="102" spans="1:65" s="2" customFormat="1" ht="16.5" customHeight="1">
      <c r="A102" s="36"/>
      <c r="B102" s="37"/>
      <c r="C102" s="196" t="s">
        <v>142</v>
      </c>
      <c r="D102" s="196" t="s">
        <v>317</v>
      </c>
      <c r="E102" s="197" t="s">
        <v>2215</v>
      </c>
      <c r="F102" s="198" t="s">
        <v>2216</v>
      </c>
      <c r="G102" s="199" t="s">
        <v>113</v>
      </c>
      <c r="H102" s="200">
        <v>0.18</v>
      </c>
      <c r="I102" s="201"/>
      <c r="J102" s="202">
        <f>ROUND(I102*H102,2)</f>
        <v>0</v>
      </c>
      <c r="K102" s="198" t="s">
        <v>320</v>
      </c>
      <c r="L102" s="41"/>
      <c r="M102" s="203" t="s">
        <v>19</v>
      </c>
      <c r="N102" s="204" t="s">
        <v>47</v>
      </c>
      <c r="O102" s="66"/>
      <c r="P102" s="205">
        <f>O102*H102</f>
        <v>0</v>
      </c>
      <c r="Q102" s="205">
        <v>0</v>
      </c>
      <c r="R102" s="205">
        <f>Q102*H102</f>
        <v>0</v>
      </c>
      <c r="S102" s="205">
        <v>0</v>
      </c>
      <c r="T102" s="206">
        <f>S102*H102</f>
        <v>0</v>
      </c>
      <c r="U102" s="36"/>
      <c r="V102" s="36"/>
      <c r="W102" s="36"/>
      <c r="X102" s="36"/>
      <c r="Y102" s="36"/>
      <c r="Z102" s="36"/>
      <c r="AA102" s="36"/>
      <c r="AB102" s="36"/>
      <c r="AC102" s="36"/>
      <c r="AD102" s="36"/>
      <c r="AE102" s="36"/>
      <c r="AR102" s="207" t="s">
        <v>194</v>
      </c>
      <c r="AT102" s="207" t="s">
        <v>317</v>
      </c>
      <c r="AU102" s="207" t="s">
        <v>86</v>
      </c>
      <c r="AY102" s="19" t="s">
        <v>315</v>
      </c>
      <c r="BE102" s="208">
        <f>IF(N102="základní",J102,0)</f>
        <v>0</v>
      </c>
      <c r="BF102" s="208">
        <f>IF(N102="snížená",J102,0)</f>
        <v>0</v>
      </c>
      <c r="BG102" s="208">
        <f>IF(N102="zákl. přenesená",J102,0)</f>
        <v>0</v>
      </c>
      <c r="BH102" s="208">
        <f>IF(N102="sníž. přenesená",J102,0)</f>
        <v>0</v>
      </c>
      <c r="BI102" s="208">
        <f>IF(N102="nulová",J102,0)</f>
        <v>0</v>
      </c>
      <c r="BJ102" s="19" t="s">
        <v>84</v>
      </c>
      <c r="BK102" s="208">
        <f>ROUND(I102*H102,2)</f>
        <v>0</v>
      </c>
      <c r="BL102" s="19" t="s">
        <v>194</v>
      </c>
      <c r="BM102" s="207" t="s">
        <v>1930</v>
      </c>
    </row>
    <row r="103" spans="1:65" s="2" customFormat="1" ht="19.5">
      <c r="A103" s="36"/>
      <c r="B103" s="37"/>
      <c r="C103" s="38"/>
      <c r="D103" s="209" t="s">
        <v>322</v>
      </c>
      <c r="E103" s="38"/>
      <c r="F103" s="210" t="s">
        <v>2217</v>
      </c>
      <c r="G103" s="38"/>
      <c r="H103" s="38"/>
      <c r="I103" s="118"/>
      <c r="J103" s="38"/>
      <c r="K103" s="38"/>
      <c r="L103" s="41"/>
      <c r="M103" s="211"/>
      <c r="N103" s="212"/>
      <c r="O103" s="66"/>
      <c r="P103" s="66"/>
      <c r="Q103" s="66"/>
      <c r="R103" s="66"/>
      <c r="S103" s="66"/>
      <c r="T103" s="67"/>
      <c r="U103" s="36"/>
      <c r="V103" s="36"/>
      <c r="W103" s="36"/>
      <c r="X103" s="36"/>
      <c r="Y103" s="36"/>
      <c r="Z103" s="36"/>
      <c r="AA103" s="36"/>
      <c r="AB103" s="36"/>
      <c r="AC103" s="36"/>
      <c r="AD103" s="36"/>
      <c r="AE103" s="36"/>
      <c r="AT103" s="19" t="s">
        <v>322</v>
      </c>
      <c r="AU103" s="19" t="s">
        <v>86</v>
      </c>
    </row>
    <row r="104" spans="1:65" s="13" customFormat="1">
      <c r="B104" s="213"/>
      <c r="C104" s="214"/>
      <c r="D104" s="209" t="s">
        <v>324</v>
      </c>
      <c r="E104" s="215" t="s">
        <v>19</v>
      </c>
      <c r="F104" s="216" t="s">
        <v>1932</v>
      </c>
      <c r="G104" s="214"/>
      <c r="H104" s="217">
        <v>0.18</v>
      </c>
      <c r="I104" s="218"/>
      <c r="J104" s="214"/>
      <c r="K104" s="214"/>
      <c r="L104" s="219"/>
      <c r="M104" s="220"/>
      <c r="N104" s="221"/>
      <c r="O104" s="221"/>
      <c r="P104" s="221"/>
      <c r="Q104" s="221"/>
      <c r="R104" s="221"/>
      <c r="S104" s="221"/>
      <c r="T104" s="222"/>
      <c r="AT104" s="223" t="s">
        <v>324</v>
      </c>
      <c r="AU104" s="223" t="s">
        <v>86</v>
      </c>
      <c r="AV104" s="13" t="s">
        <v>86</v>
      </c>
      <c r="AW104" s="13" t="s">
        <v>37</v>
      </c>
      <c r="AX104" s="13" t="s">
        <v>84</v>
      </c>
      <c r="AY104" s="223" t="s">
        <v>315</v>
      </c>
    </row>
    <row r="105" spans="1:65" s="2" customFormat="1" ht="16.5" customHeight="1">
      <c r="A105" s="36"/>
      <c r="B105" s="37"/>
      <c r="C105" s="196" t="s">
        <v>194</v>
      </c>
      <c r="D105" s="196" t="s">
        <v>317</v>
      </c>
      <c r="E105" s="197" t="s">
        <v>2218</v>
      </c>
      <c r="F105" s="198" t="s">
        <v>2219</v>
      </c>
      <c r="G105" s="199" t="s">
        <v>113</v>
      </c>
      <c r="H105" s="200">
        <v>2.7E-2</v>
      </c>
      <c r="I105" s="201"/>
      <c r="J105" s="202">
        <f>ROUND(I105*H105,2)</f>
        <v>0</v>
      </c>
      <c r="K105" s="198" t="s">
        <v>320</v>
      </c>
      <c r="L105" s="41"/>
      <c r="M105" s="203" t="s">
        <v>19</v>
      </c>
      <c r="N105" s="204" t="s">
        <v>47</v>
      </c>
      <c r="O105" s="66"/>
      <c r="P105" s="205">
        <f>O105*H105</f>
        <v>0</v>
      </c>
      <c r="Q105" s="205">
        <v>0</v>
      </c>
      <c r="R105" s="205">
        <f>Q105*H105</f>
        <v>0</v>
      </c>
      <c r="S105" s="205">
        <v>0</v>
      </c>
      <c r="T105" s="206">
        <f>S105*H105</f>
        <v>0</v>
      </c>
      <c r="U105" s="36"/>
      <c r="V105" s="36"/>
      <c r="W105" s="36"/>
      <c r="X105" s="36"/>
      <c r="Y105" s="36"/>
      <c r="Z105" s="36"/>
      <c r="AA105" s="36"/>
      <c r="AB105" s="36"/>
      <c r="AC105" s="36"/>
      <c r="AD105" s="36"/>
      <c r="AE105" s="36"/>
      <c r="AR105" s="207" t="s">
        <v>194</v>
      </c>
      <c r="AT105" s="207" t="s">
        <v>317</v>
      </c>
      <c r="AU105" s="207" t="s">
        <v>86</v>
      </c>
      <c r="AY105" s="19" t="s">
        <v>315</v>
      </c>
      <c r="BE105" s="208">
        <f>IF(N105="základní",J105,0)</f>
        <v>0</v>
      </c>
      <c r="BF105" s="208">
        <f>IF(N105="snížená",J105,0)</f>
        <v>0</v>
      </c>
      <c r="BG105" s="208">
        <f>IF(N105="zákl. přenesená",J105,0)</f>
        <v>0</v>
      </c>
      <c r="BH105" s="208">
        <f>IF(N105="sníž. přenesená",J105,0)</f>
        <v>0</v>
      </c>
      <c r="BI105" s="208">
        <f>IF(N105="nulová",J105,0)</f>
        <v>0</v>
      </c>
      <c r="BJ105" s="19" t="s">
        <v>84</v>
      </c>
      <c r="BK105" s="208">
        <f>ROUND(I105*H105,2)</f>
        <v>0</v>
      </c>
      <c r="BL105" s="19" t="s">
        <v>194</v>
      </c>
      <c r="BM105" s="207" t="s">
        <v>1933</v>
      </c>
    </row>
    <row r="106" spans="1:65" s="2" customFormat="1" ht="19.5">
      <c r="A106" s="36"/>
      <c r="B106" s="37"/>
      <c r="C106" s="38"/>
      <c r="D106" s="209" t="s">
        <v>322</v>
      </c>
      <c r="E106" s="38"/>
      <c r="F106" s="210" t="s">
        <v>2220</v>
      </c>
      <c r="G106" s="38"/>
      <c r="H106" s="38"/>
      <c r="I106" s="118"/>
      <c r="J106" s="38"/>
      <c r="K106" s="38"/>
      <c r="L106" s="41"/>
      <c r="M106" s="211"/>
      <c r="N106" s="212"/>
      <c r="O106" s="66"/>
      <c r="P106" s="66"/>
      <c r="Q106" s="66"/>
      <c r="R106" s="66"/>
      <c r="S106" s="66"/>
      <c r="T106" s="67"/>
      <c r="U106" s="36"/>
      <c r="V106" s="36"/>
      <c r="W106" s="36"/>
      <c r="X106" s="36"/>
      <c r="Y106" s="36"/>
      <c r="Z106" s="36"/>
      <c r="AA106" s="36"/>
      <c r="AB106" s="36"/>
      <c r="AC106" s="36"/>
      <c r="AD106" s="36"/>
      <c r="AE106" s="36"/>
      <c r="AT106" s="19" t="s">
        <v>322</v>
      </c>
      <c r="AU106" s="19" t="s">
        <v>86</v>
      </c>
    </row>
    <row r="107" spans="1:65" s="13" customFormat="1">
      <c r="B107" s="213"/>
      <c r="C107" s="214"/>
      <c r="D107" s="209" t="s">
        <v>324</v>
      </c>
      <c r="E107" s="215" t="s">
        <v>19</v>
      </c>
      <c r="F107" s="216" t="s">
        <v>1934</v>
      </c>
      <c r="G107" s="214"/>
      <c r="H107" s="217">
        <v>2.7E-2</v>
      </c>
      <c r="I107" s="218"/>
      <c r="J107" s="214"/>
      <c r="K107" s="214"/>
      <c r="L107" s="219"/>
      <c r="M107" s="220"/>
      <c r="N107" s="221"/>
      <c r="O107" s="221"/>
      <c r="P107" s="221"/>
      <c r="Q107" s="221"/>
      <c r="R107" s="221"/>
      <c r="S107" s="221"/>
      <c r="T107" s="222"/>
      <c r="AT107" s="223" t="s">
        <v>324</v>
      </c>
      <c r="AU107" s="223" t="s">
        <v>86</v>
      </c>
      <c r="AV107" s="13" t="s">
        <v>86</v>
      </c>
      <c r="AW107" s="13" t="s">
        <v>37</v>
      </c>
      <c r="AX107" s="13" t="s">
        <v>84</v>
      </c>
      <c r="AY107" s="223" t="s">
        <v>315</v>
      </c>
    </row>
    <row r="108" spans="1:65" s="2" customFormat="1" ht="16.5" customHeight="1">
      <c r="A108" s="36"/>
      <c r="B108" s="37"/>
      <c r="C108" s="196" t="s">
        <v>139</v>
      </c>
      <c r="D108" s="196" t="s">
        <v>317</v>
      </c>
      <c r="E108" s="197" t="s">
        <v>629</v>
      </c>
      <c r="F108" s="198" t="s">
        <v>630</v>
      </c>
      <c r="G108" s="199" t="s">
        <v>113</v>
      </c>
      <c r="H108" s="200">
        <v>1.2</v>
      </c>
      <c r="I108" s="201"/>
      <c r="J108" s="202">
        <f>ROUND(I108*H108,2)</f>
        <v>0</v>
      </c>
      <c r="K108" s="198" t="s">
        <v>320</v>
      </c>
      <c r="L108" s="41"/>
      <c r="M108" s="203" t="s">
        <v>19</v>
      </c>
      <c r="N108" s="204" t="s">
        <v>47</v>
      </c>
      <c r="O108" s="66"/>
      <c r="P108" s="205">
        <f>O108*H108</f>
        <v>0</v>
      </c>
      <c r="Q108" s="205">
        <v>0</v>
      </c>
      <c r="R108" s="205">
        <f>Q108*H108</f>
        <v>0</v>
      </c>
      <c r="S108" s="205">
        <v>0</v>
      </c>
      <c r="T108" s="206">
        <f>S108*H108</f>
        <v>0</v>
      </c>
      <c r="U108" s="36"/>
      <c r="V108" s="36"/>
      <c r="W108" s="36"/>
      <c r="X108" s="36"/>
      <c r="Y108" s="36"/>
      <c r="Z108" s="36"/>
      <c r="AA108" s="36"/>
      <c r="AB108" s="36"/>
      <c r="AC108" s="36"/>
      <c r="AD108" s="36"/>
      <c r="AE108" s="36"/>
      <c r="AR108" s="207" t="s">
        <v>194</v>
      </c>
      <c r="AT108" s="207" t="s">
        <v>317</v>
      </c>
      <c r="AU108" s="207" t="s">
        <v>86</v>
      </c>
      <c r="AY108" s="19" t="s">
        <v>315</v>
      </c>
      <c r="BE108" s="208">
        <f>IF(N108="základní",J108,0)</f>
        <v>0</v>
      </c>
      <c r="BF108" s="208">
        <f>IF(N108="snížená",J108,0)</f>
        <v>0</v>
      </c>
      <c r="BG108" s="208">
        <f>IF(N108="zákl. přenesená",J108,0)</f>
        <v>0</v>
      </c>
      <c r="BH108" s="208">
        <f>IF(N108="sníž. přenesená",J108,0)</f>
        <v>0</v>
      </c>
      <c r="BI108" s="208">
        <f>IF(N108="nulová",J108,0)</f>
        <v>0</v>
      </c>
      <c r="BJ108" s="19" t="s">
        <v>84</v>
      </c>
      <c r="BK108" s="208">
        <f>ROUND(I108*H108,2)</f>
        <v>0</v>
      </c>
      <c r="BL108" s="19" t="s">
        <v>194</v>
      </c>
      <c r="BM108" s="207" t="s">
        <v>1939</v>
      </c>
    </row>
    <row r="109" spans="1:65" s="2" customFormat="1" ht="19.5">
      <c r="A109" s="36"/>
      <c r="B109" s="37"/>
      <c r="C109" s="38"/>
      <c r="D109" s="209" t="s">
        <v>322</v>
      </c>
      <c r="E109" s="38"/>
      <c r="F109" s="210" t="s">
        <v>632</v>
      </c>
      <c r="G109" s="38"/>
      <c r="H109" s="38"/>
      <c r="I109" s="118"/>
      <c r="J109" s="38"/>
      <c r="K109" s="38"/>
      <c r="L109" s="41"/>
      <c r="M109" s="211"/>
      <c r="N109" s="212"/>
      <c r="O109" s="66"/>
      <c r="P109" s="66"/>
      <c r="Q109" s="66"/>
      <c r="R109" s="66"/>
      <c r="S109" s="66"/>
      <c r="T109" s="67"/>
      <c r="U109" s="36"/>
      <c r="V109" s="36"/>
      <c r="W109" s="36"/>
      <c r="X109" s="36"/>
      <c r="Y109" s="36"/>
      <c r="Z109" s="36"/>
      <c r="AA109" s="36"/>
      <c r="AB109" s="36"/>
      <c r="AC109" s="36"/>
      <c r="AD109" s="36"/>
      <c r="AE109" s="36"/>
      <c r="AT109" s="19" t="s">
        <v>322</v>
      </c>
      <c r="AU109" s="19" t="s">
        <v>86</v>
      </c>
    </row>
    <row r="110" spans="1:65" s="13" customFormat="1">
      <c r="B110" s="213"/>
      <c r="C110" s="214"/>
      <c r="D110" s="209" t="s">
        <v>324</v>
      </c>
      <c r="E110" s="215" t="s">
        <v>19</v>
      </c>
      <c r="F110" s="216" t="s">
        <v>640</v>
      </c>
      <c r="G110" s="214"/>
      <c r="H110" s="217">
        <v>1.2</v>
      </c>
      <c r="I110" s="218"/>
      <c r="J110" s="214"/>
      <c r="K110" s="214"/>
      <c r="L110" s="219"/>
      <c r="M110" s="220"/>
      <c r="N110" s="221"/>
      <c r="O110" s="221"/>
      <c r="P110" s="221"/>
      <c r="Q110" s="221"/>
      <c r="R110" s="221"/>
      <c r="S110" s="221"/>
      <c r="T110" s="222"/>
      <c r="AT110" s="223" t="s">
        <v>324</v>
      </c>
      <c r="AU110" s="223" t="s">
        <v>86</v>
      </c>
      <c r="AV110" s="13" t="s">
        <v>86</v>
      </c>
      <c r="AW110" s="13" t="s">
        <v>37</v>
      </c>
      <c r="AX110" s="13" t="s">
        <v>84</v>
      </c>
      <c r="AY110" s="223" t="s">
        <v>315</v>
      </c>
    </row>
    <row r="111" spans="1:65" s="2" customFormat="1" ht="16.5" customHeight="1">
      <c r="A111" s="36"/>
      <c r="B111" s="37"/>
      <c r="C111" s="196" t="s">
        <v>202</v>
      </c>
      <c r="D111" s="196" t="s">
        <v>317</v>
      </c>
      <c r="E111" s="197" t="s">
        <v>719</v>
      </c>
      <c r="F111" s="198" t="s">
        <v>720</v>
      </c>
      <c r="G111" s="199" t="s">
        <v>113</v>
      </c>
      <c r="H111" s="200">
        <v>0.6</v>
      </c>
      <c r="I111" s="201"/>
      <c r="J111" s="202">
        <f>ROUND(I111*H111,2)</f>
        <v>0</v>
      </c>
      <c r="K111" s="198" t="s">
        <v>320</v>
      </c>
      <c r="L111" s="41"/>
      <c r="M111" s="203" t="s">
        <v>19</v>
      </c>
      <c r="N111" s="204" t="s">
        <v>47</v>
      </c>
      <c r="O111" s="66"/>
      <c r="P111" s="205">
        <f>O111*H111</f>
        <v>0</v>
      </c>
      <c r="Q111" s="205">
        <v>0</v>
      </c>
      <c r="R111" s="205">
        <f>Q111*H111</f>
        <v>0</v>
      </c>
      <c r="S111" s="205">
        <v>0</v>
      </c>
      <c r="T111" s="206">
        <f>S111*H111</f>
        <v>0</v>
      </c>
      <c r="U111" s="36"/>
      <c r="V111" s="36"/>
      <c r="W111" s="36"/>
      <c r="X111" s="36"/>
      <c r="Y111" s="36"/>
      <c r="Z111" s="36"/>
      <c r="AA111" s="36"/>
      <c r="AB111" s="36"/>
      <c r="AC111" s="36"/>
      <c r="AD111" s="36"/>
      <c r="AE111" s="36"/>
      <c r="AR111" s="207" t="s">
        <v>194</v>
      </c>
      <c r="AT111" s="207" t="s">
        <v>317</v>
      </c>
      <c r="AU111" s="207" t="s">
        <v>86</v>
      </c>
      <c r="AY111" s="19" t="s">
        <v>315</v>
      </c>
      <c r="BE111" s="208">
        <f>IF(N111="základní",J111,0)</f>
        <v>0</v>
      </c>
      <c r="BF111" s="208">
        <f>IF(N111="snížená",J111,0)</f>
        <v>0</v>
      </c>
      <c r="BG111" s="208">
        <f>IF(N111="zákl. přenesená",J111,0)</f>
        <v>0</v>
      </c>
      <c r="BH111" s="208">
        <f>IF(N111="sníž. přenesená",J111,0)</f>
        <v>0</v>
      </c>
      <c r="BI111" s="208">
        <f>IF(N111="nulová",J111,0)</f>
        <v>0</v>
      </c>
      <c r="BJ111" s="19" t="s">
        <v>84</v>
      </c>
      <c r="BK111" s="208">
        <f>ROUND(I111*H111,2)</f>
        <v>0</v>
      </c>
      <c r="BL111" s="19" t="s">
        <v>194</v>
      </c>
      <c r="BM111" s="207" t="s">
        <v>1941</v>
      </c>
    </row>
    <row r="112" spans="1:65" s="2" customFormat="1">
      <c r="A112" s="36"/>
      <c r="B112" s="37"/>
      <c r="C112" s="38"/>
      <c r="D112" s="209" t="s">
        <v>322</v>
      </c>
      <c r="E112" s="38"/>
      <c r="F112" s="210" t="s">
        <v>722</v>
      </c>
      <c r="G112" s="38"/>
      <c r="H112" s="38"/>
      <c r="I112" s="118"/>
      <c r="J112" s="38"/>
      <c r="K112" s="38"/>
      <c r="L112" s="41"/>
      <c r="M112" s="211"/>
      <c r="N112" s="212"/>
      <c r="O112" s="66"/>
      <c r="P112" s="66"/>
      <c r="Q112" s="66"/>
      <c r="R112" s="66"/>
      <c r="S112" s="66"/>
      <c r="T112" s="67"/>
      <c r="U112" s="36"/>
      <c r="V112" s="36"/>
      <c r="W112" s="36"/>
      <c r="X112" s="36"/>
      <c r="Y112" s="36"/>
      <c r="Z112" s="36"/>
      <c r="AA112" s="36"/>
      <c r="AB112" s="36"/>
      <c r="AC112" s="36"/>
      <c r="AD112" s="36"/>
      <c r="AE112" s="36"/>
      <c r="AT112" s="19" t="s">
        <v>322</v>
      </c>
      <c r="AU112" s="19" t="s">
        <v>86</v>
      </c>
    </row>
    <row r="113" spans="1:65" s="13" customFormat="1">
      <c r="B113" s="213"/>
      <c r="C113" s="214"/>
      <c r="D113" s="209" t="s">
        <v>324</v>
      </c>
      <c r="E113" s="215" t="s">
        <v>19</v>
      </c>
      <c r="F113" s="216" t="s">
        <v>729</v>
      </c>
      <c r="G113" s="214"/>
      <c r="H113" s="217">
        <v>0.6</v>
      </c>
      <c r="I113" s="218"/>
      <c r="J113" s="214"/>
      <c r="K113" s="214"/>
      <c r="L113" s="219"/>
      <c r="M113" s="220"/>
      <c r="N113" s="221"/>
      <c r="O113" s="221"/>
      <c r="P113" s="221"/>
      <c r="Q113" s="221"/>
      <c r="R113" s="221"/>
      <c r="S113" s="221"/>
      <c r="T113" s="222"/>
      <c r="AT113" s="223" t="s">
        <v>324</v>
      </c>
      <c r="AU113" s="223" t="s">
        <v>86</v>
      </c>
      <c r="AV113" s="13" t="s">
        <v>86</v>
      </c>
      <c r="AW113" s="13" t="s">
        <v>37</v>
      </c>
      <c r="AX113" s="13" t="s">
        <v>84</v>
      </c>
      <c r="AY113" s="223" t="s">
        <v>315</v>
      </c>
    </row>
    <row r="114" spans="1:65" s="2" customFormat="1" ht="16.5" customHeight="1">
      <c r="A114" s="36"/>
      <c r="B114" s="37"/>
      <c r="C114" s="196" t="s">
        <v>372</v>
      </c>
      <c r="D114" s="196" t="s">
        <v>317</v>
      </c>
      <c r="E114" s="197" t="s">
        <v>759</v>
      </c>
      <c r="F114" s="198" t="s">
        <v>760</v>
      </c>
      <c r="G114" s="199" t="s">
        <v>113</v>
      </c>
      <c r="H114" s="200">
        <v>0.6</v>
      </c>
      <c r="I114" s="201"/>
      <c r="J114" s="202">
        <f>ROUND(I114*H114,2)</f>
        <v>0</v>
      </c>
      <c r="K114" s="198" t="s">
        <v>320</v>
      </c>
      <c r="L114" s="41"/>
      <c r="M114" s="203" t="s">
        <v>19</v>
      </c>
      <c r="N114" s="204" t="s">
        <v>47</v>
      </c>
      <c r="O114" s="66"/>
      <c r="P114" s="205">
        <f>O114*H114</f>
        <v>0</v>
      </c>
      <c r="Q114" s="205">
        <v>0</v>
      </c>
      <c r="R114" s="205">
        <f>Q114*H114</f>
        <v>0</v>
      </c>
      <c r="S114" s="205">
        <v>0</v>
      </c>
      <c r="T114" s="206">
        <f>S114*H114</f>
        <v>0</v>
      </c>
      <c r="U114" s="36"/>
      <c r="V114" s="36"/>
      <c r="W114" s="36"/>
      <c r="X114" s="36"/>
      <c r="Y114" s="36"/>
      <c r="Z114" s="36"/>
      <c r="AA114" s="36"/>
      <c r="AB114" s="36"/>
      <c r="AC114" s="36"/>
      <c r="AD114" s="36"/>
      <c r="AE114" s="36"/>
      <c r="AR114" s="207" t="s">
        <v>194</v>
      </c>
      <c r="AT114" s="207" t="s">
        <v>317</v>
      </c>
      <c r="AU114" s="207" t="s">
        <v>86</v>
      </c>
      <c r="AY114" s="19" t="s">
        <v>315</v>
      </c>
      <c r="BE114" s="208">
        <f>IF(N114="základní",J114,0)</f>
        <v>0</v>
      </c>
      <c r="BF114" s="208">
        <f>IF(N114="snížená",J114,0)</f>
        <v>0</v>
      </c>
      <c r="BG114" s="208">
        <f>IF(N114="zákl. přenesená",J114,0)</f>
        <v>0</v>
      </c>
      <c r="BH114" s="208">
        <f>IF(N114="sníž. přenesená",J114,0)</f>
        <v>0</v>
      </c>
      <c r="BI114" s="208">
        <f>IF(N114="nulová",J114,0)</f>
        <v>0</v>
      </c>
      <c r="BJ114" s="19" t="s">
        <v>84</v>
      </c>
      <c r="BK114" s="208">
        <f>ROUND(I114*H114,2)</f>
        <v>0</v>
      </c>
      <c r="BL114" s="19" t="s">
        <v>194</v>
      </c>
      <c r="BM114" s="207" t="s">
        <v>1942</v>
      </c>
    </row>
    <row r="115" spans="1:65" s="2" customFormat="1">
      <c r="A115" s="36"/>
      <c r="B115" s="37"/>
      <c r="C115" s="38"/>
      <c r="D115" s="209" t="s">
        <v>322</v>
      </c>
      <c r="E115" s="38"/>
      <c r="F115" s="210" t="s">
        <v>760</v>
      </c>
      <c r="G115" s="38"/>
      <c r="H115" s="38"/>
      <c r="I115" s="118"/>
      <c r="J115" s="38"/>
      <c r="K115" s="38"/>
      <c r="L115" s="41"/>
      <c r="M115" s="211"/>
      <c r="N115" s="212"/>
      <c r="O115" s="66"/>
      <c r="P115" s="66"/>
      <c r="Q115" s="66"/>
      <c r="R115" s="66"/>
      <c r="S115" s="66"/>
      <c r="T115" s="67"/>
      <c r="U115" s="36"/>
      <c r="V115" s="36"/>
      <c r="W115" s="36"/>
      <c r="X115" s="36"/>
      <c r="Y115" s="36"/>
      <c r="Z115" s="36"/>
      <c r="AA115" s="36"/>
      <c r="AB115" s="36"/>
      <c r="AC115" s="36"/>
      <c r="AD115" s="36"/>
      <c r="AE115" s="36"/>
      <c r="AT115" s="19" t="s">
        <v>322</v>
      </c>
      <c r="AU115" s="19" t="s">
        <v>86</v>
      </c>
    </row>
    <row r="116" spans="1:65" s="13" customFormat="1">
      <c r="B116" s="213"/>
      <c r="C116" s="214"/>
      <c r="D116" s="209" t="s">
        <v>324</v>
      </c>
      <c r="E116" s="215" t="s">
        <v>19</v>
      </c>
      <c r="F116" s="216" t="s">
        <v>768</v>
      </c>
      <c r="G116" s="214"/>
      <c r="H116" s="217">
        <v>0.6</v>
      </c>
      <c r="I116" s="218"/>
      <c r="J116" s="214"/>
      <c r="K116" s="214"/>
      <c r="L116" s="219"/>
      <c r="M116" s="220"/>
      <c r="N116" s="221"/>
      <c r="O116" s="221"/>
      <c r="P116" s="221"/>
      <c r="Q116" s="221"/>
      <c r="R116" s="221"/>
      <c r="S116" s="221"/>
      <c r="T116" s="222"/>
      <c r="AT116" s="223" t="s">
        <v>324</v>
      </c>
      <c r="AU116" s="223" t="s">
        <v>86</v>
      </c>
      <c r="AV116" s="13" t="s">
        <v>86</v>
      </c>
      <c r="AW116" s="13" t="s">
        <v>37</v>
      </c>
      <c r="AX116" s="13" t="s">
        <v>84</v>
      </c>
      <c r="AY116" s="223" t="s">
        <v>315</v>
      </c>
    </row>
    <row r="117" spans="1:65" s="2" customFormat="1" ht="16.5" customHeight="1">
      <c r="A117" s="36"/>
      <c r="B117" s="37"/>
      <c r="C117" s="196" t="s">
        <v>379</v>
      </c>
      <c r="D117" s="196" t="s">
        <v>317</v>
      </c>
      <c r="E117" s="197" t="s">
        <v>784</v>
      </c>
      <c r="F117" s="198" t="s">
        <v>785</v>
      </c>
      <c r="G117" s="199" t="s">
        <v>113</v>
      </c>
      <c r="H117" s="200">
        <v>0.6</v>
      </c>
      <c r="I117" s="201"/>
      <c r="J117" s="202">
        <f>ROUND(I117*H117,2)</f>
        <v>0</v>
      </c>
      <c r="K117" s="198" t="s">
        <v>320</v>
      </c>
      <c r="L117" s="41"/>
      <c r="M117" s="203" t="s">
        <v>19</v>
      </c>
      <c r="N117" s="204" t="s">
        <v>47</v>
      </c>
      <c r="O117" s="66"/>
      <c r="P117" s="205">
        <f>O117*H117</f>
        <v>0</v>
      </c>
      <c r="Q117" s="205">
        <v>0</v>
      </c>
      <c r="R117" s="205">
        <f>Q117*H117</f>
        <v>0</v>
      </c>
      <c r="S117" s="205">
        <v>0</v>
      </c>
      <c r="T117" s="206">
        <f>S117*H117</f>
        <v>0</v>
      </c>
      <c r="U117" s="36"/>
      <c r="V117" s="36"/>
      <c r="W117" s="36"/>
      <c r="X117" s="36"/>
      <c r="Y117" s="36"/>
      <c r="Z117" s="36"/>
      <c r="AA117" s="36"/>
      <c r="AB117" s="36"/>
      <c r="AC117" s="36"/>
      <c r="AD117" s="36"/>
      <c r="AE117" s="36"/>
      <c r="AR117" s="207" t="s">
        <v>194</v>
      </c>
      <c r="AT117" s="207" t="s">
        <v>317</v>
      </c>
      <c r="AU117" s="207" t="s">
        <v>86</v>
      </c>
      <c r="AY117" s="19" t="s">
        <v>315</v>
      </c>
      <c r="BE117" s="208">
        <f>IF(N117="základní",J117,0)</f>
        <v>0</v>
      </c>
      <c r="BF117" s="208">
        <f>IF(N117="snížená",J117,0)</f>
        <v>0</v>
      </c>
      <c r="BG117" s="208">
        <f>IF(N117="zákl. přenesená",J117,0)</f>
        <v>0</v>
      </c>
      <c r="BH117" s="208">
        <f>IF(N117="sníž. přenesená",J117,0)</f>
        <v>0</v>
      </c>
      <c r="BI117" s="208">
        <f>IF(N117="nulová",J117,0)</f>
        <v>0</v>
      </c>
      <c r="BJ117" s="19" t="s">
        <v>84</v>
      </c>
      <c r="BK117" s="208">
        <f>ROUND(I117*H117,2)</f>
        <v>0</v>
      </c>
      <c r="BL117" s="19" t="s">
        <v>194</v>
      </c>
      <c r="BM117" s="207" t="s">
        <v>1945</v>
      </c>
    </row>
    <row r="118" spans="1:65" s="2" customFormat="1" ht="19.5">
      <c r="A118" s="36"/>
      <c r="B118" s="37"/>
      <c r="C118" s="38"/>
      <c r="D118" s="209" t="s">
        <v>322</v>
      </c>
      <c r="E118" s="38"/>
      <c r="F118" s="210" t="s">
        <v>787</v>
      </c>
      <c r="G118" s="38"/>
      <c r="H118" s="38"/>
      <c r="I118" s="118"/>
      <c r="J118" s="38"/>
      <c r="K118" s="38"/>
      <c r="L118" s="41"/>
      <c r="M118" s="211"/>
      <c r="N118" s="212"/>
      <c r="O118" s="66"/>
      <c r="P118" s="66"/>
      <c r="Q118" s="66"/>
      <c r="R118" s="66"/>
      <c r="S118" s="66"/>
      <c r="T118" s="67"/>
      <c r="U118" s="36"/>
      <c r="V118" s="36"/>
      <c r="W118" s="36"/>
      <c r="X118" s="36"/>
      <c r="Y118" s="36"/>
      <c r="Z118" s="36"/>
      <c r="AA118" s="36"/>
      <c r="AB118" s="36"/>
      <c r="AC118" s="36"/>
      <c r="AD118" s="36"/>
      <c r="AE118" s="36"/>
      <c r="AT118" s="19" t="s">
        <v>322</v>
      </c>
      <c r="AU118" s="19" t="s">
        <v>86</v>
      </c>
    </row>
    <row r="119" spans="1:65" s="14" customFormat="1">
      <c r="B119" s="225"/>
      <c r="C119" s="226"/>
      <c r="D119" s="209" t="s">
        <v>324</v>
      </c>
      <c r="E119" s="227" t="s">
        <v>19</v>
      </c>
      <c r="F119" s="228" t="s">
        <v>2210</v>
      </c>
      <c r="G119" s="226"/>
      <c r="H119" s="227" t="s">
        <v>19</v>
      </c>
      <c r="I119" s="229"/>
      <c r="J119" s="226"/>
      <c r="K119" s="226"/>
      <c r="L119" s="230"/>
      <c r="M119" s="231"/>
      <c r="N119" s="232"/>
      <c r="O119" s="232"/>
      <c r="P119" s="232"/>
      <c r="Q119" s="232"/>
      <c r="R119" s="232"/>
      <c r="S119" s="232"/>
      <c r="T119" s="233"/>
      <c r="AT119" s="234" t="s">
        <v>324</v>
      </c>
      <c r="AU119" s="234" t="s">
        <v>86</v>
      </c>
      <c r="AV119" s="14" t="s">
        <v>84</v>
      </c>
      <c r="AW119" s="14" t="s">
        <v>37</v>
      </c>
      <c r="AX119" s="14" t="s">
        <v>76</v>
      </c>
      <c r="AY119" s="234" t="s">
        <v>315</v>
      </c>
    </row>
    <row r="120" spans="1:65" s="13" customFormat="1">
      <c r="B120" s="213"/>
      <c r="C120" s="214"/>
      <c r="D120" s="209" t="s">
        <v>324</v>
      </c>
      <c r="E120" s="215" t="s">
        <v>19</v>
      </c>
      <c r="F120" s="216" t="s">
        <v>2211</v>
      </c>
      <c r="G120" s="214"/>
      <c r="H120" s="217">
        <v>0.6</v>
      </c>
      <c r="I120" s="218"/>
      <c r="J120" s="214"/>
      <c r="K120" s="214"/>
      <c r="L120" s="219"/>
      <c r="M120" s="220"/>
      <c r="N120" s="221"/>
      <c r="O120" s="221"/>
      <c r="P120" s="221"/>
      <c r="Q120" s="221"/>
      <c r="R120" s="221"/>
      <c r="S120" s="221"/>
      <c r="T120" s="222"/>
      <c r="AT120" s="223" t="s">
        <v>324</v>
      </c>
      <c r="AU120" s="223" t="s">
        <v>86</v>
      </c>
      <c r="AV120" s="13" t="s">
        <v>86</v>
      </c>
      <c r="AW120" s="13" t="s">
        <v>37</v>
      </c>
      <c r="AX120" s="13" t="s">
        <v>76</v>
      </c>
      <c r="AY120" s="223" t="s">
        <v>315</v>
      </c>
    </row>
    <row r="121" spans="1:65" s="16" customFormat="1">
      <c r="B121" s="246"/>
      <c r="C121" s="247"/>
      <c r="D121" s="209" t="s">
        <v>324</v>
      </c>
      <c r="E121" s="248" t="s">
        <v>269</v>
      </c>
      <c r="F121" s="249" t="s">
        <v>368</v>
      </c>
      <c r="G121" s="247"/>
      <c r="H121" s="250">
        <v>0.6</v>
      </c>
      <c r="I121" s="251"/>
      <c r="J121" s="247"/>
      <c r="K121" s="247"/>
      <c r="L121" s="252"/>
      <c r="M121" s="253"/>
      <c r="N121" s="254"/>
      <c r="O121" s="254"/>
      <c r="P121" s="254"/>
      <c r="Q121" s="254"/>
      <c r="R121" s="254"/>
      <c r="S121" s="254"/>
      <c r="T121" s="255"/>
      <c r="AT121" s="256" t="s">
        <v>324</v>
      </c>
      <c r="AU121" s="256" t="s">
        <v>86</v>
      </c>
      <c r="AV121" s="16" t="s">
        <v>194</v>
      </c>
      <c r="AW121" s="16" t="s">
        <v>37</v>
      </c>
      <c r="AX121" s="16" t="s">
        <v>84</v>
      </c>
      <c r="AY121" s="256" t="s">
        <v>315</v>
      </c>
    </row>
    <row r="122" spans="1:65" s="12" customFormat="1" ht="22.9" customHeight="1">
      <c r="B122" s="180"/>
      <c r="C122" s="181"/>
      <c r="D122" s="182" t="s">
        <v>75</v>
      </c>
      <c r="E122" s="194" t="s">
        <v>202</v>
      </c>
      <c r="F122" s="194" t="s">
        <v>2221</v>
      </c>
      <c r="G122" s="181"/>
      <c r="H122" s="181"/>
      <c r="I122" s="184"/>
      <c r="J122" s="195">
        <f>BK122</f>
        <v>0</v>
      </c>
      <c r="K122" s="181"/>
      <c r="L122" s="186"/>
      <c r="M122" s="187"/>
      <c r="N122" s="188"/>
      <c r="O122" s="188"/>
      <c r="P122" s="189">
        <f>SUM(P123:P128)</f>
        <v>0</v>
      </c>
      <c r="Q122" s="188"/>
      <c r="R122" s="189">
        <f>SUM(R123:R128)</f>
        <v>0.54918</v>
      </c>
      <c r="S122" s="188"/>
      <c r="T122" s="190">
        <f>SUM(T123:T128)</f>
        <v>0</v>
      </c>
      <c r="AR122" s="191" t="s">
        <v>84</v>
      </c>
      <c r="AT122" s="192" t="s">
        <v>75</v>
      </c>
      <c r="AU122" s="192" t="s">
        <v>84</v>
      </c>
      <c r="AY122" s="191" t="s">
        <v>315</v>
      </c>
      <c r="BK122" s="193">
        <f>SUM(BK123:BK128)</f>
        <v>0</v>
      </c>
    </row>
    <row r="123" spans="1:65" s="2" customFormat="1" ht="16.5" customHeight="1">
      <c r="A123" s="36"/>
      <c r="B123" s="37"/>
      <c r="C123" s="196" t="s">
        <v>385</v>
      </c>
      <c r="D123" s="196" t="s">
        <v>317</v>
      </c>
      <c r="E123" s="197" t="s">
        <v>2222</v>
      </c>
      <c r="F123" s="198" t="s">
        <v>2223</v>
      </c>
      <c r="G123" s="199" t="s">
        <v>105</v>
      </c>
      <c r="H123" s="200">
        <v>6</v>
      </c>
      <c r="I123" s="201"/>
      <c r="J123" s="202">
        <f>ROUND(I123*H123,2)</f>
        <v>0</v>
      </c>
      <c r="K123" s="198" t="s">
        <v>320</v>
      </c>
      <c r="L123" s="41"/>
      <c r="M123" s="203" t="s">
        <v>19</v>
      </c>
      <c r="N123" s="204" t="s">
        <v>47</v>
      </c>
      <c r="O123" s="66"/>
      <c r="P123" s="205">
        <f>O123*H123</f>
        <v>0</v>
      </c>
      <c r="Q123" s="205">
        <v>9.153E-2</v>
      </c>
      <c r="R123" s="205">
        <f>Q123*H123</f>
        <v>0.54918</v>
      </c>
      <c r="S123" s="205">
        <v>0</v>
      </c>
      <c r="T123" s="206">
        <f>S123*H123</f>
        <v>0</v>
      </c>
      <c r="U123" s="36"/>
      <c r="V123" s="36"/>
      <c r="W123" s="36"/>
      <c r="X123" s="36"/>
      <c r="Y123" s="36"/>
      <c r="Z123" s="36"/>
      <c r="AA123" s="36"/>
      <c r="AB123" s="36"/>
      <c r="AC123" s="36"/>
      <c r="AD123" s="36"/>
      <c r="AE123" s="36"/>
      <c r="AR123" s="207" t="s">
        <v>194</v>
      </c>
      <c r="AT123" s="207" t="s">
        <v>317</v>
      </c>
      <c r="AU123" s="207" t="s">
        <v>86</v>
      </c>
      <c r="AY123" s="19" t="s">
        <v>315</v>
      </c>
      <c r="BE123" s="208">
        <f>IF(N123="základní",J123,0)</f>
        <v>0</v>
      </c>
      <c r="BF123" s="208">
        <f>IF(N123="snížená",J123,0)</f>
        <v>0</v>
      </c>
      <c r="BG123" s="208">
        <f>IF(N123="zákl. přenesená",J123,0)</f>
        <v>0</v>
      </c>
      <c r="BH123" s="208">
        <f>IF(N123="sníž. přenesená",J123,0)</f>
        <v>0</v>
      </c>
      <c r="BI123" s="208">
        <f>IF(N123="nulová",J123,0)</f>
        <v>0</v>
      </c>
      <c r="BJ123" s="19" t="s">
        <v>84</v>
      </c>
      <c r="BK123" s="208">
        <f>ROUND(I123*H123,2)</f>
        <v>0</v>
      </c>
      <c r="BL123" s="19" t="s">
        <v>194</v>
      </c>
      <c r="BM123" s="207" t="s">
        <v>2224</v>
      </c>
    </row>
    <row r="124" spans="1:65" s="2" customFormat="1" ht="19.5">
      <c r="A124" s="36"/>
      <c r="B124" s="37"/>
      <c r="C124" s="38"/>
      <c r="D124" s="209" t="s">
        <v>322</v>
      </c>
      <c r="E124" s="38"/>
      <c r="F124" s="210" t="s">
        <v>2225</v>
      </c>
      <c r="G124" s="38"/>
      <c r="H124" s="38"/>
      <c r="I124" s="118"/>
      <c r="J124" s="38"/>
      <c r="K124" s="38"/>
      <c r="L124" s="41"/>
      <c r="M124" s="211"/>
      <c r="N124" s="212"/>
      <c r="O124" s="66"/>
      <c r="P124" s="66"/>
      <c r="Q124" s="66"/>
      <c r="R124" s="66"/>
      <c r="S124" s="66"/>
      <c r="T124" s="67"/>
      <c r="U124" s="36"/>
      <c r="V124" s="36"/>
      <c r="W124" s="36"/>
      <c r="X124" s="36"/>
      <c r="Y124" s="36"/>
      <c r="Z124" s="36"/>
      <c r="AA124" s="36"/>
      <c r="AB124" s="36"/>
      <c r="AC124" s="36"/>
      <c r="AD124" s="36"/>
      <c r="AE124" s="36"/>
      <c r="AT124" s="19" t="s">
        <v>322</v>
      </c>
      <c r="AU124" s="19" t="s">
        <v>86</v>
      </c>
    </row>
    <row r="125" spans="1:65" s="2" customFormat="1" ht="87.75">
      <c r="A125" s="36"/>
      <c r="B125" s="37"/>
      <c r="C125" s="38"/>
      <c r="D125" s="209" t="s">
        <v>345</v>
      </c>
      <c r="E125" s="38"/>
      <c r="F125" s="224" t="s">
        <v>2226</v>
      </c>
      <c r="G125" s="38"/>
      <c r="H125" s="38"/>
      <c r="I125" s="118"/>
      <c r="J125" s="38"/>
      <c r="K125" s="38"/>
      <c r="L125" s="41"/>
      <c r="M125" s="211"/>
      <c r="N125" s="212"/>
      <c r="O125" s="66"/>
      <c r="P125" s="66"/>
      <c r="Q125" s="66"/>
      <c r="R125" s="66"/>
      <c r="S125" s="66"/>
      <c r="T125" s="67"/>
      <c r="U125" s="36"/>
      <c r="V125" s="36"/>
      <c r="W125" s="36"/>
      <c r="X125" s="36"/>
      <c r="Y125" s="36"/>
      <c r="Z125" s="36"/>
      <c r="AA125" s="36"/>
      <c r="AB125" s="36"/>
      <c r="AC125" s="36"/>
      <c r="AD125" s="36"/>
      <c r="AE125" s="36"/>
      <c r="AT125" s="19" t="s">
        <v>345</v>
      </c>
      <c r="AU125" s="19" t="s">
        <v>86</v>
      </c>
    </row>
    <row r="126" spans="1:65" s="14" customFormat="1">
      <c r="B126" s="225"/>
      <c r="C126" s="226"/>
      <c r="D126" s="209" t="s">
        <v>324</v>
      </c>
      <c r="E126" s="227" t="s">
        <v>19</v>
      </c>
      <c r="F126" s="228" t="s">
        <v>2210</v>
      </c>
      <c r="G126" s="226"/>
      <c r="H126" s="227" t="s">
        <v>19</v>
      </c>
      <c r="I126" s="229"/>
      <c r="J126" s="226"/>
      <c r="K126" s="226"/>
      <c r="L126" s="230"/>
      <c r="M126" s="231"/>
      <c r="N126" s="232"/>
      <c r="O126" s="232"/>
      <c r="P126" s="232"/>
      <c r="Q126" s="232"/>
      <c r="R126" s="232"/>
      <c r="S126" s="232"/>
      <c r="T126" s="233"/>
      <c r="AT126" s="234" t="s">
        <v>324</v>
      </c>
      <c r="AU126" s="234" t="s">
        <v>86</v>
      </c>
      <c r="AV126" s="14" t="s">
        <v>84</v>
      </c>
      <c r="AW126" s="14" t="s">
        <v>37</v>
      </c>
      <c r="AX126" s="14" t="s">
        <v>76</v>
      </c>
      <c r="AY126" s="234" t="s">
        <v>315</v>
      </c>
    </row>
    <row r="127" spans="1:65" s="14" customFormat="1">
      <c r="B127" s="225"/>
      <c r="C127" s="226"/>
      <c r="D127" s="209" t="s">
        <v>324</v>
      </c>
      <c r="E127" s="227" t="s">
        <v>19</v>
      </c>
      <c r="F127" s="228" t="s">
        <v>2227</v>
      </c>
      <c r="G127" s="226"/>
      <c r="H127" s="227" t="s">
        <v>19</v>
      </c>
      <c r="I127" s="229"/>
      <c r="J127" s="226"/>
      <c r="K127" s="226"/>
      <c r="L127" s="230"/>
      <c r="M127" s="231"/>
      <c r="N127" s="232"/>
      <c r="O127" s="232"/>
      <c r="P127" s="232"/>
      <c r="Q127" s="232"/>
      <c r="R127" s="232"/>
      <c r="S127" s="232"/>
      <c r="T127" s="233"/>
      <c r="AT127" s="234" t="s">
        <v>324</v>
      </c>
      <c r="AU127" s="234" t="s">
        <v>86</v>
      </c>
      <c r="AV127" s="14" t="s">
        <v>84</v>
      </c>
      <c r="AW127" s="14" t="s">
        <v>37</v>
      </c>
      <c r="AX127" s="14" t="s">
        <v>76</v>
      </c>
      <c r="AY127" s="234" t="s">
        <v>315</v>
      </c>
    </row>
    <row r="128" spans="1:65" s="13" customFormat="1">
      <c r="B128" s="213"/>
      <c r="C128" s="214"/>
      <c r="D128" s="209" t="s">
        <v>324</v>
      </c>
      <c r="E128" s="215" t="s">
        <v>2203</v>
      </c>
      <c r="F128" s="216" t="s">
        <v>2228</v>
      </c>
      <c r="G128" s="214"/>
      <c r="H128" s="217">
        <v>6</v>
      </c>
      <c r="I128" s="218"/>
      <c r="J128" s="214"/>
      <c r="K128" s="214"/>
      <c r="L128" s="219"/>
      <c r="M128" s="220"/>
      <c r="N128" s="221"/>
      <c r="O128" s="221"/>
      <c r="P128" s="221"/>
      <c r="Q128" s="221"/>
      <c r="R128" s="221"/>
      <c r="S128" s="221"/>
      <c r="T128" s="222"/>
      <c r="AT128" s="223" t="s">
        <v>324</v>
      </c>
      <c r="AU128" s="223" t="s">
        <v>86</v>
      </c>
      <c r="AV128" s="13" t="s">
        <v>86</v>
      </c>
      <c r="AW128" s="13" t="s">
        <v>37</v>
      </c>
      <c r="AX128" s="13" t="s">
        <v>84</v>
      </c>
      <c r="AY128" s="223" t="s">
        <v>315</v>
      </c>
    </row>
    <row r="129" spans="1:65" s="12" customFormat="1" ht="22.9" customHeight="1">
      <c r="B129" s="180"/>
      <c r="C129" s="181"/>
      <c r="D129" s="182" t="s">
        <v>75</v>
      </c>
      <c r="E129" s="194" t="s">
        <v>385</v>
      </c>
      <c r="F129" s="194" t="s">
        <v>1495</v>
      </c>
      <c r="G129" s="181"/>
      <c r="H129" s="181"/>
      <c r="I129" s="184"/>
      <c r="J129" s="195">
        <f>BK129</f>
        <v>0</v>
      </c>
      <c r="K129" s="181"/>
      <c r="L129" s="186"/>
      <c r="M129" s="187"/>
      <c r="N129" s="188"/>
      <c r="O129" s="188"/>
      <c r="P129" s="189">
        <f>SUM(P130:P188)</f>
        <v>0</v>
      </c>
      <c r="Q129" s="188"/>
      <c r="R129" s="189">
        <f>SUM(R130:R188)</f>
        <v>0.43154719999999996</v>
      </c>
      <c r="S129" s="188"/>
      <c r="T129" s="190">
        <f>SUM(T130:T188)</f>
        <v>0.10799999999999998</v>
      </c>
      <c r="AR129" s="191" t="s">
        <v>84</v>
      </c>
      <c r="AT129" s="192" t="s">
        <v>75</v>
      </c>
      <c r="AU129" s="192" t="s">
        <v>84</v>
      </c>
      <c r="AY129" s="191" t="s">
        <v>315</v>
      </c>
      <c r="BK129" s="193">
        <f>SUM(BK130:BK188)</f>
        <v>0</v>
      </c>
    </row>
    <row r="130" spans="1:65" s="2" customFormat="1" ht="16.5" customHeight="1">
      <c r="A130" s="36"/>
      <c r="B130" s="37"/>
      <c r="C130" s="196" t="s">
        <v>390</v>
      </c>
      <c r="D130" s="196" t="s">
        <v>317</v>
      </c>
      <c r="E130" s="197" t="s">
        <v>2229</v>
      </c>
      <c r="F130" s="198" t="s">
        <v>2230</v>
      </c>
      <c r="G130" s="199" t="s">
        <v>105</v>
      </c>
      <c r="H130" s="200">
        <v>6</v>
      </c>
      <c r="I130" s="201"/>
      <c r="J130" s="202">
        <f>ROUND(I130*H130,2)</f>
        <v>0</v>
      </c>
      <c r="K130" s="198" t="s">
        <v>320</v>
      </c>
      <c r="L130" s="41"/>
      <c r="M130" s="203" t="s">
        <v>19</v>
      </c>
      <c r="N130" s="204" t="s">
        <v>47</v>
      </c>
      <c r="O130" s="66"/>
      <c r="P130" s="205">
        <f>O130*H130</f>
        <v>0</v>
      </c>
      <c r="Q130" s="205">
        <v>0</v>
      </c>
      <c r="R130" s="205">
        <f>Q130*H130</f>
        <v>0</v>
      </c>
      <c r="S130" s="205">
        <v>1.7999999999999999E-2</v>
      </c>
      <c r="T130" s="206">
        <f>S130*H130</f>
        <v>0.10799999999999998</v>
      </c>
      <c r="U130" s="36"/>
      <c r="V130" s="36"/>
      <c r="W130" s="36"/>
      <c r="X130" s="36"/>
      <c r="Y130" s="36"/>
      <c r="Z130" s="36"/>
      <c r="AA130" s="36"/>
      <c r="AB130" s="36"/>
      <c r="AC130" s="36"/>
      <c r="AD130" s="36"/>
      <c r="AE130" s="36"/>
      <c r="AR130" s="207" t="s">
        <v>194</v>
      </c>
      <c r="AT130" s="207" t="s">
        <v>317</v>
      </c>
      <c r="AU130" s="207" t="s">
        <v>86</v>
      </c>
      <c r="AY130" s="19" t="s">
        <v>315</v>
      </c>
      <c r="BE130" s="208">
        <f>IF(N130="základní",J130,0)</f>
        <v>0</v>
      </c>
      <c r="BF130" s="208">
        <f>IF(N130="snížená",J130,0)</f>
        <v>0</v>
      </c>
      <c r="BG130" s="208">
        <f>IF(N130="zákl. přenesená",J130,0)</f>
        <v>0</v>
      </c>
      <c r="BH130" s="208">
        <f>IF(N130="sníž. přenesená",J130,0)</f>
        <v>0</v>
      </c>
      <c r="BI130" s="208">
        <f>IF(N130="nulová",J130,0)</f>
        <v>0</v>
      </c>
      <c r="BJ130" s="19" t="s">
        <v>84</v>
      </c>
      <c r="BK130" s="208">
        <f>ROUND(I130*H130,2)</f>
        <v>0</v>
      </c>
      <c r="BL130" s="19" t="s">
        <v>194</v>
      </c>
      <c r="BM130" s="207" t="s">
        <v>2231</v>
      </c>
    </row>
    <row r="131" spans="1:65" s="2" customFormat="1" ht="19.5">
      <c r="A131" s="36"/>
      <c r="B131" s="37"/>
      <c r="C131" s="38"/>
      <c r="D131" s="209" t="s">
        <v>322</v>
      </c>
      <c r="E131" s="38"/>
      <c r="F131" s="210" t="s">
        <v>2232</v>
      </c>
      <c r="G131" s="38"/>
      <c r="H131" s="38"/>
      <c r="I131" s="118"/>
      <c r="J131" s="38"/>
      <c r="K131" s="38"/>
      <c r="L131" s="41"/>
      <c r="M131" s="211"/>
      <c r="N131" s="212"/>
      <c r="O131" s="66"/>
      <c r="P131" s="66"/>
      <c r="Q131" s="66"/>
      <c r="R131" s="66"/>
      <c r="S131" s="66"/>
      <c r="T131" s="67"/>
      <c r="U131" s="36"/>
      <c r="V131" s="36"/>
      <c r="W131" s="36"/>
      <c r="X131" s="36"/>
      <c r="Y131" s="36"/>
      <c r="Z131" s="36"/>
      <c r="AA131" s="36"/>
      <c r="AB131" s="36"/>
      <c r="AC131" s="36"/>
      <c r="AD131" s="36"/>
      <c r="AE131" s="36"/>
      <c r="AT131" s="19" t="s">
        <v>322</v>
      </c>
      <c r="AU131" s="19" t="s">
        <v>86</v>
      </c>
    </row>
    <row r="132" spans="1:65" s="13" customFormat="1">
      <c r="B132" s="213"/>
      <c r="C132" s="214"/>
      <c r="D132" s="209" t="s">
        <v>324</v>
      </c>
      <c r="E132" s="215" t="s">
        <v>19</v>
      </c>
      <c r="F132" s="216" t="s">
        <v>2203</v>
      </c>
      <c r="G132" s="214"/>
      <c r="H132" s="217">
        <v>6</v>
      </c>
      <c r="I132" s="218"/>
      <c r="J132" s="214"/>
      <c r="K132" s="214"/>
      <c r="L132" s="219"/>
      <c r="M132" s="220"/>
      <c r="N132" s="221"/>
      <c r="O132" s="221"/>
      <c r="P132" s="221"/>
      <c r="Q132" s="221"/>
      <c r="R132" s="221"/>
      <c r="S132" s="221"/>
      <c r="T132" s="222"/>
      <c r="AT132" s="223" t="s">
        <v>324</v>
      </c>
      <c r="AU132" s="223" t="s">
        <v>86</v>
      </c>
      <c r="AV132" s="13" t="s">
        <v>86</v>
      </c>
      <c r="AW132" s="13" t="s">
        <v>37</v>
      </c>
      <c r="AX132" s="13" t="s">
        <v>84</v>
      </c>
      <c r="AY132" s="223" t="s">
        <v>315</v>
      </c>
    </row>
    <row r="133" spans="1:65" s="2" customFormat="1" ht="16.5" customHeight="1">
      <c r="A133" s="36"/>
      <c r="B133" s="37"/>
      <c r="C133" s="196" t="s">
        <v>397</v>
      </c>
      <c r="D133" s="196" t="s">
        <v>317</v>
      </c>
      <c r="E133" s="197" t="s">
        <v>2233</v>
      </c>
      <c r="F133" s="198" t="s">
        <v>2234</v>
      </c>
      <c r="G133" s="199" t="s">
        <v>105</v>
      </c>
      <c r="H133" s="200">
        <v>22.32</v>
      </c>
      <c r="I133" s="201"/>
      <c r="J133" s="202">
        <f>ROUND(I133*H133,2)</f>
        <v>0</v>
      </c>
      <c r="K133" s="198" t="s">
        <v>320</v>
      </c>
      <c r="L133" s="41"/>
      <c r="M133" s="203" t="s">
        <v>19</v>
      </c>
      <c r="N133" s="204" t="s">
        <v>47</v>
      </c>
      <c r="O133" s="66"/>
      <c r="P133" s="205">
        <f>O133*H133</f>
        <v>0</v>
      </c>
      <c r="Q133" s="205">
        <v>0</v>
      </c>
      <c r="R133" s="205">
        <f>Q133*H133</f>
        <v>0</v>
      </c>
      <c r="S133" s="205">
        <v>0</v>
      </c>
      <c r="T133" s="206">
        <f>S133*H133</f>
        <v>0</v>
      </c>
      <c r="U133" s="36"/>
      <c r="V133" s="36"/>
      <c r="W133" s="36"/>
      <c r="X133" s="36"/>
      <c r="Y133" s="36"/>
      <c r="Z133" s="36"/>
      <c r="AA133" s="36"/>
      <c r="AB133" s="36"/>
      <c r="AC133" s="36"/>
      <c r="AD133" s="36"/>
      <c r="AE133" s="36"/>
      <c r="AR133" s="207" t="s">
        <v>194</v>
      </c>
      <c r="AT133" s="207" t="s">
        <v>317</v>
      </c>
      <c r="AU133" s="207" t="s">
        <v>86</v>
      </c>
      <c r="AY133" s="19" t="s">
        <v>315</v>
      </c>
      <c r="BE133" s="208">
        <f>IF(N133="základní",J133,0)</f>
        <v>0</v>
      </c>
      <c r="BF133" s="208">
        <f>IF(N133="snížená",J133,0)</f>
        <v>0</v>
      </c>
      <c r="BG133" s="208">
        <f>IF(N133="zákl. přenesená",J133,0)</f>
        <v>0</v>
      </c>
      <c r="BH133" s="208">
        <f>IF(N133="sníž. přenesená",J133,0)</f>
        <v>0</v>
      </c>
      <c r="BI133" s="208">
        <f>IF(N133="nulová",J133,0)</f>
        <v>0</v>
      </c>
      <c r="BJ133" s="19" t="s">
        <v>84</v>
      </c>
      <c r="BK133" s="208">
        <f>ROUND(I133*H133,2)</f>
        <v>0</v>
      </c>
      <c r="BL133" s="19" t="s">
        <v>194</v>
      </c>
      <c r="BM133" s="207" t="s">
        <v>2235</v>
      </c>
    </row>
    <row r="134" spans="1:65" s="2" customFormat="1">
      <c r="A134" s="36"/>
      <c r="B134" s="37"/>
      <c r="C134" s="38"/>
      <c r="D134" s="209" t="s">
        <v>322</v>
      </c>
      <c r="E134" s="38"/>
      <c r="F134" s="210" t="s">
        <v>2234</v>
      </c>
      <c r="G134" s="38"/>
      <c r="H134" s="38"/>
      <c r="I134" s="118"/>
      <c r="J134" s="38"/>
      <c r="K134" s="38"/>
      <c r="L134" s="41"/>
      <c r="M134" s="211"/>
      <c r="N134" s="212"/>
      <c r="O134" s="66"/>
      <c r="P134" s="66"/>
      <c r="Q134" s="66"/>
      <c r="R134" s="66"/>
      <c r="S134" s="66"/>
      <c r="T134" s="67"/>
      <c r="U134" s="36"/>
      <c r="V134" s="36"/>
      <c r="W134" s="36"/>
      <c r="X134" s="36"/>
      <c r="Y134" s="36"/>
      <c r="Z134" s="36"/>
      <c r="AA134" s="36"/>
      <c r="AB134" s="36"/>
      <c r="AC134" s="36"/>
      <c r="AD134" s="36"/>
      <c r="AE134" s="36"/>
      <c r="AT134" s="19" t="s">
        <v>322</v>
      </c>
      <c r="AU134" s="19" t="s">
        <v>86</v>
      </c>
    </row>
    <row r="135" spans="1:65" s="14" customFormat="1">
      <c r="B135" s="225"/>
      <c r="C135" s="226"/>
      <c r="D135" s="209" t="s">
        <v>324</v>
      </c>
      <c r="E135" s="227" t="s">
        <v>19</v>
      </c>
      <c r="F135" s="228" t="s">
        <v>2210</v>
      </c>
      <c r="G135" s="226"/>
      <c r="H135" s="227" t="s">
        <v>19</v>
      </c>
      <c r="I135" s="229"/>
      <c r="J135" s="226"/>
      <c r="K135" s="226"/>
      <c r="L135" s="230"/>
      <c r="M135" s="231"/>
      <c r="N135" s="232"/>
      <c r="O135" s="232"/>
      <c r="P135" s="232"/>
      <c r="Q135" s="232"/>
      <c r="R135" s="232"/>
      <c r="S135" s="232"/>
      <c r="T135" s="233"/>
      <c r="AT135" s="234" t="s">
        <v>324</v>
      </c>
      <c r="AU135" s="234" t="s">
        <v>86</v>
      </c>
      <c r="AV135" s="14" t="s">
        <v>84</v>
      </c>
      <c r="AW135" s="14" t="s">
        <v>37</v>
      </c>
      <c r="AX135" s="14" t="s">
        <v>76</v>
      </c>
      <c r="AY135" s="234" t="s">
        <v>315</v>
      </c>
    </row>
    <row r="136" spans="1:65" s="14" customFormat="1">
      <c r="B136" s="225"/>
      <c r="C136" s="226"/>
      <c r="D136" s="209" t="s">
        <v>324</v>
      </c>
      <c r="E136" s="227" t="s">
        <v>19</v>
      </c>
      <c r="F136" s="228" t="s">
        <v>2236</v>
      </c>
      <c r="G136" s="226"/>
      <c r="H136" s="227" t="s">
        <v>19</v>
      </c>
      <c r="I136" s="229"/>
      <c r="J136" s="226"/>
      <c r="K136" s="226"/>
      <c r="L136" s="230"/>
      <c r="M136" s="231"/>
      <c r="N136" s="232"/>
      <c r="O136" s="232"/>
      <c r="P136" s="232"/>
      <c r="Q136" s="232"/>
      <c r="R136" s="232"/>
      <c r="S136" s="232"/>
      <c r="T136" s="233"/>
      <c r="AT136" s="234" t="s">
        <v>324</v>
      </c>
      <c r="AU136" s="234" t="s">
        <v>86</v>
      </c>
      <c r="AV136" s="14" t="s">
        <v>84</v>
      </c>
      <c r="AW136" s="14" t="s">
        <v>37</v>
      </c>
      <c r="AX136" s="14" t="s">
        <v>76</v>
      </c>
      <c r="AY136" s="234" t="s">
        <v>315</v>
      </c>
    </row>
    <row r="137" spans="1:65" s="13" customFormat="1">
      <c r="B137" s="213"/>
      <c r="C137" s="214"/>
      <c r="D137" s="209" t="s">
        <v>324</v>
      </c>
      <c r="E137" s="215" t="s">
        <v>19</v>
      </c>
      <c r="F137" s="216" t="s">
        <v>2237</v>
      </c>
      <c r="G137" s="214"/>
      <c r="H137" s="217">
        <v>3</v>
      </c>
      <c r="I137" s="218"/>
      <c r="J137" s="214"/>
      <c r="K137" s="214"/>
      <c r="L137" s="219"/>
      <c r="M137" s="220"/>
      <c r="N137" s="221"/>
      <c r="O137" s="221"/>
      <c r="P137" s="221"/>
      <c r="Q137" s="221"/>
      <c r="R137" s="221"/>
      <c r="S137" s="221"/>
      <c r="T137" s="222"/>
      <c r="AT137" s="223" t="s">
        <v>324</v>
      </c>
      <c r="AU137" s="223" t="s">
        <v>86</v>
      </c>
      <c r="AV137" s="13" t="s">
        <v>86</v>
      </c>
      <c r="AW137" s="13" t="s">
        <v>37</v>
      </c>
      <c r="AX137" s="13" t="s">
        <v>76</v>
      </c>
      <c r="AY137" s="223" t="s">
        <v>315</v>
      </c>
    </row>
    <row r="138" spans="1:65" s="13" customFormat="1">
      <c r="B138" s="213"/>
      <c r="C138" s="214"/>
      <c r="D138" s="209" t="s">
        <v>324</v>
      </c>
      <c r="E138" s="215" t="s">
        <v>19</v>
      </c>
      <c r="F138" s="216" t="s">
        <v>2238</v>
      </c>
      <c r="G138" s="214"/>
      <c r="H138" s="217">
        <v>4.24</v>
      </c>
      <c r="I138" s="218"/>
      <c r="J138" s="214"/>
      <c r="K138" s="214"/>
      <c r="L138" s="219"/>
      <c r="M138" s="220"/>
      <c r="N138" s="221"/>
      <c r="O138" s="221"/>
      <c r="P138" s="221"/>
      <c r="Q138" s="221"/>
      <c r="R138" s="221"/>
      <c r="S138" s="221"/>
      <c r="T138" s="222"/>
      <c r="AT138" s="223" t="s">
        <v>324</v>
      </c>
      <c r="AU138" s="223" t="s">
        <v>86</v>
      </c>
      <c r="AV138" s="13" t="s">
        <v>86</v>
      </c>
      <c r="AW138" s="13" t="s">
        <v>37</v>
      </c>
      <c r="AX138" s="13" t="s">
        <v>76</v>
      </c>
      <c r="AY138" s="223" t="s">
        <v>315</v>
      </c>
    </row>
    <row r="139" spans="1:65" s="13" customFormat="1">
      <c r="B139" s="213"/>
      <c r="C139" s="214"/>
      <c r="D139" s="209" t="s">
        <v>324</v>
      </c>
      <c r="E139" s="215" t="s">
        <v>19</v>
      </c>
      <c r="F139" s="216" t="s">
        <v>2239</v>
      </c>
      <c r="G139" s="214"/>
      <c r="H139" s="217">
        <v>6.08</v>
      </c>
      <c r="I139" s="218"/>
      <c r="J139" s="214"/>
      <c r="K139" s="214"/>
      <c r="L139" s="219"/>
      <c r="M139" s="220"/>
      <c r="N139" s="221"/>
      <c r="O139" s="221"/>
      <c r="P139" s="221"/>
      <c r="Q139" s="221"/>
      <c r="R139" s="221"/>
      <c r="S139" s="221"/>
      <c r="T139" s="222"/>
      <c r="AT139" s="223" t="s">
        <v>324</v>
      </c>
      <c r="AU139" s="223" t="s">
        <v>86</v>
      </c>
      <c r="AV139" s="13" t="s">
        <v>86</v>
      </c>
      <c r="AW139" s="13" t="s">
        <v>37</v>
      </c>
      <c r="AX139" s="13" t="s">
        <v>76</v>
      </c>
      <c r="AY139" s="223" t="s">
        <v>315</v>
      </c>
    </row>
    <row r="140" spans="1:65" s="13" customFormat="1">
      <c r="B140" s="213"/>
      <c r="C140" s="214"/>
      <c r="D140" s="209" t="s">
        <v>324</v>
      </c>
      <c r="E140" s="215" t="s">
        <v>19</v>
      </c>
      <c r="F140" s="216" t="s">
        <v>2240</v>
      </c>
      <c r="G140" s="214"/>
      <c r="H140" s="217">
        <v>9</v>
      </c>
      <c r="I140" s="218"/>
      <c r="J140" s="214"/>
      <c r="K140" s="214"/>
      <c r="L140" s="219"/>
      <c r="M140" s="220"/>
      <c r="N140" s="221"/>
      <c r="O140" s="221"/>
      <c r="P140" s="221"/>
      <c r="Q140" s="221"/>
      <c r="R140" s="221"/>
      <c r="S140" s="221"/>
      <c r="T140" s="222"/>
      <c r="AT140" s="223" t="s">
        <v>324</v>
      </c>
      <c r="AU140" s="223" t="s">
        <v>86</v>
      </c>
      <c r="AV140" s="13" t="s">
        <v>86</v>
      </c>
      <c r="AW140" s="13" t="s">
        <v>37</v>
      </c>
      <c r="AX140" s="13" t="s">
        <v>76</v>
      </c>
      <c r="AY140" s="223" t="s">
        <v>315</v>
      </c>
    </row>
    <row r="141" spans="1:65" s="16" customFormat="1">
      <c r="B141" s="246"/>
      <c r="C141" s="247"/>
      <c r="D141" s="209" t="s">
        <v>324</v>
      </c>
      <c r="E141" s="248" t="s">
        <v>2199</v>
      </c>
      <c r="F141" s="249" t="s">
        <v>368</v>
      </c>
      <c r="G141" s="247"/>
      <c r="H141" s="250">
        <v>22.32</v>
      </c>
      <c r="I141" s="251"/>
      <c r="J141" s="247"/>
      <c r="K141" s="247"/>
      <c r="L141" s="252"/>
      <c r="M141" s="253"/>
      <c r="N141" s="254"/>
      <c r="O141" s="254"/>
      <c r="P141" s="254"/>
      <c r="Q141" s="254"/>
      <c r="R141" s="254"/>
      <c r="S141" s="254"/>
      <c r="T141" s="255"/>
      <c r="AT141" s="256" t="s">
        <v>324</v>
      </c>
      <c r="AU141" s="256" t="s">
        <v>86</v>
      </c>
      <c r="AV141" s="16" t="s">
        <v>194</v>
      </c>
      <c r="AW141" s="16" t="s">
        <v>37</v>
      </c>
      <c r="AX141" s="16" t="s">
        <v>84</v>
      </c>
      <c r="AY141" s="256" t="s">
        <v>315</v>
      </c>
    </row>
    <row r="142" spans="1:65" s="2" customFormat="1" ht="16.5" customHeight="1">
      <c r="A142" s="36"/>
      <c r="B142" s="37"/>
      <c r="C142" s="196" t="s">
        <v>179</v>
      </c>
      <c r="D142" s="196" t="s">
        <v>317</v>
      </c>
      <c r="E142" s="197" t="s">
        <v>2241</v>
      </c>
      <c r="F142" s="198" t="s">
        <v>2242</v>
      </c>
      <c r="G142" s="199" t="s">
        <v>105</v>
      </c>
      <c r="H142" s="200">
        <v>22.32</v>
      </c>
      <c r="I142" s="201"/>
      <c r="J142" s="202">
        <f>ROUND(I142*H142,2)</f>
        <v>0</v>
      </c>
      <c r="K142" s="198" t="s">
        <v>320</v>
      </c>
      <c r="L142" s="41"/>
      <c r="M142" s="203" t="s">
        <v>19</v>
      </c>
      <c r="N142" s="204" t="s">
        <v>47</v>
      </c>
      <c r="O142" s="66"/>
      <c r="P142" s="205">
        <f>O142*H142</f>
        <v>0</v>
      </c>
      <c r="Q142" s="205">
        <v>0</v>
      </c>
      <c r="R142" s="205">
        <f>Q142*H142</f>
        <v>0</v>
      </c>
      <c r="S142" s="205">
        <v>0</v>
      </c>
      <c r="T142" s="206">
        <f>S142*H142</f>
        <v>0</v>
      </c>
      <c r="U142" s="36"/>
      <c r="V142" s="36"/>
      <c r="W142" s="36"/>
      <c r="X142" s="36"/>
      <c r="Y142" s="36"/>
      <c r="Z142" s="36"/>
      <c r="AA142" s="36"/>
      <c r="AB142" s="36"/>
      <c r="AC142" s="36"/>
      <c r="AD142" s="36"/>
      <c r="AE142" s="36"/>
      <c r="AR142" s="207" t="s">
        <v>194</v>
      </c>
      <c r="AT142" s="207" t="s">
        <v>317</v>
      </c>
      <c r="AU142" s="207" t="s">
        <v>86</v>
      </c>
      <c r="AY142" s="19" t="s">
        <v>315</v>
      </c>
      <c r="BE142" s="208">
        <f>IF(N142="základní",J142,0)</f>
        <v>0</v>
      </c>
      <c r="BF142" s="208">
        <f>IF(N142="snížená",J142,0)</f>
        <v>0</v>
      </c>
      <c r="BG142" s="208">
        <f>IF(N142="zákl. přenesená",J142,0)</f>
        <v>0</v>
      </c>
      <c r="BH142" s="208">
        <f>IF(N142="sníž. přenesená",J142,0)</f>
        <v>0</v>
      </c>
      <c r="BI142" s="208">
        <f>IF(N142="nulová",J142,0)</f>
        <v>0</v>
      </c>
      <c r="BJ142" s="19" t="s">
        <v>84</v>
      </c>
      <c r="BK142" s="208">
        <f>ROUND(I142*H142,2)</f>
        <v>0</v>
      </c>
      <c r="BL142" s="19" t="s">
        <v>194</v>
      </c>
      <c r="BM142" s="207" t="s">
        <v>2243</v>
      </c>
    </row>
    <row r="143" spans="1:65" s="2" customFormat="1">
      <c r="A143" s="36"/>
      <c r="B143" s="37"/>
      <c r="C143" s="38"/>
      <c r="D143" s="209" t="s">
        <v>322</v>
      </c>
      <c r="E143" s="38"/>
      <c r="F143" s="210" t="s">
        <v>2244</v>
      </c>
      <c r="G143" s="38"/>
      <c r="H143" s="38"/>
      <c r="I143" s="118"/>
      <c r="J143" s="38"/>
      <c r="K143" s="38"/>
      <c r="L143" s="41"/>
      <c r="M143" s="211"/>
      <c r="N143" s="212"/>
      <c r="O143" s="66"/>
      <c r="P143" s="66"/>
      <c r="Q143" s="66"/>
      <c r="R143" s="66"/>
      <c r="S143" s="66"/>
      <c r="T143" s="67"/>
      <c r="U143" s="36"/>
      <c r="V143" s="36"/>
      <c r="W143" s="36"/>
      <c r="X143" s="36"/>
      <c r="Y143" s="36"/>
      <c r="Z143" s="36"/>
      <c r="AA143" s="36"/>
      <c r="AB143" s="36"/>
      <c r="AC143" s="36"/>
      <c r="AD143" s="36"/>
      <c r="AE143" s="36"/>
      <c r="AT143" s="19" t="s">
        <v>322</v>
      </c>
      <c r="AU143" s="19" t="s">
        <v>86</v>
      </c>
    </row>
    <row r="144" spans="1:65" s="13" customFormat="1">
      <c r="B144" s="213"/>
      <c r="C144" s="214"/>
      <c r="D144" s="209" t="s">
        <v>324</v>
      </c>
      <c r="E144" s="215" t="s">
        <v>19</v>
      </c>
      <c r="F144" s="216" t="s">
        <v>2199</v>
      </c>
      <c r="G144" s="214"/>
      <c r="H144" s="217">
        <v>22.32</v>
      </c>
      <c r="I144" s="218"/>
      <c r="J144" s="214"/>
      <c r="K144" s="214"/>
      <c r="L144" s="219"/>
      <c r="M144" s="220"/>
      <c r="N144" s="221"/>
      <c r="O144" s="221"/>
      <c r="P144" s="221"/>
      <c r="Q144" s="221"/>
      <c r="R144" s="221"/>
      <c r="S144" s="221"/>
      <c r="T144" s="222"/>
      <c r="AT144" s="223" t="s">
        <v>324</v>
      </c>
      <c r="AU144" s="223" t="s">
        <v>86</v>
      </c>
      <c r="AV144" s="13" t="s">
        <v>86</v>
      </c>
      <c r="AW144" s="13" t="s">
        <v>37</v>
      </c>
      <c r="AX144" s="13" t="s">
        <v>84</v>
      </c>
      <c r="AY144" s="223" t="s">
        <v>315</v>
      </c>
    </row>
    <row r="145" spans="1:65" s="2" customFormat="1" ht="16.5" customHeight="1">
      <c r="A145" s="36"/>
      <c r="B145" s="37"/>
      <c r="C145" s="196" t="s">
        <v>136</v>
      </c>
      <c r="D145" s="196" t="s">
        <v>317</v>
      </c>
      <c r="E145" s="197" t="s">
        <v>2245</v>
      </c>
      <c r="F145" s="198" t="s">
        <v>2246</v>
      </c>
      <c r="G145" s="199" t="s">
        <v>105</v>
      </c>
      <c r="H145" s="200">
        <v>5.16</v>
      </c>
      <c r="I145" s="201"/>
      <c r="J145" s="202">
        <f>ROUND(I145*H145,2)</f>
        <v>0</v>
      </c>
      <c r="K145" s="198" t="s">
        <v>320</v>
      </c>
      <c r="L145" s="41"/>
      <c r="M145" s="203" t="s">
        <v>19</v>
      </c>
      <c r="N145" s="204" t="s">
        <v>47</v>
      </c>
      <c r="O145" s="66"/>
      <c r="P145" s="205">
        <f>O145*H145</f>
        <v>0</v>
      </c>
      <c r="Q145" s="205">
        <v>5.8279999999999998E-2</v>
      </c>
      <c r="R145" s="205">
        <f>Q145*H145</f>
        <v>0.30072480000000001</v>
      </c>
      <c r="S145" s="205">
        <v>0</v>
      </c>
      <c r="T145" s="206">
        <f>S145*H145</f>
        <v>0</v>
      </c>
      <c r="U145" s="36"/>
      <c r="V145" s="36"/>
      <c r="W145" s="36"/>
      <c r="X145" s="36"/>
      <c r="Y145" s="36"/>
      <c r="Z145" s="36"/>
      <c r="AA145" s="36"/>
      <c r="AB145" s="36"/>
      <c r="AC145" s="36"/>
      <c r="AD145" s="36"/>
      <c r="AE145" s="36"/>
      <c r="AR145" s="207" t="s">
        <v>194</v>
      </c>
      <c r="AT145" s="207" t="s">
        <v>317</v>
      </c>
      <c r="AU145" s="207" t="s">
        <v>86</v>
      </c>
      <c r="AY145" s="19" t="s">
        <v>315</v>
      </c>
      <c r="BE145" s="208">
        <f>IF(N145="základní",J145,0)</f>
        <v>0</v>
      </c>
      <c r="BF145" s="208">
        <f>IF(N145="snížená",J145,0)</f>
        <v>0</v>
      </c>
      <c r="BG145" s="208">
        <f>IF(N145="zákl. přenesená",J145,0)</f>
        <v>0</v>
      </c>
      <c r="BH145" s="208">
        <f>IF(N145="sníž. přenesená",J145,0)</f>
        <v>0</v>
      </c>
      <c r="BI145" s="208">
        <f>IF(N145="nulová",J145,0)</f>
        <v>0</v>
      </c>
      <c r="BJ145" s="19" t="s">
        <v>84</v>
      </c>
      <c r="BK145" s="208">
        <f>ROUND(I145*H145,2)</f>
        <v>0</v>
      </c>
      <c r="BL145" s="19" t="s">
        <v>194</v>
      </c>
      <c r="BM145" s="207" t="s">
        <v>2247</v>
      </c>
    </row>
    <row r="146" spans="1:65" s="2" customFormat="1">
      <c r="A146" s="36"/>
      <c r="B146" s="37"/>
      <c r="C146" s="38"/>
      <c r="D146" s="209" t="s">
        <v>322</v>
      </c>
      <c r="E146" s="38"/>
      <c r="F146" s="210" t="s">
        <v>2248</v>
      </c>
      <c r="G146" s="38"/>
      <c r="H146" s="38"/>
      <c r="I146" s="118"/>
      <c r="J146" s="38"/>
      <c r="K146" s="38"/>
      <c r="L146" s="41"/>
      <c r="M146" s="211"/>
      <c r="N146" s="212"/>
      <c r="O146" s="66"/>
      <c r="P146" s="66"/>
      <c r="Q146" s="66"/>
      <c r="R146" s="66"/>
      <c r="S146" s="66"/>
      <c r="T146" s="67"/>
      <c r="U146" s="36"/>
      <c r="V146" s="36"/>
      <c r="W146" s="36"/>
      <c r="X146" s="36"/>
      <c r="Y146" s="36"/>
      <c r="Z146" s="36"/>
      <c r="AA146" s="36"/>
      <c r="AB146" s="36"/>
      <c r="AC146" s="36"/>
      <c r="AD146" s="36"/>
      <c r="AE146" s="36"/>
      <c r="AT146" s="19" t="s">
        <v>322</v>
      </c>
      <c r="AU146" s="19" t="s">
        <v>86</v>
      </c>
    </row>
    <row r="147" spans="1:65" s="14" customFormat="1">
      <c r="B147" s="225"/>
      <c r="C147" s="226"/>
      <c r="D147" s="209" t="s">
        <v>324</v>
      </c>
      <c r="E147" s="227" t="s">
        <v>19</v>
      </c>
      <c r="F147" s="228" t="s">
        <v>2210</v>
      </c>
      <c r="G147" s="226"/>
      <c r="H147" s="227" t="s">
        <v>19</v>
      </c>
      <c r="I147" s="229"/>
      <c r="J147" s="226"/>
      <c r="K147" s="226"/>
      <c r="L147" s="230"/>
      <c r="M147" s="231"/>
      <c r="N147" s="232"/>
      <c r="O147" s="232"/>
      <c r="P147" s="232"/>
      <c r="Q147" s="232"/>
      <c r="R147" s="232"/>
      <c r="S147" s="232"/>
      <c r="T147" s="233"/>
      <c r="AT147" s="234" t="s">
        <v>324</v>
      </c>
      <c r="AU147" s="234" t="s">
        <v>86</v>
      </c>
      <c r="AV147" s="14" t="s">
        <v>84</v>
      </c>
      <c r="AW147" s="14" t="s">
        <v>37</v>
      </c>
      <c r="AX147" s="14" t="s">
        <v>76</v>
      </c>
      <c r="AY147" s="234" t="s">
        <v>315</v>
      </c>
    </row>
    <row r="148" spans="1:65" s="14" customFormat="1">
      <c r="B148" s="225"/>
      <c r="C148" s="226"/>
      <c r="D148" s="209" t="s">
        <v>324</v>
      </c>
      <c r="E148" s="227" t="s">
        <v>19</v>
      </c>
      <c r="F148" s="228" t="s">
        <v>2249</v>
      </c>
      <c r="G148" s="226"/>
      <c r="H148" s="227" t="s">
        <v>19</v>
      </c>
      <c r="I148" s="229"/>
      <c r="J148" s="226"/>
      <c r="K148" s="226"/>
      <c r="L148" s="230"/>
      <c r="M148" s="231"/>
      <c r="N148" s="232"/>
      <c r="O148" s="232"/>
      <c r="P148" s="232"/>
      <c r="Q148" s="232"/>
      <c r="R148" s="232"/>
      <c r="S148" s="232"/>
      <c r="T148" s="233"/>
      <c r="AT148" s="234" t="s">
        <v>324</v>
      </c>
      <c r="AU148" s="234" t="s">
        <v>86</v>
      </c>
      <c r="AV148" s="14" t="s">
        <v>84</v>
      </c>
      <c r="AW148" s="14" t="s">
        <v>37</v>
      </c>
      <c r="AX148" s="14" t="s">
        <v>76</v>
      </c>
      <c r="AY148" s="234" t="s">
        <v>315</v>
      </c>
    </row>
    <row r="149" spans="1:65" s="13" customFormat="1">
      <c r="B149" s="213"/>
      <c r="C149" s="214"/>
      <c r="D149" s="209" t="s">
        <v>324</v>
      </c>
      <c r="E149" s="215" t="s">
        <v>19</v>
      </c>
      <c r="F149" s="216" t="s">
        <v>2250</v>
      </c>
      <c r="G149" s="214"/>
      <c r="H149" s="217">
        <v>3.04</v>
      </c>
      <c r="I149" s="218"/>
      <c r="J149" s="214"/>
      <c r="K149" s="214"/>
      <c r="L149" s="219"/>
      <c r="M149" s="220"/>
      <c r="N149" s="221"/>
      <c r="O149" s="221"/>
      <c r="P149" s="221"/>
      <c r="Q149" s="221"/>
      <c r="R149" s="221"/>
      <c r="S149" s="221"/>
      <c r="T149" s="222"/>
      <c r="AT149" s="223" t="s">
        <v>324</v>
      </c>
      <c r="AU149" s="223" t="s">
        <v>86</v>
      </c>
      <c r="AV149" s="13" t="s">
        <v>86</v>
      </c>
      <c r="AW149" s="13" t="s">
        <v>37</v>
      </c>
      <c r="AX149" s="13" t="s">
        <v>76</v>
      </c>
      <c r="AY149" s="223" t="s">
        <v>315</v>
      </c>
    </row>
    <row r="150" spans="1:65" s="14" customFormat="1">
      <c r="B150" s="225"/>
      <c r="C150" s="226"/>
      <c r="D150" s="209" t="s">
        <v>324</v>
      </c>
      <c r="E150" s="227" t="s">
        <v>19</v>
      </c>
      <c r="F150" s="228" t="s">
        <v>2251</v>
      </c>
      <c r="G150" s="226"/>
      <c r="H150" s="227" t="s">
        <v>19</v>
      </c>
      <c r="I150" s="229"/>
      <c r="J150" s="226"/>
      <c r="K150" s="226"/>
      <c r="L150" s="230"/>
      <c r="M150" s="231"/>
      <c r="N150" s="232"/>
      <c r="O150" s="232"/>
      <c r="P150" s="232"/>
      <c r="Q150" s="232"/>
      <c r="R150" s="232"/>
      <c r="S150" s="232"/>
      <c r="T150" s="233"/>
      <c r="AT150" s="234" t="s">
        <v>324</v>
      </c>
      <c r="AU150" s="234" t="s">
        <v>86</v>
      </c>
      <c r="AV150" s="14" t="s">
        <v>84</v>
      </c>
      <c r="AW150" s="14" t="s">
        <v>37</v>
      </c>
      <c r="AX150" s="14" t="s">
        <v>76</v>
      </c>
      <c r="AY150" s="234" t="s">
        <v>315</v>
      </c>
    </row>
    <row r="151" spans="1:65" s="13" customFormat="1">
      <c r="B151" s="213"/>
      <c r="C151" s="214"/>
      <c r="D151" s="209" t="s">
        <v>324</v>
      </c>
      <c r="E151" s="215" t="s">
        <v>19</v>
      </c>
      <c r="F151" s="216" t="s">
        <v>2252</v>
      </c>
      <c r="G151" s="214"/>
      <c r="H151" s="217">
        <v>2.12</v>
      </c>
      <c r="I151" s="218"/>
      <c r="J151" s="214"/>
      <c r="K151" s="214"/>
      <c r="L151" s="219"/>
      <c r="M151" s="220"/>
      <c r="N151" s="221"/>
      <c r="O151" s="221"/>
      <c r="P151" s="221"/>
      <c r="Q151" s="221"/>
      <c r="R151" s="221"/>
      <c r="S151" s="221"/>
      <c r="T151" s="222"/>
      <c r="AT151" s="223" t="s">
        <v>324</v>
      </c>
      <c r="AU151" s="223" t="s">
        <v>86</v>
      </c>
      <c r="AV151" s="13" t="s">
        <v>86</v>
      </c>
      <c r="AW151" s="13" t="s">
        <v>37</v>
      </c>
      <c r="AX151" s="13" t="s">
        <v>76</v>
      </c>
      <c r="AY151" s="223" t="s">
        <v>315</v>
      </c>
    </row>
    <row r="152" spans="1:65" s="16" customFormat="1">
      <c r="B152" s="246"/>
      <c r="C152" s="247"/>
      <c r="D152" s="209" t="s">
        <v>324</v>
      </c>
      <c r="E152" s="248" t="s">
        <v>19</v>
      </c>
      <c r="F152" s="249" t="s">
        <v>368</v>
      </c>
      <c r="G152" s="247"/>
      <c r="H152" s="250">
        <v>5.16</v>
      </c>
      <c r="I152" s="251"/>
      <c r="J152" s="247"/>
      <c r="K152" s="247"/>
      <c r="L152" s="252"/>
      <c r="M152" s="253"/>
      <c r="N152" s="254"/>
      <c r="O152" s="254"/>
      <c r="P152" s="254"/>
      <c r="Q152" s="254"/>
      <c r="R152" s="254"/>
      <c r="S152" s="254"/>
      <c r="T152" s="255"/>
      <c r="AT152" s="256" t="s">
        <v>324</v>
      </c>
      <c r="AU152" s="256" t="s">
        <v>86</v>
      </c>
      <c r="AV152" s="16" t="s">
        <v>194</v>
      </c>
      <c r="AW152" s="16" t="s">
        <v>37</v>
      </c>
      <c r="AX152" s="16" t="s">
        <v>84</v>
      </c>
      <c r="AY152" s="256" t="s">
        <v>315</v>
      </c>
    </row>
    <row r="153" spans="1:65" s="2" customFormat="1" ht="16.5" customHeight="1">
      <c r="A153" s="36"/>
      <c r="B153" s="37"/>
      <c r="C153" s="196" t="s">
        <v>416</v>
      </c>
      <c r="D153" s="196" t="s">
        <v>317</v>
      </c>
      <c r="E153" s="197" t="s">
        <v>2253</v>
      </c>
      <c r="F153" s="198" t="s">
        <v>2254</v>
      </c>
      <c r="G153" s="199" t="s">
        <v>105</v>
      </c>
      <c r="H153" s="200">
        <v>5.16</v>
      </c>
      <c r="I153" s="201"/>
      <c r="J153" s="202">
        <f>ROUND(I153*H153,2)</f>
        <v>0</v>
      </c>
      <c r="K153" s="198" t="s">
        <v>320</v>
      </c>
      <c r="L153" s="41"/>
      <c r="M153" s="203" t="s">
        <v>19</v>
      </c>
      <c r="N153" s="204" t="s">
        <v>47</v>
      </c>
      <c r="O153" s="66"/>
      <c r="P153" s="205">
        <f>O153*H153</f>
        <v>0</v>
      </c>
      <c r="Q153" s="205">
        <v>0</v>
      </c>
      <c r="R153" s="205">
        <f>Q153*H153</f>
        <v>0</v>
      </c>
      <c r="S153" s="205">
        <v>0</v>
      </c>
      <c r="T153" s="206">
        <f>S153*H153</f>
        <v>0</v>
      </c>
      <c r="U153" s="36"/>
      <c r="V153" s="36"/>
      <c r="W153" s="36"/>
      <c r="X153" s="36"/>
      <c r="Y153" s="36"/>
      <c r="Z153" s="36"/>
      <c r="AA153" s="36"/>
      <c r="AB153" s="36"/>
      <c r="AC153" s="36"/>
      <c r="AD153" s="36"/>
      <c r="AE153" s="36"/>
      <c r="AR153" s="207" t="s">
        <v>194</v>
      </c>
      <c r="AT153" s="207" t="s">
        <v>317</v>
      </c>
      <c r="AU153" s="207" t="s">
        <v>86</v>
      </c>
      <c r="AY153" s="19" t="s">
        <v>315</v>
      </c>
      <c r="BE153" s="208">
        <f>IF(N153="základní",J153,0)</f>
        <v>0</v>
      </c>
      <c r="BF153" s="208">
        <f>IF(N153="snížená",J153,0)</f>
        <v>0</v>
      </c>
      <c r="BG153" s="208">
        <f>IF(N153="zákl. přenesená",J153,0)</f>
        <v>0</v>
      </c>
      <c r="BH153" s="208">
        <f>IF(N153="sníž. přenesená",J153,0)</f>
        <v>0</v>
      </c>
      <c r="BI153" s="208">
        <f>IF(N153="nulová",J153,0)</f>
        <v>0</v>
      </c>
      <c r="BJ153" s="19" t="s">
        <v>84</v>
      </c>
      <c r="BK153" s="208">
        <f>ROUND(I153*H153,2)</f>
        <v>0</v>
      </c>
      <c r="BL153" s="19" t="s">
        <v>194</v>
      </c>
      <c r="BM153" s="207" t="s">
        <v>2255</v>
      </c>
    </row>
    <row r="154" spans="1:65" s="2" customFormat="1">
      <c r="A154" s="36"/>
      <c r="B154" s="37"/>
      <c r="C154" s="38"/>
      <c r="D154" s="209" t="s">
        <v>322</v>
      </c>
      <c r="E154" s="38"/>
      <c r="F154" s="210" t="s">
        <v>2256</v>
      </c>
      <c r="G154" s="38"/>
      <c r="H154" s="38"/>
      <c r="I154" s="118"/>
      <c r="J154" s="38"/>
      <c r="K154" s="38"/>
      <c r="L154" s="41"/>
      <c r="M154" s="211"/>
      <c r="N154" s="212"/>
      <c r="O154" s="66"/>
      <c r="P154" s="66"/>
      <c r="Q154" s="66"/>
      <c r="R154" s="66"/>
      <c r="S154" s="66"/>
      <c r="T154" s="67"/>
      <c r="U154" s="36"/>
      <c r="V154" s="36"/>
      <c r="W154" s="36"/>
      <c r="X154" s="36"/>
      <c r="Y154" s="36"/>
      <c r="Z154" s="36"/>
      <c r="AA154" s="36"/>
      <c r="AB154" s="36"/>
      <c r="AC154" s="36"/>
      <c r="AD154" s="36"/>
      <c r="AE154" s="36"/>
      <c r="AT154" s="19" t="s">
        <v>322</v>
      </c>
      <c r="AU154" s="19" t="s">
        <v>86</v>
      </c>
    </row>
    <row r="155" spans="1:65" s="2" customFormat="1" ht="16.5" customHeight="1">
      <c r="A155" s="36"/>
      <c r="B155" s="37"/>
      <c r="C155" s="196" t="s">
        <v>8</v>
      </c>
      <c r="D155" s="196" t="s">
        <v>317</v>
      </c>
      <c r="E155" s="197" t="s">
        <v>2257</v>
      </c>
      <c r="F155" s="198" t="s">
        <v>2258</v>
      </c>
      <c r="G155" s="199" t="s">
        <v>105</v>
      </c>
      <c r="H155" s="200">
        <v>5.16</v>
      </c>
      <c r="I155" s="201"/>
      <c r="J155" s="202">
        <f>ROUND(I155*H155,2)</f>
        <v>0</v>
      </c>
      <c r="K155" s="198" t="s">
        <v>320</v>
      </c>
      <c r="L155" s="41"/>
      <c r="M155" s="203" t="s">
        <v>19</v>
      </c>
      <c r="N155" s="204" t="s">
        <v>47</v>
      </c>
      <c r="O155" s="66"/>
      <c r="P155" s="205">
        <f>O155*H155</f>
        <v>0</v>
      </c>
      <c r="Q155" s="205">
        <v>0</v>
      </c>
      <c r="R155" s="205">
        <f>Q155*H155</f>
        <v>0</v>
      </c>
      <c r="S155" s="205">
        <v>0</v>
      </c>
      <c r="T155" s="206">
        <f>S155*H155</f>
        <v>0</v>
      </c>
      <c r="U155" s="36"/>
      <c r="V155" s="36"/>
      <c r="W155" s="36"/>
      <c r="X155" s="36"/>
      <c r="Y155" s="36"/>
      <c r="Z155" s="36"/>
      <c r="AA155" s="36"/>
      <c r="AB155" s="36"/>
      <c r="AC155" s="36"/>
      <c r="AD155" s="36"/>
      <c r="AE155" s="36"/>
      <c r="AR155" s="207" t="s">
        <v>194</v>
      </c>
      <c r="AT155" s="207" t="s">
        <v>317</v>
      </c>
      <c r="AU155" s="207" t="s">
        <v>86</v>
      </c>
      <c r="AY155" s="19" t="s">
        <v>315</v>
      </c>
      <c r="BE155" s="208">
        <f>IF(N155="základní",J155,0)</f>
        <v>0</v>
      </c>
      <c r="BF155" s="208">
        <f>IF(N155="snížená",J155,0)</f>
        <v>0</v>
      </c>
      <c r="BG155" s="208">
        <f>IF(N155="zákl. přenesená",J155,0)</f>
        <v>0</v>
      </c>
      <c r="BH155" s="208">
        <f>IF(N155="sníž. přenesená",J155,0)</f>
        <v>0</v>
      </c>
      <c r="BI155" s="208">
        <f>IF(N155="nulová",J155,0)</f>
        <v>0</v>
      </c>
      <c r="BJ155" s="19" t="s">
        <v>84</v>
      </c>
      <c r="BK155" s="208">
        <f>ROUND(I155*H155,2)</f>
        <v>0</v>
      </c>
      <c r="BL155" s="19" t="s">
        <v>194</v>
      </c>
      <c r="BM155" s="207" t="s">
        <v>2259</v>
      </c>
    </row>
    <row r="156" spans="1:65" s="2" customFormat="1">
      <c r="A156" s="36"/>
      <c r="B156" s="37"/>
      <c r="C156" s="38"/>
      <c r="D156" s="209" t="s">
        <v>322</v>
      </c>
      <c r="E156" s="38"/>
      <c r="F156" s="210" t="s">
        <v>2260</v>
      </c>
      <c r="G156" s="38"/>
      <c r="H156" s="38"/>
      <c r="I156" s="118"/>
      <c r="J156" s="38"/>
      <c r="K156" s="38"/>
      <c r="L156" s="41"/>
      <c r="M156" s="211"/>
      <c r="N156" s="212"/>
      <c r="O156" s="66"/>
      <c r="P156" s="66"/>
      <c r="Q156" s="66"/>
      <c r="R156" s="66"/>
      <c r="S156" s="66"/>
      <c r="T156" s="67"/>
      <c r="U156" s="36"/>
      <c r="V156" s="36"/>
      <c r="W156" s="36"/>
      <c r="X156" s="36"/>
      <c r="Y156" s="36"/>
      <c r="Z156" s="36"/>
      <c r="AA156" s="36"/>
      <c r="AB156" s="36"/>
      <c r="AC156" s="36"/>
      <c r="AD156" s="36"/>
      <c r="AE156" s="36"/>
      <c r="AT156" s="19" t="s">
        <v>322</v>
      </c>
      <c r="AU156" s="19" t="s">
        <v>86</v>
      </c>
    </row>
    <row r="157" spans="1:65" s="2" customFormat="1" ht="16.5" customHeight="1">
      <c r="A157" s="36"/>
      <c r="B157" s="37"/>
      <c r="C157" s="196" t="s">
        <v>440</v>
      </c>
      <c r="D157" s="196" t="s">
        <v>317</v>
      </c>
      <c r="E157" s="197" t="s">
        <v>2261</v>
      </c>
      <c r="F157" s="198" t="s">
        <v>2262</v>
      </c>
      <c r="G157" s="199" t="s">
        <v>105</v>
      </c>
      <c r="H157" s="200">
        <v>5.16</v>
      </c>
      <c r="I157" s="201"/>
      <c r="J157" s="202">
        <f>ROUND(I157*H157,2)</f>
        <v>0</v>
      </c>
      <c r="K157" s="198" t="s">
        <v>320</v>
      </c>
      <c r="L157" s="41"/>
      <c r="M157" s="203" t="s">
        <v>19</v>
      </c>
      <c r="N157" s="204" t="s">
        <v>47</v>
      </c>
      <c r="O157" s="66"/>
      <c r="P157" s="205">
        <f>O157*H157</f>
        <v>0</v>
      </c>
      <c r="Q157" s="205">
        <v>0</v>
      </c>
      <c r="R157" s="205">
        <f>Q157*H157</f>
        <v>0</v>
      </c>
      <c r="S157" s="205">
        <v>0</v>
      </c>
      <c r="T157" s="206">
        <f>S157*H157</f>
        <v>0</v>
      </c>
      <c r="U157" s="36"/>
      <c r="V157" s="36"/>
      <c r="W157" s="36"/>
      <c r="X157" s="36"/>
      <c r="Y157" s="36"/>
      <c r="Z157" s="36"/>
      <c r="AA157" s="36"/>
      <c r="AB157" s="36"/>
      <c r="AC157" s="36"/>
      <c r="AD157" s="36"/>
      <c r="AE157" s="36"/>
      <c r="AR157" s="207" t="s">
        <v>194</v>
      </c>
      <c r="AT157" s="207" t="s">
        <v>317</v>
      </c>
      <c r="AU157" s="207" t="s">
        <v>86</v>
      </c>
      <c r="AY157" s="19" t="s">
        <v>315</v>
      </c>
      <c r="BE157" s="208">
        <f>IF(N157="základní",J157,0)</f>
        <v>0</v>
      </c>
      <c r="BF157" s="208">
        <f>IF(N157="snížená",J157,0)</f>
        <v>0</v>
      </c>
      <c r="BG157" s="208">
        <f>IF(N157="zákl. přenesená",J157,0)</f>
        <v>0</v>
      </c>
      <c r="BH157" s="208">
        <f>IF(N157="sníž. přenesená",J157,0)</f>
        <v>0</v>
      </c>
      <c r="BI157" s="208">
        <f>IF(N157="nulová",J157,0)</f>
        <v>0</v>
      </c>
      <c r="BJ157" s="19" t="s">
        <v>84</v>
      </c>
      <c r="BK157" s="208">
        <f>ROUND(I157*H157,2)</f>
        <v>0</v>
      </c>
      <c r="BL157" s="19" t="s">
        <v>194</v>
      </c>
      <c r="BM157" s="207" t="s">
        <v>2263</v>
      </c>
    </row>
    <row r="158" spans="1:65" s="2" customFormat="1">
      <c r="A158" s="36"/>
      <c r="B158" s="37"/>
      <c r="C158" s="38"/>
      <c r="D158" s="209" t="s">
        <v>322</v>
      </c>
      <c r="E158" s="38"/>
      <c r="F158" s="210" t="s">
        <v>2264</v>
      </c>
      <c r="G158" s="38"/>
      <c r="H158" s="38"/>
      <c r="I158" s="118"/>
      <c r="J158" s="38"/>
      <c r="K158" s="38"/>
      <c r="L158" s="41"/>
      <c r="M158" s="211"/>
      <c r="N158" s="212"/>
      <c r="O158" s="66"/>
      <c r="P158" s="66"/>
      <c r="Q158" s="66"/>
      <c r="R158" s="66"/>
      <c r="S158" s="66"/>
      <c r="T158" s="67"/>
      <c r="U158" s="36"/>
      <c r="V158" s="36"/>
      <c r="W158" s="36"/>
      <c r="X158" s="36"/>
      <c r="Y158" s="36"/>
      <c r="Z158" s="36"/>
      <c r="AA158" s="36"/>
      <c r="AB158" s="36"/>
      <c r="AC158" s="36"/>
      <c r="AD158" s="36"/>
      <c r="AE158" s="36"/>
      <c r="AT158" s="19" t="s">
        <v>322</v>
      </c>
      <c r="AU158" s="19" t="s">
        <v>86</v>
      </c>
    </row>
    <row r="159" spans="1:65" s="2" customFormat="1" ht="16.5" customHeight="1">
      <c r="A159" s="36"/>
      <c r="B159" s="37"/>
      <c r="C159" s="196" t="s">
        <v>447</v>
      </c>
      <c r="D159" s="196" t="s">
        <v>317</v>
      </c>
      <c r="E159" s="197" t="s">
        <v>2265</v>
      </c>
      <c r="F159" s="198" t="s">
        <v>2266</v>
      </c>
      <c r="G159" s="199" t="s">
        <v>105</v>
      </c>
      <c r="H159" s="200">
        <v>10.32</v>
      </c>
      <c r="I159" s="201"/>
      <c r="J159" s="202">
        <f>ROUND(I159*H159,2)</f>
        <v>0</v>
      </c>
      <c r="K159" s="198" t="s">
        <v>320</v>
      </c>
      <c r="L159" s="41"/>
      <c r="M159" s="203" t="s">
        <v>19</v>
      </c>
      <c r="N159" s="204" t="s">
        <v>47</v>
      </c>
      <c r="O159" s="66"/>
      <c r="P159" s="205">
        <f>O159*H159</f>
        <v>0</v>
      </c>
      <c r="Q159" s="205">
        <v>3.5599999999999998E-3</v>
      </c>
      <c r="R159" s="205">
        <f>Q159*H159</f>
        <v>3.67392E-2</v>
      </c>
      <c r="S159" s="205">
        <v>0</v>
      </c>
      <c r="T159" s="206">
        <f>S159*H159</f>
        <v>0</v>
      </c>
      <c r="U159" s="36"/>
      <c r="V159" s="36"/>
      <c r="W159" s="36"/>
      <c r="X159" s="36"/>
      <c r="Y159" s="36"/>
      <c r="Z159" s="36"/>
      <c r="AA159" s="36"/>
      <c r="AB159" s="36"/>
      <c r="AC159" s="36"/>
      <c r="AD159" s="36"/>
      <c r="AE159" s="36"/>
      <c r="AR159" s="207" t="s">
        <v>194</v>
      </c>
      <c r="AT159" s="207" t="s">
        <v>317</v>
      </c>
      <c r="AU159" s="207" t="s">
        <v>86</v>
      </c>
      <c r="AY159" s="19" t="s">
        <v>315</v>
      </c>
      <c r="BE159" s="208">
        <f>IF(N159="základní",J159,0)</f>
        <v>0</v>
      </c>
      <c r="BF159" s="208">
        <f>IF(N159="snížená",J159,0)</f>
        <v>0</v>
      </c>
      <c r="BG159" s="208">
        <f>IF(N159="zákl. přenesená",J159,0)</f>
        <v>0</v>
      </c>
      <c r="BH159" s="208">
        <f>IF(N159="sníž. přenesená",J159,0)</f>
        <v>0</v>
      </c>
      <c r="BI159" s="208">
        <f>IF(N159="nulová",J159,0)</f>
        <v>0</v>
      </c>
      <c r="BJ159" s="19" t="s">
        <v>84</v>
      </c>
      <c r="BK159" s="208">
        <f>ROUND(I159*H159,2)</f>
        <v>0</v>
      </c>
      <c r="BL159" s="19" t="s">
        <v>194</v>
      </c>
      <c r="BM159" s="207" t="s">
        <v>2267</v>
      </c>
    </row>
    <row r="160" spans="1:65" s="2" customFormat="1">
      <c r="A160" s="36"/>
      <c r="B160" s="37"/>
      <c r="C160" s="38"/>
      <c r="D160" s="209" t="s">
        <v>322</v>
      </c>
      <c r="E160" s="38"/>
      <c r="F160" s="210" t="s">
        <v>2268</v>
      </c>
      <c r="G160" s="38"/>
      <c r="H160" s="38"/>
      <c r="I160" s="118"/>
      <c r="J160" s="38"/>
      <c r="K160" s="38"/>
      <c r="L160" s="41"/>
      <c r="M160" s="211"/>
      <c r="N160" s="212"/>
      <c r="O160" s="66"/>
      <c r="P160" s="66"/>
      <c r="Q160" s="66"/>
      <c r="R160" s="66"/>
      <c r="S160" s="66"/>
      <c r="T160" s="67"/>
      <c r="U160" s="36"/>
      <c r="V160" s="36"/>
      <c r="W160" s="36"/>
      <c r="X160" s="36"/>
      <c r="Y160" s="36"/>
      <c r="Z160" s="36"/>
      <c r="AA160" s="36"/>
      <c r="AB160" s="36"/>
      <c r="AC160" s="36"/>
      <c r="AD160" s="36"/>
      <c r="AE160" s="36"/>
      <c r="AT160" s="19" t="s">
        <v>322</v>
      </c>
      <c r="AU160" s="19" t="s">
        <v>86</v>
      </c>
    </row>
    <row r="161" spans="1:65" s="14" customFormat="1">
      <c r="B161" s="225"/>
      <c r="C161" s="226"/>
      <c r="D161" s="209" t="s">
        <v>324</v>
      </c>
      <c r="E161" s="227" t="s">
        <v>19</v>
      </c>
      <c r="F161" s="228" t="s">
        <v>2269</v>
      </c>
      <c r="G161" s="226"/>
      <c r="H161" s="227" t="s">
        <v>19</v>
      </c>
      <c r="I161" s="229"/>
      <c r="J161" s="226"/>
      <c r="K161" s="226"/>
      <c r="L161" s="230"/>
      <c r="M161" s="231"/>
      <c r="N161" s="232"/>
      <c r="O161" s="232"/>
      <c r="P161" s="232"/>
      <c r="Q161" s="232"/>
      <c r="R161" s="232"/>
      <c r="S161" s="232"/>
      <c r="T161" s="233"/>
      <c r="AT161" s="234" t="s">
        <v>324</v>
      </c>
      <c r="AU161" s="234" t="s">
        <v>86</v>
      </c>
      <c r="AV161" s="14" t="s">
        <v>84</v>
      </c>
      <c r="AW161" s="14" t="s">
        <v>37</v>
      </c>
      <c r="AX161" s="14" t="s">
        <v>76</v>
      </c>
      <c r="AY161" s="234" t="s">
        <v>315</v>
      </c>
    </row>
    <row r="162" spans="1:65" s="13" customFormat="1">
      <c r="B162" s="213"/>
      <c r="C162" s="214"/>
      <c r="D162" s="209" t="s">
        <v>324</v>
      </c>
      <c r="E162" s="215" t="s">
        <v>19</v>
      </c>
      <c r="F162" s="216" t="s">
        <v>2270</v>
      </c>
      <c r="G162" s="214"/>
      <c r="H162" s="217">
        <v>6.08</v>
      </c>
      <c r="I162" s="218"/>
      <c r="J162" s="214"/>
      <c r="K162" s="214"/>
      <c r="L162" s="219"/>
      <c r="M162" s="220"/>
      <c r="N162" s="221"/>
      <c r="O162" s="221"/>
      <c r="P162" s="221"/>
      <c r="Q162" s="221"/>
      <c r="R162" s="221"/>
      <c r="S162" s="221"/>
      <c r="T162" s="222"/>
      <c r="AT162" s="223" t="s">
        <v>324</v>
      </c>
      <c r="AU162" s="223" t="s">
        <v>86</v>
      </c>
      <c r="AV162" s="13" t="s">
        <v>86</v>
      </c>
      <c r="AW162" s="13" t="s">
        <v>37</v>
      </c>
      <c r="AX162" s="13" t="s">
        <v>76</v>
      </c>
      <c r="AY162" s="223" t="s">
        <v>315</v>
      </c>
    </row>
    <row r="163" spans="1:65" s="13" customFormat="1">
      <c r="B163" s="213"/>
      <c r="C163" s="214"/>
      <c r="D163" s="209" t="s">
        <v>324</v>
      </c>
      <c r="E163" s="215" t="s">
        <v>19</v>
      </c>
      <c r="F163" s="216" t="s">
        <v>2238</v>
      </c>
      <c r="G163" s="214"/>
      <c r="H163" s="217">
        <v>4.24</v>
      </c>
      <c r="I163" s="218"/>
      <c r="J163" s="214"/>
      <c r="K163" s="214"/>
      <c r="L163" s="219"/>
      <c r="M163" s="220"/>
      <c r="N163" s="221"/>
      <c r="O163" s="221"/>
      <c r="P163" s="221"/>
      <c r="Q163" s="221"/>
      <c r="R163" s="221"/>
      <c r="S163" s="221"/>
      <c r="T163" s="222"/>
      <c r="AT163" s="223" t="s">
        <v>324</v>
      </c>
      <c r="AU163" s="223" t="s">
        <v>86</v>
      </c>
      <c r="AV163" s="13" t="s">
        <v>86</v>
      </c>
      <c r="AW163" s="13" t="s">
        <v>37</v>
      </c>
      <c r="AX163" s="13" t="s">
        <v>76</v>
      </c>
      <c r="AY163" s="223" t="s">
        <v>315</v>
      </c>
    </row>
    <row r="164" spans="1:65" s="16" customFormat="1">
      <c r="B164" s="246"/>
      <c r="C164" s="247"/>
      <c r="D164" s="209" t="s">
        <v>324</v>
      </c>
      <c r="E164" s="248" t="s">
        <v>2196</v>
      </c>
      <c r="F164" s="249" t="s">
        <v>368</v>
      </c>
      <c r="G164" s="247"/>
      <c r="H164" s="250">
        <v>10.32</v>
      </c>
      <c r="I164" s="251"/>
      <c r="J164" s="247"/>
      <c r="K164" s="247"/>
      <c r="L164" s="252"/>
      <c r="M164" s="253"/>
      <c r="N164" s="254"/>
      <c r="O164" s="254"/>
      <c r="P164" s="254"/>
      <c r="Q164" s="254"/>
      <c r="R164" s="254"/>
      <c r="S164" s="254"/>
      <c r="T164" s="255"/>
      <c r="AT164" s="256" t="s">
        <v>324</v>
      </c>
      <c r="AU164" s="256" t="s">
        <v>86</v>
      </c>
      <c r="AV164" s="16" t="s">
        <v>194</v>
      </c>
      <c r="AW164" s="16" t="s">
        <v>37</v>
      </c>
      <c r="AX164" s="16" t="s">
        <v>84</v>
      </c>
      <c r="AY164" s="256" t="s">
        <v>315</v>
      </c>
    </row>
    <row r="165" spans="1:65" s="2" customFormat="1" ht="16.5" customHeight="1">
      <c r="A165" s="36"/>
      <c r="B165" s="37"/>
      <c r="C165" s="257" t="s">
        <v>454</v>
      </c>
      <c r="D165" s="257" t="s">
        <v>576</v>
      </c>
      <c r="E165" s="258" t="s">
        <v>2271</v>
      </c>
      <c r="F165" s="259" t="s">
        <v>2272</v>
      </c>
      <c r="G165" s="260" t="s">
        <v>190</v>
      </c>
      <c r="H165" s="261">
        <v>41.28</v>
      </c>
      <c r="I165" s="262"/>
      <c r="J165" s="263">
        <f>ROUND(I165*H165,2)</f>
        <v>0</v>
      </c>
      <c r="K165" s="259" t="s">
        <v>19</v>
      </c>
      <c r="L165" s="264"/>
      <c r="M165" s="265" t="s">
        <v>19</v>
      </c>
      <c r="N165" s="266" t="s">
        <v>47</v>
      </c>
      <c r="O165" s="66"/>
      <c r="P165" s="205">
        <f>O165*H165</f>
        <v>0</v>
      </c>
      <c r="Q165" s="205">
        <v>1E-3</v>
      </c>
      <c r="R165" s="205">
        <f>Q165*H165</f>
        <v>4.1280000000000004E-2</v>
      </c>
      <c r="S165" s="205">
        <v>0</v>
      </c>
      <c r="T165" s="206">
        <f>S165*H165</f>
        <v>0</v>
      </c>
      <c r="U165" s="36"/>
      <c r="V165" s="36"/>
      <c r="W165" s="36"/>
      <c r="X165" s="36"/>
      <c r="Y165" s="36"/>
      <c r="Z165" s="36"/>
      <c r="AA165" s="36"/>
      <c r="AB165" s="36"/>
      <c r="AC165" s="36"/>
      <c r="AD165" s="36"/>
      <c r="AE165" s="36"/>
      <c r="AR165" s="207" t="s">
        <v>379</v>
      </c>
      <c r="AT165" s="207" t="s">
        <v>576</v>
      </c>
      <c r="AU165" s="207" t="s">
        <v>86</v>
      </c>
      <c r="AY165" s="19" t="s">
        <v>315</v>
      </c>
      <c r="BE165" s="208">
        <f>IF(N165="základní",J165,0)</f>
        <v>0</v>
      </c>
      <c r="BF165" s="208">
        <f>IF(N165="snížená",J165,0)</f>
        <v>0</v>
      </c>
      <c r="BG165" s="208">
        <f>IF(N165="zákl. přenesená",J165,0)</f>
        <v>0</v>
      </c>
      <c r="BH165" s="208">
        <f>IF(N165="sníž. přenesená",J165,0)</f>
        <v>0</v>
      </c>
      <c r="BI165" s="208">
        <f>IF(N165="nulová",J165,0)</f>
        <v>0</v>
      </c>
      <c r="BJ165" s="19" t="s">
        <v>84</v>
      </c>
      <c r="BK165" s="208">
        <f>ROUND(I165*H165,2)</f>
        <v>0</v>
      </c>
      <c r="BL165" s="19" t="s">
        <v>194</v>
      </c>
      <c r="BM165" s="207" t="s">
        <v>2273</v>
      </c>
    </row>
    <row r="166" spans="1:65" s="2" customFormat="1">
      <c r="A166" s="36"/>
      <c r="B166" s="37"/>
      <c r="C166" s="38"/>
      <c r="D166" s="209" t="s">
        <v>322</v>
      </c>
      <c r="E166" s="38"/>
      <c r="F166" s="210" t="s">
        <v>2274</v>
      </c>
      <c r="G166" s="38"/>
      <c r="H166" s="38"/>
      <c r="I166" s="118"/>
      <c r="J166" s="38"/>
      <c r="K166" s="38"/>
      <c r="L166" s="41"/>
      <c r="M166" s="211"/>
      <c r="N166" s="212"/>
      <c r="O166" s="66"/>
      <c r="P166" s="66"/>
      <c r="Q166" s="66"/>
      <c r="R166" s="66"/>
      <c r="S166" s="66"/>
      <c r="T166" s="67"/>
      <c r="U166" s="36"/>
      <c r="V166" s="36"/>
      <c r="W166" s="36"/>
      <c r="X166" s="36"/>
      <c r="Y166" s="36"/>
      <c r="Z166" s="36"/>
      <c r="AA166" s="36"/>
      <c r="AB166" s="36"/>
      <c r="AC166" s="36"/>
      <c r="AD166" s="36"/>
      <c r="AE166" s="36"/>
      <c r="AT166" s="19" t="s">
        <v>322</v>
      </c>
      <c r="AU166" s="19" t="s">
        <v>86</v>
      </c>
    </row>
    <row r="167" spans="1:65" s="2" customFormat="1" ht="78">
      <c r="A167" s="36"/>
      <c r="B167" s="37"/>
      <c r="C167" s="38"/>
      <c r="D167" s="209" t="s">
        <v>345</v>
      </c>
      <c r="E167" s="38"/>
      <c r="F167" s="224" t="s">
        <v>2275</v>
      </c>
      <c r="G167" s="38"/>
      <c r="H167" s="38"/>
      <c r="I167" s="118"/>
      <c r="J167" s="38"/>
      <c r="K167" s="38"/>
      <c r="L167" s="41"/>
      <c r="M167" s="211"/>
      <c r="N167" s="212"/>
      <c r="O167" s="66"/>
      <c r="P167" s="66"/>
      <c r="Q167" s="66"/>
      <c r="R167" s="66"/>
      <c r="S167" s="66"/>
      <c r="T167" s="67"/>
      <c r="U167" s="36"/>
      <c r="V167" s="36"/>
      <c r="W167" s="36"/>
      <c r="X167" s="36"/>
      <c r="Y167" s="36"/>
      <c r="Z167" s="36"/>
      <c r="AA167" s="36"/>
      <c r="AB167" s="36"/>
      <c r="AC167" s="36"/>
      <c r="AD167" s="36"/>
      <c r="AE167" s="36"/>
      <c r="AT167" s="19" t="s">
        <v>345</v>
      </c>
      <c r="AU167" s="19" t="s">
        <v>86</v>
      </c>
    </row>
    <row r="168" spans="1:65" s="13" customFormat="1">
      <c r="B168" s="213"/>
      <c r="C168" s="214"/>
      <c r="D168" s="209" t="s">
        <v>324</v>
      </c>
      <c r="E168" s="215" t="s">
        <v>19</v>
      </c>
      <c r="F168" s="216" t="s">
        <v>2276</v>
      </c>
      <c r="G168" s="214"/>
      <c r="H168" s="217">
        <v>41.28</v>
      </c>
      <c r="I168" s="218"/>
      <c r="J168" s="214"/>
      <c r="K168" s="214"/>
      <c r="L168" s="219"/>
      <c r="M168" s="220"/>
      <c r="N168" s="221"/>
      <c r="O168" s="221"/>
      <c r="P168" s="221"/>
      <c r="Q168" s="221"/>
      <c r="R168" s="221"/>
      <c r="S168" s="221"/>
      <c r="T168" s="222"/>
      <c r="AT168" s="223" t="s">
        <v>324</v>
      </c>
      <c r="AU168" s="223" t="s">
        <v>86</v>
      </c>
      <c r="AV168" s="13" t="s">
        <v>86</v>
      </c>
      <c r="AW168" s="13" t="s">
        <v>37</v>
      </c>
      <c r="AX168" s="13" t="s">
        <v>84</v>
      </c>
      <c r="AY168" s="223" t="s">
        <v>315</v>
      </c>
    </row>
    <row r="169" spans="1:65" s="2" customFormat="1" ht="16.5" customHeight="1">
      <c r="A169" s="36"/>
      <c r="B169" s="37"/>
      <c r="C169" s="196" t="s">
        <v>460</v>
      </c>
      <c r="D169" s="196" t="s">
        <v>317</v>
      </c>
      <c r="E169" s="197" t="s">
        <v>2277</v>
      </c>
      <c r="F169" s="198" t="s">
        <v>2278</v>
      </c>
      <c r="G169" s="199" t="s">
        <v>105</v>
      </c>
      <c r="H169" s="200">
        <v>10.32</v>
      </c>
      <c r="I169" s="201"/>
      <c r="J169" s="202">
        <f>ROUND(I169*H169,2)</f>
        <v>0</v>
      </c>
      <c r="K169" s="198" t="s">
        <v>320</v>
      </c>
      <c r="L169" s="41"/>
      <c r="M169" s="203" t="s">
        <v>19</v>
      </c>
      <c r="N169" s="204" t="s">
        <v>47</v>
      </c>
      <c r="O169" s="66"/>
      <c r="P169" s="205">
        <f>O169*H169</f>
        <v>0</v>
      </c>
      <c r="Q169" s="205">
        <v>0</v>
      </c>
      <c r="R169" s="205">
        <f>Q169*H169</f>
        <v>0</v>
      </c>
      <c r="S169" s="205">
        <v>0</v>
      </c>
      <c r="T169" s="206">
        <f>S169*H169</f>
        <v>0</v>
      </c>
      <c r="U169" s="36"/>
      <c r="V169" s="36"/>
      <c r="W169" s="36"/>
      <c r="X169" s="36"/>
      <c r="Y169" s="36"/>
      <c r="Z169" s="36"/>
      <c r="AA169" s="36"/>
      <c r="AB169" s="36"/>
      <c r="AC169" s="36"/>
      <c r="AD169" s="36"/>
      <c r="AE169" s="36"/>
      <c r="AR169" s="207" t="s">
        <v>194</v>
      </c>
      <c r="AT169" s="207" t="s">
        <v>317</v>
      </c>
      <c r="AU169" s="207" t="s">
        <v>86</v>
      </c>
      <c r="AY169" s="19" t="s">
        <v>315</v>
      </c>
      <c r="BE169" s="208">
        <f>IF(N169="základní",J169,0)</f>
        <v>0</v>
      </c>
      <c r="BF169" s="208">
        <f>IF(N169="snížená",J169,0)</f>
        <v>0</v>
      </c>
      <c r="BG169" s="208">
        <f>IF(N169="zákl. přenesená",J169,0)</f>
        <v>0</v>
      </c>
      <c r="BH169" s="208">
        <f>IF(N169="sníž. přenesená",J169,0)</f>
        <v>0</v>
      </c>
      <c r="BI169" s="208">
        <f>IF(N169="nulová",J169,0)</f>
        <v>0</v>
      </c>
      <c r="BJ169" s="19" t="s">
        <v>84</v>
      </c>
      <c r="BK169" s="208">
        <f>ROUND(I169*H169,2)</f>
        <v>0</v>
      </c>
      <c r="BL169" s="19" t="s">
        <v>194</v>
      </c>
      <c r="BM169" s="207" t="s">
        <v>2279</v>
      </c>
    </row>
    <row r="170" spans="1:65" s="2" customFormat="1">
      <c r="A170" s="36"/>
      <c r="B170" s="37"/>
      <c r="C170" s="38"/>
      <c r="D170" s="209" t="s">
        <v>322</v>
      </c>
      <c r="E170" s="38"/>
      <c r="F170" s="210" t="s">
        <v>2280</v>
      </c>
      <c r="G170" s="38"/>
      <c r="H170" s="38"/>
      <c r="I170" s="118"/>
      <c r="J170" s="38"/>
      <c r="K170" s="38"/>
      <c r="L170" s="41"/>
      <c r="M170" s="211"/>
      <c r="N170" s="212"/>
      <c r="O170" s="66"/>
      <c r="P170" s="66"/>
      <c r="Q170" s="66"/>
      <c r="R170" s="66"/>
      <c r="S170" s="66"/>
      <c r="T170" s="67"/>
      <c r="U170" s="36"/>
      <c r="V170" s="36"/>
      <c r="W170" s="36"/>
      <c r="X170" s="36"/>
      <c r="Y170" s="36"/>
      <c r="Z170" s="36"/>
      <c r="AA170" s="36"/>
      <c r="AB170" s="36"/>
      <c r="AC170" s="36"/>
      <c r="AD170" s="36"/>
      <c r="AE170" s="36"/>
      <c r="AT170" s="19" t="s">
        <v>322</v>
      </c>
      <c r="AU170" s="19" t="s">
        <v>86</v>
      </c>
    </row>
    <row r="171" spans="1:65" s="13" customFormat="1">
      <c r="B171" s="213"/>
      <c r="C171" s="214"/>
      <c r="D171" s="209" t="s">
        <v>324</v>
      </c>
      <c r="E171" s="215" t="s">
        <v>19</v>
      </c>
      <c r="F171" s="216" t="s">
        <v>2196</v>
      </c>
      <c r="G171" s="214"/>
      <c r="H171" s="217">
        <v>10.32</v>
      </c>
      <c r="I171" s="218"/>
      <c r="J171" s="214"/>
      <c r="K171" s="214"/>
      <c r="L171" s="219"/>
      <c r="M171" s="220"/>
      <c r="N171" s="221"/>
      <c r="O171" s="221"/>
      <c r="P171" s="221"/>
      <c r="Q171" s="221"/>
      <c r="R171" s="221"/>
      <c r="S171" s="221"/>
      <c r="T171" s="222"/>
      <c r="AT171" s="223" t="s">
        <v>324</v>
      </c>
      <c r="AU171" s="223" t="s">
        <v>86</v>
      </c>
      <c r="AV171" s="13" t="s">
        <v>86</v>
      </c>
      <c r="AW171" s="13" t="s">
        <v>37</v>
      </c>
      <c r="AX171" s="13" t="s">
        <v>84</v>
      </c>
      <c r="AY171" s="223" t="s">
        <v>315</v>
      </c>
    </row>
    <row r="172" spans="1:65" s="2" customFormat="1" ht="16.5" customHeight="1">
      <c r="A172" s="36"/>
      <c r="B172" s="37"/>
      <c r="C172" s="196" t="s">
        <v>466</v>
      </c>
      <c r="D172" s="196" t="s">
        <v>317</v>
      </c>
      <c r="E172" s="197" t="s">
        <v>2281</v>
      </c>
      <c r="F172" s="198" t="s">
        <v>2282</v>
      </c>
      <c r="G172" s="199" t="s">
        <v>105</v>
      </c>
      <c r="H172" s="200">
        <v>10.32</v>
      </c>
      <c r="I172" s="201"/>
      <c r="J172" s="202">
        <f>ROUND(I172*H172,2)</f>
        <v>0</v>
      </c>
      <c r="K172" s="198" t="s">
        <v>320</v>
      </c>
      <c r="L172" s="41"/>
      <c r="M172" s="203" t="s">
        <v>19</v>
      </c>
      <c r="N172" s="204" t="s">
        <v>47</v>
      </c>
      <c r="O172" s="66"/>
      <c r="P172" s="205">
        <f>O172*H172</f>
        <v>0</v>
      </c>
      <c r="Q172" s="205">
        <v>0</v>
      </c>
      <c r="R172" s="205">
        <f>Q172*H172</f>
        <v>0</v>
      </c>
      <c r="S172" s="205">
        <v>0</v>
      </c>
      <c r="T172" s="206">
        <f>S172*H172</f>
        <v>0</v>
      </c>
      <c r="U172" s="36"/>
      <c r="V172" s="36"/>
      <c r="W172" s="36"/>
      <c r="X172" s="36"/>
      <c r="Y172" s="36"/>
      <c r="Z172" s="36"/>
      <c r="AA172" s="36"/>
      <c r="AB172" s="36"/>
      <c r="AC172" s="36"/>
      <c r="AD172" s="36"/>
      <c r="AE172" s="36"/>
      <c r="AR172" s="207" t="s">
        <v>194</v>
      </c>
      <c r="AT172" s="207" t="s">
        <v>317</v>
      </c>
      <c r="AU172" s="207" t="s">
        <v>86</v>
      </c>
      <c r="AY172" s="19" t="s">
        <v>315</v>
      </c>
      <c r="BE172" s="208">
        <f>IF(N172="základní",J172,0)</f>
        <v>0</v>
      </c>
      <c r="BF172" s="208">
        <f>IF(N172="snížená",J172,0)</f>
        <v>0</v>
      </c>
      <c r="BG172" s="208">
        <f>IF(N172="zákl. přenesená",J172,0)</f>
        <v>0</v>
      </c>
      <c r="BH172" s="208">
        <f>IF(N172="sníž. přenesená",J172,0)</f>
        <v>0</v>
      </c>
      <c r="BI172" s="208">
        <f>IF(N172="nulová",J172,0)</f>
        <v>0</v>
      </c>
      <c r="BJ172" s="19" t="s">
        <v>84</v>
      </c>
      <c r="BK172" s="208">
        <f>ROUND(I172*H172,2)</f>
        <v>0</v>
      </c>
      <c r="BL172" s="19" t="s">
        <v>194</v>
      </c>
      <c r="BM172" s="207" t="s">
        <v>2283</v>
      </c>
    </row>
    <row r="173" spans="1:65" s="2" customFormat="1">
      <c r="A173" s="36"/>
      <c r="B173" s="37"/>
      <c r="C173" s="38"/>
      <c r="D173" s="209" t="s">
        <v>322</v>
      </c>
      <c r="E173" s="38"/>
      <c r="F173" s="210" t="s">
        <v>2284</v>
      </c>
      <c r="G173" s="38"/>
      <c r="H173" s="38"/>
      <c r="I173" s="118"/>
      <c r="J173" s="38"/>
      <c r="K173" s="38"/>
      <c r="L173" s="41"/>
      <c r="M173" s="211"/>
      <c r="N173" s="212"/>
      <c r="O173" s="66"/>
      <c r="P173" s="66"/>
      <c r="Q173" s="66"/>
      <c r="R173" s="66"/>
      <c r="S173" s="66"/>
      <c r="T173" s="67"/>
      <c r="U173" s="36"/>
      <c r="V173" s="36"/>
      <c r="W173" s="36"/>
      <c r="X173" s="36"/>
      <c r="Y173" s="36"/>
      <c r="Z173" s="36"/>
      <c r="AA173" s="36"/>
      <c r="AB173" s="36"/>
      <c r="AC173" s="36"/>
      <c r="AD173" s="36"/>
      <c r="AE173" s="36"/>
      <c r="AT173" s="19" t="s">
        <v>322</v>
      </c>
      <c r="AU173" s="19" t="s">
        <v>86</v>
      </c>
    </row>
    <row r="174" spans="1:65" s="13" customFormat="1">
      <c r="B174" s="213"/>
      <c r="C174" s="214"/>
      <c r="D174" s="209" t="s">
        <v>324</v>
      </c>
      <c r="E174" s="215" t="s">
        <v>19</v>
      </c>
      <c r="F174" s="216" t="s">
        <v>2196</v>
      </c>
      <c r="G174" s="214"/>
      <c r="H174" s="217">
        <v>10.32</v>
      </c>
      <c r="I174" s="218"/>
      <c r="J174" s="214"/>
      <c r="K174" s="214"/>
      <c r="L174" s="219"/>
      <c r="M174" s="220"/>
      <c r="N174" s="221"/>
      <c r="O174" s="221"/>
      <c r="P174" s="221"/>
      <c r="Q174" s="221"/>
      <c r="R174" s="221"/>
      <c r="S174" s="221"/>
      <c r="T174" s="222"/>
      <c r="AT174" s="223" t="s">
        <v>324</v>
      </c>
      <c r="AU174" s="223" t="s">
        <v>86</v>
      </c>
      <c r="AV174" s="13" t="s">
        <v>86</v>
      </c>
      <c r="AW174" s="13" t="s">
        <v>37</v>
      </c>
      <c r="AX174" s="13" t="s">
        <v>84</v>
      </c>
      <c r="AY174" s="223" t="s">
        <v>315</v>
      </c>
    </row>
    <row r="175" spans="1:65" s="2" customFormat="1" ht="16.5" customHeight="1">
      <c r="A175" s="36"/>
      <c r="B175" s="37"/>
      <c r="C175" s="196" t="s">
        <v>7</v>
      </c>
      <c r="D175" s="196" t="s">
        <v>317</v>
      </c>
      <c r="E175" s="197" t="s">
        <v>2285</v>
      </c>
      <c r="F175" s="198" t="s">
        <v>2286</v>
      </c>
      <c r="G175" s="199" t="s">
        <v>105</v>
      </c>
      <c r="H175" s="200">
        <v>3.04</v>
      </c>
      <c r="I175" s="201"/>
      <c r="J175" s="202">
        <f>ROUND(I175*H175,2)</f>
        <v>0</v>
      </c>
      <c r="K175" s="198" t="s">
        <v>320</v>
      </c>
      <c r="L175" s="41"/>
      <c r="M175" s="203" t="s">
        <v>19</v>
      </c>
      <c r="N175" s="204" t="s">
        <v>47</v>
      </c>
      <c r="O175" s="66"/>
      <c r="P175" s="205">
        <f>O175*H175</f>
        <v>0</v>
      </c>
      <c r="Q175" s="205">
        <v>1.58E-3</v>
      </c>
      <c r="R175" s="205">
        <f>Q175*H175</f>
        <v>4.8032000000000005E-3</v>
      </c>
      <c r="S175" s="205">
        <v>0</v>
      </c>
      <c r="T175" s="206">
        <f>S175*H175</f>
        <v>0</v>
      </c>
      <c r="U175" s="36"/>
      <c r="V175" s="36"/>
      <c r="W175" s="36"/>
      <c r="X175" s="36"/>
      <c r="Y175" s="36"/>
      <c r="Z175" s="36"/>
      <c r="AA175" s="36"/>
      <c r="AB175" s="36"/>
      <c r="AC175" s="36"/>
      <c r="AD175" s="36"/>
      <c r="AE175" s="36"/>
      <c r="AR175" s="207" t="s">
        <v>194</v>
      </c>
      <c r="AT175" s="207" t="s">
        <v>317</v>
      </c>
      <c r="AU175" s="207" t="s">
        <v>86</v>
      </c>
      <c r="AY175" s="19" t="s">
        <v>315</v>
      </c>
      <c r="BE175" s="208">
        <f>IF(N175="základní",J175,0)</f>
        <v>0</v>
      </c>
      <c r="BF175" s="208">
        <f>IF(N175="snížená",J175,0)</f>
        <v>0</v>
      </c>
      <c r="BG175" s="208">
        <f>IF(N175="zákl. přenesená",J175,0)</f>
        <v>0</v>
      </c>
      <c r="BH175" s="208">
        <f>IF(N175="sníž. přenesená",J175,0)</f>
        <v>0</v>
      </c>
      <c r="BI175" s="208">
        <f>IF(N175="nulová",J175,0)</f>
        <v>0</v>
      </c>
      <c r="BJ175" s="19" t="s">
        <v>84</v>
      </c>
      <c r="BK175" s="208">
        <f>ROUND(I175*H175,2)</f>
        <v>0</v>
      </c>
      <c r="BL175" s="19" t="s">
        <v>194</v>
      </c>
      <c r="BM175" s="207" t="s">
        <v>2287</v>
      </c>
    </row>
    <row r="176" spans="1:65" s="2" customFormat="1">
      <c r="A176" s="36"/>
      <c r="B176" s="37"/>
      <c r="C176" s="38"/>
      <c r="D176" s="209" t="s">
        <v>322</v>
      </c>
      <c r="E176" s="38"/>
      <c r="F176" s="210" t="s">
        <v>2288</v>
      </c>
      <c r="G176" s="38"/>
      <c r="H176" s="38"/>
      <c r="I176" s="118"/>
      <c r="J176" s="38"/>
      <c r="K176" s="38"/>
      <c r="L176" s="41"/>
      <c r="M176" s="211"/>
      <c r="N176" s="212"/>
      <c r="O176" s="66"/>
      <c r="P176" s="66"/>
      <c r="Q176" s="66"/>
      <c r="R176" s="66"/>
      <c r="S176" s="66"/>
      <c r="T176" s="67"/>
      <c r="U176" s="36"/>
      <c r="V176" s="36"/>
      <c r="W176" s="36"/>
      <c r="X176" s="36"/>
      <c r="Y176" s="36"/>
      <c r="Z176" s="36"/>
      <c r="AA176" s="36"/>
      <c r="AB176" s="36"/>
      <c r="AC176" s="36"/>
      <c r="AD176" s="36"/>
      <c r="AE176" s="36"/>
      <c r="AT176" s="19" t="s">
        <v>322</v>
      </c>
      <c r="AU176" s="19" t="s">
        <v>86</v>
      </c>
    </row>
    <row r="177" spans="1:65" s="2" customFormat="1" ht="16.5" customHeight="1">
      <c r="A177" s="36"/>
      <c r="B177" s="37"/>
      <c r="C177" s="196" t="s">
        <v>494</v>
      </c>
      <c r="D177" s="196" t="s">
        <v>317</v>
      </c>
      <c r="E177" s="197" t="s">
        <v>2289</v>
      </c>
      <c r="F177" s="198" t="s">
        <v>2290</v>
      </c>
      <c r="G177" s="199" t="s">
        <v>105</v>
      </c>
      <c r="H177" s="200">
        <v>1.2310000000000001</v>
      </c>
      <c r="I177" s="201"/>
      <c r="J177" s="202">
        <f>ROUND(I177*H177,2)</f>
        <v>0</v>
      </c>
      <c r="K177" s="198" t="s">
        <v>19</v>
      </c>
      <c r="L177" s="41"/>
      <c r="M177" s="203" t="s">
        <v>19</v>
      </c>
      <c r="N177" s="204" t="s">
        <v>47</v>
      </c>
      <c r="O177" s="66"/>
      <c r="P177" s="205">
        <f>O177*H177</f>
        <v>0</v>
      </c>
      <c r="Q177" s="205">
        <v>0</v>
      </c>
      <c r="R177" s="205">
        <f>Q177*H177</f>
        <v>0</v>
      </c>
      <c r="S177" s="205">
        <v>0</v>
      </c>
      <c r="T177" s="206">
        <f>S177*H177</f>
        <v>0</v>
      </c>
      <c r="U177" s="36"/>
      <c r="V177" s="36"/>
      <c r="W177" s="36"/>
      <c r="X177" s="36"/>
      <c r="Y177" s="36"/>
      <c r="Z177" s="36"/>
      <c r="AA177" s="36"/>
      <c r="AB177" s="36"/>
      <c r="AC177" s="36"/>
      <c r="AD177" s="36"/>
      <c r="AE177" s="36"/>
      <c r="AR177" s="207" t="s">
        <v>194</v>
      </c>
      <c r="AT177" s="207" t="s">
        <v>317</v>
      </c>
      <c r="AU177" s="207" t="s">
        <v>86</v>
      </c>
      <c r="AY177" s="19" t="s">
        <v>315</v>
      </c>
      <c r="BE177" s="208">
        <f>IF(N177="základní",J177,0)</f>
        <v>0</v>
      </c>
      <c r="BF177" s="208">
        <f>IF(N177="snížená",J177,0)</f>
        <v>0</v>
      </c>
      <c r="BG177" s="208">
        <f>IF(N177="zákl. přenesená",J177,0)</f>
        <v>0</v>
      </c>
      <c r="BH177" s="208">
        <f>IF(N177="sníž. přenesená",J177,0)</f>
        <v>0</v>
      </c>
      <c r="BI177" s="208">
        <f>IF(N177="nulová",J177,0)</f>
        <v>0</v>
      </c>
      <c r="BJ177" s="19" t="s">
        <v>84</v>
      </c>
      <c r="BK177" s="208">
        <f>ROUND(I177*H177,2)</f>
        <v>0</v>
      </c>
      <c r="BL177" s="19" t="s">
        <v>194</v>
      </c>
      <c r="BM177" s="207" t="s">
        <v>2291</v>
      </c>
    </row>
    <row r="178" spans="1:65" s="2" customFormat="1" ht="19.5">
      <c r="A178" s="36"/>
      <c r="B178" s="37"/>
      <c r="C178" s="38"/>
      <c r="D178" s="209" t="s">
        <v>322</v>
      </c>
      <c r="E178" s="38"/>
      <c r="F178" s="210" t="s">
        <v>2292</v>
      </c>
      <c r="G178" s="38"/>
      <c r="H178" s="38"/>
      <c r="I178" s="118"/>
      <c r="J178" s="38"/>
      <c r="K178" s="38"/>
      <c r="L178" s="41"/>
      <c r="M178" s="211"/>
      <c r="N178" s="212"/>
      <c r="O178" s="66"/>
      <c r="P178" s="66"/>
      <c r="Q178" s="66"/>
      <c r="R178" s="66"/>
      <c r="S178" s="66"/>
      <c r="T178" s="67"/>
      <c r="U178" s="36"/>
      <c r="V178" s="36"/>
      <c r="W178" s="36"/>
      <c r="X178" s="36"/>
      <c r="Y178" s="36"/>
      <c r="Z178" s="36"/>
      <c r="AA178" s="36"/>
      <c r="AB178" s="36"/>
      <c r="AC178" s="36"/>
      <c r="AD178" s="36"/>
      <c r="AE178" s="36"/>
      <c r="AT178" s="19" t="s">
        <v>322</v>
      </c>
      <c r="AU178" s="19" t="s">
        <v>86</v>
      </c>
    </row>
    <row r="179" spans="1:65" s="14" customFormat="1">
      <c r="B179" s="225"/>
      <c r="C179" s="226"/>
      <c r="D179" s="209" t="s">
        <v>324</v>
      </c>
      <c r="E179" s="227" t="s">
        <v>19</v>
      </c>
      <c r="F179" s="228" t="s">
        <v>2210</v>
      </c>
      <c r="G179" s="226"/>
      <c r="H179" s="227" t="s">
        <v>19</v>
      </c>
      <c r="I179" s="229"/>
      <c r="J179" s="226"/>
      <c r="K179" s="226"/>
      <c r="L179" s="230"/>
      <c r="M179" s="231"/>
      <c r="N179" s="232"/>
      <c r="O179" s="232"/>
      <c r="P179" s="232"/>
      <c r="Q179" s="232"/>
      <c r="R179" s="232"/>
      <c r="S179" s="232"/>
      <c r="T179" s="233"/>
      <c r="AT179" s="234" t="s">
        <v>324</v>
      </c>
      <c r="AU179" s="234" t="s">
        <v>86</v>
      </c>
      <c r="AV179" s="14" t="s">
        <v>84</v>
      </c>
      <c r="AW179" s="14" t="s">
        <v>37</v>
      </c>
      <c r="AX179" s="14" t="s">
        <v>76</v>
      </c>
      <c r="AY179" s="234" t="s">
        <v>315</v>
      </c>
    </row>
    <row r="180" spans="1:65" s="13" customFormat="1">
      <c r="B180" s="213"/>
      <c r="C180" s="214"/>
      <c r="D180" s="209" t="s">
        <v>324</v>
      </c>
      <c r="E180" s="215" t="s">
        <v>19</v>
      </c>
      <c r="F180" s="216" t="s">
        <v>2293</v>
      </c>
      <c r="G180" s="214"/>
      <c r="H180" s="217">
        <v>0.69099999999999995</v>
      </c>
      <c r="I180" s="218"/>
      <c r="J180" s="214"/>
      <c r="K180" s="214"/>
      <c r="L180" s="219"/>
      <c r="M180" s="220"/>
      <c r="N180" s="221"/>
      <c r="O180" s="221"/>
      <c r="P180" s="221"/>
      <c r="Q180" s="221"/>
      <c r="R180" s="221"/>
      <c r="S180" s="221"/>
      <c r="T180" s="222"/>
      <c r="AT180" s="223" t="s">
        <v>324</v>
      </c>
      <c r="AU180" s="223" t="s">
        <v>86</v>
      </c>
      <c r="AV180" s="13" t="s">
        <v>86</v>
      </c>
      <c r="AW180" s="13" t="s">
        <v>37</v>
      </c>
      <c r="AX180" s="13" t="s">
        <v>76</v>
      </c>
      <c r="AY180" s="223" t="s">
        <v>315</v>
      </c>
    </row>
    <row r="181" spans="1:65" s="13" customFormat="1">
      <c r="B181" s="213"/>
      <c r="C181" s="214"/>
      <c r="D181" s="209" t="s">
        <v>324</v>
      </c>
      <c r="E181" s="215" t="s">
        <v>19</v>
      </c>
      <c r="F181" s="216" t="s">
        <v>2294</v>
      </c>
      <c r="G181" s="214"/>
      <c r="H181" s="217">
        <v>0.54</v>
      </c>
      <c r="I181" s="218"/>
      <c r="J181" s="214"/>
      <c r="K181" s="214"/>
      <c r="L181" s="219"/>
      <c r="M181" s="220"/>
      <c r="N181" s="221"/>
      <c r="O181" s="221"/>
      <c r="P181" s="221"/>
      <c r="Q181" s="221"/>
      <c r="R181" s="221"/>
      <c r="S181" s="221"/>
      <c r="T181" s="222"/>
      <c r="AT181" s="223" t="s">
        <v>324</v>
      </c>
      <c r="AU181" s="223" t="s">
        <v>86</v>
      </c>
      <c r="AV181" s="13" t="s">
        <v>86</v>
      </c>
      <c r="AW181" s="13" t="s">
        <v>37</v>
      </c>
      <c r="AX181" s="13" t="s">
        <v>76</v>
      </c>
      <c r="AY181" s="223" t="s">
        <v>315</v>
      </c>
    </row>
    <row r="182" spans="1:65" s="16" customFormat="1">
      <c r="B182" s="246"/>
      <c r="C182" s="247"/>
      <c r="D182" s="209" t="s">
        <v>324</v>
      </c>
      <c r="E182" s="248" t="s">
        <v>19</v>
      </c>
      <c r="F182" s="249" t="s">
        <v>368</v>
      </c>
      <c r="G182" s="247"/>
      <c r="H182" s="250">
        <v>1.2310000000000001</v>
      </c>
      <c r="I182" s="251"/>
      <c r="J182" s="247"/>
      <c r="K182" s="247"/>
      <c r="L182" s="252"/>
      <c r="M182" s="253"/>
      <c r="N182" s="254"/>
      <c r="O182" s="254"/>
      <c r="P182" s="254"/>
      <c r="Q182" s="254"/>
      <c r="R182" s="254"/>
      <c r="S182" s="254"/>
      <c r="T182" s="255"/>
      <c r="AT182" s="256" t="s">
        <v>324</v>
      </c>
      <c r="AU182" s="256" t="s">
        <v>86</v>
      </c>
      <c r="AV182" s="16" t="s">
        <v>194</v>
      </c>
      <c r="AW182" s="16" t="s">
        <v>37</v>
      </c>
      <c r="AX182" s="16" t="s">
        <v>84</v>
      </c>
      <c r="AY182" s="256" t="s">
        <v>315</v>
      </c>
    </row>
    <row r="183" spans="1:65" s="2" customFormat="1" ht="16.5" customHeight="1">
      <c r="A183" s="36"/>
      <c r="B183" s="37"/>
      <c r="C183" s="196" t="s">
        <v>500</v>
      </c>
      <c r="D183" s="196" t="s">
        <v>317</v>
      </c>
      <c r="E183" s="197" t="s">
        <v>2295</v>
      </c>
      <c r="F183" s="198" t="s">
        <v>2097</v>
      </c>
      <c r="G183" s="199" t="s">
        <v>994</v>
      </c>
      <c r="H183" s="200">
        <v>1</v>
      </c>
      <c r="I183" s="201"/>
      <c r="J183" s="202">
        <f>ROUND(I183*H183,2)</f>
        <v>0</v>
      </c>
      <c r="K183" s="198" t="s">
        <v>19</v>
      </c>
      <c r="L183" s="41"/>
      <c r="M183" s="203" t="s">
        <v>19</v>
      </c>
      <c r="N183" s="204" t="s">
        <v>47</v>
      </c>
      <c r="O183" s="66"/>
      <c r="P183" s="205">
        <f>O183*H183</f>
        <v>0</v>
      </c>
      <c r="Q183" s="205">
        <v>0</v>
      </c>
      <c r="R183" s="205">
        <f>Q183*H183</f>
        <v>0</v>
      </c>
      <c r="S183" s="205">
        <v>0</v>
      </c>
      <c r="T183" s="206">
        <f>S183*H183</f>
        <v>0</v>
      </c>
      <c r="U183" s="36"/>
      <c r="V183" s="36"/>
      <c r="W183" s="36"/>
      <c r="X183" s="36"/>
      <c r="Y183" s="36"/>
      <c r="Z183" s="36"/>
      <c r="AA183" s="36"/>
      <c r="AB183" s="36"/>
      <c r="AC183" s="36"/>
      <c r="AD183" s="36"/>
      <c r="AE183" s="36"/>
      <c r="AR183" s="207" t="s">
        <v>194</v>
      </c>
      <c r="AT183" s="207" t="s">
        <v>317</v>
      </c>
      <c r="AU183" s="207" t="s">
        <v>86</v>
      </c>
      <c r="AY183" s="19" t="s">
        <v>315</v>
      </c>
      <c r="BE183" s="208">
        <f>IF(N183="základní",J183,0)</f>
        <v>0</v>
      </c>
      <c r="BF183" s="208">
        <f>IF(N183="snížená",J183,0)</f>
        <v>0</v>
      </c>
      <c r="BG183" s="208">
        <f>IF(N183="zákl. přenesená",J183,0)</f>
        <v>0</v>
      </c>
      <c r="BH183" s="208">
        <f>IF(N183="sníž. přenesená",J183,0)</f>
        <v>0</v>
      </c>
      <c r="BI183" s="208">
        <f>IF(N183="nulová",J183,0)</f>
        <v>0</v>
      </c>
      <c r="BJ183" s="19" t="s">
        <v>84</v>
      </c>
      <c r="BK183" s="208">
        <f>ROUND(I183*H183,2)</f>
        <v>0</v>
      </c>
      <c r="BL183" s="19" t="s">
        <v>194</v>
      </c>
      <c r="BM183" s="207" t="s">
        <v>2296</v>
      </c>
    </row>
    <row r="184" spans="1:65" s="2" customFormat="1" ht="16.5" customHeight="1">
      <c r="A184" s="36"/>
      <c r="B184" s="37"/>
      <c r="C184" s="257" t="s">
        <v>507</v>
      </c>
      <c r="D184" s="257" t="s">
        <v>576</v>
      </c>
      <c r="E184" s="258" t="s">
        <v>2101</v>
      </c>
      <c r="F184" s="259" t="s">
        <v>2102</v>
      </c>
      <c r="G184" s="260" t="s">
        <v>994</v>
      </c>
      <c r="H184" s="261">
        <v>1</v>
      </c>
      <c r="I184" s="262"/>
      <c r="J184" s="263">
        <f>ROUND(I184*H184,2)</f>
        <v>0</v>
      </c>
      <c r="K184" s="259" t="s">
        <v>19</v>
      </c>
      <c r="L184" s="264"/>
      <c r="M184" s="265" t="s">
        <v>19</v>
      </c>
      <c r="N184" s="266" t="s">
        <v>47</v>
      </c>
      <c r="O184" s="66"/>
      <c r="P184" s="205">
        <f>O184*H184</f>
        <v>0</v>
      </c>
      <c r="Q184" s="205">
        <v>0</v>
      </c>
      <c r="R184" s="205">
        <f>Q184*H184</f>
        <v>0</v>
      </c>
      <c r="S184" s="205">
        <v>0</v>
      </c>
      <c r="T184" s="206">
        <f>S184*H184</f>
        <v>0</v>
      </c>
      <c r="U184" s="36"/>
      <c r="V184" s="36"/>
      <c r="W184" s="36"/>
      <c r="X184" s="36"/>
      <c r="Y184" s="36"/>
      <c r="Z184" s="36"/>
      <c r="AA184" s="36"/>
      <c r="AB184" s="36"/>
      <c r="AC184" s="36"/>
      <c r="AD184" s="36"/>
      <c r="AE184" s="36"/>
      <c r="AR184" s="207" t="s">
        <v>379</v>
      </c>
      <c r="AT184" s="207" t="s">
        <v>576</v>
      </c>
      <c r="AU184" s="207" t="s">
        <v>86</v>
      </c>
      <c r="AY184" s="19" t="s">
        <v>315</v>
      </c>
      <c r="BE184" s="208">
        <f>IF(N184="základní",J184,0)</f>
        <v>0</v>
      </c>
      <c r="BF184" s="208">
        <f>IF(N184="snížená",J184,0)</f>
        <v>0</v>
      </c>
      <c r="BG184" s="208">
        <f>IF(N184="zákl. přenesená",J184,0)</f>
        <v>0</v>
      </c>
      <c r="BH184" s="208">
        <f>IF(N184="sníž. přenesená",J184,0)</f>
        <v>0</v>
      </c>
      <c r="BI184" s="208">
        <f>IF(N184="nulová",J184,0)</f>
        <v>0</v>
      </c>
      <c r="BJ184" s="19" t="s">
        <v>84</v>
      </c>
      <c r="BK184" s="208">
        <f>ROUND(I184*H184,2)</f>
        <v>0</v>
      </c>
      <c r="BL184" s="19" t="s">
        <v>194</v>
      </c>
      <c r="BM184" s="207" t="s">
        <v>2297</v>
      </c>
    </row>
    <row r="185" spans="1:65" s="2" customFormat="1" ht="107.25">
      <c r="A185" s="36"/>
      <c r="B185" s="37"/>
      <c r="C185" s="38"/>
      <c r="D185" s="209" t="s">
        <v>322</v>
      </c>
      <c r="E185" s="38"/>
      <c r="F185" s="210" t="s">
        <v>2104</v>
      </c>
      <c r="G185" s="38"/>
      <c r="H185" s="38"/>
      <c r="I185" s="118"/>
      <c r="J185" s="38"/>
      <c r="K185" s="38"/>
      <c r="L185" s="41"/>
      <c r="M185" s="211"/>
      <c r="N185" s="212"/>
      <c r="O185" s="66"/>
      <c r="P185" s="66"/>
      <c r="Q185" s="66"/>
      <c r="R185" s="66"/>
      <c r="S185" s="66"/>
      <c r="T185" s="67"/>
      <c r="U185" s="36"/>
      <c r="V185" s="36"/>
      <c r="W185" s="36"/>
      <c r="X185" s="36"/>
      <c r="Y185" s="36"/>
      <c r="Z185" s="36"/>
      <c r="AA185" s="36"/>
      <c r="AB185" s="36"/>
      <c r="AC185" s="36"/>
      <c r="AD185" s="36"/>
      <c r="AE185" s="36"/>
      <c r="AT185" s="19" t="s">
        <v>322</v>
      </c>
      <c r="AU185" s="19" t="s">
        <v>86</v>
      </c>
    </row>
    <row r="186" spans="1:65" s="2" customFormat="1" ht="24" customHeight="1">
      <c r="A186" s="36"/>
      <c r="B186" s="37"/>
      <c r="C186" s="196" t="s">
        <v>513</v>
      </c>
      <c r="D186" s="196" t="s">
        <v>317</v>
      </c>
      <c r="E186" s="197" t="s">
        <v>2298</v>
      </c>
      <c r="F186" s="198" t="s">
        <v>2299</v>
      </c>
      <c r="G186" s="199" t="s">
        <v>105</v>
      </c>
      <c r="H186" s="200">
        <v>1</v>
      </c>
      <c r="I186" s="201"/>
      <c r="J186" s="202">
        <f>ROUND(I186*H186,2)</f>
        <v>0</v>
      </c>
      <c r="K186" s="198" t="s">
        <v>19</v>
      </c>
      <c r="L186" s="41"/>
      <c r="M186" s="203" t="s">
        <v>19</v>
      </c>
      <c r="N186" s="204" t="s">
        <v>47</v>
      </c>
      <c r="O186" s="66"/>
      <c r="P186" s="205">
        <f>O186*H186</f>
        <v>0</v>
      </c>
      <c r="Q186" s="205">
        <v>4.8000000000000001E-2</v>
      </c>
      <c r="R186" s="205">
        <f>Q186*H186</f>
        <v>4.8000000000000001E-2</v>
      </c>
      <c r="S186" s="205">
        <v>0</v>
      </c>
      <c r="T186" s="206">
        <f>S186*H186</f>
        <v>0</v>
      </c>
      <c r="U186" s="36"/>
      <c r="V186" s="36"/>
      <c r="W186" s="36"/>
      <c r="X186" s="36"/>
      <c r="Y186" s="36"/>
      <c r="Z186" s="36"/>
      <c r="AA186" s="36"/>
      <c r="AB186" s="36"/>
      <c r="AC186" s="36"/>
      <c r="AD186" s="36"/>
      <c r="AE186" s="36"/>
      <c r="AR186" s="207" t="s">
        <v>194</v>
      </c>
      <c r="AT186" s="207" t="s">
        <v>317</v>
      </c>
      <c r="AU186" s="207" t="s">
        <v>86</v>
      </c>
      <c r="AY186" s="19" t="s">
        <v>315</v>
      </c>
      <c r="BE186" s="208">
        <f>IF(N186="základní",J186,0)</f>
        <v>0</v>
      </c>
      <c r="BF186" s="208">
        <f>IF(N186="snížená",J186,0)</f>
        <v>0</v>
      </c>
      <c r="BG186" s="208">
        <f>IF(N186="zákl. přenesená",J186,0)</f>
        <v>0</v>
      </c>
      <c r="BH186" s="208">
        <f>IF(N186="sníž. přenesená",J186,0)</f>
        <v>0</v>
      </c>
      <c r="BI186" s="208">
        <f>IF(N186="nulová",J186,0)</f>
        <v>0</v>
      </c>
      <c r="BJ186" s="19" t="s">
        <v>84</v>
      </c>
      <c r="BK186" s="208">
        <f>ROUND(I186*H186,2)</f>
        <v>0</v>
      </c>
      <c r="BL186" s="19" t="s">
        <v>194</v>
      </c>
      <c r="BM186" s="207" t="s">
        <v>2300</v>
      </c>
    </row>
    <row r="187" spans="1:65" s="2" customFormat="1" ht="58.5">
      <c r="A187" s="36"/>
      <c r="B187" s="37"/>
      <c r="C187" s="38"/>
      <c r="D187" s="209" t="s">
        <v>322</v>
      </c>
      <c r="E187" s="38"/>
      <c r="F187" s="210" t="s">
        <v>2301</v>
      </c>
      <c r="G187" s="38"/>
      <c r="H187" s="38"/>
      <c r="I187" s="118"/>
      <c r="J187" s="38"/>
      <c r="K187" s="38"/>
      <c r="L187" s="41"/>
      <c r="M187" s="211"/>
      <c r="N187" s="212"/>
      <c r="O187" s="66"/>
      <c r="P187" s="66"/>
      <c r="Q187" s="66"/>
      <c r="R187" s="66"/>
      <c r="S187" s="66"/>
      <c r="T187" s="67"/>
      <c r="U187" s="36"/>
      <c r="V187" s="36"/>
      <c r="W187" s="36"/>
      <c r="X187" s="36"/>
      <c r="Y187" s="36"/>
      <c r="Z187" s="36"/>
      <c r="AA187" s="36"/>
      <c r="AB187" s="36"/>
      <c r="AC187" s="36"/>
      <c r="AD187" s="36"/>
      <c r="AE187" s="36"/>
      <c r="AT187" s="19" t="s">
        <v>322</v>
      </c>
      <c r="AU187" s="19" t="s">
        <v>86</v>
      </c>
    </row>
    <row r="188" spans="1:65" s="13" customFormat="1">
      <c r="B188" s="213"/>
      <c r="C188" s="214"/>
      <c r="D188" s="209" t="s">
        <v>324</v>
      </c>
      <c r="E188" s="215" t="s">
        <v>19</v>
      </c>
      <c r="F188" s="216" t="s">
        <v>2302</v>
      </c>
      <c r="G188" s="214"/>
      <c r="H188" s="217">
        <v>1</v>
      </c>
      <c r="I188" s="218"/>
      <c r="J188" s="214"/>
      <c r="K188" s="214"/>
      <c r="L188" s="219"/>
      <c r="M188" s="220"/>
      <c r="N188" s="221"/>
      <c r="O188" s="221"/>
      <c r="P188" s="221"/>
      <c r="Q188" s="221"/>
      <c r="R188" s="221"/>
      <c r="S188" s="221"/>
      <c r="T188" s="222"/>
      <c r="AT188" s="223" t="s">
        <v>324</v>
      </c>
      <c r="AU188" s="223" t="s">
        <v>86</v>
      </c>
      <c r="AV188" s="13" t="s">
        <v>86</v>
      </c>
      <c r="AW188" s="13" t="s">
        <v>37</v>
      </c>
      <c r="AX188" s="13" t="s">
        <v>84</v>
      </c>
      <c r="AY188" s="223" t="s">
        <v>315</v>
      </c>
    </row>
    <row r="189" spans="1:65" s="12" customFormat="1" ht="22.9" customHeight="1">
      <c r="B189" s="180"/>
      <c r="C189" s="181"/>
      <c r="D189" s="182" t="s">
        <v>75</v>
      </c>
      <c r="E189" s="194" t="s">
        <v>1728</v>
      </c>
      <c r="F189" s="194" t="s">
        <v>1729</v>
      </c>
      <c r="G189" s="181"/>
      <c r="H189" s="181"/>
      <c r="I189" s="184"/>
      <c r="J189" s="195">
        <f>BK189</f>
        <v>0</v>
      </c>
      <c r="K189" s="181"/>
      <c r="L189" s="186"/>
      <c r="M189" s="187"/>
      <c r="N189" s="188"/>
      <c r="O189" s="188"/>
      <c r="P189" s="189">
        <f>SUM(P190:P191)</f>
        <v>0</v>
      </c>
      <c r="Q189" s="188"/>
      <c r="R189" s="189">
        <f>SUM(R190:R191)</f>
        <v>0</v>
      </c>
      <c r="S189" s="188"/>
      <c r="T189" s="190">
        <f>SUM(T190:T191)</f>
        <v>0</v>
      </c>
      <c r="AR189" s="191" t="s">
        <v>84</v>
      </c>
      <c r="AT189" s="192" t="s">
        <v>75</v>
      </c>
      <c r="AU189" s="192" t="s">
        <v>84</v>
      </c>
      <c r="AY189" s="191" t="s">
        <v>315</v>
      </c>
      <c r="BK189" s="193">
        <f>SUM(BK190:BK191)</f>
        <v>0</v>
      </c>
    </row>
    <row r="190" spans="1:65" s="2" customFormat="1" ht="16.5" customHeight="1">
      <c r="A190" s="36"/>
      <c r="B190" s="37"/>
      <c r="C190" s="196" t="s">
        <v>519</v>
      </c>
      <c r="D190" s="196" t="s">
        <v>317</v>
      </c>
      <c r="E190" s="197" t="s">
        <v>1731</v>
      </c>
      <c r="F190" s="198" t="s">
        <v>1732</v>
      </c>
      <c r="G190" s="199" t="s">
        <v>117</v>
      </c>
      <c r="H190" s="200">
        <v>0.98099999999999998</v>
      </c>
      <c r="I190" s="201"/>
      <c r="J190" s="202">
        <f>ROUND(I190*H190,2)</f>
        <v>0</v>
      </c>
      <c r="K190" s="198" t="s">
        <v>320</v>
      </c>
      <c r="L190" s="41"/>
      <c r="M190" s="203" t="s">
        <v>19</v>
      </c>
      <c r="N190" s="204" t="s">
        <v>47</v>
      </c>
      <c r="O190" s="66"/>
      <c r="P190" s="205">
        <f>O190*H190</f>
        <v>0</v>
      </c>
      <c r="Q190" s="205">
        <v>0</v>
      </c>
      <c r="R190" s="205">
        <f>Q190*H190</f>
        <v>0</v>
      </c>
      <c r="S190" s="205">
        <v>0</v>
      </c>
      <c r="T190" s="206">
        <f>S190*H190</f>
        <v>0</v>
      </c>
      <c r="U190" s="36"/>
      <c r="V190" s="36"/>
      <c r="W190" s="36"/>
      <c r="X190" s="36"/>
      <c r="Y190" s="36"/>
      <c r="Z190" s="36"/>
      <c r="AA190" s="36"/>
      <c r="AB190" s="36"/>
      <c r="AC190" s="36"/>
      <c r="AD190" s="36"/>
      <c r="AE190" s="36"/>
      <c r="AR190" s="207" t="s">
        <v>194</v>
      </c>
      <c r="AT190" s="207" t="s">
        <v>317</v>
      </c>
      <c r="AU190" s="207" t="s">
        <v>86</v>
      </c>
      <c r="AY190" s="19" t="s">
        <v>315</v>
      </c>
      <c r="BE190" s="208">
        <f>IF(N190="základní",J190,0)</f>
        <v>0</v>
      </c>
      <c r="BF190" s="208">
        <f>IF(N190="snížená",J190,0)</f>
        <v>0</v>
      </c>
      <c r="BG190" s="208">
        <f>IF(N190="zákl. přenesená",J190,0)</f>
        <v>0</v>
      </c>
      <c r="BH190" s="208">
        <f>IF(N190="sníž. přenesená",J190,0)</f>
        <v>0</v>
      </c>
      <c r="BI190" s="208">
        <f>IF(N190="nulová",J190,0)</f>
        <v>0</v>
      </c>
      <c r="BJ190" s="19" t="s">
        <v>84</v>
      </c>
      <c r="BK190" s="208">
        <f>ROUND(I190*H190,2)</f>
        <v>0</v>
      </c>
      <c r="BL190" s="19" t="s">
        <v>194</v>
      </c>
      <c r="BM190" s="207" t="s">
        <v>2127</v>
      </c>
    </row>
    <row r="191" spans="1:65" s="2" customFormat="1">
      <c r="A191" s="36"/>
      <c r="B191" s="37"/>
      <c r="C191" s="38"/>
      <c r="D191" s="209" t="s">
        <v>322</v>
      </c>
      <c r="E191" s="38"/>
      <c r="F191" s="210" t="s">
        <v>1734</v>
      </c>
      <c r="G191" s="38"/>
      <c r="H191" s="38"/>
      <c r="I191" s="118"/>
      <c r="J191" s="38"/>
      <c r="K191" s="38"/>
      <c r="L191" s="41"/>
      <c r="M191" s="267"/>
      <c r="N191" s="268"/>
      <c r="O191" s="269"/>
      <c r="P191" s="269"/>
      <c r="Q191" s="269"/>
      <c r="R191" s="269"/>
      <c r="S191" s="269"/>
      <c r="T191" s="270"/>
      <c r="U191" s="36"/>
      <c r="V191" s="36"/>
      <c r="W191" s="36"/>
      <c r="X191" s="36"/>
      <c r="Y191" s="36"/>
      <c r="Z191" s="36"/>
      <c r="AA191" s="36"/>
      <c r="AB191" s="36"/>
      <c r="AC191" s="36"/>
      <c r="AD191" s="36"/>
      <c r="AE191" s="36"/>
      <c r="AT191" s="19" t="s">
        <v>322</v>
      </c>
      <c r="AU191" s="19" t="s">
        <v>86</v>
      </c>
    </row>
    <row r="192" spans="1:65" s="2" customFormat="1" ht="6.95" customHeight="1">
      <c r="A192" s="36"/>
      <c r="B192" s="49"/>
      <c r="C192" s="50"/>
      <c r="D192" s="50"/>
      <c r="E192" s="50"/>
      <c r="F192" s="50"/>
      <c r="G192" s="50"/>
      <c r="H192" s="50"/>
      <c r="I192" s="146"/>
      <c r="J192" s="50"/>
      <c r="K192" s="50"/>
      <c r="L192" s="41"/>
      <c r="M192" s="36"/>
      <c r="O192" s="36"/>
      <c r="P192" s="36"/>
      <c r="Q192" s="36"/>
      <c r="R192" s="36"/>
      <c r="S192" s="36"/>
      <c r="T192" s="36"/>
      <c r="U192" s="36"/>
      <c r="V192" s="36"/>
      <c r="W192" s="36"/>
      <c r="X192" s="36"/>
      <c r="Y192" s="36"/>
      <c r="Z192" s="36"/>
      <c r="AA192" s="36"/>
      <c r="AB192" s="36"/>
      <c r="AC192" s="36"/>
      <c r="AD192" s="36"/>
      <c r="AE192" s="36"/>
    </row>
  </sheetData>
  <sheetProtection algorithmName="SHA-512" hashValue="ORCawlL92AOYg3cf2JRBlMcvZt0wY63+tjsSSxkh+Uo44UgTkU4FHqDHIdEqQiBC1R2H+u2HZs4ImMg33X/l/g==" saltValue="0n8TWunktbAUe/InbSCmY1MQYdTzWDDLpScxC/IQxgP/wo8IYEPqvL7pDLFvZrSIF8y7Z5pf0SEHPIUEtx+L9w==" spinCount="100000" sheet="1" objects="1" scenarios="1" formatColumns="0" formatRows="0" autoFilter="0"/>
  <autoFilter ref="C89:K191"/>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2:BM261"/>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84"/>
      <c r="M2" s="384"/>
      <c r="N2" s="384"/>
      <c r="O2" s="384"/>
      <c r="P2" s="384"/>
      <c r="Q2" s="384"/>
      <c r="R2" s="384"/>
      <c r="S2" s="384"/>
      <c r="T2" s="384"/>
      <c r="U2" s="384"/>
      <c r="V2" s="384"/>
      <c r="AT2" s="19" t="s">
        <v>99</v>
      </c>
      <c r="AZ2" s="111" t="s">
        <v>2303</v>
      </c>
      <c r="BA2" s="111" t="s">
        <v>2304</v>
      </c>
      <c r="BB2" s="111" t="s">
        <v>113</v>
      </c>
      <c r="BC2" s="111" t="s">
        <v>519</v>
      </c>
      <c r="BD2" s="111" t="s">
        <v>86</v>
      </c>
    </row>
    <row r="3" spans="1:56" s="1" customFormat="1" ht="6.95" customHeight="1">
      <c r="B3" s="112"/>
      <c r="C3" s="113"/>
      <c r="D3" s="113"/>
      <c r="E3" s="113"/>
      <c r="F3" s="113"/>
      <c r="G3" s="113"/>
      <c r="H3" s="113"/>
      <c r="I3" s="114"/>
      <c r="J3" s="113"/>
      <c r="K3" s="113"/>
      <c r="L3" s="22"/>
      <c r="AT3" s="19" t="s">
        <v>86</v>
      </c>
      <c r="AZ3" s="111" t="s">
        <v>269</v>
      </c>
      <c r="BA3" s="111" t="s">
        <v>270</v>
      </c>
      <c r="BB3" s="111" t="s">
        <v>113</v>
      </c>
      <c r="BC3" s="111" t="s">
        <v>2305</v>
      </c>
      <c r="BD3" s="111" t="s">
        <v>86</v>
      </c>
    </row>
    <row r="4" spans="1:56" s="1" customFormat="1" ht="24.95" customHeight="1">
      <c r="B4" s="22"/>
      <c r="D4" s="115" t="s">
        <v>110</v>
      </c>
      <c r="I4" s="110"/>
      <c r="L4" s="22"/>
      <c r="M4" s="116" t="s">
        <v>10</v>
      </c>
      <c r="AT4" s="19" t="s">
        <v>4</v>
      </c>
      <c r="AZ4" s="111" t="s">
        <v>2306</v>
      </c>
      <c r="BA4" s="111" t="s">
        <v>2307</v>
      </c>
      <c r="BB4" s="111" t="s">
        <v>113</v>
      </c>
      <c r="BC4" s="111" t="s">
        <v>545</v>
      </c>
      <c r="BD4" s="111" t="s">
        <v>86</v>
      </c>
    </row>
    <row r="5" spans="1:56" s="1" customFormat="1" ht="6.95" customHeight="1">
      <c r="B5" s="22"/>
      <c r="I5" s="110"/>
      <c r="L5" s="22"/>
      <c r="AZ5" s="111" t="s">
        <v>240</v>
      </c>
      <c r="BA5" s="111" t="s">
        <v>241</v>
      </c>
      <c r="BB5" s="111" t="s">
        <v>113</v>
      </c>
      <c r="BC5" s="111" t="s">
        <v>2308</v>
      </c>
      <c r="BD5" s="111" t="s">
        <v>86</v>
      </c>
    </row>
    <row r="6" spans="1:56" s="1" customFormat="1" ht="12" customHeight="1">
      <c r="B6" s="22"/>
      <c r="D6" s="117" t="s">
        <v>16</v>
      </c>
      <c r="I6" s="110"/>
      <c r="L6" s="22"/>
      <c r="AZ6" s="111" t="s">
        <v>717</v>
      </c>
      <c r="BA6" s="111" t="s">
        <v>1880</v>
      </c>
      <c r="BB6" s="111" t="s">
        <v>113</v>
      </c>
      <c r="BC6" s="111" t="s">
        <v>2309</v>
      </c>
      <c r="BD6" s="111" t="s">
        <v>86</v>
      </c>
    </row>
    <row r="7" spans="1:56" s="1" customFormat="1" ht="16.5" customHeight="1">
      <c r="B7" s="22"/>
      <c r="E7" s="400" t="str">
        <f>'Rekapitulace stavby'!K6</f>
        <v>VT Lomná, km 1,900, rekonstrukce jezu, č. stavby 4054</v>
      </c>
      <c r="F7" s="401"/>
      <c r="G7" s="401"/>
      <c r="H7" s="401"/>
      <c r="I7" s="110"/>
      <c r="L7" s="22"/>
      <c r="AZ7" s="111" t="s">
        <v>2310</v>
      </c>
      <c r="BA7" s="111" t="s">
        <v>2311</v>
      </c>
      <c r="BB7" s="111" t="s">
        <v>113</v>
      </c>
      <c r="BC7" s="111" t="s">
        <v>2312</v>
      </c>
      <c r="BD7" s="111" t="s">
        <v>86</v>
      </c>
    </row>
    <row r="8" spans="1:56" s="1" customFormat="1" ht="12" customHeight="1">
      <c r="B8" s="22"/>
      <c r="D8" s="117" t="s">
        <v>126</v>
      </c>
      <c r="I8" s="110"/>
      <c r="L8" s="22"/>
      <c r="AZ8" s="111" t="s">
        <v>1883</v>
      </c>
      <c r="BA8" s="111" t="s">
        <v>1884</v>
      </c>
      <c r="BB8" s="111" t="s">
        <v>113</v>
      </c>
      <c r="BC8" s="111" t="s">
        <v>2313</v>
      </c>
      <c r="BD8" s="111" t="s">
        <v>86</v>
      </c>
    </row>
    <row r="9" spans="1:56" s="2" customFormat="1" ht="16.5" customHeight="1">
      <c r="A9" s="36"/>
      <c r="B9" s="41"/>
      <c r="C9" s="36"/>
      <c r="D9" s="36"/>
      <c r="E9" s="400" t="s">
        <v>1882</v>
      </c>
      <c r="F9" s="403"/>
      <c r="G9" s="403"/>
      <c r="H9" s="403"/>
      <c r="I9" s="118"/>
      <c r="J9" s="36"/>
      <c r="K9" s="36"/>
      <c r="L9" s="119"/>
      <c r="S9" s="36"/>
      <c r="T9" s="36"/>
      <c r="U9" s="36"/>
      <c r="V9" s="36"/>
      <c r="W9" s="36"/>
      <c r="X9" s="36"/>
      <c r="Y9" s="36"/>
      <c r="Z9" s="36"/>
      <c r="AA9" s="36"/>
      <c r="AB9" s="36"/>
      <c r="AC9" s="36"/>
      <c r="AD9" s="36"/>
      <c r="AE9" s="36"/>
      <c r="AZ9" s="111" t="s">
        <v>2314</v>
      </c>
      <c r="BA9" s="111" t="s">
        <v>2315</v>
      </c>
      <c r="BB9" s="111" t="s">
        <v>113</v>
      </c>
      <c r="BC9" s="111" t="s">
        <v>2316</v>
      </c>
      <c r="BD9" s="111" t="s">
        <v>86</v>
      </c>
    </row>
    <row r="10" spans="1:56" s="2" customFormat="1" ht="12" customHeight="1">
      <c r="A10" s="36"/>
      <c r="B10" s="41"/>
      <c r="C10" s="36"/>
      <c r="D10" s="117" t="s">
        <v>1886</v>
      </c>
      <c r="E10" s="36"/>
      <c r="F10" s="36"/>
      <c r="G10" s="36"/>
      <c r="H10" s="36"/>
      <c r="I10" s="118"/>
      <c r="J10" s="36"/>
      <c r="K10" s="36"/>
      <c r="L10" s="119"/>
      <c r="S10" s="36"/>
      <c r="T10" s="36"/>
      <c r="U10" s="36"/>
      <c r="V10" s="36"/>
      <c r="W10" s="36"/>
      <c r="X10" s="36"/>
      <c r="Y10" s="36"/>
      <c r="Z10" s="36"/>
      <c r="AA10" s="36"/>
      <c r="AB10" s="36"/>
      <c r="AC10" s="36"/>
      <c r="AD10" s="36"/>
      <c r="AE10" s="36"/>
      <c r="AZ10" s="111" t="s">
        <v>2317</v>
      </c>
      <c r="BA10" s="111" t="s">
        <v>2318</v>
      </c>
      <c r="BB10" s="111" t="s">
        <v>113</v>
      </c>
      <c r="BC10" s="111" t="s">
        <v>2319</v>
      </c>
      <c r="BD10" s="111" t="s">
        <v>86</v>
      </c>
    </row>
    <row r="11" spans="1:56" s="2" customFormat="1" ht="16.5" customHeight="1">
      <c r="A11" s="36"/>
      <c r="B11" s="41"/>
      <c r="C11" s="36"/>
      <c r="D11" s="36"/>
      <c r="E11" s="402" t="s">
        <v>2320</v>
      </c>
      <c r="F11" s="403"/>
      <c r="G11" s="403"/>
      <c r="H11" s="403"/>
      <c r="I11" s="118"/>
      <c r="J11" s="36"/>
      <c r="K11" s="36"/>
      <c r="L11" s="119"/>
      <c r="S11" s="36"/>
      <c r="T11" s="36"/>
      <c r="U11" s="36"/>
      <c r="V11" s="36"/>
      <c r="W11" s="36"/>
      <c r="X11" s="36"/>
      <c r="Y11" s="36"/>
      <c r="Z11" s="36"/>
      <c r="AA11" s="36"/>
      <c r="AB11" s="36"/>
      <c r="AC11" s="36"/>
      <c r="AD11" s="36"/>
      <c r="AE11" s="36"/>
      <c r="AZ11" s="111" t="s">
        <v>2321</v>
      </c>
      <c r="BA11" s="111" t="s">
        <v>2322</v>
      </c>
      <c r="BB11" s="111" t="s">
        <v>121</v>
      </c>
      <c r="BC11" s="111" t="s">
        <v>758</v>
      </c>
      <c r="BD11" s="111" t="s">
        <v>86</v>
      </c>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56" s="2" customFormat="1" ht="12" customHeight="1">
      <c r="A13" s="36"/>
      <c r="B13" s="41"/>
      <c r="C13" s="36"/>
      <c r="D13" s="117" t="s">
        <v>18</v>
      </c>
      <c r="E13" s="36"/>
      <c r="F13" s="105" t="s">
        <v>19</v>
      </c>
      <c r="G13" s="36"/>
      <c r="H13" s="36"/>
      <c r="I13" s="120" t="s">
        <v>20</v>
      </c>
      <c r="J13" s="105" t="s">
        <v>19</v>
      </c>
      <c r="K13" s="36"/>
      <c r="L13" s="119"/>
      <c r="S13" s="36"/>
      <c r="T13" s="36"/>
      <c r="U13" s="36"/>
      <c r="V13" s="36"/>
      <c r="W13" s="36"/>
      <c r="X13" s="36"/>
      <c r="Y13" s="36"/>
      <c r="Z13" s="36"/>
      <c r="AA13" s="36"/>
      <c r="AB13" s="36"/>
      <c r="AC13" s="36"/>
      <c r="AD13" s="36"/>
      <c r="AE13" s="36"/>
    </row>
    <row r="14" spans="1:56" s="2" customFormat="1" ht="12" customHeight="1">
      <c r="A14" s="36"/>
      <c r="B14" s="41"/>
      <c r="C14" s="36"/>
      <c r="D14" s="117" t="s">
        <v>21</v>
      </c>
      <c r="E14" s="36"/>
      <c r="F14" s="105" t="s">
        <v>22</v>
      </c>
      <c r="G14" s="36"/>
      <c r="H14" s="36"/>
      <c r="I14" s="120" t="s">
        <v>23</v>
      </c>
      <c r="J14" s="121" t="str">
        <f>'Rekapitulace stavby'!AN8</f>
        <v>6. 11. 2019</v>
      </c>
      <c r="K14" s="36"/>
      <c r="L14" s="119"/>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56" s="2" customFormat="1" ht="12" customHeight="1">
      <c r="A16" s="36"/>
      <c r="B16" s="41"/>
      <c r="C16" s="36"/>
      <c r="D16" s="117" t="s">
        <v>25</v>
      </c>
      <c r="E16" s="36"/>
      <c r="F16" s="36"/>
      <c r="G16" s="36"/>
      <c r="H16" s="36"/>
      <c r="I16" s="120" t="s">
        <v>26</v>
      </c>
      <c r="J16" s="105" t="s">
        <v>27</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30</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31</v>
      </c>
      <c r="E19" s="36"/>
      <c r="F19" s="36"/>
      <c r="G19" s="36"/>
      <c r="H19" s="36"/>
      <c r="I19" s="120" t="s">
        <v>26</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04" t="str">
        <f>'Rekapitulace stavby'!E14</f>
        <v>Vyplň údaj</v>
      </c>
      <c r="F20" s="405"/>
      <c r="G20" s="405"/>
      <c r="H20" s="405"/>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33</v>
      </c>
      <c r="E22" s="36"/>
      <c r="F22" s="36"/>
      <c r="G22" s="36"/>
      <c r="H22" s="36"/>
      <c r="I22" s="120" t="s">
        <v>26</v>
      </c>
      <c r="J22" s="105" t="s">
        <v>34</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35</v>
      </c>
      <c r="F23" s="36"/>
      <c r="G23" s="36"/>
      <c r="H23" s="36"/>
      <c r="I23" s="120" t="s">
        <v>29</v>
      </c>
      <c r="J23" s="105" t="s">
        <v>36</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38</v>
      </c>
      <c r="E25" s="36"/>
      <c r="F25" s="36"/>
      <c r="G25" s="36"/>
      <c r="H25" s="36"/>
      <c r="I25" s="120" t="s">
        <v>26</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40</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c r="A29" s="122"/>
      <c r="B29" s="123"/>
      <c r="C29" s="122"/>
      <c r="D29" s="122"/>
      <c r="E29" s="406" t="s">
        <v>19</v>
      </c>
      <c r="F29" s="406"/>
      <c r="G29" s="406"/>
      <c r="H29" s="406"/>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7"/>
      <c r="E31" s="127"/>
      <c r="F31" s="127"/>
      <c r="G31" s="127"/>
      <c r="H31" s="127"/>
      <c r="I31" s="128"/>
      <c r="J31" s="127"/>
      <c r="K31" s="127"/>
      <c r="L31" s="119"/>
      <c r="S31" s="36"/>
      <c r="T31" s="36"/>
      <c r="U31" s="36"/>
      <c r="V31" s="36"/>
      <c r="W31" s="36"/>
      <c r="X31" s="36"/>
      <c r="Y31" s="36"/>
      <c r="Z31" s="36"/>
      <c r="AA31" s="36"/>
      <c r="AB31" s="36"/>
      <c r="AC31" s="36"/>
      <c r="AD31" s="36"/>
      <c r="AE31" s="36"/>
    </row>
    <row r="32" spans="1:31" s="2" customFormat="1" ht="25.35" customHeight="1">
      <c r="A32" s="36"/>
      <c r="B32" s="41"/>
      <c r="C32" s="36"/>
      <c r="D32" s="129" t="s">
        <v>42</v>
      </c>
      <c r="E32" s="36"/>
      <c r="F32" s="36"/>
      <c r="G32" s="36"/>
      <c r="H32" s="36"/>
      <c r="I32" s="118"/>
      <c r="J32" s="130">
        <f>ROUND(J91,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1" t="s">
        <v>44</v>
      </c>
      <c r="G34" s="36"/>
      <c r="H34" s="36"/>
      <c r="I34" s="132" t="s">
        <v>43</v>
      </c>
      <c r="J34" s="131" t="s">
        <v>45</v>
      </c>
      <c r="K34" s="36"/>
      <c r="L34" s="119"/>
      <c r="S34" s="36"/>
      <c r="T34" s="36"/>
      <c r="U34" s="36"/>
      <c r="V34" s="36"/>
      <c r="W34" s="36"/>
      <c r="X34" s="36"/>
      <c r="Y34" s="36"/>
      <c r="Z34" s="36"/>
      <c r="AA34" s="36"/>
      <c r="AB34" s="36"/>
      <c r="AC34" s="36"/>
      <c r="AD34" s="36"/>
      <c r="AE34" s="36"/>
    </row>
    <row r="35" spans="1:31" s="2" customFormat="1" ht="14.45" customHeight="1">
      <c r="A35" s="36"/>
      <c r="B35" s="41"/>
      <c r="C35" s="36"/>
      <c r="D35" s="133" t="s">
        <v>46</v>
      </c>
      <c r="E35" s="117" t="s">
        <v>47</v>
      </c>
      <c r="F35" s="134">
        <f>ROUND((SUM(BE91:BE260)),  2)</f>
        <v>0</v>
      </c>
      <c r="G35" s="36"/>
      <c r="H35" s="36"/>
      <c r="I35" s="135">
        <v>0.21</v>
      </c>
      <c r="J35" s="134">
        <f>ROUND(((SUM(BE91:BE260))*I35),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48</v>
      </c>
      <c r="F36" s="134">
        <f>ROUND((SUM(BF91:BF260)),  2)</f>
        <v>0</v>
      </c>
      <c r="G36" s="36"/>
      <c r="H36" s="36"/>
      <c r="I36" s="135">
        <v>0.15</v>
      </c>
      <c r="J36" s="134">
        <f>ROUND(((SUM(BF91:BF260))*I36),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49</v>
      </c>
      <c r="F37" s="134">
        <f>ROUND((SUM(BG91:BG260)),  2)</f>
        <v>0</v>
      </c>
      <c r="G37" s="36"/>
      <c r="H37" s="36"/>
      <c r="I37" s="135">
        <v>0.21</v>
      </c>
      <c r="J37" s="134">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50</v>
      </c>
      <c r="F38" s="134">
        <f>ROUND((SUM(BH91:BH260)),  2)</f>
        <v>0</v>
      </c>
      <c r="G38" s="36"/>
      <c r="H38" s="36"/>
      <c r="I38" s="135">
        <v>0.15</v>
      </c>
      <c r="J38" s="134">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51</v>
      </c>
      <c r="F39" s="134">
        <f>ROUND((SUM(BI91:BI260)),  2)</f>
        <v>0</v>
      </c>
      <c r="G39" s="36"/>
      <c r="H39" s="36"/>
      <c r="I39" s="135">
        <v>0</v>
      </c>
      <c r="J39" s="134">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6"/>
      <c r="D41" s="137" t="s">
        <v>52</v>
      </c>
      <c r="E41" s="138"/>
      <c r="F41" s="138"/>
      <c r="G41" s="139" t="s">
        <v>53</v>
      </c>
      <c r="H41" s="140" t="s">
        <v>54</v>
      </c>
      <c r="I41" s="141"/>
      <c r="J41" s="142">
        <f>SUM(J32:J39)</f>
        <v>0</v>
      </c>
      <c r="K41" s="143"/>
      <c r="L41" s="119"/>
      <c r="S41" s="36"/>
      <c r="T41" s="36"/>
      <c r="U41" s="36"/>
      <c r="V41" s="36"/>
      <c r="W41" s="36"/>
      <c r="X41" s="36"/>
      <c r="Y41" s="36"/>
      <c r="Z41" s="36"/>
      <c r="AA41" s="36"/>
      <c r="AB41" s="36"/>
      <c r="AC41" s="36"/>
      <c r="AD41" s="36"/>
      <c r="AE41" s="36"/>
    </row>
    <row r="42" spans="1:31" s="2" customFormat="1" ht="14.45" customHeight="1">
      <c r="A42" s="36"/>
      <c r="B42" s="144"/>
      <c r="C42" s="145"/>
      <c r="D42" s="145"/>
      <c r="E42" s="145"/>
      <c r="F42" s="145"/>
      <c r="G42" s="145"/>
      <c r="H42" s="145"/>
      <c r="I42" s="146"/>
      <c r="J42" s="145"/>
      <c r="K42" s="145"/>
      <c r="L42" s="119"/>
      <c r="S42" s="36"/>
      <c r="T42" s="36"/>
      <c r="U42" s="36"/>
      <c r="V42" s="36"/>
      <c r="W42" s="36"/>
      <c r="X42" s="36"/>
      <c r="Y42" s="36"/>
      <c r="Z42" s="36"/>
      <c r="AA42" s="36"/>
      <c r="AB42" s="36"/>
      <c r="AC42" s="36"/>
      <c r="AD42" s="36"/>
      <c r="AE42" s="36"/>
    </row>
    <row r="46" spans="1:31" s="2" customFormat="1" ht="6.95" customHeight="1">
      <c r="A46" s="36"/>
      <c r="B46" s="147"/>
      <c r="C46" s="148"/>
      <c r="D46" s="148"/>
      <c r="E46" s="148"/>
      <c r="F46" s="148"/>
      <c r="G46" s="148"/>
      <c r="H46" s="148"/>
      <c r="I46" s="149"/>
      <c r="J46" s="148"/>
      <c r="K46" s="148"/>
      <c r="L46" s="119"/>
      <c r="S46" s="36"/>
      <c r="T46" s="36"/>
      <c r="U46" s="36"/>
      <c r="V46" s="36"/>
      <c r="W46" s="36"/>
      <c r="X46" s="36"/>
      <c r="Y46" s="36"/>
      <c r="Z46" s="36"/>
      <c r="AA46" s="36"/>
      <c r="AB46" s="36"/>
      <c r="AC46" s="36"/>
      <c r="AD46" s="36"/>
      <c r="AE46" s="36"/>
    </row>
    <row r="47" spans="1:31" s="2" customFormat="1" ht="24.95" customHeight="1">
      <c r="A47" s="36"/>
      <c r="B47" s="37"/>
      <c r="C47" s="25" t="s">
        <v>239</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398" t="str">
        <f>E7</f>
        <v>VT Lomná, km 1,900, rekonstrukce jezu, č. stavby 4054</v>
      </c>
      <c r="F50" s="399"/>
      <c r="G50" s="399"/>
      <c r="H50" s="399"/>
      <c r="I50" s="118"/>
      <c r="J50" s="38"/>
      <c r="K50" s="38"/>
      <c r="L50" s="119"/>
      <c r="S50" s="36"/>
      <c r="T50" s="36"/>
      <c r="U50" s="36"/>
      <c r="V50" s="36"/>
      <c r="W50" s="36"/>
      <c r="X50" s="36"/>
      <c r="Y50" s="36"/>
      <c r="Z50" s="36"/>
      <c r="AA50" s="36"/>
      <c r="AB50" s="36"/>
      <c r="AC50" s="36"/>
      <c r="AD50" s="36"/>
      <c r="AE50" s="36"/>
    </row>
    <row r="51" spans="1:47" s="1" customFormat="1" ht="12" customHeight="1">
      <c r="B51" s="23"/>
      <c r="C51" s="31" t="s">
        <v>126</v>
      </c>
      <c r="D51" s="24"/>
      <c r="E51" s="24"/>
      <c r="F51" s="24"/>
      <c r="G51" s="24"/>
      <c r="H51" s="24"/>
      <c r="I51" s="110"/>
      <c r="J51" s="24"/>
      <c r="K51" s="24"/>
      <c r="L51" s="22"/>
    </row>
    <row r="52" spans="1:47" s="2" customFormat="1" ht="16.5" customHeight="1">
      <c r="A52" s="36"/>
      <c r="B52" s="37"/>
      <c r="C52" s="38"/>
      <c r="D52" s="38"/>
      <c r="E52" s="398" t="s">
        <v>1882</v>
      </c>
      <c r="F52" s="397"/>
      <c r="G52" s="397"/>
      <c r="H52" s="397"/>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1886</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376" t="str">
        <f>E11</f>
        <v>SO 02.3 - Odběrný objekt - vodovod (vnitřní rozvod vody v areálu Sanatoria Jablunkov)</v>
      </c>
      <c r="F54" s="397"/>
      <c r="G54" s="397"/>
      <c r="H54" s="397"/>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k. ú. Jablunkov</v>
      </c>
      <c r="G56" s="38"/>
      <c r="H56" s="38"/>
      <c r="I56" s="120" t="s">
        <v>23</v>
      </c>
      <c r="J56" s="61" t="str">
        <f>IF(J14="","",J14)</f>
        <v>6. 11. 2019</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Povodí Odry, státní podnik</v>
      </c>
      <c r="G58" s="38"/>
      <c r="H58" s="38"/>
      <c r="I58" s="120" t="s">
        <v>33</v>
      </c>
      <c r="J58" s="34" t="str">
        <f>E23</f>
        <v xml:space="preserve">Golik VH, s. r. o. </v>
      </c>
      <c r="K58" s="38"/>
      <c r="L58" s="119"/>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120" t="s">
        <v>38</v>
      </c>
      <c r="J59" s="34" t="str">
        <f>E26</f>
        <v xml:space="preserve"> </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50" t="s">
        <v>275</v>
      </c>
      <c r="D61" s="151"/>
      <c r="E61" s="151"/>
      <c r="F61" s="151"/>
      <c r="G61" s="151"/>
      <c r="H61" s="151"/>
      <c r="I61" s="152"/>
      <c r="J61" s="153" t="s">
        <v>276</v>
      </c>
      <c r="K61" s="151"/>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4" t="s">
        <v>74</v>
      </c>
      <c r="D63" s="38"/>
      <c r="E63" s="38"/>
      <c r="F63" s="38"/>
      <c r="G63" s="38"/>
      <c r="H63" s="38"/>
      <c r="I63" s="118"/>
      <c r="J63" s="79">
        <f>J91</f>
        <v>0</v>
      </c>
      <c r="K63" s="38"/>
      <c r="L63" s="119"/>
      <c r="S63" s="36"/>
      <c r="T63" s="36"/>
      <c r="U63" s="36"/>
      <c r="V63" s="36"/>
      <c r="W63" s="36"/>
      <c r="X63" s="36"/>
      <c r="Y63" s="36"/>
      <c r="Z63" s="36"/>
      <c r="AA63" s="36"/>
      <c r="AB63" s="36"/>
      <c r="AC63" s="36"/>
      <c r="AD63" s="36"/>
      <c r="AE63" s="36"/>
      <c r="AU63" s="19" t="s">
        <v>283</v>
      </c>
    </row>
    <row r="64" spans="1:47" s="9" customFormat="1" ht="24.95" customHeight="1">
      <c r="B64" s="155"/>
      <c r="C64" s="156"/>
      <c r="D64" s="157" t="s">
        <v>286</v>
      </c>
      <c r="E64" s="158"/>
      <c r="F64" s="158"/>
      <c r="G64" s="158"/>
      <c r="H64" s="158"/>
      <c r="I64" s="159"/>
      <c r="J64" s="160">
        <f>J92</f>
        <v>0</v>
      </c>
      <c r="K64" s="156"/>
      <c r="L64" s="161"/>
    </row>
    <row r="65" spans="1:31" s="10" customFormat="1" ht="19.899999999999999" customHeight="1">
      <c r="B65" s="162"/>
      <c r="C65" s="99"/>
      <c r="D65" s="163" t="s">
        <v>287</v>
      </c>
      <c r="E65" s="164"/>
      <c r="F65" s="164"/>
      <c r="G65" s="164"/>
      <c r="H65" s="164"/>
      <c r="I65" s="165"/>
      <c r="J65" s="166">
        <f>J93</f>
        <v>0</v>
      </c>
      <c r="K65" s="99"/>
      <c r="L65" s="167"/>
    </row>
    <row r="66" spans="1:31" s="10" customFormat="1" ht="19.899999999999999" customHeight="1">
      <c r="B66" s="162"/>
      <c r="C66" s="99"/>
      <c r="D66" s="163" t="s">
        <v>290</v>
      </c>
      <c r="E66" s="164"/>
      <c r="F66" s="164"/>
      <c r="G66" s="164"/>
      <c r="H66" s="164"/>
      <c r="I66" s="165"/>
      <c r="J66" s="166">
        <f>J196</f>
        <v>0</v>
      </c>
      <c r="K66" s="99"/>
      <c r="L66" s="167"/>
    </row>
    <row r="67" spans="1:31" s="10" customFormat="1" ht="19.899999999999999" customHeight="1">
      <c r="B67" s="162"/>
      <c r="C67" s="99"/>
      <c r="D67" s="163" t="s">
        <v>291</v>
      </c>
      <c r="E67" s="164"/>
      <c r="F67" s="164"/>
      <c r="G67" s="164"/>
      <c r="H67" s="164"/>
      <c r="I67" s="165"/>
      <c r="J67" s="166">
        <f>J208</f>
        <v>0</v>
      </c>
      <c r="K67" s="99"/>
      <c r="L67" s="167"/>
    </row>
    <row r="68" spans="1:31" s="10" customFormat="1" ht="19.899999999999999" customHeight="1">
      <c r="B68" s="162"/>
      <c r="C68" s="99"/>
      <c r="D68" s="163" t="s">
        <v>292</v>
      </c>
      <c r="E68" s="164"/>
      <c r="F68" s="164"/>
      <c r="G68" s="164"/>
      <c r="H68" s="164"/>
      <c r="I68" s="165"/>
      <c r="J68" s="166">
        <f>J249</f>
        <v>0</v>
      </c>
      <c r="K68" s="99"/>
      <c r="L68" s="167"/>
    </row>
    <row r="69" spans="1:31" s="10" customFormat="1" ht="19.899999999999999" customHeight="1">
      <c r="B69" s="162"/>
      <c r="C69" s="99"/>
      <c r="D69" s="163" t="s">
        <v>294</v>
      </c>
      <c r="E69" s="164"/>
      <c r="F69" s="164"/>
      <c r="G69" s="164"/>
      <c r="H69" s="164"/>
      <c r="I69" s="165"/>
      <c r="J69" s="166">
        <f>J258</f>
        <v>0</v>
      </c>
      <c r="K69" s="99"/>
      <c r="L69" s="167"/>
    </row>
    <row r="70" spans="1:31"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6"/>
      <c r="J71" s="50"/>
      <c r="K71" s="50"/>
      <c r="L71" s="119"/>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9"/>
      <c r="J75" s="52"/>
      <c r="K75" s="52"/>
      <c r="L75" s="119"/>
      <c r="S75" s="36"/>
      <c r="T75" s="36"/>
      <c r="U75" s="36"/>
      <c r="V75" s="36"/>
      <c r="W75" s="36"/>
      <c r="X75" s="36"/>
      <c r="Y75" s="36"/>
      <c r="Z75" s="36"/>
      <c r="AA75" s="36"/>
      <c r="AB75" s="36"/>
      <c r="AC75" s="36"/>
      <c r="AD75" s="36"/>
      <c r="AE75" s="36"/>
    </row>
    <row r="76" spans="1:31" s="2" customFormat="1" ht="24.95" customHeight="1">
      <c r="A76" s="36"/>
      <c r="B76" s="37"/>
      <c r="C76" s="25" t="s">
        <v>300</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6.5" customHeight="1">
      <c r="A79" s="36"/>
      <c r="B79" s="37"/>
      <c r="C79" s="38"/>
      <c r="D79" s="38"/>
      <c r="E79" s="398" t="str">
        <f>E7</f>
        <v>VT Lomná, km 1,900, rekonstrukce jezu, č. stavby 4054</v>
      </c>
      <c r="F79" s="399"/>
      <c r="G79" s="399"/>
      <c r="H79" s="399"/>
      <c r="I79" s="118"/>
      <c r="J79" s="38"/>
      <c r="K79" s="38"/>
      <c r="L79" s="119"/>
      <c r="S79" s="36"/>
      <c r="T79" s="36"/>
      <c r="U79" s="36"/>
      <c r="V79" s="36"/>
      <c r="W79" s="36"/>
      <c r="X79" s="36"/>
      <c r="Y79" s="36"/>
      <c r="Z79" s="36"/>
      <c r="AA79" s="36"/>
      <c r="AB79" s="36"/>
      <c r="AC79" s="36"/>
      <c r="AD79" s="36"/>
      <c r="AE79" s="36"/>
    </row>
    <row r="80" spans="1:31" s="1" customFormat="1" ht="12" customHeight="1">
      <c r="B80" s="23"/>
      <c r="C80" s="31" t="s">
        <v>126</v>
      </c>
      <c r="D80" s="24"/>
      <c r="E80" s="24"/>
      <c r="F80" s="24"/>
      <c r="G80" s="24"/>
      <c r="H80" s="24"/>
      <c r="I80" s="110"/>
      <c r="J80" s="24"/>
      <c r="K80" s="24"/>
      <c r="L80" s="22"/>
    </row>
    <row r="81" spans="1:65" s="2" customFormat="1" ht="16.5" customHeight="1">
      <c r="A81" s="36"/>
      <c r="B81" s="37"/>
      <c r="C81" s="38"/>
      <c r="D81" s="38"/>
      <c r="E81" s="398" t="s">
        <v>1882</v>
      </c>
      <c r="F81" s="397"/>
      <c r="G81" s="397"/>
      <c r="H81" s="397"/>
      <c r="I81" s="118"/>
      <c r="J81" s="38"/>
      <c r="K81" s="38"/>
      <c r="L81" s="119"/>
      <c r="S81" s="36"/>
      <c r="T81" s="36"/>
      <c r="U81" s="36"/>
      <c r="V81" s="36"/>
      <c r="W81" s="36"/>
      <c r="X81" s="36"/>
      <c r="Y81" s="36"/>
      <c r="Z81" s="36"/>
      <c r="AA81" s="36"/>
      <c r="AB81" s="36"/>
      <c r="AC81" s="36"/>
      <c r="AD81" s="36"/>
      <c r="AE81" s="36"/>
    </row>
    <row r="82" spans="1:65" s="2" customFormat="1" ht="12" customHeight="1">
      <c r="A82" s="36"/>
      <c r="B82" s="37"/>
      <c r="C82" s="31" t="s">
        <v>1886</v>
      </c>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6.5" customHeight="1">
      <c r="A83" s="36"/>
      <c r="B83" s="37"/>
      <c r="C83" s="38"/>
      <c r="D83" s="38"/>
      <c r="E83" s="376" t="str">
        <f>E11</f>
        <v>SO 02.3 - Odběrný objekt - vodovod (vnitřní rozvod vody v areálu Sanatoria Jablunkov)</v>
      </c>
      <c r="F83" s="397"/>
      <c r="G83" s="397"/>
      <c r="H83" s="397"/>
      <c r="I83" s="118"/>
      <c r="J83" s="38"/>
      <c r="K83" s="38"/>
      <c r="L83" s="119"/>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k. ú. Jablunkov</v>
      </c>
      <c r="G85" s="38"/>
      <c r="H85" s="38"/>
      <c r="I85" s="120" t="s">
        <v>23</v>
      </c>
      <c r="J85" s="61" t="str">
        <f>IF(J14="","",J14)</f>
        <v>6. 11. 2019</v>
      </c>
      <c r="K85" s="38"/>
      <c r="L85" s="119"/>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5.2" customHeight="1">
      <c r="A87" s="36"/>
      <c r="B87" s="37"/>
      <c r="C87" s="31" t="s">
        <v>25</v>
      </c>
      <c r="D87" s="38"/>
      <c r="E87" s="38"/>
      <c r="F87" s="29" t="str">
        <f>E17</f>
        <v>Povodí Odry, státní podnik</v>
      </c>
      <c r="G87" s="38"/>
      <c r="H87" s="38"/>
      <c r="I87" s="120" t="s">
        <v>33</v>
      </c>
      <c r="J87" s="34" t="str">
        <f>E23</f>
        <v xml:space="preserve">Golik VH, s. r. o. </v>
      </c>
      <c r="K87" s="38"/>
      <c r="L87" s="119"/>
      <c r="S87" s="36"/>
      <c r="T87" s="36"/>
      <c r="U87" s="36"/>
      <c r="V87" s="36"/>
      <c r="W87" s="36"/>
      <c r="X87" s="36"/>
      <c r="Y87" s="36"/>
      <c r="Z87" s="36"/>
      <c r="AA87" s="36"/>
      <c r="AB87" s="36"/>
      <c r="AC87" s="36"/>
      <c r="AD87" s="36"/>
      <c r="AE87" s="36"/>
    </row>
    <row r="88" spans="1:65" s="2" customFormat="1" ht="15.2" customHeight="1">
      <c r="A88" s="36"/>
      <c r="B88" s="37"/>
      <c r="C88" s="31" t="s">
        <v>31</v>
      </c>
      <c r="D88" s="38"/>
      <c r="E88" s="38"/>
      <c r="F88" s="29" t="str">
        <f>IF(E20="","",E20)</f>
        <v>Vyplň údaj</v>
      </c>
      <c r="G88" s="38"/>
      <c r="H88" s="38"/>
      <c r="I88" s="120" t="s">
        <v>38</v>
      </c>
      <c r="J88" s="34" t="str">
        <f>E26</f>
        <v xml:space="preserve"> </v>
      </c>
      <c r="K88" s="38"/>
      <c r="L88" s="119"/>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5" s="11" customFormat="1" ht="29.25" customHeight="1">
      <c r="A90" s="168"/>
      <c r="B90" s="169"/>
      <c r="C90" s="170" t="s">
        <v>301</v>
      </c>
      <c r="D90" s="171" t="s">
        <v>61</v>
      </c>
      <c r="E90" s="171" t="s">
        <v>57</v>
      </c>
      <c r="F90" s="171" t="s">
        <v>58</v>
      </c>
      <c r="G90" s="171" t="s">
        <v>302</v>
      </c>
      <c r="H90" s="171" t="s">
        <v>303</v>
      </c>
      <c r="I90" s="172" t="s">
        <v>304</v>
      </c>
      <c r="J90" s="171" t="s">
        <v>276</v>
      </c>
      <c r="K90" s="173" t="s">
        <v>305</v>
      </c>
      <c r="L90" s="174"/>
      <c r="M90" s="70" t="s">
        <v>19</v>
      </c>
      <c r="N90" s="71" t="s">
        <v>46</v>
      </c>
      <c r="O90" s="71" t="s">
        <v>306</v>
      </c>
      <c r="P90" s="71" t="s">
        <v>307</v>
      </c>
      <c r="Q90" s="71" t="s">
        <v>308</v>
      </c>
      <c r="R90" s="71" t="s">
        <v>309</v>
      </c>
      <c r="S90" s="71" t="s">
        <v>310</v>
      </c>
      <c r="T90" s="72" t="s">
        <v>311</v>
      </c>
      <c r="U90" s="168"/>
      <c r="V90" s="168"/>
      <c r="W90" s="168"/>
      <c r="X90" s="168"/>
      <c r="Y90" s="168"/>
      <c r="Z90" s="168"/>
      <c r="AA90" s="168"/>
      <c r="AB90" s="168"/>
      <c r="AC90" s="168"/>
      <c r="AD90" s="168"/>
      <c r="AE90" s="168"/>
    </row>
    <row r="91" spans="1:65" s="2" customFormat="1" ht="22.9" customHeight="1">
      <c r="A91" s="36"/>
      <c r="B91" s="37"/>
      <c r="C91" s="77" t="s">
        <v>312</v>
      </c>
      <c r="D91" s="38"/>
      <c r="E91" s="38"/>
      <c r="F91" s="38"/>
      <c r="G91" s="38"/>
      <c r="H91" s="38"/>
      <c r="I91" s="118"/>
      <c r="J91" s="175">
        <f>BK91</f>
        <v>0</v>
      </c>
      <c r="K91" s="38"/>
      <c r="L91" s="41"/>
      <c r="M91" s="73"/>
      <c r="N91" s="176"/>
      <c r="O91" s="74"/>
      <c r="P91" s="177">
        <f>P92</f>
        <v>0</v>
      </c>
      <c r="Q91" s="74"/>
      <c r="R91" s="177">
        <f>R92</f>
        <v>51.072747200000002</v>
      </c>
      <c r="S91" s="74"/>
      <c r="T91" s="178">
        <f>T92</f>
        <v>1.8599999999999998E-2</v>
      </c>
      <c r="U91" s="36"/>
      <c r="V91" s="36"/>
      <c r="W91" s="36"/>
      <c r="X91" s="36"/>
      <c r="Y91" s="36"/>
      <c r="Z91" s="36"/>
      <c r="AA91" s="36"/>
      <c r="AB91" s="36"/>
      <c r="AC91" s="36"/>
      <c r="AD91" s="36"/>
      <c r="AE91" s="36"/>
      <c r="AT91" s="19" t="s">
        <v>75</v>
      </c>
      <c r="AU91" s="19" t="s">
        <v>283</v>
      </c>
      <c r="BK91" s="179">
        <f>BK92</f>
        <v>0</v>
      </c>
    </row>
    <row r="92" spans="1:65" s="12" customFormat="1" ht="25.9" customHeight="1">
      <c r="B92" s="180"/>
      <c r="C92" s="181"/>
      <c r="D92" s="182" t="s">
        <v>75</v>
      </c>
      <c r="E92" s="183" t="s">
        <v>313</v>
      </c>
      <c r="F92" s="183" t="s">
        <v>314</v>
      </c>
      <c r="G92" s="181"/>
      <c r="H92" s="181"/>
      <c r="I92" s="184"/>
      <c r="J92" s="185">
        <f>BK92</f>
        <v>0</v>
      </c>
      <c r="K92" s="181"/>
      <c r="L92" s="186"/>
      <c r="M92" s="187"/>
      <c r="N92" s="188"/>
      <c r="O92" s="188"/>
      <c r="P92" s="189">
        <f>P93+P196+P208+P249+P258</f>
        <v>0</v>
      </c>
      <c r="Q92" s="188"/>
      <c r="R92" s="189">
        <f>R93+R196+R208+R249+R258</f>
        <v>51.072747200000002</v>
      </c>
      <c r="S92" s="188"/>
      <c r="T92" s="190">
        <f>T93+T196+T208+T249+T258</f>
        <v>1.8599999999999998E-2</v>
      </c>
      <c r="AR92" s="191" t="s">
        <v>84</v>
      </c>
      <c r="AT92" s="192" t="s">
        <v>75</v>
      </c>
      <c r="AU92" s="192" t="s">
        <v>76</v>
      </c>
      <c r="AY92" s="191" t="s">
        <v>315</v>
      </c>
      <c r="BK92" s="193">
        <f>BK93+BK196+BK208+BK249+BK258</f>
        <v>0</v>
      </c>
    </row>
    <row r="93" spans="1:65" s="12" customFormat="1" ht="22.9" customHeight="1">
      <c r="B93" s="180"/>
      <c r="C93" s="181"/>
      <c r="D93" s="182" t="s">
        <v>75</v>
      </c>
      <c r="E93" s="194" t="s">
        <v>84</v>
      </c>
      <c r="F93" s="194" t="s">
        <v>316</v>
      </c>
      <c r="G93" s="181"/>
      <c r="H93" s="181"/>
      <c r="I93" s="184"/>
      <c r="J93" s="195">
        <f>BK93</f>
        <v>0</v>
      </c>
      <c r="K93" s="181"/>
      <c r="L93" s="186"/>
      <c r="M93" s="187"/>
      <c r="N93" s="188"/>
      <c r="O93" s="188"/>
      <c r="P93" s="189">
        <f>SUM(P94:P195)</f>
        <v>0</v>
      </c>
      <c r="Q93" s="188"/>
      <c r="R93" s="189">
        <f>SUM(R94:R195)</f>
        <v>51.03</v>
      </c>
      <c r="S93" s="188"/>
      <c r="T93" s="190">
        <f>SUM(T94:T195)</f>
        <v>0</v>
      </c>
      <c r="AR93" s="191" t="s">
        <v>84</v>
      </c>
      <c r="AT93" s="192" t="s">
        <v>75</v>
      </c>
      <c r="AU93" s="192" t="s">
        <v>84</v>
      </c>
      <c r="AY93" s="191" t="s">
        <v>315</v>
      </c>
      <c r="BK93" s="193">
        <f>SUM(BK94:BK195)</f>
        <v>0</v>
      </c>
    </row>
    <row r="94" spans="1:65" s="2" customFormat="1" ht="16.5" customHeight="1">
      <c r="A94" s="36"/>
      <c r="B94" s="37"/>
      <c r="C94" s="196" t="s">
        <v>84</v>
      </c>
      <c r="D94" s="196" t="s">
        <v>317</v>
      </c>
      <c r="E94" s="197" t="s">
        <v>391</v>
      </c>
      <c r="F94" s="198" t="s">
        <v>392</v>
      </c>
      <c r="G94" s="199" t="s">
        <v>393</v>
      </c>
      <c r="H94" s="200">
        <v>336</v>
      </c>
      <c r="I94" s="201"/>
      <c r="J94" s="202">
        <f>ROUND(I94*H94,2)</f>
        <v>0</v>
      </c>
      <c r="K94" s="198" t="s">
        <v>320</v>
      </c>
      <c r="L94" s="41"/>
      <c r="M94" s="203" t="s">
        <v>19</v>
      </c>
      <c r="N94" s="204" t="s">
        <v>47</v>
      </c>
      <c r="O94" s="66"/>
      <c r="P94" s="205">
        <f>O94*H94</f>
        <v>0</v>
      </c>
      <c r="Q94" s="205">
        <v>0</v>
      </c>
      <c r="R94" s="205">
        <f>Q94*H94</f>
        <v>0</v>
      </c>
      <c r="S94" s="205">
        <v>0</v>
      </c>
      <c r="T94" s="206">
        <f>S94*H94</f>
        <v>0</v>
      </c>
      <c r="U94" s="36"/>
      <c r="V94" s="36"/>
      <c r="W94" s="36"/>
      <c r="X94" s="36"/>
      <c r="Y94" s="36"/>
      <c r="Z94" s="36"/>
      <c r="AA94" s="36"/>
      <c r="AB94" s="36"/>
      <c r="AC94" s="36"/>
      <c r="AD94" s="36"/>
      <c r="AE94" s="36"/>
      <c r="AR94" s="207" t="s">
        <v>194</v>
      </c>
      <c r="AT94" s="207" t="s">
        <v>317</v>
      </c>
      <c r="AU94" s="207" t="s">
        <v>86</v>
      </c>
      <c r="AY94" s="19" t="s">
        <v>315</v>
      </c>
      <c r="BE94" s="208">
        <f>IF(N94="základní",J94,0)</f>
        <v>0</v>
      </c>
      <c r="BF94" s="208">
        <f>IF(N94="snížená",J94,0)</f>
        <v>0</v>
      </c>
      <c r="BG94" s="208">
        <f>IF(N94="zákl. přenesená",J94,0)</f>
        <v>0</v>
      </c>
      <c r="BH94" s="208">
        <f>IF(N94="sníž. přenesená",J94,0)</f>
        <v>0</v>
      </c>
      <c r="BI94" s="208">
        <f>IF(N94="nulová",J94,0)</f>
        <v>0</v>
      </c>
      <c r="BJ94" s="19" t="s">
        <v>84</v>
      </c>
      <c r="BK94" s="208">
        <f>ROUND(I94*H94,2)</f>
        <v>0</v>
      </c>
      <c r="BL94" s="19" t="s">
        <v>194</v>
      </c>
      <c r="BM94" s="207" t="s">
        <v>1906</v>
      </c>
    </row>
    <row r="95" spans="1:65" s="2" customFormat="1">
      <c r="A95" s="36"/>
      <c r="B95" s="37"/>
      <c r="C95" s="38"/>
      <c r="D95" s="209" t="s">
        <v>322</v>
      </c>
      <c r="E95" s="38"/>
      <c r="F95" s="210" t="s">
        <v>395</v>
      </c>
      <c r="G95" s="38"/>
      <c r="H95" s="38"/>
      <c r="I95" s="118"/>
      <c r="J95" s="38"/>
      <c r="K95" s="38"/>
      <c r="L95" s="41"/>
      <c r="M95" s="211"/>
      <c r="N95" s="212"/>
      <c r="O95" s="66"/>
      <c r="P95" s="66"/>
      <c r="Q95" s="66"/>
      <c r="R95" s="66"/>
      <c r="S95" s="66"/>
      <c r="T95" s="67"/>
      <c r="U95" s="36"/>
      <c r="V95" s="36"/>
      <c r="W95" s="36"/>
      <c r="X95" s="36"/>
      <c r="Y95" s="36"/>
      <c r="Z95" s="36"/>
      <c r="AA95" s="36"/>
      <c r="AB95" s="36"/>
      <c r="AC95" s="36"/>
      <c r="AD95" s="36"/>
      <c r="AE95" s="36"/>
      <c r="AT95" s="19" t="s">
        <v>322</v>
      </c>
      <c r="AU95" s="19" t="s">
        <v>86</v>
      </c>
    </row>
    <row r="96" spans="1:65" s="13" customFormat="1">
      <c r="B96" s="213"/>
      <c r="C96" s="214"/>
      <c r="D96" s="209" t="s">
        <v>324</v>
      </c>
      <c r="E96" s="215" t="s">
        <v>19</v>
      </c>
      <c r="F96" s="216" t="s">
        <v>2323</v>
      </c>
      <c r="G96" s="214"/>
      <c r="H96" s="217">
        <v>336</v>
      </c>
      <c r="I96" s="218"/>
      <c r="J96" s="214"/>
      <c r="K96" s="214"/>
      <c r="L96" s="219"/>
      <c r="M96" s="220"/>
      <c r="N96" s="221"/>
      <c r="O96" s="221"/>
      <c r="P96" s="221"/>
      <c r="Q96" s="221"/>
      <c r="R96" s="221"/>
      <c r="S96" s="221"/>
      <c r="T96" s="222"/>
      <c r="AT96" s="223" t="s">
        <v>324</v>
      </c>
      <c r="AU96" s="223" t="s">
        <v>86</v>
      </c>
      <c r="AV96" s="13" t="s">
        <v>86</v>
      </c>
      <c r="AW96" s="13" t="s">
        <v>37</v>
      </c>
      <c r="AX96" s="13" t="s">
        <v>84</v>
      </c>
      <c r="AY96" s="223" t="s">
        <v>315</v>
      </c>
    </row>
    <row r="97" spans="1:65" s="2" customFormat="1" ht="16.5" customHeight="1">
      <c r="A97" s="36"/>
      <c r="B97" s="37"/>
      <c r="C97" s="196" t="s">
        <v>86</v>
      </c>
      <c r="D97" s="196" t="s">
        <v>317</v>
      </c>
      <c r="E97" s="197" t="s">
        <v>1910</v>
      </c>
      <c r="F97" s="198" t="s">
        <v>1911</v>
      </c>
      <c r="G97" s="199" t="s">
        <v>400</v>
      </c>
      <c r="H97" s="200">
        <v>14</v>
      </c>
      <c r="I97" s="201"/>
      <c r="J97" s="202">
        <f>ROUND(I97*H97,2)</f>
        <v>0</v>
      </c>
      <c r="K97" s="198" t="s">
        <v>320</v>
      </c>
      <c r="L97" s="41"/>
      <c r="M97" s="203" t="s">
        <v>19</v>
      </c>
      <c r="N97" s="204" t="s">
        <v>47</v>
      </c>
      <c r="O97" s="66"/>
      <c r="P97" s="205">
        <f>O97*H97</f>
        <v>0</v>
      </c>
      <c r="Q97" s="205">
        <v>0</v>
      </c>
      <c r="R97" s="205">
        <f>Q97*H97</f>
        <v>0</v>
      </c>
      <c r="S97" s="205">
        <v>0</v>
      </c>
      <c r="T97" s="206">
        <f>S97*H97</f>
        <v>0</v>
      </c>
      <c r="U97" s="36"/>
      <c r="V97" s="36"/>
      <c r="W97" s="36"/>
      <c r="X97" s="36"/>
      <c r="Y97" s="36"/>
      <c r="Z97" s="36"/>
      <c r="AA97" s="36"/>
      <c r="AB97" s="36"/>
      <c r="AC97" s="36"/>
      <c r="AD97" s="36"/>
      <c r="AE97" s="36"/>
      <c r="AR97" s="207" t="s">
        <v>194</v>
      </c>
      <c r="AT97" s="207" t="s">
        <v>317</v>
      </c>
      <c r="AU97" s="207" t="s">
        <v>86</v>
      </c>
      <c r="AY97" s="19" t="s">
        <v>315</v>
      </c>
      <c r="BE97" s="208">
        <f>IF(N97="základní",J97,0)</f>
        <v>0</v>
      </c>
      <c r="BF97" s="208">
        <f>IF(N97="snížená",J97,0)</f>
        <v>0</v>
      </c>
      <c r="BG97" s="208">
        <f>IF(N97="zákl. přenesená",J97,0)</f>
        <v>0</v>
      </c>
      <c r="BH97" s="208">
        <f>IF(N97="sníž. přenesená",J97,0)</f>
        <v>0</v>
      </c>
      <c r="BI97" s="208">
        <f>IF(N97="nulová",J97,0)</f>
        <v>0</v>
      </c>
      <c r="BJ97" s="19" t="s">
        <v>84</v>
      </c>
      <c r="BK97" s="208">
        <f>ROUND(I97*H97,2)</f>
        <v>0</v>
      </c>
      <c r="BL97" s="19" t="s">
        <v>194</v>
      </c>
      <c r="BM97" s="207" t="s">
        <v>1912</v>
      </c>
    </row>
    <row r="98" spans="1:65" s="2" customFormat="1">
      <c r="A98" s="36"/>
      <c r="B98" s="37"/>
      <c r="C98" s="38"/>
      <c r="D98" s="209" t="s">
        <v>322</v>
      </c>
      <c r="E98" s="38"/>
      <c r="F98" s="210" t="s">
        <v>1913</v>
      </c>
      <c r="G98" s="38"/>
      <c r="H98" s="38"/>
      <c r="I98" s="118"/>
      <c r="J98" s="38"/>
      <c r="K98" s="38"/>
      <c r="L98" s="41"/>
      <c r="M98" s="211"/>
      <c r="N98" s="212"/>
      <c r="O98" s="66"/>
      <c r="P98" s="66"/>
      <c r="Q98" s="66"/>
      <c r="R98" s="66"/>
      <c r="S98" s="66"/>
      <c r="T98" s="67"/>
      <c r="U98" s="36"/>
      <c r="V98" s="36"/>
      <c r="W98" s="36"/>
      <c r="X98" s="36"/>
      <c r="Y98" s="36"/>
      <c r="Z98" s="36"/>
      <c r="AA98" s="36"/>
      <c r="AB98" s="36"/>
      <c r="AC98" s="36"/>
      <c r="AD98" s="36"/>
      <c r="AE98" s="36"/>
      <c r="AT98" s="19" t="s">
        <v>322</v>
      </c>
      <c r="AU98" s="19" t="s">
        <v>86</v>
      </c>
    </row>
    <row r="99" spans="1:65" s="13" customFormat="1">
      <c r="B99" s="213"/>
      <c r="C99" s="214"/>
      <c r="D99" s="209" t="s">
        <v>324</v>
      </c>
      <c r="E99" s="215" t="s">
        <v>19</v>
      </c>
      <c r="F99" s="216" t="s">
        <v>2324</v>
      </c>
      <c r="G99" s="214"/>
      <c r="H99" s="217">
        <v>14</v>
      </c>
      <c r="I99" s="218"/>
      <c r="J99" s="214"/>
      <c r="K99" s="214"/>
      <c r="L99" s="219"/>
      <c r="M99" s="220"/>
      <c r="N99" s="221"/>
      <c r="O99" s="221"/>
      <c r="P99" s="221"/>
      <c r="Q99" s="221"/>
      <c r="R99" s="221"/>
      <c r="S99" s="221"/>
      <c r="T99" s="222"/>
      <c r="AT99" s="223" t="s">
        <v>324</v>
      </c>
      <c r="AU99" s="223" t="s">
        <v>86</v>
      </c>
      <c r="AV99" s="13" t="s">
        <v>86</v>
      </c>
      <c r="AW99" s="13" t="s">
        <v>37</v>
      </c>
      <c r="AX99" s="13" t="s">
        <v>84</v>
      </c>
      <c r="AY99" s="223" t="s">
        <v>315</v>
      </c>
    </row>
    <row r="100" spans="1:65" s="2" customFormat="1" ht="16.5" customHeight="1">
      <c r="A100" s="36"/>
      <c r="B100" s="37"/>
      <c r="C100" s="196" t="s">
        <v>142</v>
      </c>
      <c r="D100" s="196" t="s">
        <v>317</v>
      </c>
      <c r="E100" s="197" t="s">
        <v>475</v>
      </c>
      <c r="F100" s="198" t="s">
        <v>476</v>
      </c>
      <c r="G100" s="199" t="s">
        <v>113</v>
      </c>
      <c r="H100" s="200">
        <v>94.290999999999997</v>
      </c>
      <c r="I100" s="201"/>
      <c r="J100" s="202">
        <f>ROUND(I100*H100,2)</f>
        <v>0</v>
      </c>
      <c r="K100" s="198" t="s">
        <v>320</v>
      </c>
      <c r="L100" s="41"/>
      <c r="M100" s="203" t="s">
        <v>19</v>
      </c>
      <c r="N100" s="204" t="s">
        <v>47</v>
      </c>
      <c r="O100" s="66"/>
      <c r="P100" s="205">
        <f>O100*H100</f>
        <v>0</v>
      </c>
      <c r="Q100" s="205">
        <v>0</v>
      </c>
      <c r="R100" s="205">
        <f>Q100*H100</f>
        <v>0</v>
      </c>
      <c r="S100" s="205">
        <v>0</v>
      </c>
      <c r="T100" s="206">
        <f>S100*H100</f>
        <v>0</v>
      </c>
      <c r="U100" s="36"/>
      <c r="V100" s="36"/>
      <c r="W100" s="36"/>
      <c r="X100" s="36"/>
      <c r="Y100" s="36"/>
      <c r="Z100" s="36"/>
      <c r="AA100" s="36"/>
      <c r="AB100" s="36"/>
      <c r="AC100" s="36"/>
      <c r="AD100" s="36"/>
      <c r="AE100" s="36"/>
      <c r="AR100" s="207" t="s">
        <v>194</v>
      </c>
      <c r="AT100" s="207" t="s">
        <v>317</v>
      </c>
      <c r="AU100" s="207" t="s">
        <v>86</v>
      </c>
      <c r="AY100" s="19" t="s">
        <v>315</v>
      </c>
      <c r="BE100" s="208">
        <f>IF(N100="základní",J100,0)</f>
        <v>0</v>
      </c>
      <c r="BF100" s="208">
        <f>IF(N100="snížená",J100,0)</f>
        <v>0</v>
      </c>
      <c r="BG100" s="208">
        <f>IF(N100="zákl. přenesená",J100,0)</f>
        <v>0</v>
      </c>
      <c r="BH100" s="208">
        <f>IF(N100="sníž. přenesená",J100,0)</f>
        <v>0</v>
      </c>
      <c r="BI100" s="208">
        <f>IF(N100="nulová",J100,0)</f>
        <v>0</v>
      </c>
      <c r="BJ100" s="19" t="s">
        <v>84</v>
      </c>
      <c r="BK100" s="208">
        <f>ROUND(I100*H100,2)</f>
        <v>0</v>
      </c>
      <c r="BL100" s="19" t="s">
        <v>194</v>
      </c>
      <c r="BM100" s="207" t="s">
        <v>1917</v>
      </c>
    </row>
    <row r="101" spans="1:65" s="2" customFormat="1">
      <c r="A101" s="36"/>
      <c r="B101" s="37"/>
      <c r="C101" s="38"/>
      <c r="D101" s="209" t="s">
        <v>322</v>
      </c>
      <c r="E101" s="38"/>
      <c r="F101" s="210" t="s">
        <v>478</v>
      </c>
      <c r="G101" s="38"/>
      <c r="H101" s="38"/>
      <c r="I101" s="118"/>
      <c r="J101" s="38"/>
      <c r="K101" s="38"/>
      <c r="L101" s="41"/>
      <c r="M101" s="211"/>
      <c r="N101" s="212"/>
      <c r="O101" s="66"/>
      <c r="P101" s="66"/>
      <c r="Q101" s="66"/>
      <c r="R101" s="66"/>
      <c r="S101" s="66"/>
      <c r="T101" s="67"/>
      <c r="U101" s="36"/>
      <c r="V101" s="36"/>
      <c r="W101" s="36"/>
      <c r="X101" s="36"/>
      <c r="Y101" s="36"/>
      <c r="Z101" s="36"/>
      <c r="AA101" s="36"/>
      <c r="AB101" s="36"/>
      <c r="AC101" s="36"/>
      <c r="AD101" s="36"/>
      <c r="AE101" s="36"/>
      <c r="AT101" s="19" t="s">
        <v>322</v>
      </c>
      <c r="AU101" s="19" t="s">
        <v>86</v>
      </c>
    </row>
    <row r="102" spans="1:65" s="14" customFormat="1">
      <c r="B102" s="225"/>
      <c r="C102" s="226"/>
      <c r="D102" s="209" t="s">
        <v>324</v>
      </c>
      <c r="E102" s="227" t="s">
        <v>19</v>
      </c>
      <c r="F102" s="228" t="s">
        <v>2325</v>
      </c>
      <c r="G102" s="226"/>
      <c r="H102" s="227" t="s">
        <v>19</v>
      </c>
      <c r="I102" s="229"/>
      <c r="J102" s="226"/>
      <c r="K102" s="226"/>
      <c r="L102" s="230"/>
      <c r="M102" s="231"/>
      <c r="N102" s="232"/>
      <c r="O102" s="232"/>
      <c r="P102" s="232"/>
      <c r="Q102" s="232"/>
      <c r="R102" s="232"/>
      <c r="S102" s="232"/>
      <c r="T102" s="233"/>
      <c r="AT102" s="234" t="s">
        <v>324</v>
      </c>
      <c r="AU102" s="234" t="s">
        <v>86</v>
      </c>
      <c r="AV102" s="14" t="s">
        <v>84</v>
      </c>
      <c r="AW102" s="14" t="s">
        <v>37</v>
      </c>
      <c r="AX102" s="14" t="s">
        <v>76</v>
      </c>
      <c r="AY102" s="234" t="s">
        <v>315</v>
      </c>
    </row>
    <row r="103" spans="1:65" s="13" customFormat="1">
      <c r="B103" s="213"/>
      <c r="C103" s="214"/>
      <c r="D103" s="209" t="s">
        <v>324</v>
      </c>
      <c r="E103" s="215" t="s">
        <v>19</v>
      </c>
      <c r="F103" s="216" t="s">
        <v>2326</v>
      </c>
      <c r="G103" s="214"/>
      <c r="H103" s="217">
        <v>69.72</v>
      </c>
      <c r="I103" s="218"/>
      <c r="J103" s="214"/>
      <c r="K103" s="214"/>
      <c r="L103" s="219"/>
      <c r="M103" s="220"/>
      <c r="N103" s="221"/>
      <c r="O103" s="221"/>
      <c r="P103" s="221"/>
      <c r="Q103" s="221"/>
      <c r="R103" s="221"/>
      <c r="S103" s="221"/>
      <c r="T103" s="222"/>
      <c r="AT103" s="223" t="s">
        <v>324</v>
      </c>
      <c r="AU103" s="223" t="s">
        <v>86</v>
      </c>
      <c r="AV103" s="13" t="s">
        <v>86</v>
      </c>
      <c r="AW103" s="13" t="s">
        <v>37</v>
      </c>
      <c r="AX103" s="13" t="s">
        <v>76</v>
      </c>
      <c r="AY103" s="223" t="s">
        <v>315</v>
      </c>
    </row>
    <row r="104" spans="1:65" s="14" customFormat="1">
      <c r="B104" s="225"/>
      <c r="C104" s="226"/>
      <c r="D104" s="209" t="s">
        <v>324</v>
      </c>
      <c r="E104" s="227" t="s">
        <v>19</v>
      </c>
      <c r="F104" s="228" t="s">
        <v>2327</v>
      </c>
      <c r="G104" s="226"/>
      <c r="H104" s="227" t="s">
        <v>19</v>
      </c>
      <c r="I104" s="229"/>
      <c r="J104" s="226"/>
      <c r="K104" s="226"/>
      <c r="L104" s="230"/>
      <c r="M104" s="231"/>
      <c r="N104" s="232"/>
      <c r="O104" s="232"/>
      <c r="P104" s="232"/>
      <c r="Q104" s="232"/>
      <c r="R104" s="232"/>
      <c r="S104" s="232"/>
      <c r="T104" s="233"/>
      <c r="AT104" s="234" t="s">
        <v>324</v>
      </c>
      <c r="AU104" s="234" t="s">
        <v>86</v>
      </c>
      <c r="AV104" s="14" t="s">
        <v>84</v>
      </c>
      <c r="AW104" s="14" t="s">
        <v>37</v>
      </c>
      <c r="AX104" s="14" t="s">
        <v>76</v>
      </c>
      <c r="AY104" s="234" t="s">
        <v>315</v>
      </c>
    </row>
    <row r="105" spans="1:65" s="13" customFormat="1">
      <c r="B105" s="213"/>
      <c r="C105" s="214"/>
      <c r="D105" s="209" t="s">
        <v>324</v>
      </c>
      <c r="E105" s="215" t="s">
        <v>19</v>
      </c>
      <c r="F105" s="216" t="s">
        <v>2328</v>
      </c>
      <c r="G105" s="214"/>
      <c r="H105" s="217">
        <v>18.48</v>
      </c>
      <c r="I105" s="218"/>
      <c r="J105" s="214"/>
      <c r="K105" s="214"/>
      <c r="L105" s="219"/>
      <c r="M105" s="220"/>
      <c r="N105" s="221"/>
      <c r="O105" s="221"/>
      <c r="P105" s="221"/>
      <c r="Q105" s="221"/>
      <c r="R105" s="221"/>
      <c r="S105" s="221"/>
      <c r="T105" s="222"/>
      <c r="AT105" s="223" t="s">
        <v>324</v>
      </c>
      <c r="AU105" s="223" t="s">
        <v>86</v>
      </c>
      <c r="AV105" s="13" t="s">
        <v>86</v>
      </c>
      <c r="AW105" s="13" t="s">
        <v>37</v>
      </c>
      <c r="AX105" s="13" t="s">
        <v>76</v>
      </c>
      <c r="AY105" s="223" t="s">
        <v>315</v>
      </c>
    </row>
    <row r="106" spans="1:65" s="13" customFormat="1">
      <c r="B106" s="213"/>
      <c r="C106" s="214"/>
      <c r="D106" s="209" t="s">
        <v>324</v>
      </c>
      <c r="E106" s="215" t="s">
        <v>19</v>
      </c>
      <c r="F106" s="216" t="s">
        <v>2329</v>
      </c>
      <c r="G106" s="214"/>
      <c r="H106" s="217">
        <v>41.76</v>
      </c>
      <c r="I106" s="218"/>
      <c r="J106" s="214"/>
      <c r="K106" s="214"/>
      <c r="L106" s="219"/>
      <c r="M106" s="220"/>
      <c r="N106" s="221"/>
      <c r="O106" s="221"/>
      <c r="P106" s="221"/>
      <c r="Q106" s="221"/>
      <c r="R106" s="221"/>
      <c r="S106" s="221"/>
      <c r="T106" s="222"/>
      <c r="AT106" s="223" t="s">
        <v>324</v>
      </c>
      <c r="AU106" s="223" t="s">
        <v>86</v>
      </c>
      <c r="AV106" s="13" t="s">
        <v>86</v>
      </c>
      <c r="AW106" s="13" t="s">
        <v>37</v>
      </c>
      <c r="AX106" s="13" t="s">
        <v>76</v>
      </c>
      <c r="AY106" s="223" t="s">
        <v>315</v>
      </c>
    </row>
    <row r="107" spans="1:65" s="13" customFormat="1">
      <c r="B107" s="213"/>
      <c r="C107" s="214"/>
      <c r="D107" s="209" t="s">
        <v>324</v>
      </c>
      <c r="E107" s="215" t="s">
        <v>19</v>
      </c>
      <c r="F107" s="216" t="s">
        <v>2330</v>
      </c>
      <c r="G107" s="214"/>
      <c r="H107" s="217">
        <v>1</v>
      </c>
      <c r="I107" s="218"/>
      <c r="J107" s="214"/>
      <c r="K107" s="214"/>
      <c r="L107" s="219"/>
      <c r="M107" s="220"/>
      <c r="N107" s="221"/>
      <c r="O107" s="221"/>
      <c r="P107" s="221"/>
      <c r="Q107" s="221"/>
      <c r="R107" s="221"/>
      <c r="S107" s="221"/>
      <c r="T107" s="222"/>
      <c r="AT107" s="223" t="s">
        <v>324</v>
      </c>
      <c r="AU107" s="223" t="s">
        <v>86</v>
      </c>
      <c r="AV107" s="13" t="s">
        <v>86</v>
      </c>
      <c r="AW107" s="13" t="s">
        <v>37</v>
      </c>
      <c r="AX107" s="13" t="s">
        <v>76</v>
      </c>
      <c r="AY107" s="223" t="s">
        <v>315</v>
      </c>
    </row>
    <row r="108" spans="1:65" s="15" customFormat="1">
      <c r="B108" s="235"/>
      <c r="C108" s="236"/>
      <c r="D108" s="209" t="s">
        <v>324</v>
      </c>
      <c r="E108" s="237" t="s">
        <v>2314</v>
      </c>
      <c r="F108" s="238" t="s">
        <v>366</v>
      </c>
      <c r="G108" s="236"/>
      <c r="H108" s="239">
        <v>130.96</v>
      </c>
      <c r="I108" s="240"/>
      <c r="J108" s="236"/>
      <c r="K108" s="236"/>
      <c r="L108" s="241"/>
      <c r="M108" s="242"/>
      <c r="N108" s="243"/>
      <c r="O108" s="243"/>
      <c r="P108" s="243"/>
      <c r="Q108" s="243"/>
      <c r="R108" s="243"/>
      <c r="S108" s="243"/>
      <c r="T108" s="244"/>
      <c r="AT108" s="245" t="s">
        <v>324</v>
      </c>
      <c r="AU108" s="245" t="s">
        <v>86</v>
      </c>
      <c r="AV108" s="15" t="s">
        <v>142</v>
      </c>
      <c r="AW108" s="15" t="s">
        <v>37</v>
      </c>
      <c r="AX108" s="15" t="s">
        <v>76</v>
      </c>
      <c r="AY108" s="245" t="s">
        <v>315</v>
      </c>
    </row>
    <row r="109" spans="1:65" s="13" customFormat="1">
      <c r="B109" s="213"/>
      <c r="C109" s="214"/>
      <c r="D109" s="209" t="s">
        <v>324</v>
      </c>
      <c r="E109" s="215" t="s">
        <v>19</v>
      </c>
      <c r="F109" s="216" t="s">
        <v>2331</v>
      </c>
      <c r="G109" s="214"/>
      <c r="H109" s="217">
        <v>26.192</v>
      </c>
      <c r="I109" s="218"/>
      <c r="J109" s="214"/>
      <c r="K109" s="214"/>
      <c r="L109" s="219"/>
      <c r="M109" s="220"/>
      <c r="N109" s="221"/>
      <c r="O109" s="221"/>
      <c r="P109" s="221"/>
      <c r="Q109" s="221"/>
      <c r="R109" s="221"/>
      <c r="S109" s="221"/>
      <c r="T109" s="222"/>
      <c r="AT109" s="223" t="s">
        <v>324</v>
      </c>
      <c r="AU109" s="223" t="s">
        <v>86</v>
      </c>
      <c r="AV109" s="13" t="s">
        <v>86</v>
      </c>
      <c r="AW109" s="13" t="s">
        <v>37</v>
      </c>
      <c r="AX109" s="13" t="s">
        <v>76</v>
      </c>
      <c r="AY109" s="223" t="s">
        <v>315</v>
      </c>
    </row>
    <row r="110" spans="1:65" s="16" customFormat="1">
      <c r="B110" s="246"/>
      <c r="C110" s="247"/>
      <c r="D110" s="209" t="s">
        <v>324</v>
      </c>
      <c r="E110" s="248" t="s">
        <v>1883</v>
      </c>
      <c r="F110" s="249" t="s">
        <v>368</v>
      </c>
      <c r="G110" s="247"/>
      <c r="H110" s="250">
        <v>157.15199999999999</v>
      </c>
      <c r="I110" s="251"/>
      <c r="J110" s="247"/>
      <c r="K110" s="247"/>
      <c r="L110" s="252"/>
      <c r="M110" s="253"/>
      <c r="N110" s="254"/>
      <c r="O110" s="254"/>
      <c r="P110" s="254"/>
      <c r="Q110" s="254"/>
      <c r="R110" s="254"/>
      <c r="S110" s="254"/>
      <c r="T110" s="255"/>
      <c r="AT110" s="256" t="s">
        <v>324</v>
      </c>
      <c r="AU110" s="256" t="s">
        <v>86</v>
      </c>
      <c r="AV110" s="16" t="s">
        <v>194</v>
      </c>
      <c r="AW110" s="16" t="s">
        <v>37</v>
      </c>
      <c r="AX110" s="16" t="s">
        <v>76</v>
      </c>
      <c r="AY110" s="256" t="s">
        <v>315</v>
      </c>
    </row>
    <row r="111" spans="1:65" s="13" customFormat="1">
      <c r="B111" s="213"/>
      <c r="C111" s="214"/>
      <c r="D111" s="209" t="s">
        <v>324</v>
      </c>
      <c r="E111" s="215" t="s">
        <v>19</v>
      </c>
      <c r="F111" s="216" t="s">
        <v>1925</v>
      </c>
      <c r="G111" s="214"/>
      <c r="H111" s="217">
        <v>94.290999999999997</v>
      </c>
      <c r="I111" s="218"/>
      <c r="J111" s="214"/>
      <c r="K111" s="214"/>
      <c r="L111" s="219"/>
      <c r="M111" s="220"/>
      <c r="N111" s="221"/>
      <c r="O111" s="221"/>
      <c r="P111" s="221"/>
      <c r="Q111" s="221"/>
      <c r="R111" s="221"/>
      <c r="S111" s="221"/>
      <c r="T111" s="222"/>
      <c r="AT111" s="223" t="s">
        <v>324</v>
      </c>
      <c r="AU111" s="223" t="s">
        <v>86</v>
      </c>
      <c r="AV111" s="13" t="s">
        <v>86</v>
      </c>
      <c r="AW111" s="13" t="s">
        <v>37</v>
      </c>
      <c r="AX111" s="13" t="s">
        <v>84</v>
      </c>
      <c r="AY111" s="223" t="s">
        <v>315</v>
      </c>
    </row>
    <row r="112" spans="1:65" s="2" customFormat="1" ht="16.5" customHeight="1">
      <c r="A112" s="36"/>
      <c r="B112" s="37"/>
      <c r="C112" s="196" t="s">
        <v>194</v>
      </c>
      <c r="D112" s="196" t="s">
        <v>317</v>
      </c>
      <c r="E112" s="197" t="s">
        <v>495</v>
      </c>
      <c r="F112" s="198" t="s">
        <v>496</v>
      </c>
      <c r="G112" s="199" t="s">
        <v>113</v>
      </c>
      <c r="H112" s="200">
        <v>14.144</v>
      </c>
      <c r="I112" s="201"/>
      <c r="J112" s="202">
        <f>ROUND(I112*H112,2)</f>
        <v>0</v>
      </c>
      <c r="K112" s="198" t="s">
        <v>320</v>
      </c>
      <c r="L112" s="41"/>
      <c r="M112" s="203" t="s">
        <v>19</v>
      </c>
      <c r="N112" s="204" t="s">
        <v>47</v>
      </c>
      <c r="O112" s="66"/>
      <c r="P112" s="205">
        <f>O112*H112</f>
        <v>0</v>
      </c>
      <c r="Q112" s="205">
        <v>0</v>
      </c>
      <c r="R112" s="205">
        <f>Q112*H112</f>
        <v>0</v>
      </c>
      <c r="S112" s="205">
        <v>0</v>
      </c>
      <c r="T112" s="206">
        <f>S112*H112</f>
        <v>0</v>
      </c>
      <c r="U112" s="36"/>
      <c r="V112" s="36"/>
      <c r="W112" s="36"/>
      <c r="X112" s="36"/>
      <c r="Y112" s="36"/>
      <c r="Z112" s="36"/>
      <c r="AA112" s="36"/>
      <c r="AB112" s="36"/>
      <c r="AC112" s="36"/>
      <c r="AD112" s="36"/>
      <c r="AE112" s="36"/>
      <c r="AR112" s="207" t="s">
        <v>194</v>
      </c>
      <c r="AT112" s="207" t="s">
        <v>317</v>
      </c>
      <c r="AU112" s="207" t="s">
        <v>86</v>
      </c>
      <c r="AY112" s="19" t="s">
        <v>315</v>
      </c>
      <c r="BE112" s="208">
        <f>IF(N112="základní",J112,0)</f>
        <v>0</v>
      </c>
      <c r="BF112" s="208">
        <f>IF(N112="snížená",J112,0)</f>
        <v>0</v>
      </c>
      <c r="BG112" s="208">
        <f>IF(N112="zákl. přenesená",J112,0)</f>
        <v>0</v>
      </c>
      <c r="BH112" s="208">
        <f>IF(N112="sníž. přenesená",J112,0)</f>
        <v>0</v>
      </c>
      <c r="BI112" s="208">
        <f>IF(N112="nulová",J112,0)</f>
        <v>0</v>
      </c>
      <c r="BJ112" s="19" t="s">
        <v>84</v>
      </c>
      <c r="BK112" s="208">
        <f>ROUND(I112*H112,2)</f>
        <v>0</v>
      </c>
      <c r="BL112" s="19" t="s">
        <v>194</v>
      </c>
      <c r="BM112" s="207" t="s">
        <v>1926</v>
      </c>
    </row>
    <row r="113" spans="1:65" s="2" customFormat="1">
      <c r="A113" s="36"/>
      <c r="B113" s="37"/>
      <c r="C113" s="38"/>
      <c r="D113" s="209" t="s">
        <v>322</v>
      </c>
      <c r="E113" s="38"/>
      <c r="F113" s="210" t="s">
        <v>498</v>
      </c>
      <c r="G113" s="38"/>
      <c r="H113" s="38"/>
      <c r="I113" s="118"/>
      <c r="J113" s="38"/>
      <c r="K113" s="38"/>
      <c r="L113" s="41"/>
      <c r="M113" s="211"/>
      <c r="N113" s="212"/>
      <c r="O113" s="66"/>
      <c r="P113" s="66"/>
      <c r="Q113" s="66"/>
      <c r="R113" s="66"/>
      <c r="S113" s="66"/>
      <c r="T113" s="67"/>
      <c r="U113" s="36"/>
      <c r="V113" s="36"/>
      <c r="W113" s="36"/>
      <c r="X113" s="36"/>
      <c r="Y113" s="36"/>
      <c r="Z113" s="36"/>
      <c r="AA113" s="36"/>
      <c r="AB113" s="36"/>
      <c r="AC113" s="36"/>
      <c r="AD113" s="36"/>
      <c r="AE113" s="36"/>
      <c r="AT113" s="19" t="s">
        <v>322</v>
      </c>
      <c r="AU113" s="19" t="s">
        <v>86</v>
      </c>
    </row>
    <row r="114" spans="1:65" s="13" customFormat="1">
      <c r="B114" s="213"/>
      <c r="C114" s="214"/>
      <c r="D114" s="209" t="s">
        <v>324</v>
      </c>
      <c r="E114" s="215" t="s">
        <v>19</v>
      </c>
      <c r="F114" s="216" t="s">
        <v>1927</v>
      </c>
      <c r="G114" s="214"/>
      <c r="H114" s="217">
        <v>14.144</v>
      </c>
      <c r="I114" s="218"/>
      <c r="J114" s="214"/>
      <c r="K114" s="214"/>
      <c r="L114" s="219"/>
      <c r="M114" s="220"/>
      <c r="N114" s="221"/>
      <c r="O114" s="221"/>
      <c r="P114" s="221"/>
      <c r="Q114" s="221"/>
      <c r="R114" s="221"/>
      <c r="S114" s="221"/>
      <c r="T114" s="222"/>
      <c r="AT114" s="223" t="s">
        <v>324</v>
      </c>
      <c r="AU114" s="223" t="s">
        <v>86</v>
      </c>
      <c r="AV114" s="13" t="s">
        <v>86</v>
      </c>
      <c r="AW114" s="13" t="s">
        <v>37</v>
      </c>
      <c r="AX114" s="13" t="s">
        <v>84</v>
      </c>
      <c r="AY114" s="223" t="s">
        <v>315</v>
      </c>
    </row>
    <row r="115" spans="1:65" s="2" customFormat="1" ht="16.5" customHeight="1">
      <c r="A115" s="36"/>
      <c r="B115" s="37"/>
      <c r="C115" s="196" t="s">
        <v>139</v>
      </c>
      <c r="D115" s="196" t="s">
        <v>317</v>
      </c>
      <c r="E115" s="197" t="s">
        <v>508</v>
      </c>
      <c r="F115" s="198" t="s">
        <v>509</v>
      </c>
      <c r="G115" s="199" t="s">
        <v>113</v>
      </c>
      <c r="H115" s="200">
        <v>47.146000000000001</v>
      </c>
      <c r="I115" s="201"/>
      <c r="J115" s="202">
        <f>ROUND(I115*H115,2)</f>
        <v>0</v>
      </c>
      <c r="K115" s="198" t="s">
        <v>320</v>
      </c>
      <c r="L115" s="41"/>
      <c r="M115" s="203" t="s">
        <v>19</v>
      </c>
      <c r="N115" s="204" t="s">
        <v>47</v>
      </c>
      <c r="O115" s="66"/>
      <c r="P115" s="205">
        <f>O115*H115</f>
        <v>0</v>
      </c>
      <c r="Q115" s="205">
        <v>0</v>
      </c>
      <c r="R115" s="205">
        <f>Q115*H115</f>
        <v>0</v>
      </c>
      <c r="S115" s="205">
        <v>0</v>
      </c>
      <c r="T115" s="206">
        <f>S115*H115</f>
        <v>0</v>
      </c>
      <c r="U115" s="36"/>
      <c r="V115" s="36"/>
      <c r="W115" s="36"/>
      <c r="X115" s="36"/>
      <c r="Y115" s="36"/>
      <c r="Z115" s="36"/>
      <c r="AA115" s="36"/>
      <c r="AB115" s="36"/>
      <c r="AC115" s="36"/>
      <c r="AD115" s="36"/>
      <c r="AE115" s="36"/>
      <c r="AR115" s="207" t="s">
        <v>194</v>
      </c>
      <c r="AT115" s="207" t="s">
        <v>317</v>
      </c>
      <c r="AU115" s="207" t="s">
        <v>86</v>
      </c>
      <c r="AY115" s="19" t="s">
        <v>315</v>
      </c>
      <c r="BE115" s="208">
        <f>IF(N115="základní",J115,0)</f>
        <v>0</v>
      </c>
      <c r="BF115" s="208">
        <f>IF(N115="snížená",J115,0)</f>
        <v>0</v>
      </c>
      <c r="BG115" s="208">
        <f>IF(N115="zákl. přenesená",J115,0)</f>
        <v>0</v>
      </c>
      <c r="BH115" s="208">
        <f>IF(N115="sníž. přenesená",J115,0)</f>
        <v>0</v>
      </c>
      <c r="BI115" s="208">
        <f>IF(N115="nulová",J115,0)</f>
        <v>0</v>
      </c>
      <c r="BJ115" s="19" t="s">
        <v>84</v>
      </c>
      <c r="BK115" s="208">
        <f>ROUND(I115*H115,2)</f>
        <v>0</v>
      </c>
      <c r="BL115" s="19" t="s">
        <v>194</v>
      </c>
      <c r="BM115" s="207" t="s">
        <v>1930</v>
      </c>
    </row>
    <row r="116" spans="1:65" s="2" customFormat="1">
      <c r="A116" s="36"/>
      <c r="B116" s="37"/>
      <c r="C116" s="38"/>
      <c r="D116" s="209" t="s">
        <v>322</v>
      </c>
      <c r="E116" s="38"/>
      <c r="F116" s="210" t="s">
        <v>511</v>
      </c>
      <c r="G116" s="38"/>
      <c r="H116" s="38"/>
      <c r="I116" s="118"/>
      <c r="J116" s="38"/>
      <c r="K116" s="38"/>
      <c r="L116" s="41"/>
      <c r="M116" s="211"/>
      <c r="N116" s="212"/>
      <c r="O116" s="66"/>
      <c r="P116" s="66"/>
      <c r="Q116" s="66"/>
      <c r="R116" s="66"/>
      <c r="S116" s="66"/>
      <c r="T116" s="67"/>
      <c r="U116" s="36"/>
      <c r="V116" s="36"/>
      <c r="W116" s="36"/>
      <c r="X116" s="36"/>
      <c r="Y116" s="36"/>
      <c r="Z116" s="36"/>
      <c r="AA116" s="36"/>
      <c r="AB116" s="36"/>
      <c r="AC116" s="36"/>
      <c r="AD116" s="36"/>
      <c r="AE116" s="36"/>
      <c r="AT116" s="19" t="s">
        <v>322</v>
      </c>
      <c r="AU116" s="19" t="s">
        <v>86</v>
      </c>
    </row>
    <row r="117" spans="1:65" s="13" customFormat="1">
      <c r="B117" s="213"/>
      <c r="C117" s="214"/>
      <c r="D117" s="209" t="s">
        <v>324</v>
      </c>
      <c r="E117" s="215" t="s">
        <v>19</v>
      </c>
      <c r="F117" s="216" t="s">
        <v>1932</v>
      </c>
      <c r="G117" s="214"/>
      <c r="H117" s="217">
        <v>47.146000000000001</v>
      </c>
      <c r="I117" s="218"/>
      <c r="J117" s="214"/>
      <c r="K117" s="214"/>
      <c r="L117" s="219"/>
      <c r="M117" s="220"/>
      <c r="N117" s="221"/>
      <c r="O117" s="221"/>
      <c r="P117" s="221"/>
      <c r="Q117" s="221"/>
      <c r="R117" s="221"/>
      <c r="S117" s="221"/>
      <c r="T117" s="222"/>
      <c r="AT117" s="223" t="s">
        <v>324</v>
      </c>
      <c r="AU117" s="223" t="s">
        <v>86</v>
      </c>
      <c r="AV117" s="13" t="s">
        <v>86</v>
      </c>
      <c r="AW117" s="13" t="s">
        <v>37</v>
      </c>
      <c r="AX117" s="13" t="s">
        <v>84</v>
      </c>
      <c r="AY117" s="223" t="s">
        <v>315</v>
      </c>
    </row>
    <row r="118" spans="1:65" s="2" customFormat="1" ht="16.5" customHeight="1">
      <c r="A118" s="36"/>
      <c r="B118" s="37"/>
      <c r="C118" s="196" t="s">
        <v>202</v>
      </c>
      <c r="D118" s="196" t="s">
        <v>317</v>
      </c>
      <c r="E118" s="197" t="s">
        <v>514</v>
      </c>
      <c r="F118" s="198" t="s">
        <v>515</v>
      </c>
      <c r="G118" s="199" t="s">
        <v>113</v>
      </c>
      <c r="H118" s="200">
        <v>7.0720000000000001</v>
      </c>
      <c r="I118" s="201"/>
      <c r="J118" s="202">
        <f>ROUND(I118*H118,2)</f>
        <v>0</v>
      </c>
      <c r="K118" s="198" t="s">
        <v>320</v>
      </c>
      <c r="L118" s="41"/>
      <c r="M118" s="203" t="s">
        <v>19</v>
      </c>
      <c r="N118" s="204" t="s">
        <v>47</v>
      </c>
      <c r="O118" s="66"/>
      <c r="P118" s="205">
        <f>O118*H118</f>
        <v>0</v>
      </c>
      <c r="Q118" s="205">
        <v>0</v>
      </c>
      <c r="R118" s="205">
        <f>Q118*H118</f>
        <v>0</v>
      </c>
      <c r="S118" s="205">
        <v>0</v>
      </c>
      <c r="T118" s="206">
        <f>S118*H118</f>
        <v>0</v>
      </c>
      <c r="U118" s="36"/>
      <c r="V118" s="36"/>
      <c r="W118" s="36"/>
      <c r="X118" s="36"/>
      <c r="Y118" s="36"/>
      <c r="Z118" s="36"/>
      <c r="AA118" s="36"/>
      <c r="AB118" s="36"/>
      <c r="AC118" s="36"/>
      <c r="AD118" s="36"/>
      <c r="AE118" s="36"/>
      <c r="AR118" s="207" t="s">
        <v>194</v>
      </c>
      <c r="AT118" s="207" t="s">
        <v>317</v>
      </c>
      <c r="AU118" s="207" t="s">
        <v>86</v>
      </c>
      <c r="AY118" s="19" t="s">
        <v>315</v>
      </c>
      <c r="BE118" s="208">
        <f>IF(N118="základní",J118,0)</f>
        <v>0</v>
      </c>
      <c r="BF118" s="208">
        <f>IF(N118="snížená",J118,0)</f>
        <v>0</v>
      </c>
      <c r="BG118" s="208">
        <f>IF(N118="zákl. přenesená",J118,0)</f>
        <v>0</v>
      </c>
      <c r="BH118" s="208">
        <f>IF(N118="sníž. přenesená",J118,0)</f>
        <v>0</v>
      </c>
      <c r="BI118" s="208">
        <f>IF(N118="nulová",J118,0)</f>
        <v>0</v>
      </c>
      <c r="BJ118" s="19" t="s">
        <v>84</v>
      </c>
      <c r="BK118" s="208">
        <f>ROUND(I118*H118,2)</f>
        <v>0</v>
      </c>
      <c r="BL118" s="19" t="s">
        <v>194</v>
      </c>
      <c r="BM118" s="207" t="s">
        <v>1933</v>
      </c>
    </row>
    <row r="119" spans="1:65" s="2" customFormat="1">
      <c r="A119" s="36"/>
      <c r="B119" s="37"/>
      <c r="C119" s="38"/>
      <c r="D119" s="209" t="s">
        <v>322</v>
      </c>
      <c r="E119" s="38"/>
      <c r="F119" s="210" t="s">
        <v>517</v>
      </c>
      <c r="G119" s="38"/>
      <c r="H119" s="38"/>
      <c r="I119" s="118"/>
      <c r="J119" s="38"/>
      <c r="K119" s="38"/>
      <c r="L119" s="41"/>
      <c r="M119" s="211"/>
      <c r="N119" s="212"/>
      <c r="O119" s="66"/>
      <c r="P119" s="66"/>
      <c r="Q119" s="66"/>
      <c r="R119" s="66"/>
      <c r="S119" s="66"/>
      <c r="T119" s="67"/>
      <c r="U119" s="36"/>
      <c r="V119" s="36"/>
      <c r="W119" s="36"/>
      <c r="X119" s="36"/>
      <c r="Y119" s="36"/>
      <c r="Z119" s="36"/>
      <c r="AA119" s="36"/>
      <c r="AB119" s="36"/>
      <c r="AC119" s="36"/>
      <c r="AD119" s="36"/>
      <c r="AE119" s="36"/>
      <c r="AT119" s="19" t="s">
        <v>322</v>
      </c>
      <c r="AU119" s="19" t="s">
        <v>86</v>
      </c>
    </row>
    <row r="120" spans="1:65" s="13" customFormat="1">
      <c r="B120" s="213"/>
      <c r="C120" s="214"/>
      <c r="D120" s="209" t="s">
        <v>324</v>
      </c>
      <c r="E120" s="215" t="s">
        <v>19</v>
      </c>
      <c r="F120" s="216" t="s">
        <v>1934</v>
      </c>
      <c r="G120" s="214"/>
      <c r="H120" s="217">
        <v>7.0720000000000001</v>
      </c>
      <c r="I120" s="218"/>
      <c r="J120" s="214"/>
      <c r="K120" s="214"/>
      <c r="L120" s="219"/>
      <c r="M120" s="220"/>
      <c r="N120" s="221"/>
      <c r="O120" s="221"/>
      <c r="P120" s="221"/>
      <c r="Q120" s="221"/>
      <c r="R120" s="221"/>
      <c r="S120" s="221"/>
      <c r="T120" s="222"/>
      <c r="AT120" s="223" t="s">
        <v>324</v>
      </c>
      <c r="AU120" s="223" t="s">
        <v>86</v>
      </c>
      <c r="AV120" s="13" t="s">
        <v>86</v>
      </c>
      <c r="AW120" s="13" t="s">
        <v>37</v>
      </c>
      <c r="AX120" s="13" t="s">
        <v>84</v>
      </c>
      <c r="AY120" s="223" t="s">
        <v>315</v>
      </c>
    </row>
    <row r="121" spans="1:65" s="2" customFormat="1" ht="16.5" customHeight="1">
      <c r="A121" s="36"/>
      <c r="B121" s="37"/>
      <c r="C121" s="196" t="s">
        <v>372</v>
      </c>
      <c r="D121" s="196" t="s">
        <v>317</v>
      </c>
      <c r="E121" s="197" t="s">
        <v>563</v>
      </c>
      <c r="F121" s="198" t="s">
        <v>564</v>
      </c>
      <c r="G121" s="199" t="s">
        <v>113</v>
      </c>
      <c r="H121" s="200">
        <v>15.715</v>
      </c>
      <c r="I121" s="201"/>
      <c r="J121" s="202">
        <f>ROUND(I121*H121,2)</f>
        <v>0</v>
      </c>
      <c r="K121" s="198" t="s">
        <v>320</v>
      </c>
      <c r="L121" s="41"/>
      <c r="M121" s="203" t="s">
        <v>19</v>
      </c>
      <c r="N121" s="204" t="s">
        <v>47</v>
      </c>
      <c r="O121" s="66"/>
      <c r="P121" s="205">
        <f>O121*H121</f>
        <v>0</v>
      </c>
      <c r="Q121" s="205">
        <v>0</v>
      </c>
      <c r="R121" s="205">
        <f>Q121*H121</f>
        <v>0</v>
      </c>
      <c r="S121" s="205">
        <v>0</v>
      </c>
      <c r="T121" s="206">
        <f>S121*H121</f>
        <v>0</v>
      </c>
      <c r="U121" s="36"/>
      <c r="V121" s="36"/>
      <c r="W121" s="36"/>
      <c r="X121" s="36"/>
      <c r="Y121" s="36"/>
      <c r="Z121" s="36"/>
      <c r="AA121" s="36"/>
      <c r="AB121" s="36"/>
      <c r="AC121" s="36"/>
      <c r="AD121" s="36"/>
      <c r="AE121" s="36"/>
      <c r="AR121" s="207" t="s">
        <v>194</v>
      </c>
      <c r="AT121" s="207" t="s">
        <v>317</v>
      </c>
      <c r="AU121" s="207" t="s">
        <v>86</v>
      </c>
      <c r="AY121" s="19" t="s">
        <v>315</v>
      </c>
      <c r="BE121" s="208">
        <f>IF(N121="základní",J121,0)</f>
        <v>0</v>
      </c>
      <c r="BF121" s="208">
        <f>IF(N121="snížená",J121,0)</f>
        <v>0</v>
      </c>
      <c r="BG121" s="208">
        <f>IF(N121="zákl. přenesená",J121,0)</f>
        <v>0</v>
      </c>
      <c r="BH121" s="208">
        <f>IF(N121="sníž. přenesená",J121,0)</f>
        <v>0</v>
      </c>
      <c r="BI121" s="208">
        <f>IF(N121="nulová",J121,0)</f>
        <v>0</v>
      </c>
      <c r="BJ121" s="19" t="s">
        <v>84</v>
      </c>
      <c r="BK121" s="208">
        <f>ROUND(I121*H121,2)</f>
        <v>0</v>
      </c>
      <c r="BL121" s="19" t="s">
        <v>194</v>
      </c>
      <c r="BM121" s="207" t="s">
        <v>2332</v>
      </c>
    </row>
    <row r="122" spans="1:65" s="2" customFormat="1" ht="19.5">
      <c r="A122" s="36"/>
      <c r="B122" s="37"/>
      <c r="C122" s="38"/>
      <c r="D122" s="209" t="s">
        <v>322</v>
      </c>
      <c r="E122" s="38"/>
      <c r="F122" s="210" t="s">
        <v>566</v>
      </c>
      <c r="G122" s="38"/>
      <c r="H122" s="38"/>
      <c r="I122" s="118"/>
      <c r="J122" s="38"/>
      <c r="K122" s="38"/>
      <c r="L122" s="41"/>
      <c r="M122" s="211"/>
      <c r="N122" s="212"/>
      <c r="O122" s="66"/>
      <c r="P122" s="66"/>
      <c r="Q122" s="66"/>
      <c r="R122" s="66"/>
      <c r="S122" s="66"/>
      <c r="T122" s="67"/>
      <c r="U122" s="36"/>
      <c r="V122" s="36"/>
      <c r="W122" s="36"/>
      <c r="X122" s="36"/>
      <c r="Y122" s="36"/>
      <c r="Z122" s="36"/>
      <c r="AA122" s="36"/>
      <c r="AB122" s="36"/>
      <c r="AC122" s="36"/>
      <c r="AD122" s="36"/>
      <c r="AE122" s="36"/>
      <c r="AT122" s="19" t="s">
        <v>322</v>
      </c>
      <c r="AU122" s="19" t="s">
        <v>86</v>
      </c>
    </row>
    <row r="123" spans="1:65" s="13" customFormat="1">
      <c r="B123" s="213"/>
      <c r="C123" s="214"/>
      <c r="D123" s="209" t="s">
        <v>324</v>
      </c>
      <c r="E123" s="215" t="s">
        <v>19</v>
      </c>
      <c r="F123" s="216" t="s">
        <v>2333</v>
      </c>
      <c r="G123" s="214"/>
      <c r="H123" s="217">
        <v>15.715</v>
      </c>
      <c r="I123" s="218"/>
      <c r="J123" s="214"/>
      <c r="K123" s="214"/>
      <c r="L123" s="219"/>
      <c r="M123" s="220"/>
      <c r="N123" s="221"/>
      <c r="O123" s="221"/>
      <c r="P123" s="221"/>
      <c r="Q123" s="221"/>
      <c r="R123" s="221"/>
      <c r="S123" s="221"/>
      <c r="T123" s="222"/>
      <c r="AT123" s="223" t="s">
        <v>324</v>
      </c>
      <c r="AU123" s="223" t="s">
        <v>86</v>
      </c>
      <c r="AV123" s="13" t="s">
        <v>86</v>
      </c>
      <c r="AW123" s="13" t="s">
        <v>37</v>
      </c>
      <c r="AX123" s="13" t="s">
        <v>84</v>
      </c>
      <c r="AY123" s="223" t="s">
        <v>315</v>
      </c>
    </row>
    <row r="124" spans="1:65" s="2" customFormat="1" ht="16.5" customHeight="1">
      <c r="A124" s="36"/>
      <c r="B124" s="37"/>
      <c r="C124" s="196" t="s">
        <v>379</v>
      </c>
      <c r="D124" s="196" t="s">
        <v>317</v>
      </c>
      <c r="E124" s="197" t="s">
        <v>2334</v>
      </c>
      <c r="F124" s="198" t="s">
        <v>2335</v>
      </c>
      <c r="G124" s="199" t="s">
        <v>113</v>
      </c>
      <c r="H124" s="200">
        <v>38.783000000000001</v>
      </c>
      <c r="I124" s="201"/>
      <c r="J124" s="202">
        <f>ROUND(I124*H124,2)</f>
        <v>0</v>
      </c>
      <c r="K124" s="198" t="s">
        <v>320</v>
      </c>
      <c r="L124" s="41"/>
      <c r="M124" s="203" t="s">
        <v>19</v>
      </c>
      <c r="N124" s="204" t="s">
        <v>47</v>
      </c>
      <c r="O124" s="66"/>
      <c r="P124" s="205">
        <f>O124*H124</f>
        <v>0</v>
      </c>
      <c r="Q124" s="205">
        <v>0</v>
      </c>
      <c r="R124" s="205">
        <f>Q124*H124</f>
        <v>0</v>
      </c>
      <c r="S124" s="205">
        <v>0</v>
      </c>
      <c r="T124" s="206">
        <f>S124*H124</f>
        <v>0</v>
      </c>
      <c r="U124" s="36"/>
      <c r="V124" s="36"/>
      <c r="W124" s="36"/>
      <c r="X124" s="36"/>
      <c r="Y124" s="36"/>
      <c r="Z124" s="36"/>
      <c r="AA124" s="36"/>
      <c r="AB124" s="36"/>
      <c r="AC124" s="36"/>
      <c r="AD124" s="36"/>
      <c r="AE124" s="36"/>
      <c r="AR124" s="207" t="s">
        <v>194</v>
      </c>
      <c r="AT124" s="207" t="s">
        <v>317</v>
      </c>
      <c r="AU124" s="207" t="s">
        <v>86</v>
      </c>
      <c r="AY124" s="19" t="s">
        <v>315</v>
      </c>
      <c r="BE124" s="208">
        <f>IF(N124="základní",J124,0)</f>
        <v>0</v>
      </c>
      <c r="BF124" s="208">
        <f>IF(N124="snížená",J124,0)</f>
        <v>0</v>
      </c>
      <c r="BG124" s="208">
        <f>IF(N124="zákl. přenesená",J124,0)</f>
        <v>0</v>
      </c>
      <c r="BH124" s="208">
        <f>IF(N124="sníž. přenesená",J124,0)</f>
        <v>0</v>
      </c>
      <c r="BI124" s="208">
        <f>IF(N124="nulová",J124,0)</f>
        <v>0</v>
      </c>
      <c r="BJ124" s="19" t="s">
        <v>84</v>
      </c>
      <c r="BK124" s="208">
        <f>ROUND(I124*H124,2)</f>
        <v>0</v>
      </c>
      <c r="BL124" s="19" t="s">
        <v>194</v>
      </c>
      <c r="BM124" s="207" t="s">
        <v>2336</v>
      </c>
    </row>
    <row r="125" spans="1:65" s="2" customFormat="1" ht="19.5">
      <c r="A125" s="36"/>
      <c r="B125" s="37"/>
      <c r="C125" s="38"/>
      <c r="D125" s="209" t="s">
        <v>322</v>
      </c>
      <c r="E125" s="38"/>
      <c r="F125" s="210" t="s">
        <v>2337</v>
      </c>
      <c r="G125" s="38"/>
      <c r="H125" s="38"/>
      <c r="I125" s="118"/>
      <c r="J125" s="38"/>
      <c r="K125" s="38"/>
      <c r="L125" s="41"/>
      <c r="M125" s="211"/>
      <c r="N125" s="212"/>
      <c r="O125" s="66"/>
      <c r="P125" s="66"/>
      <c r="Q125" s="66"/>
      <c r="R125" s="66"/>
      <c r="S125" s="66"/>
      <c r="T125" s="67"/>
      <c r="U125" s="36"/>
      <c r="V125" s="36"/>
      <c r="W125" s="36"/>
      <c r="X125" s="36"/>
      <c r="Y125" s="36"/>
      <c r="Z125" s="36"/>
      <c r="AA125" s="36"/>
      <c r="AB125" s="36"/>
      <c r="AC125" s="36"/>
      <c r="AD125" s="36"/>
      <c r="AE125" s="36"/>
      <c r="AT125" s="19" t="s">
        <v>322</v>
      </c>
      <c r="AU125" s="19" t="s">
        <v>86</v>
      </c>
    </row>
    <row r="126" spans="1:65" s="14" customFormat="1">
      <c r="B126" s="225"/>
      <c r="C126" s="226"/>
      <c r="D126" s="209" t="s">
        <v>324</v>
      </c>
      <c r="E126" s="227" t="s">
        <v>19</v>
      </c>
      <c r="F126" s="228" t="s">
        <v>2338</v>
      </c>
      <c r="G126" s="226"/>
      <c r="H126" s="227" t="s">
        <v>19</v>
      </c>
      <c r="I126" s="229"/>
      <c r="J126" s="226"/>
      <c r="K126" s="226"/>
      <c r="L126" s="230"/>
      <c r="M126" s="231"/>
      <c r="N126" s="232"/>
      <c r="O126" s="232"/>
      <c r="P126" s="232"/>
      <c r="Q126" s="232"/>
      <c r="R126" s="232"/>
      <c r="S126" s="232"/>
      <c r="T126" s="233"/>
      <c r="AT126" s="234" t="s">
        <v>324</v>
      </c>
      <c r="AU126" s="234" t="s">
        <v>86</v>
      </c>
      <c r="AV126" s="14" t="s">
        <v>84</v>
      </c>
      <c r="AW126" s="14" t="s">
        <v>37</v>
      </c>
      <c r="AX126" s="14" t="s">
        <v>76</v>
      </c>
      <c r="AY126" s="234" t="s">
        <v>315</v>
      </c>
    </row>
    <row r="127" spans="1:65" s="13" customFormat="1">
      <c r="B127" s="213"/>
      <c r="C127" s="214"/>
      <c r="D127" s="209" t="s">
        <v>324</v>
      </c>
      <c r="E127" s="215" t="s">
        <v>19</v>
      </c>
      <c r="F127" s="216" t="s">
        <v>2339</v>
      </c>
      <c r="G127" s="214"/>
      <c r="H127" s="217">
        <v>35.909999999999997</v>
      </c>
      <c r="I127" s="218"/>
      <c r="J127" s="214"/>
      <c r="K127" s="214"/>
      <c r="L127" s="219"/>
      <c r="M127" s="220"/>
      <c r="N127" s="221"/>
      <c r="O127" s="221"/>
      <c r="P127" s="221"/>
      <c r="Q127" s="221"/>
      <c r="R127" s="221"/>
      <c r="S127" s="221"/>
      <c r="T127" s="222"/>
      <c r="AT127" s="223" t="s">
        <v>324</v>
      </c>
      <c r="AU127" s="223" t="s">
        <v>86</v>
      </c>
      <c r="AV127" s="13" t="s">
        <v>86</v>
      </c>
      <c r="AW127" s="13" t="s">
        <v>37</v>
      </c>
      <c r="AX127" s="13" t="s">
        <v>76</v>
      </c>
      <c r="AY127" s="223" t="s">
        <v>315</v>
      </c>
    </row>
    <row r="128" spans="1:65" s="15" customFormat="1">
      <c r="B128" s="235"/>
      <c r="C128" s="236"/>
      <c r="D128" s="209" t="s">
        <v>324</v>
      </c>
      <c r="E128" s="237" t="s">
        <v>2317</v>
      </c>
      <c r="F128" s="238" t="s">
        <v>366</v>
      </c>
      <c r="G128" s="236"/>
      <c r="H128" s="239">
        <v>35.909999999999997</v>
      </c>
      <c r="I128" s="240"/>
      <c r="J128" s="236"/>
      <c r="K128" s="236"/>
      <c r="L128" s="241"/>
      <c r="M128" s="242"/>
      <c r="N128" s="243"/>
      <c r="O128" s="243"/>
      <c r="P128" s="243"/>
      <c r="Q128" s="243"/>
      <c r="R128" s="243"/>
      <c r="S128" s="243"/>
      <c r="T128" s="244"/>
      <c r="AT128" s="245" t="s">
        <v>324</v>
      </c>
      <c r="AU128" s="245" t="s">
        <v>86</v>
      </c>
      <c r="AV128" s="15" t="s">
        <v>142</v>
      </c>
      <c r="AW128" s="15" t="s">
        <v>37</v>
      </c>
      <c r="AX128" s="15" t="s">
        <v>76</v>
      </c>
      <c r="AY128" s="245" t="s">
        <v>315</v>
      </c>
    </row>
    <row r="129" spans="1:65" s="13" customFormat="1">
      <c r="B129" s="213"/>
      <c r="C129" s="214"/>
      <c r="D129" s="209" t="s">
        <v>324</v>
      </c>
      <c r="E129" s="215" t="s">
        <v>19</v>
      </c>
      <c r="F129" s="216" t="s">
        <v>2340</v>
      </c>
      <c r="G129" s="214"/>
      <c r="H129" s="217">
        <v>7.1820000000000004</v>
      </c>
      <c r="I129" s="218"/>
      <c r="J129" s="214"/>
      <c r="K129" s="214"/>
      <c r="L129" s="219"/>
      <c r="M129" s="220"/>
      <c r="N129" s="221"/>
      <c r="O129" s="221"/>
      <c r="P129" s="221"/>
      <c r="Q129" s="221"/>
      <c r="R129" s="221"/>
      <c r="S129" s="221"/>
      <c r="T129" s="222"/>
      <c r="AT129" s="223" t="s">
        <v>324</v>
      </c>
      <c r="AU129" s="223" t="s">
        <v>86</v>
      </c>
      <c r="AV129" s="13" t="s">
        <v>86</v>
      </c>
      <c r="AW129" s="13" t="s">
        <v>37</v>
      </c>
      <c r="AX129" s="13" t="s">
        <v>76</v>
      </c>
      <c r="AY129" s="223" t="s">
        <v>315</v>
      </c>
    </row>
    <row r="130" spans="1:65" s="16" customFormat="1">
      <c r="B130" s="246"/>
      <c r="C130" s="247"/>
      <c r="D130" s="209" t="s">
        <v>324</v>
      </c>
      <c r="E130" s="248" t="s">
        <v>2310</v>
      </c>
      <c r="F130" s="249" t="s">
        <v>368</v>
      </c>
      <c r="G130" s="247"/>
      <c r="H130" s="250">
        <v>43.091999999999999</v>
      </c>
      <c r="I130" s="251"/>
      <c r="J130" s="247"/>
      <c r="K130" s="247"/>
      <c r="L130" s="252"/>
      <c r="M130" s="253"/>
      <c r="N130" s="254"/>
      <c r="O130" s="254"/>
      <c r="P130" s="254"/>
      <c r="Q130" s="254"/>
      <c r="R130" s="254"/>
      <c r="S130" s="254"/>
      <c r="T130" s="255"/>
      <c r="AT130" s="256" t="s">
        <v>324</v>
      </c>
      <c r="AU130" s="256" t="s">
        <v>86</v>
      </c>
      <c r="AV130" s="16" t="s">
        <v>194</v>
      </c>
      <c r="AW130" s="16" t="s">
        <v>37</v>
      </c>
      <c r="AX130" s="16" t="s">
        <v>76</v>
      </c>
      <c r="AY130" s="256" t="s">
        <v>315</v>
      </c>
    </row>
    <row r="131" spans="1:65" s="13" customFormat="1">
      <c r="B131" s="213"/>
      <c r="C131" s="214"/>
      <c r="D131" s="209" t="s">
        <v>324</v>
      </c>
      <c r="E131" s="215" t="s">
        <v>19</v>
      </c>
      <c r="F131" s="216" t="s">
        <v>2341</v>
      </c>
      <c r="G131" s="214"/>
      <c r="H131" s="217">
        <v>38.783000000000001</v>
      </c>
      <c r="I131" s="218"/>
      <c r="J131" s="214"/>
      <c r="K131" s="214"/>
      <c r="L131" s="219"/>
      <c r="M131" s="220"/>
      <c r="N131" s="221"/>
      <c r="O131" s="221"/>
      <c r="P131" s="221"/>
      <c r="Q131" s="221"/>
      <c r="R131" s="221"/>
      <c r="S131" s="221"/>
      <c r="T131" s="222"/>
      <c r="AT131" s="223" t="s">
        <v>324</v>
      </c>
      <c r="AU131" s="223" t="s">
        <v>86</v>
      </c>
      <c r="AV131" s="13" t="s">
        <v>86</v>
      </c>
      <c r="AW131" s="13" t="s">
        <v>37</v>
      </c>
      <c r="AX131" s="13" t="s">
        <v>84</v>
      </c>
      <c r="AY131" s="223" t="s">
        <v>315</v>
      </c>
    </row>
    <row r="132" spans="1:65" s="2" customFormat="1" ht="16.5" customHeight="1">
      <c r="A132" s="36"/>
      <c r="B132" s="37"/>
      <c r="C132" s="196" t="s">
        <v>385</v>
      </c>
      <c r="D132" s="196" t="s">
        <v>317</v>
      </c>
      <c r="E132" s="197" t="s">
        <v>2342</v>
      </c>
      <c r="F132" s="198" t="s">
        <v>2343</v>
      </c>
      <c r="G132" s="199" t="s">
        <v>113</v>
      </c>
      <c r="H132" s="200">
        <v>5.8170000000000002</v>
      </c>
      <c r="I132" s="201"/>
      <c r="J132" s="202">
        <f>ROUND(I132*H132,2)</f>
        <v>0</v>
      </c>
      <c r="K132" s="198" t="s">
        <v>320</v>
      </c>
      <c r="L132" s="41"/>
      <c r="M132" s="203" t="s">
        <v>19</v>
      </c>
      <c r="N132" s="204" t="s">
        <v>47</v>
      </c>
      <c r="O132" s="66"/>
      <c r="P132" s="205">
        <f>O132*H132</f>
        <v>0</v>
      </c>
      <c r="Q132" s="205">
        <v>0</v>
      </c>
      <c r="R132" s="205">
        <f>Q132*H132</f>
        <v>0</v>
      </c>
      <c r="S132" s="205">
        <v>0</v>
      </c>
      <c r="T132" s="206">
        <f>S132*H132</f>
        <v>0</v>
      </c>
      <c r="U132" s="36"/>
      <c r="V132" s="36"/>
      <c r="W132" s="36"/>
      <c r="X132" s="36"/>
      <c r="Y132" s="36"/>
      <c r="Z132" s="36"/>
      <c r="AA132" s="36"/>
      <c r="AB132" s="36"/>
      <c r="AC132" s="36"/>
      <c r="AD132" s="36"/>
      <c r="AE132" s="36"/>
      <c r="AR132" s="207" t="s">
        <v>194</v>
      </c>
      <c r="AT132" s="207" t="s">
        <v>317</v>
      </c>
      <c r="AU132" s="207" t="s">
        <v>86</v>
      </c>
      <c r="AY132" s="19" t="s">
        <v>315</v>
      </c>
      <c r="BE132" s="208">
        <f>IF(N132="základní",J132,0)</f>
        <v>0</v>
      </c>
      <c r="BF132" s="208">
        <f>IF(N132="snížená",J132,0)</f>
        <v>0</v>
      </c>
      <c r="BG132" s="208">
        <f>IF(N132="zákl. přenesená",J132,0)</f>
        <v>0</v>
      </c>
      <c r="BH132" s="208">
        <f>IF(N132="sníž. přenesená",J132,0)</f>
        <v>0</v>
      </c>
      <c r="BI132" s="208">
        <f>IF(N132="nulová",J132,0)</f>
        <v>0</v>
      </c>
      <c r="BJ132" s="19" t="s">
        <v>84</v>
      </c>
      <c r="BK132" s="208">
        <f>ROUND(I132*H132,2)</f>
        <v>0</v>
      </c>
      <c r="BL132" s="19" t="s">
        <v>194</v>
      </c>
      <c r="BM132" s="207" t="s">
        <v>2344</v>
      </c>
    </row>
    <row r="133" spans="1:65" s="2" customFormat="1" ht="19.5">
      <c r="A133" s="36"/>
      <c r="B133" s="37"/>
      <c r="C133" s="38"/>
      <c r="D133" s="209" t="s">
        <v>322</v>
      </c>
      <c r="E133" s="38"/>
      <c r="F133" s="210" t="s">
        <v>2345</v>
      </c>
      <c r="G133" s="38"/>
      <c r="H133" s="38"/>
      <c r="I133" s="118"/>
      <c r="J133" s="38"/>
      <c r="K133" s="38"/>
      <c r="L133" s="41"/>
      <c r="M133" s="211"/>
      <c r="N133" s="212"/>
      <c r="O133" s="66"/>
      <c r="P133" s="66"/>
      <c r="Q133" s="66"/>
      <c r="R133" s="66"/>
      <c r="S133" s="66"/>
      <c r="T133" s="67"/>
      <c r="U133" s="36"/>
      <c r="V133" s="36"/>
      <c r="W133" s="36"/>
      <c r="X133" s="36"/>
      <c r="Y133" s="36"/>
      <c r="Z133" s="36"/>
      <c r="AA133" s="36"/>
      <c r="AB133" s="36"/>
      <c r="AC133" s="36"/>
      <c r="AD133" s="36"/>
      <c r="AE133" s="36"/>
      <c r="AT133" s="19" t="s">
        <v>322</v>
      </c>
      <c r="AU133" s="19" t="s">
        <v>86</v>
      </c>
    </row>
    <row r="134" spans="1:65" s="13" customFormat="1">
      <c r="B134" s="213"/>
      <c r="C134" s="214"/>
      <c r="D134" s="209" t="s">
        <v>324</v>
      </c>
      <c r="E134" s="215" t="s">
        <v>19</v>
      </c>
      <c r="F134" s="216" t="s">
        <v>2346</v>
      </c>
      <c r="G134" s="214"/>
      <c r="H134" s="217">
        <v>5.8170000000000002</v>
      </c>
      <c r="I134" s="218"/>
      <c r="J134" s="214"/>
      <c r="K134" s="214"/>
      <c r="L134" s="219"/>
      <c r="M134" s="220"/>
      <c r="N134" s="221"/>
      <c r="O134" s="221"/>
      <c r="P134" s="221"/>
      <c r="Q134" s="221"/>
      <c r="R134" s="221"/>
      <c r="S134" s="221"/>
      <c r="T134" s="222"/>
      <c r="AT134" s="223" t="s">
        <v>324</v>
      </c>
      <c r="AU134" s="223" t="s">
        <v>86</v>
      </c>
      <c r="AV134" s="13" t="s">
        <v>86</v>
      </c>
      <c r="AW134" s="13" t="s">
        <v>37</v>
      </c>
      <c r="AX134" s="13" t="s">
        <v>84</v>
      </c>
      <c r="AY134" s="223" t="s">
        <v>315</v>
      </c>
    </row>
    <row r="135" spans="1:65" s="2" customFormat="1" ht="16.5" customHeight="1">
      <c r="A135" s="36"/>
      <c r="B135" s="37"/>
      <c r="C135" s="196" t="s">
        <v>390</v>
      </c>
      <c r="D135" s="196" t="s">
        <v>317</v>
      </c>
      <c r="E135" s="197" t="s">
        <v>2347</v>
      </c>
      <c r="F135" s="198" t="s">
        <v>2348</v>
      </c>
      <c r="G135" s="199" t="s">
        <v>113</v>
      </c>
      <c r="H135" s="200">
        <v>4.3090000000000002</v>
      </c>
      <c r="I135" s="201"/>
      <c r="J135" s="202">
        <f>ROUND(I135*H135,2)</f>
        <v>0</v>
      </c>
      <c r="K135" s="198" t="s">
        <v>320</v>
      </c>
      <c r="L135" s="41"/>
      <c r="M135" s="203" t="s">
        <v>19</v>
      </c>
      <c r="N135" s="204" t="s">
        <v>47</v>
      </c>
      <c r="O135" s="66"/>
      <c r="P135" s="205">
        <f>O135*H135</f>
        <v>0</v>
      </c>
      <c r="Q135" s="205">
        <v>0</v>
      </c>
      <c r="R135" s="205">
        <f>Q135*H135</f>
        <v>0</v>
      </c>
      <c r="S135" s="205">
        <v>0</v>
      </c>
      <c r="T135" s="206">
        <f>S135*H135</f>
        <v>0</v>
      </c>
      <c r="U135" s="36"/>
      <c r="V135" s="36"/>
      <c r="W135" s="36"/>
      <c r="X135" s="36"/>
      <c r="Y135" s="36"/>
      <c r="Z135" s="36"/>
      <c r="AA135" s="36"/>
      <c r="AB135" s="36"/>
      <c r="AC135" s="36"/>
      <c r="AD135" s="36"/>
      <c r="AE135" s="36"/>
      <c r="AR135" s="207" t="s">
        <v>194</v>
      </c>
      <c r="AT135" s="207" t="s">
        <v>317</v>
      </c>
      <c r="AU135" s="207" t="s">
        <v>86</v>
      </c>
      <c r="AY135" s="19" t="s">
        <v>315</v>
      </c>
      <c r="BE135" s="208">
        <f>IF(N135="základní",J135,0)</f>
        <v>0</v>
      </c>
      <c r="BF135" s="208">
        <f>IF(N135="snížená",J135,0)</f>
        <v>0</v>
      </c>
      <c r="BG135" s="208">
        <f>IF(N135="zákl. přenesená",J135,0)</f>
        <v>0</v>
      </c>
      <c r="BH135" s="208">
        <f>IF(N135="sníž. přenesená",J135,0)</f>
        <v>0</v>
      </c>
      <c r="BI135" s="208">
        <f>IF(N135="nulová",J135,0)</f>
        <v>0</v>
      </c>
      <c r="BJ135" s="19" t="s">
        <v>84</v>
      </c>
      <c r="BK135" s="208">
        <f>ROUND(I135*H135,2)</f>
        <v>0</v>
      </c>
      <c r="BL135" s="19" t="s">
        <v>194</v>
      </c>
      <c r="BM135" s="207" t="s">
        <v>2349</v>
      </c>
    </row>
    <row r="136" spans="1:65" s="2" customFormat="1" ht="19.5">
      <c r="A136" s="36"/>
      <c r="B136" s="37"/>
      <c r="C136" s="38"/>
      <c r="D136" s="209" t="s">
        <v>322</v>
      </c>
      <c r="E136" s="38"/>
      <c r="F136" s="210" t="s">
        <v>2350</v>
      </c>
      <c r="G136" s="38"/>
      <c r="H136" s="38"/>
      <c r="I136" s="118"/>
      <c r="J136" s="38"/>
      <c r="K136" s="38"/>
      <c r="L136" s="41"/>
      <c r="M136" s="211"/>
      <c r="N136" s="212"/>
      <c r="O136" s="66"/>
      <c r="P136" s="66"/>
      <c r="Q136" s="66"/>
      <c r="R136" s="66"/>
      <c r="S136" s="66"/>
      <c r="T136" s="67"/>
      <c r="U136" s="36"/>
      <c r="V136" s="36"/>
      <c r="W136" s="36"/>
      <c r="X136" s="36"/>
      <c r="Y136" s="36"/>
      <c r="Z136" s="36"/>
      <c r="AA136" s="36"/>
      <c r="AB136" s="36"/>
      <c r="AC136" s="36"/>
      <c r="AD136" s="36"/>
      <c r="AE136" s="36"/>
      <c r="AT136" s="19" t="s">
        <v>322</v>
      </c>
      <c r="AU136" s="19" t="s">
        <v>86</v>
      </c>
    </row>
    <row r="137" spans="1:65" s="13" customFormat="1">
      <c r="B137" s="213"/>
      <c r="C137" s="214"/>
      <c r="D137" s="209" t="s">
        <v>324</v>
      </c>
      <c r="E137" s="215" t="s">
        <v>19</v>
      </c>
      <c r="F137" s="216" t="s">
        <v>2351</v>
      </c>
      <c r="G137" s="214"/>
      <c r="H137" s="217">
        <v>4.3090000000000002</v>
      </c>
      <c r="I137" s="218"/>
      <c r="J137" s="214"/>
      <c r="K137" s="214"/>
      <c r="L137" s="219"/>
      <c r="M137" s="220"/>
      <c r="N137" s="221"/>
      <c r="O137" s="221"/>
      <c r="P137" s="221"/>
      <c r="Q137" s="221"/>
      <c r="R137" s="221"/>
      <c r="S137" s="221"/>
      <c r="T137" s="222"/>
      <c r="AT137" s="223" t="s">
        <v>324</v>
      </c>
      <c r="AU137" s="223" t="s">
        <v>86</v>
      </c>
      <c r="AV137" s="13" t="s">
        <v>86</v>
      </c>
      <c r="AW137" s="13" t="s">
        <v>37</v>
      </c>
      <c r="AX137" s="13" t="s">
        <v>84</v>
      </c>
      <c r="AY137" s="223" t="s">
        <v>315</v>
      </c>
    </row>
    <row r="138" spans="1:65" s="2" customFormat="1" ht="16.5" customHeight="1">
      <c r="A138" s="36"/>
      <c r="B138" s="37"/>
      <c r="C138" s="196" t="s">
        <v>397</v>
      </c>
      <c r="D138" s="196" t="s">
        <v>317</v>
      </c>
      <c r="E138" s="197" t="s">
        <v>1935</v>
      </c>
      <c r="F138" s="198" t="s">
        <v>1936</v>
      </c>
      <c r="G138" s="199" t="s">
        <v>113</v>
      </c>
      <c r="H138" s="200">
        <v>22.63</v>
      </c>
      <c r="I138" s="201"/>
      <c r="J138" s="202">
        <f>ROUND(I138*H138,2)</f>
        <v>0</v>
      </c>
      <c r="K138" s="198" t="s">
        <v>320</v>
      </c>
      <c r="L138" s="41"/>
      <c r="M138" s="203" t="s">
        <v>19</v>
      </c>
      <c r="N138" s="204" t="s">
        <v>47</v>
      </c>
      <c r="O138" s="66"/>
      <c r="P138" s="205">
        <f>O138*H138</f>
        <v>0</v>
      </c>
      <c r="Q138" s="205">
        <v>0</v>
      </c>
      <c r="R138" s="205">
        <f>Q138*H138</f>
        <v>0</v>
      </c>
      <c r="S138" s="205">
        <v>0</v>
      </c>
      <c r="T138" s="206">
        <f>S138*H138</f>
        <v>0</v>
      </c>
      <c r="U138" s="36"/>
      <c r="V138" s="36"/>
      <c r="W138" s="36"/>
      <c r="X138" s="36"/>
      <c r="Y138" s="36"/>
      <c r="Z138" s="36"/>
      <c r="AA138" s="36"/>
      <c r="AB138" s="36"/>
      <c r="AC138" s="36"/>
      <c r="AD138" s="36"/>
      <c r="AE138" s="36"/>
      <c r="AR138" s="207" t="s">
        <v>194</v>
      </c>
      <c r="AT138" s="207" t="s">
        <v>317</v>
      </c>
      <c r="AU138" s="207" t="s">
        <v>86</v>
      </c>
      <c r="AY138" s="19" t="s">
        <v>315</v>
      </c>
      <c r="BE138" s="208">
        <f>IF(N138="základní",J138,0)</f>
        <v>0</v>
      </c>
      <c r="BF138" s="208">
        <f>IF(N138="snížená",J138,0)</f>
        <v>0</v>
      </c>
      <c r="BG138" s="208">
        <f>IF(N138="zákl. přenesená",J138,0)</f>
        <v>0</v>
      </c>
      <c r="BH138" s="208">
        <f>IF(N138="sníž. přenesená",J138,0)</f>
        <v>0</v>
      </c>
      <c r="BI138" s="208">
        <f>IF(N138="nulová",J138,0)</f>
        <v>0</v>
      </c>
      <c r="BJ138" s="19" t="s">
        <v>84</v>
      </c>
      <c r="BK138" s="208">
        <f>ROUND(I138*H138,2)</f>
        <v>0</v>
      </c>
      <c r="BL138" s="19" t="s">
        <v>194</v>
      </c>
      <c r="BM138" s="207" t="s">
        <v>1937</v>
      </c>
    </row>
    <row r="139" spans="1:65" s="2" customFormat="1" ht="19.5">
      <c r="A139" s="36"/>
      <c r="B139" s="37"/>
      <c r="C139" s="38"/>
      <c r="D139" s="209" t="s">
        <v>322</v>
      </c>
      <c r="E139" s="38"/>
      <c r="F139" s="210" t="s">
        <v>1938</v>
      </c>
      <c r="G139" s="38"/>
      <c r="H139" s="38"/>
      <c r="I139" s="118"/>
      <c r="J139" s="38"/>
      <c r="K139" s="38"/>
      <c r="L139" s="41"/>
      <c r="M139" s="211"/>
      <c r="N139" s="212"/>
      <c r="O139" s="66"/>
      <c r="P139" s="66"/>
      <c r="Q139" s="66"/>
      <c r="R139" s="66"/>
      <c r="S139" s="66"/>
      <c r="T139" s="67"/>
      <c r="U139" s="36"/>
      <c r="V139" s="36"/>
      <c r="W139" s="36"/>
      <c r="X139" s="36"/>
      <c r="Y139" s="36"/>
      <c r="Z139" s="36"/>
      <c r="AA139" s="36"/>
      <c r="AB139" s="36"/>
      <c r="AC139" s="36"/>
      <c r="AD139" s="36"/>
      <c r="AE139" s="36"/>
      <c r="AT139" s="19" t="s">
        <v>322</v>
      </c>
      <c r="AU139" s="19" t="s">
        <v>86</v>
      </c>
    </row>
    <row r="140" spans="1:65" s="13" customFormat="1">
      <c r="B140" s="213"/>
      <c r="C140" s="214"/>
      <c r="D140" s="209" t="s">
        <v>324</v>
      </c>
      <c r="E140" s="215" t="s">
        <v>19</v>
      </c>
      <c r="F140" s="216" t="s">
        <v>2352</v>
      </c>
      <c r="G140" s="214"/>
      <c r="H140" s="217">
        <v>22.63</v>
      </c>
      <c r="I140" s="218"/>
      <c r="J140" s="214"/>
      <c r="K140" s="214"/>
      <c r="L140" s="219"/>
      <c r="M140" s="220"/>
      <c r="N140" s="221"/>
      <c r="O140" s="221"/>
      <c r="P140" s="221"/>
      <c r="Q140" s="221"/>
      <c r="R140" s="221"/>
      <c r="S140" s="221"/>
      <c r="T140" s="222"/>
      <c r="AT140" s="223" t="s">
        <v>324</v>
      </c>
      <c r="AU140" s="223" t="s">
        <v>86</v>
      </c>
      <c r="AV140" s="13" t="s">
        <v>86</v>
      </c>
      <c r="AW140" s="13" t="s">
        <v>37</v>
      </c>
      <c r="AX140" s="13" t="s">
        <v>84</v>
      </c>
      <c r="AY140" s="223" t="s">
        <v>315</v>
      </c>
    </row>
    <row r="141" spans="1:65" s="2" customFormat="1" ht="16.5" customHeight="1">
      <c r="A141" s="36"/>
      <c r="B141" s="37"/>
      <c r="C141" s="196" t="s">
        <v>179</v>
      </c>
      <c r="D141" s="196" t="s">
        <v>317</v>
      </c>
      <c r="E141" s="197" t="s">
        <v>2353</v>
      </c>
      <c r="F141" s="198" t="s">
        <v>2354</v>
      </c>
      <c r="G141" s="199" t="s">
        <v>113</v>
      </c>
      <c r="H141" s="200">
        <v>6.8230000000000004</v>
      </c>
      <c r="I141" s="201"/>
      <c r="J141" s="202">
        <f>ROUND(I141*H141,2)</f>
        <v>0</v>
      </c>
      <c r="K141" s="198" t="s">
        <v>320</v>
      </c>
      <c r="L141" s="41"/>
      <c r="M141" s="203" t="s">
        <v>19</v>
      </c>
      <c r="N141" s="204" t="s">
        <v>47</v>
      </c>
      <c r="O141" s="66"/>
      <c r="P141" s="205">
        <f>O141*H141</f>
        <v>0</v>
      </c>
      <c r="Q141" s="205">
        <v>0</v>
      </c>
      <c r="R141" s="205">
        <f>Q141*H141</f>
        <v>0</v>
      </c>
      <c r="S141" s="205">
        <v>0</v>
      </c>
      <c r="T141" s="206">
        <f>S141*H141</f>
        <v>0</v>
      </c>
      <c r="U141" s="36"/>
      <c r="V141" s="36"/>
      <c r="W141" s="36"/>
      <c r="X141" s="36"/>
      <c r="Y141" s="36"/>
      <c r="Z141" s="36"/>
      <c r="AA141" s="36"/>
      <c r="AB141" s="36"/>
      <c r="AC141" s="36"/>
      <c r="AD141" s="36"/>
      <c r="AE141" s="36"/>
      <c r="AR141" s="207" t="s">
        <v>194</v>
      </c>
      <c r="AT141" s="207" t="s">
        <v>317</v>
      </c>
      <c r="AU141" s="207" t="s">
        <v>86</v>
      </c>
      <c r="AY141" s="19" t="s">
        <v>315</v>
      </c>
      <c r="BE141" s="208">
        <f>IF(N141="základní",J141,0)</f>
        <v>0</v>
      </c>
      <c r="BF141" s="208">
        <f>IF(N141="snížená",J141,0)</f>
        <v>0</v>
      </c>
      <c r="BG141" s="208">
        <f>IF(N141="zákl. přenesená",J141,0)</f>
        <v>0</v>
      </c>
      <c r="BH141" s="208">
        <f>IF(N141="sníž. přenesená",J141,0)</f>
        <v>0</v>
      </c>
      <c r="BI141" s="208">
        <f>IF(N141="nulová",J141,0)</f>
        <v>0</v>
      </c>
      <c r="BJ141" s="19" t="s">
        <v>84</v>
      </c>
      <c r="BK141" s="208">
        <f>ROUND(I141*H141,2)</f>
        <v>0</v>
      </c>
      <c r="BL141" s="19" t="s">
        <v>194</v>
      </c>
      <c r="BM141" s="207" t="s">
        <v>2355</v>
      </c>
    </row>
    <row r="142" spans="1:65" s="2" customFormat="1" ht="19.5">
      <c r="A142" s="36"/>
      <c r="B142" s="37"/>
      <c r="C142" s="38"/>
      <c r="D142" s="209" t="s">
        <v>322</v>
      </c>
      <c r="E142" s="38"/>
      <c r="F142" s="210" t="s">
        <v>2356</v>
      </c>
      <c r="G142" s="38"/>
      <c r="H142" s="38"/>
      <c r="I142" s="118"/>
      <c r="J142" s="38"/>
      <c r="K142" s="38"/>
      <c r="L142" s="41"/>
      <c r="M142" s="211"/>
      <c r="N142" s="212"/>
      <c r="O142" s="66"/>
      <c r="P142" s="66"/>
      <c r="Q142" s="66"/>
      <c r="R142" s="66"/>
      <c r="S142" s="66"/>
      <c r="T142" s="67"/>
      <c r="U142" s="36"/>
      <c r="V142" s="36"/>
      <c r="W142" s="36"/>
      <c r="X142" s="36"/>
      <c r="Y142" s="36"/>
      <c r="Z142" s="36"/>
      <c r="AA142" s="36"/>
      <c r="AB142" s="36"/>
      <c r="AC142" s="36"/>
      <c r="AD142" s="36"/>
      <c r="AE142" s="36"/>
      <c r="AT142" s="19" t="s">
        <v>322</v>
      </c>
      <c r="AU142" s="19" t="s">
        <v>86</v>
      </c>
    </row>
    <row r="143" spans="1:65" s="13" customFormat="1">
      <c r="B143" s="213"/>
      <c r="C143" s="214"/>
      <c r="D143" s="209" t="s">
        <v>324</v>
      </c>
      <c r="E143" s="215" t="s">
        <v>19</v>
      </c>
      <c r="F143" s="216" t="s">
        <v>2357</v>
      </c>
      <c r="G143" s="214"/>
      <c r="H143" s="217">
        <v>2.5139999999999998</v>
      </c>
      <c r="I143" s="218"/>
      <c r="J143" s="214"/>
      <c r="K143" s="214"/>
      <c r="L143" s="219"/>
      <c r="M143" s="220"/>
      <c r="N143" s="221"/>
      <c r="O143" s="221"/>
      <c r="P143" s="221"/>
      <c r="Q143" s="221"/>
      <c r="R143" s="221"/>
      <c r="S143" s="221"/>
      <c r="T143" s="222"/>
      <c r="AT143" s="223" t="s">
        <v>324</v>
      </c>
      <c r="AU143" s="223" t="s">
        <v>86</v>
      </c>
      <c r="AV143" s="13" t="s">
        <v>86</v>
      </c>
      <c r="AW143" s="13" t="s">
        <v>37</v>
      </c>
      <c r="AX143" s="13" t="s">
        <v>76</v>
      </c>
      <c r="AY143" s="223" t="s">
        <v>315</v>
      </c>
    </row>
    <row r="144" spans="1:65" s="13" customFormat="1">
      <c r="B144" s="213"/>
      <c r="C144" s="214"/>
      <c r="D144" s="209" t="s">
        <v>324</v>
      </c>
      <c r="E144" s="215" t="s">
        <v>19</v>
      </c>
      <c r="F144" s="216" t="s">
        <v>2358</v>
      </c>
      <c r="G144" s="214"/>
      <c r="H144" s="217">
        <v>4.3090000000000002</v>
      </c>
      <c r="I144" s="218"/>
      <c r="J144" s="214"/>
      <c r="K144" s="214"/>
      <c r="L144" s="219"/>
      <c r="M144" s="220"/>
      <c r="N144" s="221"/>
      <c r="O144" s="221"/>
      <c r="P144" s="221"/>
      <c r="Q144" s="221"/>
      <c r="R144" s="221"/>
      <c r="S144" s="221"/>
      <c r="T144" s="222"/>
      <c r="AT144" s="223" t="s">
        <v>324</v>
      </c>
      <c r="AU144" s="223" t="s">
        <v>86</v>
      </c>
      <c r="AV144" s="13" t="s">
        <v>86</v>
      </c>
      <c r="AW144" s="13" t="s">
        <v>37</v>
      </c>
      <c r="AX144" s="13" t="s">
        <v>76</v>
      </c>
      <c r="AY144" s="223" t="s">
        <v>315</v>
      </c>
    </row>
    <row r="145" spans="1:65" s="16" customFormat="1">
      <c r="B145" s="246"/>
      <c r="C145" s="247"/>
      <c r="D145" s="209" t="s">
        <v>324</v>
      </c>
      <c r="E145" s="248" t="s">
        <v>19</v>
      </c>
      <c r="F145" s="249" t="s">
        <v>368</v>
      </c>
      <c r="G145" s="247"/>
      <c r="H145" s="250">
        <v>6.8230000000000004</v>
      </c>
      <c r="I145" s="251"/>
      <c r="J145" s="247"/>
      <c r="K145" s="247"/>
      <c r="L145" s="252"/>
      <c r="M145" s="253"/>
      <c r="N145" s="254"/>
      <c r="O145" s="254"/>
      <c r="P145" s="254"/>
      <c r="Q145" s="254"/>
      <c r="R145" s="254"/>
      <c r="S145" s="254"/>
      <c r="T145" s="255"/>
      <c r="AT145" s="256" t="s">
        <v>324</v>
      </c>
      <c r="AU145" s="256" t="s">
        <v>86</v>
      </c>
      <c r="AV145" s="16" t="s">
        <v>194</v>
      </c>
      <c r="AW145" s="16" t="s">
        <v>37</v>
      </c>
      <c r="AX145" s="16" t="s">
        <v>84</v>
      </c>
      <c r="AY145" s="256" t="s">
        <v>315</v>
      </c>
    </row>
    <row r="146" spans="1:65" s="2" customFormat="1" ht="16.5" customHeight="1">
      <c r="A146" s="36"/>
      <c r="B146" s="37"/>
      <c r="C146" s="196" t="s">
        <v>136</v>
      </c>
      <c r="D146" s="196" t="s">
        <v>317</v>
      </c>
      <c r="E146" s="197" t="s">
        <v>629</v>
      </c>
      <c r="F146" s="198" t="s">
        <v>630</v>
      </c>
      <c r="G146" s="199" t="s">
        <v>113</v>
      </c>
      <c r="H146" s="200">
        <v>255.7</v>
      </c>
      <c r="I146" s="201"/>
      <c r="J146" s="202">
        <f>ROUND(I146*H146,2)</f>
        <v>0</v>
      </c>
      <c r="K146" s="198" t="s">
        <v>320</v>
      </c>
      <c r="L146" s="41"/>
      <c r="M146" s="203" t="s">
        <v>19</v>
      </c>
      <c r="N146" s="204" t="s">
        <v>47</v>
      </c>
      <c r="O146" s="66"/>
      <c r="P146" s="205">
        <f>O146*H146</f>
        <v>0</v>
      </c>
      <c r="Q146" s="205">
        <v>0</v>
      </c>
      <c r="R146" s="205">
        <f>Q146*H146</f>
        <v>0</v>
      </c>
      <c r="S146" s="205">
        <v>0</v>
      </c>
      <c r="T146" s="206">
        <f>S146*H146</f>
        <v>0</v>
      </c>
      <c r="U146" s="36"/>
      <c r="V146" s="36"/>
      <c r="W146" s="36"/>
      <c r="X146" s="36"/>
      <c r="Y146" s="36"/>
      <c r="Z146" s="36"/>
      <c r="AA146" s="36"/>
      <c r="AB146" s="36"/>
      <c r="AC146" s="36"/>
      <c r="AD146" s="36"/>
      <c r="AE146" s="36"/>
      <c r="AR146" s="207" t="s">
        <v>194</v>
      </c>
      <c r="AT146" s="207" t="s">
        <v>317</v>
      </c>
      <c r="AU146" s="207" t="s">
        <v>86</v>
      </c>
      <c r="AY146" s="19" t="s">
        <v>315</v>
      </c>
      <c r="BE146" s="208">
        <f>IF(N146="základní",J146,0)</f>
        <v>0</v>
      </c>
      <c r="BF146" s="208">
        <f>IF(N146="snížená",J146,0)</f>
        <v>0</v>
      </c>
      <c r="BG146" s="208">
        <f>IF(N146="zákl. přenesená",J146,0)</f>
        <v>0</v>
      </c>
      <c r="BH146" s="208">
        <f>IF(N146="sníž. přenesená",J146,0)</f>
        <v>0</v>
      </c>
      <c r="BI146" s="208">
        <f>IF(N146="nulová",J146,0)</f>
        <v>0</v>
      </c>
      <c r="BJ146" s="19" t="s">
        <v>84</v>
      </c>
      <c r="BK146" s="208">
        <f>ROUND(I146*H146,2)</f>
        <v>0</v>
      </c>
      <c r="BL146" s="19" t="s">
        <v>194</v>
      </c>
      <c r="BM146" s="207" t="s">
        <v>1939</v>
      </c>
    </row>
    <row r="147" spans="1:65" s="2" customFormat="1" ht="19.5">
      <c r="A147" s="36"/>
      <c r="B147" s="37"/>
      <c r="C147" s="38"/>
      <c r="D147" s="209" t="s">
        <v>322</v>
      </c>
      <c r="E147" s="38"/>
      <c r="F147" s="210" t="s">
        <v>632</v>
      </c>
      <c r="G147" s="38"/>
      <c r="H147" s="38"/>
      <c r="I147" s="118"/>
      <c r="J147" s="38"/>
      <c r="K147" s="38"/>
      <c r="L147" s="41"/>
      <c r="M147" s="211"/>
      <c r="N147" s="212"/>
      <c r="O147" s="66"/>
      <c r="P147" s="66"/>
      <c r="Q147" s="66"/>
      <c r="R147" s="66"/>
      <c r="S147" s="66"/>
      <c r="T147" s="67"/>
      <c r="U147" s="36"/>
      <c r="V147" s="36"/>
      <c r="W147" s="36"/>
      <c r="X147" s="36"/>
      <c r="Y147" s="36"/>
      <c r="Z147" s="36"/>
      <c r="AA147" s="36"/>
      <c r="AB147" s="36"/>
      <c r="AC147" s="36"/>
      <c r="AD147" s="36"/>
      <c r="AE147" s="36"/>
      <c r="AT147" s="19" t="s">
        <v>322</v>
      </c>
      <c r="AU147" s="19" t="s">
        <v>86</v>
      </c>
    </row>
    <row r="148" spans="1:65" s="13" customFormat="1">
      <c r="B148" s="213"/>
      <c r="C148" s="214"/>
      <c r="D148" s="209" t="s">
        <v>324</v>
      </c>
      <c r="E148" s="215" t="s">
        <v>19</v>
      </c>
      <c r="F148" s="216" t="s">
        <v>640</v>
      </c>
      <c r="G148" s="214"/>
      <c r="H148" s="217">
        <v>255.7</v>
      </c>
      <c r="I148" s="218"/>
      <c r="J148" s="214"/>
      <c r="K148" s="214"/>
      <c r="L148" s="219"/>
      <c r="M148" s="220"/>
      <c r="N148" s="221"/>
      <c r="O148" s="221"/>
      <c r="P148" s="221"/>
      <c r="Q148" s="221"/>
      <c r="R148" s="221"/>
      <c r="S148" s="221"/>
      <c r="T148" s="222"/>
      <c r="AT148" s="223" t="s">
        <v>324</v>
      </c>
      <c r="AU148" s="223" t="s">
        <v>86</v>
      </c>
      <c r="AV148" s="13" t="s">
        <v>86</v>
      </c>
      <c r="AW148" s="13" t="s">
        <v>37</v>
      </c>
      <c r="AX148" s="13" t="s">
        <v>84</v>
      </c>
      <c r="AY148" s="223" t="s">
        <v>315</v>
      </c>
    </row>
    <row r="149" spans="1:65" s="2" customFormat="1" ht="16.5" customHeight="1">
      <c r="A149" s="36"/>
      <c r="B149" s="37"/>
      <c r="C149" s="196" t="s">
        <v>416</v>
      </c>
      <c r="D149" s="196" t="s">
        <v>317</v>
      </c>
      <c r="E149" s="197" t="s">
        <v>643</v>
      </c>
      <c r="F149" s="198" t="s">
        <v>644</v>
      </c>
      <c r="G149" s="199" t="s">
        <v>113</v>
      </c>
      <c r="H149" s="200">
        <v>26</v>
      </c>
      <c r="I149" s="201"/>
      <c r="J149" s="202">
        <f>ROUND(I149*H149,2)</f>
        <v>0</v>
      </c>
      <c r="K149" s="198" t="s">
        <v>320</v>
      </c>
      <c r="L149" s="41"/>
      <c r="M149" s="203" t="s">
        <v>19</v>
      </c>
      <c r="N149" s="204" t="s">
        <v>47</v>
      </c>
      <c r="O149" s="66"/>
      <c r="P149" s="205">
        <f>O149*H149</f>
        <v>0</v>
      </c>
      <c r="Q149" s="205">
        <v>0</v>
      </c>
      <c r="R149" s="205">
        <f>Q149*H149</f>
        <v>0</v>
      </c>
      <c r="S149" s="205">
        <v>0</v>
      </c>
      <c r="T149" s="206">
        <f>S149*H149</f>
        <v>0</v>
      </c>
      <c r="U149" s="36"/>
      <c r="V149" s="36"/>
      <c r="W149" s="36"/>
      <c r="X149" s="36"/>
      <c r="Y149" s="36"/>
      <c r="Z149" s="36"/>
      <c r="AA149" s="36"/>
      <c r="AB149" s="36"/>
      <c r="AC149" s="36"/>
      <c r="AD149" s="36"/>
      <c r="AE149" s="36"/>
      <c r="AR149" s="207" t="s">
        <v>194</v>
      </c>
      <c r="AT149" s="207" t="s">
        <v>317</v>
      </c>
      <c r="AU149" s="207" t="s">
        <v>86</v>
      </c>
      <c r="AY149" s="19" t="s">
        <v>315</v>
      </c>
      <c r="BE149" s="208">
        <f>IF(N149="základní",J149,0)</f>
        <v>0</v>
      </c>
      <c r="BF149" s="208">
        <f>IF(N149="snížená",J149,0)</f>
        <v>0</v>
      </c>
      <c r="BG149" s="208">
        <f>IF(N149="zákl. přenesená",J149,0)</f>
        <v>0</v>
      </c>
      <c r="BH149" s="208">
        <f>IF(N149="sníž. přenesená",J149,0)</f>
        <v>0</v>
      </c>
      <c r="BI149" s="208">
        <f>IF(N149="nulová",J149,0)</f>
        <v>0</v>
      </c>
      <c r="BJ149" s="19" t="s">
        <v>84</v>
      </c>
      <c r="BK149" s="208">
        <f>ROUND(I149*H149,2)</f>
        <v>0</v>
      </c>
      <c r="BL149" s="19" t="s">
        <v>194</v>
      </c>
      <c r="BM149" s="207" t="s">
        <v>2359</v>
      </c>
    </row>
    <row r="150" spans="1:65" s="2" customFormat="1" ht="19.5">
      <c r="A150" s="36"/>
      <c r="B150" s="37"/>
      <c r="C150" s="38"/>
      <c r="D150" s="209" t="s">
        <v>322</v>
      </c>
      <c r="E150" s="38"/>
      <c r="F150" s="210" t="s">
        <v>646</v>
      </c>
      <c r="G150" s="38"/>
      <c r="H150" s="38"/>
      <c r="I150" s="118"/>
      <c r="J150" s="38"/>
      <c r="K150" s="38"/>
      <c r="L150" s="41"/>
      <c r="M150" s="211"/>
      <c r="N150" s="212"/>
      <c r="O150" s="66"/>
      <c r="P150" s="66"/>
      <c r="Q150" s="66"/>
      <c r="R150" s="66"/>
      <c r="S150" s="66"/>
      <c r="T150" s="67"/>
      <c r="U150" s="36"/>
      <c r="V150" s="36"/>
      <c r="W150" s="36"/>
      <c r="X150" s="36"/>
      <c r="Y150" s="36"/>
      <c r="Z150" s="36"/>
      <c r="AA150" s="36"/>
      <c r="AB150" s="36"/>
      <c r="AC150" s="36"/>
      <c r="AD150" s="36"/>
      <c r="AE150" s="36"/>
      <c r="AT150" s="19" t="s">
        <v>322</v>
      </c>
      <c r="AU150" s="19" t="s">
        <v>86</v>
      </c>
    </row>
    <row r="151" spans="1:65" s="14" customFormat="1">
      <c r="B151" s="225"/>
      <c r="C151" s="226"/>
      <c r="D151" s="209" t="s">
        <v>324</v>
      </c>
      <c r="E151" s="227" t="s">
        <v>19</v>
      </c>
      <c r="F151" s="228" t="s">
        <v>2360</v>
      </c>
      <c r="G151" s="226"/>
      <c r="H151" s="227" t="s">
        <v>19</v>
      </c>
      <c r="I151" s="229"/>
      <c r="J151" s="226"/>
      <c r="K151" s="226"/>
      <c r="L151" s="230"/>
      <c r="M151" s="231"/>
      <c r="N151" s="232"/>
      <c r="O151" s="232"/>
      <c r="P151" s="232"/>
      <c r="Q151" s="232"/>
      <c r="R151" s="232"/>
      <c r="S151" s="232"/>
      <c r="T151" s="233"/>
      <c r="AT151" s="234" t="s">
        <v>324</v>
      </c>
      <c r="AU151" s="234" t="s">
        <v>86</v>
      </c>
      <c r="AV151" s="14" t="s">
        <v>84</v>
      </c>
      <c r="AW151" s="14" t="s">
        <v>37</v>
      </c>
      <c r="AX151" s="14" t="s">
        <v>76</v>
      </c>
      <c r="AY151" s="234" t="s">
        <v>315</v>
      </c>
    </row>
    <row r="152" spans="1:65" s="13" customFormat="1">
      <c r="B152" s="213"/>
      <c r="C152" s="214"/>
      <c r="D152" s="209" t="s">
        <v>324</v>
      </c>
      <c r="E152" s="215" t="s">
        <v>19</v>
      </c>
      <c r="F152" s="216" t="s">
        <v>2303</v>
      </c>
      <c r="G152" s="214"/>
      <c r="H152" s="217">
        <v>26</v>
      </c>
      <c r="I152" s="218"/>
      <c r="J152" s="214"/>
      <c r="K152" s="214"/>
      <c r="L152" s="219"/>
      <c r="M152" s="220"/>
      <c r="N152" s="221"/>
      <c r="O152" s="221"/>
      <c r="P152" s="221"/>
      <c r="Q152" s="221"/>
      <c r="R152" s="221"/>
      <c r="S152" s="221"/>
      <c r="T152" s="222"/>
      <c r="AT152" s="223" t="s">
        <v>324</v>
      </c>
      <c r="AU152" s="223" t="s">
        <v>86</v>
      </c>
      <c r="AV152" s="13" t="s">
        <v>86</v>
      </c>
      <c r="AW152" s="13" t="s">
        <v>37</v>
      </c>
      <c r="AX152" s="13" t="s">
        <v>84</v>
      </c>
      <c r="AY152" s="223" t="s">
        <v>315</v>
      </c>
    </row>
    <row r="153" spans="1:65" s="2" customFormat="1" ht="16.5" customHeight="1">
      <c r="A153" s="36"/>
      <c r="B153" s="37"/>
      <c r="C153" s="196" t="s">
        <v>8</v>
      </c>
      <c r="D153" s="196" t="s">
        <v>317</v>
      </c>
      <c r="E153" s="197" t="s">
        <v>701</v>
      </c>
      <c r="F153" s="198" t="s">
        <v>702</v>
      </c>
      <c r="G153" s="199" t="s">
        <v>113</v>
      </c>
      <c r="H153" s="200">
        <v>52.37</v>
      </c>
      <c r="I153" s="201"/>
      <c r="J153" s="202">
        <f>ROUND(I153*H153,2)</f>
        <v>0</v>
      </c>
      <c r="K153" s="198" t="s">
        <v>320</v>
      </c>
      <c r="L153" s="41"/>
      <c r="M153" s="203" t="s">
        <v>19</v>
      </c>
      <c r="N153" s="204" t="s">
        <v>47</v>
      </c>
      <c r="O153" s="66"/>
      <c r="P153" s="205">
        <f>O153*H153</f>
        <v>0</v>
      </c>
      <c r="Q153" s="205">
        <v>0</v>
      </c>
      <c r="R153" s="205">
        <f>Q153*H153</f>
        <v>0</v>
      </c>
      <c r="S153" s="205">
        <v>0</v>
      </c>
      <c r="T153" s="206">
        <f>S153*H153</f>
        <v>0</v>
      </c>
      <c r="U153" s="36"/>
      <c r="V153" s="36"/>
      <c r="W153" s="36"/>
      <c r="X153" s="36"/>
      <c r="Y153" s="36"/>
      <c r="Z153" s="36"/>
      <c r="AA153" s="36"/>
      <c r="AB153" s="36"/>
      <c r="AC153" s="36"/>
      <c r="AD153" s="36"/>
      <c r="AE153" s="36"/>
      <c r="AR153" s="207" t="s">
        <v>194</v>
      </c>
      <c r="AT153" s="207" t="s">
        <v>317</v>
      </c>
      <c r="AU153" s="207" t="s">
        <v>86</v>
      </c>
      <c r="AY153" s="19" t="s">
        <v>315</v>
      </c>
      <c r="BE153" s="208">
        <f>IF(N153="základní",J153,0)</f>
        <v>0</v>
      </c>
      <c r="BF153" s="208">
        <f>IF(N153="snížená",J153,0)</f>
        <v>0</v>
      </c>
      <c r="BG153" s="208">
        <f>IF(N153="zákl. přenesená",J153,0)</f>
        <v>0</v>
      </c>
      <c r="BH153" s="208">
        <f>IF(N153="sníž. přenesená",J153,0)</f>
        <v>0</v>
      </c>
      <c r="BI153" s="208">
        <f>IF(N153="nulová",J153,0)</f>
        <v>0</v>
      </c>
      <c r="BJ153" s="19" t="s">
        <v>84</v>
      </c>
      <c r="BK153" s="208">
        <f>ROUND(I153*H153,2)</f>
        <v>0</v>
      </c>
      <c r="BL153" s="19" t="s">
        <v>194</v>
      </c>
      <c r="BM153" s="207" t="s">
        <v>2361</v>
      </c>
    </row>
    <row r="154" spans="1:65" s="2" customFormat="1" ht="19.5">
      <c r="A154" s="36"/>
      <c r="B154" s="37"/>
      <c r="C154" s="38"/>
      <c r="D154" s="209" t="s">
        <v>322</v>
      </c>
      <c r="E154" s="38"/>
      <c r="F154" s="210" t="s">
        <v>704</v>
      </c>
      <c r="G154" s="38"/>
      <c r="H154" s="38"/>
      <c r="I154" s="118"/>
      <c r="J154" s="38"/>
      <c r="K154" s="38"/>
      <c r="L154" s="41"/>
      <c r="M154" s="211"/>
      <c r="N154" s="212"/>
      <c r="O154" s="66"/>
      <c r="P154" s="66"/>
      <c r="Q154" s="66"/>
      <c r="R154" s="66"/>
      <c r="S154" s="66"/>
      <c r="T154" s="67"/>
      <c r="U154" s="36"/>
      <c r="V154" s="36"/>
      <c r="W154" s="36"/>
      <c r="X154" s="36"/>
      <c r="Y154" s="36"/>
      <c r="Z154" s="36"/>
      <c r="AA154" s="36"/>
      <c r="AB154" s="36"/>
      <c r="AC154" s="36"/>
      <c r="AD154" s="36"/>
      <c r="AE154" s="36"/>
      <c r="AT154" s="19" t="s">
        <v>322</v>
      </c>
      <c r="AU154" s="19" t="s">
        <v>86</v>
      </c>
    </row>
    <row r="155" spans="1:65" s="13" customFormat="1">
      <c r="B155" s="213"/>
      <c r="C155" s="214"/>
      <c r="D155" s="209" t="s">
        <v>324</v>
      </c>
      <c r="E155" s="215" t="s">
        <v>19</v>
      </c>
      <c r="F155" s="216" t="s">
        <v>2362</v>
      </c>
      <c r="G155" s="214"/>
      <c r="H155" s="217">
        <v>141.43700000000001</v>
      </c>
      <c r="I155" s="218"/>
      <c r="J155" s="214"/>
      <c r="K155" s="214"/>
      <c r="L155" s="219"/>
      <c r="M155" s="220"/>
      <c r="N155" s="221"/>
      <c r="O155" s="221"/>
      <c r="P155" s="221"/>
      <c r="Q155" s="221"/>
      <c r="R155" s="221"/>
      <c r="S155" s="221"/>
      <c r="T155" s="222"/>
      <c r="AT155" s="223" t="s">
        <v>324</v>
      </c>
      <c r="AU155" s="223" t="s">
        <v>86</v>
      </c>
      <c r="AV155" s="13" t="s">
        <v>86</v>
      </c>
      <c r="AW155" s="13" t="s">
        <v>37</v>
      </c>
      <c r="AX155" s="13" t="s">
        <v>76</v>
      </c>
      <c r="AY155" s="223" t="s">
        <v>315</v>
      </c>
    </row>
    <row r="156" spans="1:65" s="13" customFormat="1">
      <c r="B156" s="213"/>
      <c r="C156" s="214"/>
      <c r="D156" s="209" t="s">
        <v>324</v>
      </c>
      <c r="E156" s="215" t="s">
        <v>19</v>
      </c>
      <c r="F156" s="216" t="s">
        <v>2363</v>
      </c>
      <c r="G156" s="214"/>
      <c r="H156" s="217">
        <v>38.783000000000001</v>
      </c>
      <c r="I156" s="218"/>
      <c r="J156" s="214"/>
      <c r="K156" s="214"/>
      <c r="L156" s="219"/>
      <c r="M156" s="220"/>
      <c r="N156" s="221"/>
      <c r="O156" s="221"/>
      <c r="P156" s="221"/>
      <c r="Q156" s="221"/>
      <c r="R156" s="221"/>
      <c r="S156" s="221"/>
      <c r="T156" s="222"/>
      <c r="AT156" s="223" t="s">
        <v>324</v>
      </c>
      <c r="AU156" s="223" t="s">
        <v>86</v>
      </c>
      <c r="AV156" s="13" t="s">
        <v>86</v>
      </c>
      <c r="AW156" s="13" t="s">
        <v>37</v>
      </c>
      <c r="AX156" s="13" t="s">
        <v>76</v>
      </c>
      <c r="AY156" s="223" t="s">
        <v>315</v>
      </c>
    </row>
    <row r="157" spans="1:65" s="13" customFormat="1">
      <c r="B157" s="213"/>
      <c r="C157" s="214"/>
      <c r="D157" s="209" t="s">
        <v>324</v>
      </c>
      <c r="E157" s="215" t="s">
        <v>19</v>
      </c>
      <c r="F157" s="216" t="s">
        <v>706</v>
      </c>
      <c r="G157" s="214"/>
      <c r="H157" s="217">
        <v>-127.85</v>
      </c>
      <c r="I157" s="218"/>
      <c r="J157" s="214"/>
      <c r="K157" s="214"/>
      <c r="L157" s="219"/>
      <c r="M157" s="220"/>
      <c r="N157" s="221"/>
      <c r="O157" s="221"/>
      <c r="P157" s="221"/>
      <c r="Q157" s="221"/>
      <c r="R157" s="221"/>
      <c r="S157" s="221"/>
      <c r="T157" s="222"/>
      <c r="AT157" s="223" t="s">
        <v>324</v>
      </c>
      <c r="AU157" s="223" t="s">
        <v>86</v>
      </c>
      <c r="AV157" s="13" t="s">
        <v>86</v>
      </c>
      <c r="AW157" s="13" t="s">
        <v>37</v>
      </c>
      <c r="AX157" s="13" t="s">
        <v>76</v>
      </c>
      <c r="AY157" s="223" t="s">
        <v>315</v>
      </c>
    </row>
    <row r="158" spans="1:65" s="16" customFormat="1">
      <c r="B158" s="246"/>
      <c r="C158" s="247"/>
      <c r="D158" s="209" t="s">
        <v>324</v>
      </c>
      <c r="E158" s="248" t="s">
        <v>240</v>
      </c>
      <c r="F158" s="249" t="s">
        <v>368</v>
      </c>
      <c r="G158" s="247"/>
      <c r="H158" s="250">
        <v>52.37</v>
      </c>
      <c r="I158" s="251"/>
      <c r="J158" s="247"/>
      <c r="K158" s="247"/>
      <c r="L158" s="252"/>
      <c r="M158" s="253"/>
      <c r="N158" s="254"/>
      <c r="O158" s="254"/>
      <c r="P158" s="254"/>
      <c r="Q158" s="254"/>
      <c r="R158" s="254"/>
      <c r="S158" s="254"/>
      <c r="T158" s="255"/>
      <c r="AT158" s="256" t="s">
        <v>324</v>
      </c>
      <c r="AU158" s="256" t="s">
        <v>86</v>
      </c>
      <c r="AV158" s="16" t="s">
        <v>194</v>
      </c>
      <c r="AW158" s="16" t="s">
        <v>37</v>
      </c>
      <c r="AX158" s="16" t="s">
        <v>84</v>
      </c>
      <c r="AY158" s="256" t="s">
        <v>315</v>
      </c>
    </row>
    <row r="159" spans="1:65" s="2" customFormat="1" ht="16.5" customHeight="1">
      <c r="A159" s="36"/>
      <c r="B159" s="37"/>
      <c r="C159" s="196" t="s">
        <v>440</v>
      </c>
      <c r="D159" s="196" t="s">
        <v>317</v>
      </c>
      <c r="E159" s="197" t="s">
        <v>711</v>
      </c>
      <c r="F159" s="198" t="s">
        <v>712</v>
      </c>
      <c r="G159" s="199" t="s">
        <v>113</v>
      </c>
      <c r="H159" s="200">
        <v>20.024000000000001</v>
      </c>
      <c r="I159" s="201"/>
      <c r="J159" s="202">
        <f>ROUND(I159*H159,2)</f>
        <v>0</v>
      </c>
      <c r="K159" s="198" t="s">
        <v>320</v>
      </c>
      <c r="L159" s="41"/>
      <c r="M159" s="203" t="s">
        <v>19</v>
      </c>
      <c r="N159" s="204" t="s">
        <v>47</v>
      </c>
      <c r="O159" s="66"/>
      <c r="P159" s="205">
        <f>O159*H159</f>
        <v>0</v>
      </c>
      <c r="Q159" s="205">
        <v>0</v>
      </c>
      <c r="R159" s="205">
        <f>Q159*H159</f>
        <v>0</v>
      </c>
      <c r="S159" s="205">
        <v>0</v>
      </c>
      <c r="T159" s="206">
        <f>S159*H159</f>
        <v>0</v>
      </c>
      <c r="U159" s="36"/>
      <c r="V159" s="36"/>
      <c r="W159" s="36"/>
      <c r="X159" s="36"/>
      <c r="Y159" s="36"/>
      <c r="Z159" s="36"/>
      <c r="AA159" s="36"/>
      <c r="AB159" s="36"/>
      <c r="AC159" s="36"/>
      <c r="AD159" s="36"/>
      <c r="AE159" s="36"/>
      <c r="AR159" s="207" t="s">
        <v>194</v>
      </c>
      <c r="AT159" s="207" t="s">
        <v>317</v>
      </c>
      <c r="AU159" s="207" t="s">
        <v>86</v>
      </c>
      <c r="AY159" s="19" t="s">
        <v>315</v>
      </c>
      <c r="BE159" s="208">
        <f>IF(N159="základní",J159,0)</f>
        <v>0</v>
      </c>
      <c r="BF159" s="208">
        <f>IF(N159="snížená",J159,0)</f>
        <v>0</v>
      </c>
      <c r="BG159" s="208">
        <f>IF(N159="zákl. přenesená",J159,0)</f>
        <v>0</v>
      </c>
      <c r="BH159" s="208">
        <f>IF(N159="sníž. přenesená",J159,0)</f>
        <v>0</v>
      </c>
      <c r="BI159" s="208">
        <f>IF(N159="nulová",J159,0)</f>
        <v>0</v>
      </c>
      <c r="BJ159" s="19" t="s">
        <v>84</v>
      </c>
      <c r="BK159" s="208">
        <f>ROUND(I159*H159,2)</f>
        <v>0</v>
      </c>
      <c r="BL159" s="19" t="s">
        <v>194</v>
      </c>
      <c r="BM159" s="207" t="s">
        <v>1940</v>
      </c>
    </row>
    <row r="160" spans="1:65" s="2" customFormat="1" ht="19.5">
      <c r="A160" s="36"/>
      <c r="B160" s="37"/>
      <c r="C160" s="38"/>
      <c r="D160" s="209" t="s">
        <v>322</v>
      </c>
      <c r="E160" s="38"/>
      <c r="F160" s="210" t="s">
        <v>714</v>
      </c>
      <c r="G160" s="38"/>
      <c r="H160" s="38"/>
      <c r="I160" s="118"/>
      <c r="J160" s="38"/>
      <c r="K160" s="38"/>
      <c r="L160" s="41"/>
      <c r="M160" s="211"/>
      <c r="N160" s="212"/>
      <c r="O160" s="66"/>
      <c r="P160" s="66"/>
      <c r="Q160" s="66"/>
      <c r="R160" s="66"/>
      <c r="S160" s="66"/>
      <c r="T160" s="67"/>
      <c r="U160" s="36"/>
      <c r="V160" s="36"/>
      <c r="W160" s="36"/>
      <c r="X160" s="36"/>
      <c r="Y160" s="36"/>
      <c r="Z160" s="36"/>
      <c r="AA160" s="36"/>
      <c r="AB160" s="36"/>
      <c r="AC160" s="36"/>
      <c r="AD160" s="36"/>
      <c r="AE160" s="36"/>
      <c r="AT160" s="19" t="s">
        <v>322</v>
      </c>
      <c r="AU160" s="19" t="s">
        <v>86</v>
      </c>
    </row>
    <row r="161" spans="1:65" s="13" customFormat="1">
      <c r="B161" s="213"/>
      <c r="C161" s="214"/>
      <c r="D161" s="209" t="s">
        <v>324</v>
      </c>
      <c r="E161" s="215" t="s">
        <v>19</v>
      </c>
      <c r="F161" s="216" t="s">
        <v>2364</v>
      </c>
      <c r="G161" s="214"/>
      <c r="H161" s="217">
        <v>15.715</v>
      </c>
      <c r="I161" s="218"/>
      <c r="J161" s="214"/>
      <c r="K161" s="214"/>
      <c r="L161" s="219"/>
      <c r="M161" s="220"/>
      <c r="N161" s="221"/>
      <c r="O161" s="221"/>
      <c r="P161" s="221"/>
      <c r="Q161" s="221"/>
      <c r="R161" s="221"/>
      <c r="S161" s="221"/>
      <c r="T161" s="222"/>
      <c r="AT161" s="223" t="s">
        <v>324</v>
      </c>
      <c r="AU161" s="223" t="s">
        <v>86</v>
      </c>
      <c r="AV161" s="13" t="s">
        <v>86</v>
      </c>
      <c r="AW161" s="13" t="s">
        <v>37</v>
      </c>
      <c r="AX161" s="13" t="s">
        <v>76</v>
      </c>
      <c r="AY161" s="223" t="s">
        <v>315</v>
      </c>
    </row>
    <row r="162" spans="1:65" s="13" customFormat="1">
      <c r="B162" s="213"/>
      <c r="C162" s="214"/>
      <c r="D162" s="209" t="s">
        <v>324</v>
      </c>
      <c r="E162" s="215" t="s">
        <v>19</v>
      </c>
      <c r="F162" s="216" t="s">
        <v>2365</v>
      </c>
      <c r="G162" s="214"/>
      <c r="H162" s="217">
        <v>4.3090000000000002</v>
      </c>
      <c r="I162" s="218"/>
      <c r="J162" s="214"/>
      <c r="K162" s="214"/>
      <c r="L162" s="219"/>
      <c r="M162" s="220"/>
      <c r="N162" s="221"/>
      <c r="O162" s="221"/>
      <c r="P162" s="221"/>
      <c r="Q162" s="221"/>
      <c r="R162" s="221"/>
      <c r="S162" s="221"/>
      <c r="T162" s="222"/>
      <c r="AT162" s="223" t="s">
        <v>324</v>
      </c>
      <c r="AU162" s="223" t="s">
        <v>86</v>
      </c>
      <c r="AV162" s="13" t="s">
        <v>86</v>
      </c>
      <c r="AW162" s="13" t="s">
        <v>37</v>
      </c>
      <c r="AX162" s="13" t="s">
        <v>76</v>
      </c>
      <c r="AY162" s="223" t="s">
        <v>315</v>
      </c>
    </row>
    <row r="163" spans="1:65" s="16" customFormat="1">
      <c r="B163" s="246"/>
      <c r="C163" s="247"/>
      <c r="D163" s="209" t="s">
        <v>324</v>
      </c>
      <c r="E163" s="248" t="s">
        <v>717</v>
      </c>
      <c r="F163" s="249" t="s">
        <v>368</v>
      </c>
      <c r="G163" s="247"/>
      <c r="H163" s="250">
        <v>20.024000000000001</v>
      </c>
      <c r="I163" s="251"/>
      <c r="J163" s="247"/>
      <c r="K163" s="247"/>
      <c r="L163" s="252"/>
      <c r="M163" s="253"/>
      <c r="N163" s="254"/>
      <c r="O163" s="254"/>
      <c r="P163" s="254"/>
      <c r="Q163" s="254"/>
      <c r="R163" s="254"/>
      <c r="S163" s="254"/>
      <c r="T163" s="255"/>
      <c r="AT163" s="256" t="s">
        <v>324</v>
      </c>
      <c r="AU163" s="256" t="s">
        <v>86</v>
      </c>
      <c r="AV163" s="16" t="s">
        <v>194</v>
      </c>
      <c r="AW163" s="16" t="s">
        <v>37</v>
      </c>
      <c r="AX163" s="16" t="s">
        <v>84</v>
      </c>
      <c r="AY163" s="256" t="s">
        <v>315</v>
      </c>
    </row>
    <row r="164" spans="1:65" s="2" customFormat="1" ht="16.5" customHeight="1">
      <c r="A164" s="36"/>
      <c r="B164" s="37"/>
      <c r="C164" s="196" t="s">
        <v>447</v>
      </c>
      <c r="D164" s="196" t="s">
        <v>317</v>
      </c>
      <c r="E164" s="197" t="s">
        <v>719</v>
      </c>
      <c r="F164" s="198" t="s">
        <v>720</v>
      </c>
      <c r="G164" s="199" t="s">
        <v>113</v>
      </c>
      <c r="H164" s="200">
        <v>127.85</v>
      </c>
      <c r="I164" s="201"/>
      <c r="J164" s="202">
        <f>ROUND(I164*H164,2)</f>
        <v>0</v>
      </c>
      <c r="K164" s="198" t="s">
        <v>320</v>
      </c>
      <c r="L164" s="41"/>
      <c r="M164" s="203" t="s">
        <v>19</v>
      </c>
      <c r="N164" s="204" t="s">
        <v>47</v>
      </c>
      <c r="O164" s="66"/>
      <c r="P164" s="205">
        <f>O164*H164</f>
        <v>0</v>
      </c>
      <c r="Q164" s="205">
        <v>0</v>
      </c>
      <c r="R164" s="205">
        <f>Q164*H164</f>
        <v>0</v>
      </c>
      <c r="S164" s="205">
        <v>0</v>
      </c>
      <c r="T164" s="206">
        <f>S164*H164</f>
        <v>0</v>
      </c>
      <c r="U164" s="36"/>
      <c r="V164" s="36"/>
      <c r="W164" s="36"/>
      <c r="X164" s="36"/>
      <c r="Y164" s="36"/>
      <c r="Z164" s="36"/>
      <c r="AA164" s="36"/>
      <c r="AB164" s="36"/>
      <c r="AC164" s="36"/>
      <c r="AD164" s="36"/>
      <c r="AE164" s="36"/>
      <c r="AR164" s="207" t="s">
        <v>194</v>
      </c>
      <c r="AT164" s="207" t="s">
        <v>317</v>
      </c>
      <c r="AU164" s="207" t="s">
        <v>86</v>
      </c>
      <c r="AY164" s="19" t="s">
        <v>315</v>
      </c>
      <c r="BE164" s="208">
        <f>IF(N164="základní",J164,0)</f>
        <v>0</v>
      </c>
      <c r="BF164" s="208">
        <f>IF(N164="snížená",J164,0)</f>
        <v>0</v>
      </c>
      <c r="BG164" s="208">
        <f>IF(N164="zákl. přenesená",J164,0)</f>
        <v>0</v>
      </c>
      <c r="BH164" s="208">
        <f>IF(N164="sníž. přenesená",J164,0)</f>
        <v>0</v>
      </c>
      <c r="BI164" s="208">
        <f>IF(N164="nulová",J164,0)</f>
        <v>0</v>
      </c>
      <c r="BJ164" s="19" t="s">
        <v>84</v>
      </c>
      <c r="BK164" s="208">
        <f>ROUND(I164*H164,2)</f>
        <v>0</v>
      </c>
      <c r="BL164" s="19" t="s">
        <v>194</v>
      </c>
      <c r="BM164" s="207" t="s">
        <v>1941</v>
      </c>
    </row>
    <row r="165" spans="1:65" s="2" customFormat="1">
      <c r="A165" s="36"/>
      <c r="B165" s="37"/>
      <c r="C165" s="38"/>
      <c r="D165" s="209" t="s">
        <v>322</v>
      </c>
      <c r="E165" s="38"/>
      <c r="F165" s="210" t="s">
        <v>722</v>
      </c>
      <c r="G165" s="38"/>
      <c r="H165" s="38"/>
      <c r="I165" s="118"/>
      <c r="J165" s="38"/>
      <c r="K165" s="38"/>
      <c r="L165" s="41"/>
      <c r="M165" s="211"/>
      <c r="N165" s="212"/>
      <c r="O165" s="66"/>
      <c r="P165" s="66"/>
      <c r="Q165" s="66"/>
      <c r="R165" s="66"/>
      <c r="S165" s="66"/>
      <c r="T165" s="67"/>
      <c r="U165" s="36"/>
      <c r="V165" s="36"/>
      <c r="W165" s="36"/>
      <c r="X165" s="36"/>
      <c r="Y165" s="36"/>
      <c r="Z165" s="36"/>
      <c r="AA165" s="36"/>
      <c r="AB165" s="36"/>
      <c r="AC165" s="36"/>
      <c r="AD165" s="36"/>
      <c r="AE165" s="36"/>
      <c r="AT165" s="19" t="s">
        <v>322</v>
      </c>
      <c r="AU165" s="19" t="s">
        <v>86</v>
      </c>
    </row>
    <row r="166" spans="1:65" s="13" customFormat="1">
      <c r="B166" s="213"/>
      <c r="C166" s="214"/>
      <c r="D166" s="209" t="s">
        <v>324</v>
      </c>
      <c r="E166" s="215" t="s">
        <v>19</v>
      </c>
      <c r="F166" s="216" t="s">
        <v>729</v>
      </c>
      <c r="G166" s="214"/>
      <c r="H166" s="217">
        <v>127.85</v>
      </c>
      <c r="I166" s="218"/>
      <c r="J166" s="214"/>
      <c r="K166" s="214"/>
      <c r="L166" s="219"/>
      <c r="M166" s="220"/>
      <c r="N166" s="221"/>
      <c r="O166" s="221"/>
      <c r="P166" s="221"/>
      <c r="Q166" s="221"/>
      <c r="R166" s="221"/>
      <c r="S166" s="221"/>
      <c r="T166" s="222"/>
      <c r="AT166" s="223" t="s">
        <v>324</v>
      </c>
      <c r="AU166" s="223" t="s">
        <v>86</v>
      </c>
      <c r="AV166" s="13" t="s">
        <v>86</v>
      </c>
      <c r="AW166" s="13" t="s">
        <v>37</v>
      </c>
      <c r="AX166" s="13" t="s">
        <v>84</v>
      </c>
      <c r="AY166" s="223" t="s">
        <v>315</v>
      </c>
    </row>
    <row r="167" spans="1:65" s="2" customFormat="1" ht="16.5" customHeight="1">
      <c r="A167" s="36"/>
      <c r="B167" s="37"/>
      <c r="C167" s="196" t="s">
        <v>454</v>
      </c>
      <c r="D167" s="196" t="s">
        <v>317</v>
      </c>
      <c r="E167" s="197" t="s">
        <v>733</v>
      </c>
      <c r="F167" s="198" t="s">
        <v>734</v>
      </c>
      <c r="G167" s="199" t="s">
        <v>113</v>
      </c>
      <c r="H167" s="200">
        <v>26</v>
      </c>
      <c r="I167" s="201"/>
      <c r="J167" s="202">
        <f>ROUND(I167*H167,2)</f>
        <v>0</v>
      </c>
      <c r="K167" s="198" t="s">
        <v>320</v>
      </c>
      <c r="L167" s="41"/>
      <c r="M167" s="203" t="s">
        <v>19</v>
      </c>
      <c r="N167" s="204" t="s">
        <v>47</v>
      </c>
      <c r="O167" s="66"/>
      <c r="P167" s="205">
        <f>O167*H167</f>
        <v>0</v>
      </c>
      <c r="Q167" s="205">
        <v>0</v>
      </c>
      <c r="R167" s="205">
        <f>Q167*H167</f>
        <v>0</v>
      </c>
      <c r="S167" s="205">
        <v>0</v>
      </c>
      <c r="T167" s="206">
        <f>S167*H167</f>
        <v>0</v>
      </c>
      <c r="U167" s="36"/>
      <c r="V167" s="36"/>
      <c r="W167" s="36"/>
      <c r="X167" s="36"/>
      <c r="Y167" s="36"/>
      <c r="Z167" s="36"/>
      <c r="AA167" s="36"/>
      <c r="AB167" s="36"/>
      <c r="AC167" s="36"/>
      <c r="AD167" s="36"/>
      <c r="AE167" s="36"/>
      <c r="AR167" s="207" t="s">
        <v>194</v>
      </c>
      <c r="AT167" s="207" t="s">
        <v>317</v>
      </c>
      <c r="AU167" s="207" t="s">
        <v>86</v>
      </c>
      <c r="AY167" s="19" t="s">
        <v>315</v>
      </c>
      <c r="BE167" s="208">
        <f>IF(N167="základní",J167,0)</f>
        <v>0</v>
      </c>
      <c r="BF167" s="208">
        <f>IF(N167="snížená",J167,0)</f>
        <v>0</v>
      </c>
      <c r="BG167" s="208">
        <f>IF(N167="zákl. přenesená",J167,0)</f>
        <v>0</v>
      </c>
      <c r="BH167" s="208">
        <f>IF(N167="sníž. přenesená",J167,0)</f>
        <v>0</v>
      </c>
      <c r="BI167" s="208">
        <f>IF(N167="nulová",J167,0)</f>
        <v>0</v>
      </c>
      <c r="BJ167" s="19" t="s">
        <v>84</v>
      </c>
      <c r="BK167" s="208">
        <f>ROUND(I167*H167,2)</f>
        <v>0</v>
      </c>
      <c r="BL167" s="19" t="s">
        <v>194</v>
      </c>
      <c r="BM167" s="207" t="s">
        <v>2366</v>
      </c>
    </row>
    <row r="168" spans="1:65" s="2" customFormat="1">
      <c r="A168" s="36"/>
      <c r="B168" s="37"/>
      <c r="C168" s="38"/>
      <c r="D168" s="209" t="s">
        <v>322</v>
      </c>
      <c r="E168" s="38"/>
      <c r="F168" s="210" t="s">
        <v>736</v>
      </c>
      <c r="G168" s="38"/>
      <c r="H168" s="38"/>
      <c r="I168" s="118"/>
      <c r="J168" s="38"/>
      <c r="K168" s="38"/>
      <c r="L168" s="41"/>
      <c r="M168" s="211"/>
      <c r="N168" s="212"/>
      <c r="O168" s="66"/>
      <c r="P168" s="66"/>
      <c r="Q168" s="66"/>
      <c r="R168" s="66"/>
      <c r="S168" s="66"/>
      <c r="T168" s="67"/>
      <c r="U168" s="36"/>
      <c r="V168" s="36"/>
      <c r="W168" s="36"/>
      <c r="X168" s="36"/>
      <c r="Y168" s="36"/>
      <c r="Z168" s="36"/>
      <c r="AA168" s="36"/>
      <c r="AB168" s="36"/>
      <c r="AC168" s="36"/>
      <c r="AD168" s="36"/>
      <c r="AE168" s="36"/>
      <c r="AT168" s="19" t="s">
        <v>322</v>
      </c>
      <c r="AU168" s="19" t="s">
        <v>86</v>
      </c>
    </row>
    <row r="169" spans="1:65" s="14" customFormat="1">
      <c r="B169" s="225"/>
      <c r="C169" s="226"/>
      <c r="D169" s="209" t="s">
        <v>324</v>
      </c>
      <c r="E169" s="227" t="s">
        <v>19</v>
      </c>
      <c r="F169" s="228" t="s">
        <v>2367</v>
      </c>
      <c r="G169" s="226"/>
      <c r="H169" s="227" t="s">
        <v>19</v>
      </c>
      <c r="I169" s="229"/>
      <c r="J169" s="226"/>
      <c r="K169" s="226"/>
      <c r="L169" s="230"/>
      <c r="M169" s="231"/>
      <c r="N169" s="232"/>
      <c r="O169" s="232"/>
      <c r="P169" s="232"/>
      <c r="Q169" s="232"/>
      <c r="R169" s="232"/>
      <c r="S169" s="232"/>
      <c r="T169" s="233"/>
      <c r="AT169" s="234" t="s">
        <v>324</v>
      </c>
      <c r="AU169" s="234" t="s">
        <v>86</v>
      </c>
      <c r="AV169" s="14" t="s">
        <v>84</v>
      </c>
      <c r="AW169" s="14" t="s">
        <v>37</v>
      </c>
      <c r="AX169" s="14" t="s">
        <v>76</v>
      </c>
      <c r="AY169" s="234" t="s">
        <v>315</v>
      </c>
    </row>
    <row r="170" spans="1:65" s="13" customFormat="1">
      <c r="B170" s="213"/>
      <c r="C170" s="214"/>
      <c r="D170" s="209" t="s">
        <v>324</v>
      </c>
      <c r="E170" s="215" t="s">
        <v>19</v>
      </c>
      <c r="F170" s="216" t="s">
        <v>2303</v>
      </c>
      <c r="G170" s="214"/>
      <c r="H170" s="217">
        <v>26</v>
      </c>
      <c r="I170" s="218"/>
      <c r="J170" s="214"/>
      <c r="K170" s="214"/>
      <c r="L170" s="219"/>
      <c r="M170" s="220"/>
      <c r="N170" s="221"/>
      <c r="O170" s="221"/>
      <c r="P170" s="221"/>
      <c r="Q170" s="221"/>
      <c r="R170" s="221"/>
      <c r="S170" s="221"/>
      <c r="T170" s="222"/>
      <c r="AT170" s="223" t="s">
        <v>324</v>
      </c>
      <c r="AU170" s="223" t="s">
        <v>86</v>
      </c>
      <c r="AV170" s="13" t="s">
        <v>86</v>
      </c>
      <c r="AW170" s="13" t="s">
        <v>37</v>
      </c>
      <c r="AX170" s="13" t="s">
        <v>84</v>
      </c>
      <c r="AY170" s="223" t="s">
        <v>315</v>
      </c>
    </row>
    <row r="171" spans="1:65" s="2" customFormat="1" ht="16.5" customHeight="1">
      <c r="A171" s="36"/>
      <c r="B171" s="37"/>
      <c r="C171" s="196" t="s">
        <v>460</v>
      </c>
      <c r="D171" s="196" t="s">
        <v>317</v>
      </c>
      <c r="E171" s="197" t="s">
        <v>759</v>
      </c>
      <c r="F171" s="198" t="s">
        <v>760</v>
      </c>
      <c r="G171" s="199" t="s">
        <v>113</v>
      </c>
      <c r="H171" s="200">
        <v>127.85</v>
      </c>
      <c r="I171" s="201"/>
      <c r="J171" s="202">
        <f>ROUND(I171*H171,2)</f>
        <v>0</v>
      </c>
      <c r="K171" s="198" t="s">
        <v>320</v>
      </c>
      <c r="L171" s="41"/>
      <c r="M171" s="203" t="s">
        <v>19</v>
      </c>
      <c r="N171" s="204" t="s">
        <v>47</v>
      </c>
      <c r="O171" s="66"/>
      <c r="P171" s="205">
        <f>O171*H171</f>
        <v>0</v>
      </c>
      <c r="Q171" s="205">
        <v>0</v>
      </c>
      <c r="R171" s="205">
        <f>Q171*H171</f>
        <v>0</v>
      </c>
      <c r="S171" s="205">
        <v>0</v>
      </c>
      <c r="T171" s="206">
        <f>S171*H171</f>
        <v>0</v>
      </c>
      <c r="U171" s="36"/>
      <c r="V171" s="36"/>
      <c r="W171" s="36"/>
      <c r="X171" s="36"/>
      <c r="Y171" s="36"/>
      <c r="Z171" s="36"/>
      <c r="AA171" s="36"/>
      <c r="AB171" s="36"/>
      <c r="AC171" s="36"/>
      <c r="AD171" s="36"/>
      <c r="AE171" s="36"/>
      <c r="AR171" s="207" t="s">
        <v>194</v>
      </c>
      <c r="AT171" s="207" t="s">
        <v>317</v>
      </c>
      <c r="AU171" s="207" t="s">
        <v>86</v>
      </c>
      <c r="AY171" s="19" t="s">
        <v>315</v>
      </c>
      <c r="BE171" s="208">
        <f>IF(N171="základní",J171,0)</f>
        <v>0</v>
      </c>
      <c r="BF171" s="208">
        <f>IF(N171="snížená",J171,0)</f>
        <v>0</v>
      </c>
      <c r="BG171" s="208">
        <f>IF(N171="zákl. přenesená",J171,0)</f>
        <v>0</v>
      </c>
      <c r="BH171" s="208">
        <f>IF(N171="sníž. přenesená",J171,0)</f>
        <v>0</v>
      </c>
      <c r="BI171" s="208">
        <f>IF(N171="nulová",J171,0)</f>
        <v>0</v>
      </c>
      <c r="BJ171" s="19" t="s">
        <v>84</v>
      </c>
      <c r="BK171" s="208">
        <f>ROUND(I171*H171,2)</f>
        <v>0</v>
      </c>
      <c r="BL171" s="19" t="s">
        <v>194</v>
      </c>
      <c r="BM171" s="207" t="s">
        <v>1942</v>
      </c>
    </row>
    <row r="172" spans="1:65" s="2" customFormat="1">
      <c r="A172" s="36"/>
      <c r="B172" s="37"/>
      <c r="C172" s="38"/>
      <c r="D172" s="209" t="s">
        <v>322</v>
      </c>
      <c r="E172" s="38"/>
      <c r="F172" s="210" t="s">
        <v>760</v>
      </c>
      <c r="G172" s="38"/>
      <c r="H172" s="38"/>
      <c r="I172" s="118"/>
      <c r="J172" s="38"/>
      <c r="K172" s="38"/>
      <c r="L172" s="41"/>
      <c r="M172" s="211"/>
      <c r="N172" s="212"/>
      <c r="O172" s="66"/>
      <c r="P172" s="66"/>
      <c r="Q172" s="66"/>
      <c r="R172" s="66"/>
      <c r="S172" s="66"/>
      <c r="T172" s="67"/>
      <c r="U172" s="36"/>
      <c r="V172" s="36"/>
      <c r="W172" s="36"/>
      <c r="X172" s="36"/>
      <c r="Y172" s="36"/>
      <c r="Z172" s="36"/>
      <c r="AA172" s="36"/>
      <c r="AB172" s="36"/>
      <c r="AC172" s="36"/>
      <c r="AD172" s="36"/>
      <c r="AE172" s="36"/>
      <c r="AT172" s="19" t="s">
        <v>322</v>
      </c>
      <c r="AU172" s="19" t="s">
        <v>86</v>
      </c>
    </row>
    <row r="173" spans="1:65" s="13" customFormat="1">
      <c r="B173" s="213"/>
      <c r="C173" s="214"/>
      <c r="D173" s="209" t="s">
        <v>324</v>
      </c>
      <c r="E173" s="215" t="s">
        <v>19</v>
      </c>
      <c r="F173" s="216" t="s">
        <v>768</v>
      </c>
      <c r="G173" s="214"/>
      <c r="H173" s="217">
        <v>127.85</v>
      </c>
      <c r="I173" s="218"/>
      <c r="J173" s="214"/>
      <c r="K173" s="214"/>
      <c r="L173" s="219"/>
      <c r="M173" s="220"/>
      <c r="N173" s="221"/>
      <c r="O173" s="221"/>
      <c r="P173" s="221"/>
      <c r="Q173" s="221"/>
      <c r="R173" s="221"/>
      <c r="S173" s="221"/>
      <c r="T173" s="222"/>
      <c r="AT173" s="223" t="s">
        <v>324</v>
      </c>
      <c r="AU173" s="223" t="s">
        <v>86</v>
      </c>
      <c r="AV173" s="13" t="s">
        <v>86</v>
      </c>
      <c r="AW173" s="13" t="s">
        <v>37</v>
      </c>
      <c r="AX173" s="13" t="s">
        <v>84</v>
      </c>
      <c r="AY173" s="223" t="s">
        <v>315</v>
      </c>
    </row>
    <row r="174" spans="1:65" s="2" customFormat="1" ht="16.5" customHeight="1">
      <c r="A174" s="36"/>
      <c r="B174" s="37"/>
      <c r="C174" s="196" t="s">
        <v>466</v>
      </c>
      <c r="D174" s="196" t="s">
        <v>317</v>
      </c>
      <c r="E174" s="197" t="s">
        <v>770</v>
      </c>
      <c r="F174" s="198" t="s">
        <v>771</v>
      </c>
      <c r="G174" s="199" t="s">
        <v>117</v>
      </c>
      <c r="H174" s="200">
        <v>129.84700000000001</v>
      </c>
      <c r="I174" s="201"/>
      <c r="J174" s="202">
        <f>ROUND(I174*H174,2)</f>
        <v>0</v>
      </c>
      <c r="K174" s="198" t="s">
        <v>320</v>
      </c>
      <c r="L174" s="41"/>
      <c r="M174" s="203" t="s">
        <v>19</v>
      </c>
      <c r="N174" s="204" t="s">
        <v>47</v>
      </c>
      <c r="O174" s="66"/>
      <c r="P174" s="205">
        <f>O174*H174</f>
        <v>0</v>
      </c>
      <c r="Q174" s="205">
        <v>0</v>
      </c>
      <c r="R174" s="205">
        <f>Q174*H174</f>
        <v>0</v>
      </c>
      <c r="S174" s="205">
        <v>0</v>
      </c>
      <c r="T174" s="206">
        <f>S174*H174</f>
        <v>0</v>
      </c>
      <c r="U174" s="36"/>
      <c r="V174" s="36"/>
      <c r="W174" s="36"/>
      <c r="X174" s="36"/>
      <c r="Y174" s="36"/>
      <c r="Z174" s="36"/>
      <c r="AA174" s="36"/>
      <c r="AB174" s="36"/>
      <c r="AC174" s="36"/>
      <c r="AD174" s="36"/>
      <c r="AE174" s="36"/>
      <c r="AR174" s="207" t="s">
        <v>194</v>
      </c>
      <c r="AT174" s="207" t="s">
        <v>317</v>
      </c>
      <c r="AU174" s="207" t="s">
        <v>86</v>
      </c>
      <c r="AY174" s="19" t="s">
        <v>315</v>
      </c>
      <c r="BE174" s="208">
        <f>IF(N174="základní",J174,0)</f>
        <v>0</v>
      </c>
      <c r="BF174" s="208">
        <f>IF(N174="snížená",J174,0)</f>
        <v>0</v>
      </c>
      <c r="BG174" s="208">
        <f>IF(N174="zákl. přenesená",J174,0)</f>
        <v>0</v>
      </c>
      <c r="BH174" s="208">
        <f>IF(N174="sníž. přenesená",J174,0)</f>
        <v>0</v>
      </c>
      <c r="BI174" s="208">
        <f>IF(N174="nulová",J174,0)</f>
        <v>0</v>
      </c>
      <c r="BJ174" s="19" t="s">
        <v>84</v>
      </c>
      <c r="BK174" s="208">
        <f>ROUND(I174*H174,2)</f>
        <v>0</v>
      </c>
      <c r="BL174" s="19" t="s">
        <v>194</v>
      </c>
      <c r="BM174" s="207" t="s">
        <v>1943</v>
      </c>
    </row>
    <row r="175" spans="1:65" s="2" customFormat="1">
      <c r="A175" s="36"/>
      <c r="B175" s="37"/>
      <c r="C175" s="38"/>
      <c r="D175" s="209" t="s">
        <v>322</v>
      </c>
      <c r="E175" s="38"/>
      <c r="F175" s="210" t="s">
        <v>773</v>
      </c>
      <c r="G175" s="38"/>
      <c r="H175" s="38"/>
      <c r="I175" s="118"/>
      <c r="J175" s="38"/>
      <c r="K175" s="38"/>
      <c r="L175" s="41"/>
      <c r="M175" s="211"/>
      <c r="N175" s="212"/>
      <c r="O175" s="66"/>
      <c r="P175" s="66"/>
      <c r="Q175" s="66"/>
      <c r="R175" s="66"/>
      <c r="S175" s="66"/>
      <c r="T175" s="67"/>
      <c r="U175" s="36"/>
      <c r="V175" s="36"/>
      <c r="W175" s="36"/>
      <c r="X175" s="36"/>
      <c r="Y175" s="36"/>
      <c r="Z175" s="36"/>
      <c r="AA175" s="36"/>
      <c r="AB175" s="36"/>
      <c r="AC175" s="36"/>
      <c r="AD175" s="36"/>
      <c r="AE175" s="36"/>
      <c r="AT175" s="19" t="s">
        <v>322</v>
      </c>
      <c r="AU175" s="19" t="s">
        <v>86</v>
      </c>
    </row>
    <row r="176" spans="1:65" s="13" customFormat="1">
      <c r="B176" s="213"/>
      <c r="C176" s="214"/>
      <c r="D176" s="209" t="s">
        <v>324</v>
      </c>
      <c r="E176" s="215" t="s">
        <v>19</v>
      </c>
      <c r="F176" s="216" t="s">
        <v>774</v>
      </c>
      <c r="G176" s="214"/>
      <c r="H176" s="217">
        <v>83.792000000000002</v>
      </c>
      <c r="I176" s="218"/>
      <c r="J176" s="214"/>
      <c r="K176" s="214"/>
      <c r="L176" s="219"/>
      <c r="M176" s="220"/>
      <c r="N176" s="221"/>
      <c r="O176" s="221"/>
      <c r="P176" s="221"/>
      <c r="Q176" s="221"/>
      <c r="R176" s="221"/>
      <c r="S176" s="221"/>
      <c r="T176" s="222"/>
      <c r="AT176" s="223" t="s">
        <v>324</v>
      </c>
      <c r="AU176" s="223" t="s">
        <v>86</v>
      </c>
      <c r="AV176" s="13" t="s">
        <v>86</v>
      </c>
      <c r="AW176" s="13" t="s">
        <v>37</v>
      </c>
      <c r="AX176" s="13" t="s">
        <v>76</v>
      </c>
      <c r="AY176" s="223" t="s">
        <v>315</v>
      </c>
    </row>
    <row r="177" spans="1:65" s="13" customFormat="1">
      <c r="B177" s="213"/>
      <c r="C177" s="214"/>
      <c r="D177" s="209" t="s">
        <v>324</v>
      </c>
      <c r="E177" s="215" t="s">
        <v>19</v>
      </c>
      <c r="F177" s="216" t="s">
        <v>2368</v>
      </c>
      <c r="G177" s="214"/>
      <c r="H177" s="217">
        <v>46.055</v>
      </c>
      <c r="I177" s="218"/>
      <c r="J177" s="214"/>
      <c r="K177" s="214"/>
      <c r="L177" s="219"/>
      <c r="M177" s="220"/>
      <c r="N177" s="221"/>
      <c r="O177" s="221"/>
      <c r="P177" s="221"/>
      <c r="Q177" s="221"/>
      <c r="R177" s="221"/>
      <c r="S177" s="221"/>
      <c r="T177" s="222"/>
      <c r="AT177" s="223" t="s">
        <v>324</v>
      </c>
      <c r="AU177" s="223" t="s">
        <v>86</v>
      </c>
      <c r="AV177" s="13" t="s">
        <v>86</v>
      </c>
      <c r="AW177" s="13" t="s">
        <v>37</v>
      </c>
      <c r="AX177" s="13" t="s">
        <v>76</v>
      </c>
      <c r="AY177" s="223" t="s">
        <v>315</v>
      </c>
    </row>
    <row r="178" spans="1:65" s="16" customFormat="1">
      <c r="B178" s="246"/>
      <c r="C178" s="247"/>
      <c r="D178" s="209" t="s">
        <v>324</v>
      </c>
      <c r="E178" s="248" t="s">
        <v>19</v>
      </c>
      <c r="F178" s="249" t="s">
        <v>368</v>
      </c>
      <c r="G178" s="247"/>
      <c r="H178" s="250">
        <v>129.84700000000001</v>
      </c>
      <c r="I178" s="251"/>
      <c r="J178" s="247"/>
      <c r="K178" s="247"/>
      <c r="L178" s="252"/>
      <c r="M178" s="253"/>
      <c r="N178" s="254"/>
      <c r="O178" s="254"/>
      <c r="P178" s="254"/>
      <c r="Q178" s="254"/>
      <c r="R178" s="254"/>
      <c r="S178" s="254"/>
      <c r="T178" s="255"/>
      <c r="AT178" s="256" t="s">
        <v>324</v>
      </c>
      <c r="AU178" s="256" t="s">
        <v>86</v>
      </c>
      <c r="AV178" s="16" t="s">
        <v>194</v>
      </c>
      <c r="AW178" s="16" t="s">
        <v>37</v>
      </c>
      <c r="AX178" s="16" t="s">
        <v>84</v>
      </c>
      <c r="AY178" s="256" t="s">
        <v>315</v>
      </c>
    </row>
    <row r="179" spans="1:65" s="2" customFormat="1" ht="16.5" customHeight="1">
      <c r="A179" s="36"/>
      <c r="B179" s="37"/>
      <c r="C179" s="196" t="s">
        <v>7</v>
      </c>
      <c r="D179" s="196" t="s">
        <v>317</v>
      </c>
      <c r="E179" s="197" t="s">
        <v>784</v>
      </c>
      <c r="F179" s="198" t="s">
        <v>785</v>
      </c>
      <c r="G179" s="199" t="s">
        <v>113</v>
      </c>
      <c r="H179" s="200">
        <v>127.85</v>
      </c>
      <c r="I179" s="201"/>
      <c r="J179" s="202">
        <f>ROUND(I179*H179,2)</f>
        <v>0</v>
      </c>
      <c r="K179" s="198" t="s">
        <v>320</v>
      </c>
      <c r="L179" s="41"/>
      <c r="M179" s="203" t="s">
        <v>19</v>
      </c>
      <c r="N179" s="204" t="s">
        <v>47</v>
      </c>
      <c r="O179" s="66"/>
      <c r="P179" s="205">
        <f>O179*H179</f>
        <v>0</v>
      </c>
      <c r="Q179" s="205">
        <v>0</v>
      </c>
      <c r="R179" s="205">
        <f>Q179*H179</f>
        <v>0</v>
      </c>
      <c r="S179" s="205">
        <v>0</v>
      </c>
      <c r="T179" s="206">
        <f>S179*H179</f>
        <v>0</v>
      </c>
      <c r="U179" s="36"/>
      <c r="V179" s="36"/>
      <c r="W179" s="36"/>
      <c r="X179" s="36"/>
      <c r="Y179" s="36"/>
      <c r="Z179" s="36"/>
      <c r="AA179" s="36"/>
      <c r="AB179" s="36"/>
      <c r="AC179" s="36"/>
      <c r="AD179" s="36"/>
      <c r="AE179" s="36"/>
      <c r="AR179" s="207" t="s">
        <v>194</v>
      </c>
      <c r="AT179" s="207" t="s">
        <v>317</v>
      </c>
      <c r="AU179" s="207" t="s">
        <v>86</v>
      </c>
      <c r="AY179" s="19" t="s">
        <v>315</v>
      </c>
      <c r="BE179" s="208">
        <f>IF(N179="základní",J179,0)</f>
        <v>0</v>
      </c>
      <c r="BF179" s="208">
        <f>IF(N179="snížená",J179,0)</f>
        <v>0</v>
      </c>
      <c r="BG179" s="208">
        <f>IF(N179="zákl. přenesená",J179,0)</f>
        <v>0</v>
      </c>
      <c r="BH179" s="208">
        <f>IF(N179="sníž. přenesená",J179,0)</f>
        <v>0</v>
      </c>
      <c r="BI179" s="208">
        <f>IF(N179="nulová",J179,0)</f>
        <v>0</v>
      </c>
      <c r="BJ179" s="19" t="s">
        <v>84</v>
      </c>
      <c r="BK179" s="208">
        <f>ROUND(I179*H179,2)</f>
        <v>0</v>
      </c>
      <c r="BL179" s="19" t="s">
        <v>194</v>
      </c>
      <c r="BM179" s="207" t="s">
        <v>1945</v>
      </c>
    </row>
    <row r="180" spans="1:65" s="2" customFormat="1" ht="19.5">
      <c r="A180" s="36"/>
      <c r="B180" s="37"/>
      <c r="C180" s="38"/>
      <c r="D180" s="209" t="s">
        <v>322</v>
      </c>
      <c r="E180" s="38"/>
      <c r="F180" s="210" t="s">
        <v>787</v>
      </c>
      <c r="G180" s="38"/>
      <c r="H180" s="38"/>
      <c r="I180" s="118"/>
      <c r="J180" s="38"/>
      <c r="K180" s="38"/>
      <c r="L180" s="41"/>
      <c r="M180" s="211"/>
      <c r="N180" s="212"/>
      <c r="O180" s="66"/>
      <c r="P180" s="66"/>
      <c r="Q180" s="66"/>
      <c r="R180" s="66"/>
      <c r="S180" s="66"/>
      <c r="T180" s="67"/>
      <c r="U180" s="36"/>
      <c r="V180" s="36"/>
      <c r="W180" s="36"/>
      <c r="X180" s="36"/>
      <c r="Y180" s="36"/>
      <c r="Z180" s="36"/>
      <c r="AA180" s="36"/>
      <c r="AB180" s="36"/>
      <c r="AC180" s="36"/>
      <c r="AD180" s="36"/>
      <c r="AE180" s="36"/>
      <c r="AT180" s="19" t="s">
        <v>322</v>
      </c>
      <c r="AU180" s="19" t="s">
        <v>86</v>
      </c>
    </row>
    <row r="181" spans="1:65" s="14" customFormat="1">
      <c r="B181" s="225"/>
      <c r="C181" s="226"/>
      <c r="D181" s="209" t="s">
        <v>324</v>
      </c>
      <c r="E181" s="227" t="s">
        <v>19</v>
      </c>
      <c r="F181" s="228" t="s">
        <v>2369</v>
      </c>
      <c r="G181" s="226"/>
      <c r="H181" s="227" t="s">
        <v>19</v>
      </c>
      <c r="I181" s="229"/>
      <c r="J181" s="226"/>
      <c r="K181" s="226"/>
      <c r="L181" s="230"/>
      <c r="M181" s="231"/>
      <c r="N181" s="232"/>
      <c r="O181" s="232"/>
      <c r="P181" s="232"/>
      <c r="Q181" s="232"/>
      <c r="R181" s="232"/>
      <c r="S181" s="232"/>
      <c r="T181" s="233"/>
      <c r="AT181" s="234" t="s">
        <v>324</v>
      </c>
      <c r="AU181" s="234" t="s">
        <v>86</v>
      </c>
      <c r="AV181" s="14" t="s">
        <v>84</v>
      </c>
      <c r="AW181" s="14" t="s">
        <v>37</v>
      </c>
      <c r="AX181" s="14" t="s">
        <v>76</v>
      </c>
      <c r="AY181" s="234" t="s">
        <v>315</v>
      </c>
    </row>
    <row r="182" spans="1:65" s="13" customFormat="1">
      <c r="B182" s="213"/>
      <c r="C182" s="214"/>
      <c r="D182" s="209" t="s">
        <v>324</v>
      </c>
      <c r="E182" s="215" t="s">
        <v>19</v>
      </c>
      <c r="F182" s="216" t="s">
        <v>2370</v>
      </c>
      <c r="G182" s="214"/>
      <c r="H182" s="217">
        <v>57.28</v>
      </c>
      <c r="I182" s="218"/>
      <c r="J182" s="214"/>
      <c r="K182" s="214"/>
      <c r="L182" s="219"/>
      <c r="M182" s="220"/>
      <c r="N182" s="221"/>
      <c r="O182" s="221"/>
      <c r="P182" s="221"/>
      <c r="Q182" s="221"/>
      <c r="R182" s="221"/>
      <c r="S182" s="221"/>
      <c r="T182" s="222"/>
      <c r="AT182" s="223" t="s">
        <v>324</v>
      </c>
      <c r="AU182" s="223" t="s">
        <v>86</v>
      </c>
      <c r="AV182" s="13" t="s">
        <v>86</v>
      </c>
      <c r="AW182" s="13" t="s">
        <v>37</v>
      </c>
      <c r="AX182" s="13" t="s">
        <v>76</v>
      </c>
      <c r="AY182" s="223" t="s">
        <v>315</v>
      </c>
    </row>
    <row r="183" spans="1:65" s="14" customFormat="1">
      <c r="B183" s="225"/>
      <c r="C183" s="226"/>
      <c r="D183" s="209" t="s">
        <v>324</v>
      </c>
      <c r="E183" s="227" t="s">
        <v>19</v>
      </c>
      <c r="F183" s="228" t="s">
        <v>2327</v>
      </c>
      <c r="G183" s="226"/>
      <c r="H183" s="227" t="s">
        <v>19</v>
      </c>
      <c r="I183" s="229"/>
      <c r="J183" s="226"/>
      <c r="K183" s="226"/>
      <c r="L183" s="230"/>
      <c r="M183" s="231"/>
      <c r="N183" s="232"/>
      <c r="O183" s="232"/>
      <c r="P183" s="232"/>
      <c r="Q183" s="232"/>
      <c r="R183" s="232"/>
      <c r="S183" s="232"/>
      <c r="T183" s="233"/>
      <c r="AT183" s="234" t="s">
        <v>324</v>
      </c>
      <c r="AU183" s="234" t="s">
        <v>86</v>
      </c>
      <c r="AV183" s="14" t="s">
        <v>84</v>
      </c>
      <c r="AW183" s="14" t="s">
        <v>37</v>
      </c>
      <c r="AX183" s="14" t="s">
        <v>76</v>
      </c>
      <c r="AY183" s="234" t="s">
        <v>315</v>
      </c>
    </row>
    <row r="184" spans="1:65" s="13" customFormat="1">
      <c r="B184" s="213"/>
      <c r="C184" s="214"/>
      <c r="D184" s="209" t="s">
        <v>324</v>
      </c>
      <c r="E184" s="215" t="s">
        <v>19</v>
      </c>
      <c r="F184" s="216" t="s">
        <v>2328</v>
      </c>
      <c r="G184" s="214"/>
      <c r="H184" s="217">
        <v>18.48</v>
      </c>
      <c r="I184" s="218"/>
      <c r="J184" s="214"/>
      <c r="K184" s="214"/>
      <c r="L184" s="219"/>
      <c r="M184" s="220"/>
      <c r="N184" s="221"/>
      <c r="O184" s="221"/>
      <c r="P184" s="221"/>
      <c r="Q184" s="221"/>
      <c r="R184" s="221"/>
      <c r="S184" s="221"/>
      <c r="T184" s="222"/>
      <c r="AT184" s="223" t="s">
        <v>324</v>
      </c>
      <c r="AU184" s="223" t="s">
        <v>86</v>
      </c>
      <c r="AV184" s="13" t="s">
        <v>86</v>
      </c>
      <c r="AW184" s="13" t="s">
        <v>37</v>
      </c>
      <c r="AX184" s="13" t="s">
        <v>76</v>
      </c>
      <c r="AY184" s="223" t="s">
        <v>315</v>
      </c>
    </row>
    <row r="185" spans="1:65" s="13" customFormat="1">
      <c r="B185" s="213"/>
      <c r="C185" s="214"/>
      <c r="D185" s="209" t="s">
        <v>324</v>
      </c>
      <c r="E185" s="215" t="s">
        <v>19</v>
      </c>
      <c r="F185" s="216" t="s">
        <v>2371</v>
      </c>
      <c r="G185" s="214"/>
      <c r="H185" s="217">
        <v>17.690000000000001</v>
      </c>
      <c r="I185" s="218"/>
      <c r="J185" s="214"/>
      <c r="K185" s="214"/>
      <c r="L185" s="219"/>
      <c r="M185" s="220"/>
      <c r="N185" s="221"/>
      <c r="O185" s="221"/>
      <c r="P185" s="221"/>
      <c r="Q185" s="221"/>
      <c r="R185" s="221"/>
      <c r="S185" s="221"/>
      <c r="T185" s="222"/>
      <c r="AT185" s="223" t="s">
        <v>324</v>
      </c>
      <c r="AU185" s="223" t="s">
        <v>86</v>
      </c>
      <c r="AV185" s="13" t="s">
        <v>86</v>
      </c>
      <c r="AW185" s="13" t="s">
        <v>37</v>
      </c>
      <c r="AX185" s="13" t="s">
        <v>76</v>
      </c>
      <c r="AY185" s="223" t="s">
        <v>315</v>
      </c>
    </row>
    <row r="186" spans="1:65" s="13" customFormat="1">
      <c r="B186" s="213"/>
      <c r="C186" s="214"/>
      <c r="D186" s="209" t="s">
        <v>324</v>
      </c>
      <c r="E186" s="215" t="s">
        <v>19</v>
      </c>
      <c r="F186" s="216" t="s">
        <v>2372</v>
      </c>
      <c r="G186" s="214"/>
      <c r="H186" s="217">
        <v>1</v>
      </c>
      <c r="I186" s="218"/>
      <c r="J186" s="214"/>
      <c r="K186" s="214"/>
      <c r="L186" s="219"/>
      <c r="M186" s="220"/>
      <c r="N186" s="221"/>
      <c r="O186" s="221"/>
      <c r="P186" s="221"/>
      <c r="Q186" s="221"/>
      <c r="R186" s="221"/>
      <c r="S186" s="221"/>
      <c r="T186" s="222"/>
      <c r="AT186" s="223" t="s">
        <v>324</v>
      </c>
      <c r="AU186" s="223" t="s">
        <v>86</v>
      </c>
      <c r="AV186" s="13" t="s">
        <v>86</v>
      </c>
      <c r="AW186" s="13" t="s">
        <v>37</v>
      </c>
      <c r="AX186" s="13" t="s">
        <v>76</v>
      </c>
      <c r="AY186" s="223" t="s">
        <v>315</v>
      </c>
    </row>
    <row r="187" spans="1:65" s="13" customFormat="1">
      <c r="B187" s="213"/>
      <c r="C187" s="214"/>
      <c r="D187" s="209" t="s">
        <v>324</v>
      </c>
      <c r="E187" s="215" t="s">
        <v>19</v>
      </c>
      <c r="F187" s="216" t="s">
        <v>2373</v>
      </c>
      <c r="G187" s="214"/>
      <c r="H187" s="217">
        <v>33.4</v>
      </c>
      <c r="I187" s="218"/>
      <c r="J187" s="214"/>
      <c r="K187" s="214"/>
      <c r="L187" s="219"/>
      <c r="M187" s="220"/>
      <c r="N187" s="221"/>
      <c r="O187" s="221"/>
      <c r="P187" s="221"/>
      <c r="Q187" s="221"/>
      <c r="R187" s="221"/>
      <c r="S187" s="221"/>
      <c r="T187" s="222"/>
      <c r="AT187" s="223" t="s">
        <v>324</v>
      </c>
      <c r="AU187" s="223" t="s">
        <v>86</v>
      </c>
      <c r="AV187" s="13" t="s">
        <v>86</v>
      </c>
      <c r="AW187" s="13" t="s">
        <v>37</v>
      </c>
      <c r="AX187" s="13" t="s">
        <v>76</v>
      </c>
      <c r="AY187" s="223" t="s">
        <v>315</v>
      </c>
    </row>
    <row r="188" spans="1:65" s="16" customFormat="1">
      <c r="B188" s="246"/>
      <c r="C188" s="247"/>
      <c r="D188" s="209" t="s">
        <v>324</v>
      </c>
      <c r="E188" s="248" t="s">
        <v>269</v>
      </c>
      <c r="F188" s="249" t="s">
        <v>368</v>
      </c>
      <c r="G188" s="247"/>
      <c r="H188" s="250">
        <v>127.85</v>
      </c>
      <c r="I188" s="251"/>
      <c r="J188" s="247"/>
      <c r="K188" s="247"/>
      <c r="L188" s="252"/>
      <c r="M188" s="253"/>
      <c r="N188" s="254"/>
      <c r="O188" s="254"/>
      <c r="P188" s="254"/>
      <c r="Q188" s="254"/>
      <c r="R188" s="254"/>
      <c r="S188" s="254"/>
      <c r="T188" s="255"/>
      <c r="AT188" s="256" t="s">
        <v>324</v>
      </c>
      <c r="AU188" s="256" t="s">
        <v>86</v>
      </c>
      <c r="AV188" s="16" t="s">
        <v>194</v>
      </c>
      <c r="AW188" s="16" t="s">
        <v>37</v>
      </c>
      <c r="AX188" s="16" t="s">
        <v>84</v>
      </c>
      <c r="AY188" s="256" t="s">
        <v>315</v>
      </c>
    </row>
    <row r="189" spans="1:65" s="2" customFormat="1" ht="16.5" customHeight="1">
      <c r="A189" s="36"/>
      <c r="B189" s="37"/>
      <c r="C189" s="196" t="s">
        <v>494</v>
      </c>
      <c r="D189" s="196" t="s">
        <v>317</v>
      </c>
      <c r="E189" s="197" t="s">
        <v>1949</v>
      </c>
      <c r="F189" s="198" t="s">
        <v>1950</v>
      </c>
      <c r="G189" s="199" t="s">
        <v>113</v>
      </c>
      <c r="H189" s="200">
        <v>27</v>
      </c>
      <c r="I189" s="201"/>
      <c r="J189" s="202">
        <f>ROUND(I189*H189,2)</f>
        <v>0</v>
      </c>
      <c r="K189" s="198" t="s">
        <v>320</v>
      </c>
      <c r="L189" s="41"/>
      <c r="M189" s="203" t="s">
        <v>19</v>
      </c>
      <c r="N189" s="204" t="s">
        <v>47</v>
      </c>
      <c r="O189" s="66"/>
      <c r="P189" s="205">
        <f>O189*H189</f>
        <v>0</v>
      </c>
      <c r="Q189" s="205">
        <v>0</v>
      </c>
      <c r="R189" s="205">
        <f>Q189*H189</f>
        <v>0</v>
      </c>
      <c r="S189" s="205">
        <v>0</v>
      </c>
      <c r="T189" s="206">
        <f>S189*H189</f>
        <v>0</v>
      </c>
      <c r="U189" s="36"/>
      <c r="V189" s="36"/>
      <c r="W189" s="36"/>
      <c r="X189" s="36"/>
      <c r="Y189" s="36"/>
      <c r="Z189" s="36"/>
      <c r="AA189" s="36"/>
      <c r="AB189" s="36"/>
      <c r="AC189" s="36"/>
      <c r="AD189" s="36"/>
      <c r="AE189" s="36"/>
      <c r="AR189" s="207" t="s">
        <v>194</v>
      </c>
      <c r="AT189" s="207" t="s">
        <v>317</v>
      </c>
      <c r="AU189" s="207" t="s">
        <v>86</v>
      </c>
      <c r="AY189" s="19" t="s">
        <v>315</v>
      </c>
      <c r="BE189" s="208">
        <f>IF(N189="základní",J189,0)</f>
        <v>0</v>
      </c>
      <c r="BF189" s="208">
        <f>IF(N189="snížená",J189,0)</f>
        <v>0</v>
      </c>
      <c r="BG189" s="208">
        <f>IF(N189="zákl. přenesená",J189,0)</f>
        <v>0</v>
      </c>
      <c r="BH189" s="208">
        <f>IF(N189="sníž. přenesená",J189,0)</f>
        <v>0</v>
      </c>
      <c r="BI189" s="208">
        <f>IF(N189="nulová",J189,0)</f>
        <v>0</v>
      </c>
      <c r="BJ189" s="19" t="s">
        <v>84</v>
      </c>
      <c r="BK189" s="208">
        <f>ROUND(I189*H189,2)</f>
        <v>0</v>
      </c>
      <c r="BL189" s="19" t="s">
        <v>194</v>
      </c>
      <c r="BM189" s="207" t="s">
        <v>1951</v>
      </c>
    </row>
    <row r="190" spans="1:65" s="2" customFormat="1" ht="19.5">
      <c r="A190" s="36"/>
      <c r="B190" s="37"/>
      <c r="C190" s="38"/>
      <c r="D190" s="209" t="s">
        <v>322</v>
      </c>
      <c r="E190" s="38"/>
      <c r="F190" s="210" t="s">
        <v>1952</v>
      </c>
      <c r="G190" s="38"/>
      <c r="H190" s="38"/>
      <c r="I190" s="118"/>
      <c r="J190" s="38"/>
      <c r="K190" s="38"/>
      <c r="L190" s="41"/>
      <c r="M190" s="211"/>
      <c r="N190" s="212"/>
      <c r="O190" s="66"/>
      <c r="P190" s="66"/>
      <c r="Q190" s="66"/>
      <c r="R190" s="66"/>
      <c r="S190" s="66"/>
      <c r="T190" s="67"/>
      <c r="U190" s="36"/>
      <c r="V190" s="36"/>
      <c r="W190" s="36"/>
      <c r="X190" s="36"/>
      <c r="Y190" s="36"/>
      <c r="Z190" s="36"/>
      <c r="AA190" s="36"/>
      <c r="AB190" s="36"/>
      <c r="AC190" s="36"/>
      <c r="AD190" s="36"/>
      <c r="AE190" s="36"/>
      <c r="AT190" s="19" t="s">
        <v>322</v>
      </c>
      <c r="AU190" s="19" t="s">
        <v>86</v>
      </c>
    </row>
    <row r="191" spans="1:65" s="14" customFormat="1">
      <c r="B191" s="225"/>
      <c r="C191" s="226"/>
      <c r="D191" s="209" t="s">
        <v>324</v>
      </c>
      <c r="E191" s="227" t="s">
        <v>19</v>
      </c>
      <c r="F191" s="228" t="s">
        <v>2369</v>
      </c>
      <c r="G191" s="226"/>
      <c r="H191" s="227" t="s">
        <v>19</v>
      </c>
      <c r="I191" s="229"/>
      <c r="J191" s="226"/>
      <c r="K191" s="226"/>
      <c r="L191" s="230"/>
      <c r="M191" s="231"/>
      <c r="N191" s="232"/>
      <c r="O191" s="232"/>
      <c r="P191" s="232"/>
      <c r="Q191" s="232"/>
      <c r="R191" s="232"/>
      <c r="S191" s="232"/>
      <c r="T191" s="233"/>
      <c r="AT191" s="234" t="s">
        <v>324</v>
      </c>
      <c r="AU191" s="234" t="s">
        <v>86</v>
      </c>
      <c r="AV191" s="14" t="s">
        <v>84</v>
      </c>
      <c r="AW191" s="14" t="s">
        <v>37</v>
      </c>
      <c r="AX191" s="14" t="s">
        <v>76</v>
      </c>
      <c r="AY191" s="234" t="s">
        <v>315</v>
      </c>
    </row>
    <row r="192" spans="1:65" s="13" customFormat="1">
      <c r="B192" s="213"/>
      <c r="C192" s="214"/>
      <c r="D192" s="209" t="s">
        <v>324</v>
      </c>
      <c r="E192" s="215" t="s">
        <v>2306</v>
      </c>
      <c r="F192" s="216" t="s">
        <v>2374</v>
      </c>
      <c r="G192" s="214"/>
      <c r="H192" s="217">
        <v>27</v>
      </c>
      <c r="I192" s="218"/>
      <c r="J192" s="214"/>
      <c r="K192" s="214"/>
      <c r="L192" s="219"/>
      <c r="M192" s="220"/>
      <c r="N192" s="221"/>
      <c r="O192" s="221"/>
      <c r="P192" s="221"/>
      <c r="Q192" s="221"/>
      <c r="R192" s="221"/>
      <c r="S192" s="221"/>
      <c r="T192" s="222"/>
      <c r="AT192" s="223" t="s">
        <v>324</v>
      </c>
      <c r="AU192" s="223" t="s">
        <v>86</v>
      </c>
      <c r="AV192" s="13" t="s">
        <v>86</v>
      </c>
      <c r="AW192" s="13" t="s">
        <v>37</v>
      </c>
      <c r="AX192" s="13" t="s">
        <v>84</v>
      </c>
      <c r="AY192" s="223" t="s">
        <v>315</v>
      </c>
    </row>
    <row r="193" spans="1:65" s="2" customFormat="1" ht="16.5" customHeight="1">
      <c r="A193" s="36"/>
      <c r="B193" s="37"/>
      <c r="C193" s="257" t="s">
        <v>500</v>
      </c>
      <c r="D193" s="257" t="s">
        <v>576</v>
      </c>
      <c r="E193" s="258" t="s">
        <v>2375</v>
      </c>
      <c r="F193" s="259" t="s">
        <v>2376</v>
      </c>
      <c r="G193" s="260" t="s">
        <v>117</v>
      </c>
      <c r="H193" s="261">
        <v>51.03</v>
      </c>
      <c r="I193" s="262"/>
      <c r="J193" s="263">
        <f>ROUND(I193*H193,2)</f>
        <v>0</v>
      </c>
      <c r="K193" s="259" t="s">
        <v>320</v>
      </c>
      <c r="L193" s="264"/>
      <c r="M193" s="265" t="s">
        <v>19</v>
      </c>
      <c r="N193" s="266" t="s">
        <v>47</v>
      </c>
      <c r="O193" s="66"/>
      <c r="P193" s="205">
        <f>O193*H193</f>
        <v>0</v>
      </c>
      <c r="Q193" s="205">
        <v>1</v>
      </c>
      <c r="R193" s="205">
        <f>Q193*H193</f>
        <v>51.03</v>
      </c>
      <c r="S193" s="205">
        <v>0</v>
      </c>
      <c r="T193" s="206">
        <f>S193*H193</f>
        <v>0</v>
      </c>
      <c r="U193" s="36"/>
      <c r="V193" s="36"/>
      <c r="W193" s="36"/>
      <c r="X193" s="36"/>
      <c r="Y193" s="36"/>
      <c r="Z193" s="36"/>
      <c r="AA193" s="36"/>
      <c r="AB193" s="36"/>
      <c r="AC193" s="36"/>
      <c r="AD193" s="36"/>
      <c r="AE193" s="36"/>
      <c r="AR193" s="207" t="s">
        <v>379</v>
      </c>
      <c r="AT193" s="207" t="s">
        <v>576</v>
      </c>
      <c r="AU193" s="207" t="s">
        <v>86</v>
      </c>
      <c r="AY193" s="19" t="s">
        <v>315</v>
      </c>
      <c r="BE193" s="208">
        <f>IF(N193="základní",J193,0)</f>
        <v>0</v>
      </c>
      <c r="BF193" s="208">
        <f>IF(N193="snížená",J193,0)</f>
        <v>0</v>
      </c>
      <c r="BG193" s="208">
        <f>IF(N193="zákl. přenesená",J193,0)</f>
        <v>0</v>
      </c>
      <c r="BH193" s="208">
        <f>IF(N193="sníž. přenesená",J193,0)</f>
        <v>0</v>
      </c>
      <c r="BI193" s="208">
        <f>IF(N193="nulová",J193,0)</f>
        <v>0</v>
      </c>
      <c r="BJ193" s="19" t="s">
        <v>84</v>
      </c>
      <c r="BK193" s="208">
        <f>ROUND(I193*H193,2)</f>
        <v>0</v>
      </c>
      <c r="BL193" s="19" t="s">
        <v>194</v>
      </c>
      <c r="BM193" s="207" t="s">
        <v>2377</v>
      </c>
    </row>
    <row r="194" spans="1:65" s="2" customFormat="1">
      <c r="A194" s="36"/>
      <c r="B194" s="37"/>
      <c r="C194" s="38"/>
      <c r="D194" s="209" t="s">
        <v>322</v>
      </c>
      <c r="E194" s="38"/>
      <c r="F194" s="210" t="s">
        <v>2376</v>
      </c>
      <c r="G194" s="38"/>
      <c r="H194" s="38"/>
      <c r="I194" s="118"/>
      <c r="J194" s="38"/>
      <c r="K194" s="38"/>
      <c r="L194" s="41"/>
      <c r="M194" s="211"/>
      <c r="N194" s="212"/>
      <c r="O194" s="66"/>
      <c r="P194" s="66"/>
      <c r="Q194" s="66"/>
      <c r="R194" s="66"/>
      <c r="S194" s="66"/>
      <c r="T194" s="67"/>
      <c r="U194" s="36"/>
      <c r="V194" s="36"/>
      <c r="W194" s="36"/>
      <c r="X194" s="36"/>
      <c r="Y194" s="36"/>
      <c r="Z194" s="36"/>
      <c r="AA194" s="36"/>
      <c r="AB194" s="36"/>
      <c r="AC194" s="36"/>
      <c r="AD194" s="36"/>
      <c r="AE194" s="36"/>
      <c r="AT194" s="19" t="s">
        <v>322</v>
      </c>
      <c r="AU194" s="19" t="s">
        <v>86</v>
      </c>
    </row>
    <row r="195" spans="1:65" s="13" customFormat="1">
      <c r="B195" s="213"/>
      <c r="C195" s="214"/>
      <c r="D195" s="209" t="s">
        <v>324</v>
      </c>
      <c r="E195" s="215" t="s">
        <v>19</v>
      </c>
      <c r="F195" s="216" t="s">
        <v>2378</v>
      </c>
      <c r="G195" s="214"/>
      <c r="H195" s="217">
        <v>51.03</v>
      </c>
      <c r="I195" s="218"/>
      <c r="J195" s="214"/>
      <c r="K195" s="214"/>
      <c r="L195" s="219"/>
      <c r="M195" s="220"/>
      <c r="N195" s="221"/>
      <c r="O195" s="221"/>
      <c r="P195" s="221"/>
      <c r="Q195" s="221"/>
      <c r="R195" s="221"/>
      <c r="S195" s="221"/>
      <c r="T195" s="222"/>
      <c r="AT195" s="223" t="s">
        <v>324</v>
      </c>
      <c r="AU195" s="223" t="s">
        <v>86</v>
      </c>
      <c r="AV195" s="13" t="s">
        <v>86</v>
      </c>
      <c r="AW195" s="13" t="s">
        <v>37</v>
      </c>
      <c r="AX195" s="13" t="s">
        <v>84</v>
      </c>
      <c r="AY195" s="223" t="s">
        <v>315</v>
      </c>
    </row>
    <row r="196" spans="1:65" s="12" customFormat="1" ht="22.9" customHeight="1">
      <c r="B196" s="180"/>
      <c r="C196" s="181"/>
      <c r="D196" s="182" t="s">
        <v>75</v>
      </c>
      <c r="E196" s="194" t="s">
        <v>194</v>
      </c>
      <c r="F196" s="194" t="s">
        <v>1303</v>
      </c>
      <c r="G196" s="181"/>
      <c r="H196" s="181"/>
      <c r="I196" s="184"/>
      <c r="J196" s="195">
        <f>BK196</f>
        <v>0</v>
      </c>
      <c r="K196" s="181"/>
      <c r="L196" s="186"/>
      <c r="M196" s="187"/>
      <c r="N196" s="188"/>
      <c r="O196" s="188"/>
      <c r="P196" s="189">
        <f>SUM(P197:P207)</f>
        <v>0</v>
      </c>
      <c r="Q196" s="188"/>
      <c r="R196" s="189">
        <f>SUM(R197:R207)</f>
        <v>0</v>
      </c>
      <c r="S196" s="188"/>
      <c r="T196" s="190">
        <f>SUM(T197:T207)</f>
        <v>0</v>
      </c>
      <c r="AR196" s="191" t="s">
        <v>84</v>
      </c>
      <c r="AT196" s="192" t="s">
        <v>75</v>
      </c>
      <c r="AU196" s="192" t="s">
        <v>84</v>
      </c>
      <c r="AY196" s="191" t="s">
        <v>315</v>
      </c>
      <c r="BK196" s="193">
        <f>SUM(BK197:BK207)</f>
        <v>0</v>
      </c>
    </row>
    <row r="197" spans="1:65" s="2" customFormat="1" ht="16.5" customHeight="1">
      <c r="A197" s="36"/>
      <c r="B197" s="37"/>
      <c r="C197" s="196" t="s">
        <v>507</v>
      </c>
      <c r="D197" s="196" t="s">
        <v>317</v>
      </c>
      <c r="E197" s="197" t="s">
        <v>2379</v>
      </c>
      <c r="F197" s="198" t="s">
        <v>2380</v>
      </c>
      <c r="G197" s="199" t="s">
        <v>113</v>
      </c>
      <c r="H197" s="200">
        <v>5.94</v>
      </c>
      <c r="I197" s="201"/>
      <c r="J197" s="202">
        <f>ROUND(I197*H197,2)</f>
        <v>0</v>
      </c>
      <c r="K197" s="198" t="s">
        <v>19</v>
      </c>
      <c r="L197" s="41"/>
      <c r="M197" s="203" t="s">
        <v>19</v>
      </c>
      <c r="N197" s="204" t="s">
        <v>47</v>
      </c>
      <c r="O197" s="66"/>
      <c r="P197" s="205">
        <f>O197*H197</f>
        <v>0</v>
      </c>
      <c r="Q197" s="205">
        <v>0</v>
      </c>
      <c r="R197" s="205">
        <f>Q197*H197</f>
        <v>0</v>
      </c>
      <c r="S197" s="205">
        <v>0</v>
      </c>
      <c r="T197" s="206">
        <f>S197*H197</f>
        <v>0</v>
      </c>
      <c r="U197" s="36"/>
      <c r="V197" s="36"/>
      <c r="W197" s="36"/>
      <c r="X197" s="36"/>
      <c r="Y197" s="36"/>
      <c r="Z197" s="36"/>
      <c r="AA197" s="36"/>
      <c r="AB197" s="36"/>
      <c r="AC197" s="36"/>
      <c r="AD197" s="36"/>
      <c r="AE197" s="36"/>
      <c r="AR197" s="207" t="s">
        <v>194</v>
      </c>
      <c r="AT197" s="207" t="s">
        <v>317</v>
      </c>
      <c r="AU197" s="207" t="s">
        <v>86</v>
      </c>
      <c r="AY197" s="19" t="s">
        <v>315</v>
      </c>
      <c r="BE197" s="208">
        <f>IF(N197="základní",J197,0)</f>
        <v>0</v>
      </c>
      <c r="BF197" s="208">
        <f>IF(N197="snížená",J197,0)</f>
        <v>0</v>
      </c>
      <c r="BG197" s="208">
        <f>IF(N197="zákl. přenesená",J197,0)</f>
        <v>0</v>
      </c>
      <c r="BH197" s="208">
        <f>IF(N197="sníž. přenesená",J197,0)</f>
        <v>0</v>
      </c>
      <c r="BI197" s="208">
        <f>IF(N197="nulová",J197,0)</f>
        <v>0</v>
      </c>
      <c r="BJ197" s="19" t="s">
        <v>84</v>
      </c>
      <c r="BK197" s="208">
        <f>ROUND(I197*H197,2)</f>
        <v>0</v>
      </c>
      <c r="BL197" s="19" t="s">
        <v>194</v>
      </c>
      <c r="BM197" s="207" t="s">
        <v>2381</v>
      </c>
    </row>
    <row r="198" spans="1:65" s="2" customFormat="1">
      <c r="A198" s="36"/>
      <c r="B198" s="37"/>
      <c r="C198" s="38"/>
      <c r="D198" s="209" t="s">
        <v>322</v>
      </c>
      <c r="E198" s="38"/>
      <c r="F198" s="210" t="s">
        <v>2382</v>
      </c>
      <c r="G198" s="38"/>
      <c r="H198" s="38"/>
      <c r="I198" s="118"/>
      <c r="J198" s="38"/>
      <c r="K198" s="38"/>
      <c r="L198" s="41"/>
      <c r="M198" s="211"/>
      <c r="N198" s="212"/>
      <c r="O198" s="66"/>
      <c r="P198" s="66"/>
      <c r="Q198" s="66"/>
      <c r="R198" s="66"/>
      <c r="S198" s="66"/>
      <c r="T198" s="67"/>
      <c r="U198" s="36"/>
      <c r="V198" s="36"/>
      <c r="W198" s="36"/>
      <c r="X198" s="36"/>
      <c r="Y198" s="36"/>
      <c r="Z198" s="36"/>
      <c r="AA198" s="36"/>
      <c r="AB198" s="36"/>
      <c r="AC198" s="36"/>
      <c r="AD198" s="36"/>
      <c r="AE198" s="36"/>
      <c r="AT198" s="19" t="s">
        <v>322</v>
      </c>
      <c r="AU198" s="19" t="s">
        <v>86</v>
      </c>
    </row>
    <row r="199" spans="1:65" s="13" customFormat="1">
      <c r="B199" s="213"/>
      <c r="C199" s="214"/>
      <c r="D199" s="209" t="s">
        <v>324</v>
      </c>
      <c r="E199" s="215" t="s">
        <v>19</v>
      </c>
      <c r="F199" s="216" t="s">
        <v>2383</v>
      </c>
      <c r="G199" s="214"/>
      <c r="H199" s="217">
        <v>5.94</v>
      </c>
      <c r="I199" s="218"/>
      <c r="J199" s="214"/>
      <c r="K199" s="214"/>
      <c r="L199" s="219"/>
      <c r="M199" s="220"/>
      <c r="N199" s="221"/>
      <c r="O199" s="221"/>
      <c r="P199" s="221"/>
      <c r="Q199" s="221"/>
      <c r="R199" s="221"/>
      <c r="S199" s="221"/>
      <c r="T199" s="222"/>
      <c r="AT199" s="223" t="s">
        <v>324</v>
      </c>
      <c r="AU199" s="223" t="s">
        <v>86</v>
      </c>
      <c r="AV199" s="13" t="s">
        <v>86</v>
      </c>
      <c r="AW199" s="13" t="s">
        <v>37</v>
      </c>
      <c r="AX199" s="13" t="s">
        <v>84</v>
      </c>
      <c r="AY199" s="223" t="s">
        <v>315</v>
      </c>
    </row>
    <row r="200" spans="1:65" s="2" customFormat="1" ht="16.5" customHeight="1">
      <c r="A200" s="36"/>
      <c r="B200" s="37"/>
      <c r="C200" s="196" t="s">
        <v>513</v>
      </c>
      <c r="D200" s="196" t="s">
        <v>317</v>
      </c>
      <c r="E200" s="197" t="s">
        <v>2384</v>
      </c>
      <c r="F200" s="198" t="s">
        <v>2385</v>
      </c>
      <c r="G200" s="199" t="s">
        <v>113</v>
      </c>
      <c r="H200" s="200">
        <v>26</v>
      </c>
      <c r="I200" s="201"/>
      <c r="J200" s="202">
        <f>ROUND(I200*H200,2)</f>
        <v>0</v>
      </c>
      <c r="K200" s="198" t="s">
        <v>19</v>
      </c>
      <c r="L200" s="41"/>
      <c r="M200" s="203" t="s">
        <v>19</v>
      </c>
      <c r="N200" s="204" t="s">
        <v>47</v>
      </c>
      <c r="O200" s="66"/>
      <c r="P200" s="205">
        <f>O200*H200</f>
        <v>0</v>
      </c>
      <c r="Q200" s="205">
        <v>0</v>
      </c>
      <c r="R200" s="205">
        <f>Q200*H200</f>
        <v>0</v>
      </c>
      <c r="S200" s="205">
        <v>0</v>
      </c>
      <c r="T200" s="206">
        <f>S200*H200</f>
        <v>0</v>
      </c>
      <c r="U200" s="36"/>
      <c r="V200" s="36"/>
      <c r="W200" s="36"/>
      <c r="X200" s="36"/>
      <c r="Y200" s="36"/>
      <c r="Z200" s="36"/>
      <c r="AA200" s="36"/>
      <c r="AB200" s="36"/>
      <c r="AC200" s="36"/>
      <c r="AD200" s="36"/>
      <c r="AE200" s="36"/>
      <c r="AR200" s="207" t="s">
        <v>194</v>
      </c>
      <c r="AT200" s="207" t="s">
        <v>317</v>
      </c>
      <c r="AU200" s="207" t="s">
        <v>86</v>
      </c>
      <c r="AY200" s="19" t="s">
        <v>315</v>
      </c>
      <c r="BE200" s="208">
        <f>IF(N200="základní",J200,0)</f>
        <v>0</v>
      </c>
      <c r="BF200" s="208">
        <f>IF(N200="snížená",J200,0)</f>
        <v>0</v>
      </c>
      <c r="BG200" s="208">
        <f>IF(N200="zákl. přenesená",J200,0)</f>
        <v>0</v>
      </c>
      <c r="BH200" s="208">
        <f>IF(N200="sníž. přenesená",J200,0)</f>
        <v>0</v>
      </c>
      <c r="BI200" s="208">
        <f>IF(N200="nulová",J200,0)</f>
        <v>0</v>
      </c>
      <c r="BJ200" s="19" t="s">
        <v>84</v>
      </c>
      <c r="BK200" s="208">
        <f>ROUND(I200*H200,2)</f>
        <v>0</v>
      </c>
      <c r="BL200" s="19" t="s">
        <v>194</v>
      </c>
      <c r="BM200" s="207" t="s">
        <v>2386</v>
      </c>
    </row>
    <row r="201" spans="1:65" s="2" customFormat="1">
      <c r="A201" s="36"/>
      <c r="B201" s="37"/>
      <c r="C201" s="38"/>
      <c r="D201" s="209" t="s">
        <v>322</v>
      </c>
      <c r="E201" s="38"/>
      <c r="F201" s="210" t="s">
        <v>2387</v>
      </c>
      <c r="G201" s="38"/>
      <c r="H201" s="38"/>
      <c r="I201" s="118"/>
      <c r="J201" s="38"/>
      <c r="K201" s="38"/>
      <c r="L201" s="41"/>
      <c r="M201" s="211"/>
      <c r="N201" s="212"/>
      <c r="O201" s="66"/>
      <c r="P201" s="66"/>
      <c r="Q201" s="66"/>
      <c r="R201" s="66"/>
      <c r="S201" s="66"/>
      <c r="T201" s="67"/>
      <c r="U201" s="36"/>
      <c r="V201" s="36"/>
      <c r="W201" s="36"/>
      <c r="X201" s="36"/>
      <c r="Y201" s="36"/>
      <c r="Z201" s="36"/>
      <c r="AA201" s="36"/>
      <c r="AB201" s="36"/>
      <c r="AC201" s="36"/>
      <c r="AD201" s="36"/>
      <c r="AE201" s="36"/>
      <c r="AT201" s="19" t="s">
        <v>322</v>
      </c>
      <c r="AU201" s="19" t="s">
        <v>86</v>
      </c>
    </row>
    <row r="202" spans="1:65" s="2" customFormat="1" ht="19.5">
      <c r="A202" s="36"/>
      <c r="B202" s="37"/>
      <c r="C202" s="38"/>
      <c r="D202" s="209" t="s">
        <v>345</v>
      </c>
      <c r="E202" s="38"/>
      <c r="F202" s="224" t="s">
        <v>2388</v>
      </c>
      <c r="G202" s="38"/>
      <c r="H202" s="38"/>
      <c r="I202" s="118"/>
      <c r="J202" s="38"/>
      <c r="K202" s="38"/>
      <c r="L202" s="41"/>
      <c r="M202" s="211"/>
      <c r="N202" s="212"/>
      <c r="O202" s="66"/>
      <c r="P202" s="66"/>
      <c r="Q202" s="66"/>
      <c r="R202" s="66"/>
      <c r="S202" s="66"/>
      <c r="T202" s="67"/>
      <c r="U202" s="36"/>
      <c r="V202" s="36"/>
      <c r="W202" s="36"/>
      <c r="X202" s="36"/>
      <c r="Y202" s="36"/>
      <c r="Z202" s="36"/>
      <c r="AA202" s="36"/>
      <c r="AB202" s="36"/>
      <c r="AC202" s="36"/>
      <c r="AD202" s="36"/>
      <c r="AE202" s="36"/>
      <c r="AT202" s="19" t="s">
        <v>345</v>
      </c>
      <c r="AU202" s="19" t="s">
        <v>86</v>
      </c>
    </row>
    <row r="203" spans="1:65" s="14" customFormat="1">
      <c r="B203" s="225"/>
      <c r="C203" s="226"/>
      <c r="D203" s="209" t="s">
        <v>324</v>
      </c>
      <c r="E203" s="227" t="s">
        <v>19</v>
      </c>
      <c r="F203" s="228" t="s">
        <v>2369</v>
      </c>
      <c r="G203" s="226"/>
      <c r="H203" s="227" t="s">
        <v>19</v>
      </c>
      <c r="I203" s="229"/>
      <c r="J203" s="226"/>
      <c r="K203" s="226"/>
      <c r="L203" s="230"/>
      <c r="M203" s="231"/>
      <c r="N203" s="232"/>
      <c r="O203" s="232"/>
      <c r="P203" s="232"/>
      <c r="Q203" s="232"/>
      <c r="R203" s="232"/>
      <c r="S203" s="232"/>
      <c r="T203" s="233"/>
      <c r="AT203" s="234" t="s">
        <v>324</v>
      </c>
      <c r="AU203" s="234" t="s">
        <v>86</v>
      </c>
      <c r="AV203" s="14" t="s">
        <v>84</v>
      </c>
      <c r="AW203" s="14" t="s">
        <v>37</v>
      </c>
      <c r="AX203" s="14" t="s">
        <v>76</v>
      </c>
      <c r="AY203" s="234" t="s">
        <v>315</v>
      </c>
    </row>
    <row r="204" spans="1:65" s="13" customFormat="1">
      <c r="B204" s="213"/>
      <c r="C204" s="214"/>
      <c r="D204" s="209" t="s">
        <v>324</v>
      </c>
      <c r="E204" s="215" t="s">
        <v>2303</v>
      </c>
      <c r="F204" s="216" t="s">
        <v>2389</v>
      </c>
      <c r="G204" s="214"/>
      <c r="H204" s="217">
        <v>26</v>
      </c>
      <c r="I204" s="218"/>
      <c r="J204" s="214"/>
      <c r="K204" s="214"/>
      <c r="L204" s="219"/>
      <c r="M204" s="220"/>
      <c r="N204" s="221"/>
      <c r="O204" s="221"/>
      <c r="P204" s="221"/>
      <c r="Q204" s="221"/>
      <c r="R204" s="221"/>
      <c r="S204" s="221"/>
      <c r="T204" s="222"/>
      <c r="AT204" s="223" t="s">
        <v>324</v>
      </c>
      <c r="AU204" s="223" t="s">
        <v>86</v>
      </c>
      <c r="AV204" s="13" t="s">
        <v>86</v>
      </c>
      <c r="AW204" s="13" t="s">
        <v>37</v>
      </c>
      <c r="AX204" s="13" t="s">
        <v>84</v>
      </c>
      <c r="AY204" s="223" t="s">
        <v>315</v>
      </c>
    </row>
    <row r="205" spans="1:65" s="2" customFormat="1" ht="16.5" customHeight="1">
      <c r="A205" s="36"/>
      <c r="B205" s="37"/>
      <c r="C205" s="196" t="s">
        <v>519</v>
      </c>
      <c r="D205" s="196" t="s">
        <v>317</v>
      </c>
      <c r="E205" s="197" t="s">
        <v>2390</v>
      </c>
      <c r="F205" s="198" t="s">
        <v>2391</v>
      </c>
      <c r="G205" s="199" t="s">
        <v>105</v>
      </c>
      <c r="H205" s="200">
        <v>45.6</v>
      </c>
      <c r="I205" s="201"/>
      <c r="J205" s="202">
        <f>ROUND(I205*H205,2)</f>
        <v>0</v>
      </c>
      <c r="K205" s="198" t="s">
        <v>320</v>
      </c>
      <c r="L205" s="41"/>
      <c r="M205" s="203" t="s">
        <v>19</v>
      </c>
      <c r="N205" s="204" t="s">
        <v>47</v>
      </c>
      <c r="O205" s="66"/>
      <c r="P205" s="205">
        <f>O205*H205</f>
        <v>0</v>
      </c>
      <c r="Q205" s="205">
        <v>0</v>
      </c>
      <c r="R205" s="205">
        <f>Q205*H205</f>
        <v>0</v>
      </c>
      <c r="S205" s="205">
        <v>0</v>
      </c>
      <c r="T205" s="206">
        <f>S205*H205</f>
        <v>0</v>
      </c>
      <c r="U205" s="36"/>
      <c r="V205" s="36"/>
      <c r="W205" s="36"/>
      <c r="X205" s="36"/>
      <c r="Y205" s="36"/>
      <c r="Z205" s="36"/>
      <c r="AA205" s="36"/>
      <c r="AB205" s="36"/>
      <c r="AC205" s="36"/>
      <c r="AD205" s="36"/>
      <c r="AE205" s="36"/>
      <c r="AR205" s="207" t="s">
        <v>194</v>
      </c>
      <c r="AT205" s="207" t="s">
        <v>317</v>
      </c>
      <c r="AU205" s="207" t="s">
        <v>86</v>
      </c>
      <c r="AY205" s="19" t="s">
        <v>315</v>
      </c>
      <c r="BE205" s="208">
        <f>IF(N205="základní",J205,0)</f>
        <v>0</v>
      </c>
      <c r="BF205" s="208">
        <f>IF(N205="snížená",J205,0)</f>
        <v>0</v>
      </c>
      <c r="BG205" s="208">
        <f>IF(N205="zákl. přenesená",J205,0)</f>
        <v>0</v>
      </c>
      <c r="BH205" s="208">
        <f>IF(N205="sníž. přenesená",J205,0)</f>
        <v>0</v>
      </c>
      <c r="BI205" s="208">
        <f>IF(N205="nulová",J205,0)</f>
        <v>0</v>
      </c>
      <c r="BJ205" s="19" t="s">
        <v>84</v>
      </c>
      <c r="BK205" s="208">
        <f>ROUND(I205*H205,2)</f>
        <v>0</v>
      </c>
      <c r="BL205" s="19" t="s">
        <v>194</v>
      </c>
      <c r="BM205" s="207" t="s">
        <v>2392</v>
      </c>
    </row>
    <row r="206" spans="1:65" s="2" customFormat="1" ht="19.5">
      <c r="A206" s="36"/>
      <c r="B206" s="37"/>
      <c r="C206" s="38"/>
      <c r="D206" s="209" t="s">
        <v>322</v>
      </c>
      <c r="E206" s="38"/>
      <c r="F206" s="210" t="s">
        <v>2393</v>
      </c>
      <c r="G206" s="38"/>
      <c r="H206" s="38"/>
      <c r="I206" s="118"/>
      <c r="J206" s="38"/>
      <c r="K206" s="38"/>
      <c r="L206" s="41"/>
      <c r="M206" s="211"/>
      <c r="N206" s="212"/>
      <c r="O206" s="66"/>
      <c r="P206" s="66"/>
      <c r="Q206" s="66"/>
      <c r="R206" s="66"/>
      <c r="S206" s="66"/>
      <c r="T206" s="67"/>
      <c r="U206" s="36"/>
      <c r="V206" s="36"/>
      <c r="W206" s="36"/>
      <c r="X206" s="36"/>
      <c r="Y206" s="36"/>
      <c r="Z206" s="36"/>
      <c r="AA206" s="36"/>
      <c r="AB206" s="36"/>
      <c r="AC206" s="36"/>
      <c r="AD206" s="36"/>
      <c r="AE206" s="36"/>
      <c r="AT206" s="19" t="s">
        <v>322</v>
      </c>
      <c r="AU206" s="19" t="s">
        <v>86</v>
      </c>
    </row>
    <row r="207" spans="1:65" s="13" customFormat="1">
      <c r="B207" s="213"/>
      <c r="C207" s="214"/>
      <c r="D207" s="209" t="s">
        <v>324</v>
      </c>
      <c r="E207" s="215" t="s">
        <v>19</v>
      </c>
      <c r="F207" s="216" t="s">
        <v>2394</v>
      </c>
      <c r="G207" s="214"/>
      <c r="H207" s="217">
        <v>45.6</v>
      </c>
      <c r="I207" s="218"/>
      <c r="J207" s="214"/>
      <c r="K207" s="214"/>
      <c r="L207" s="219"/>
      <c r="M207" s="220"/>
      <c r="N207" s="221"/>
      <c r="O207" s="221"/>
      <c r="P207" s="221"/>
      <c r="Q207" s="221"/>
      <c r="R207" s="221"/>
      <c r="S207" s="221"/>
      <c r="T207" s="222"/>
      <c r="AT207" s="223" t="s">
        <v>324</v>
      </c>
      <c r="AU207" s="223" t="s">
        <v>86</v>
      </c>
      <c r="AV207" s="13" t="s">
        <v>86</v>
      </c>
      <c r="AW207" s="13" t="s">
        <v>37</v>
      </c>
      <c r="AX207" s="13" t="s">
        <v>84</v>
      </c>
      <c r="AY207" s="223" t="s">
        <v>315</v>
      </c>
    </row>
    <row r="208" spans="1:65" s="12" customFormat="1" ht="22.9" customHeight="1">
      <c r="B208" s="180"/>
      <c r="C208" s="181"/>
      <c r="D208" s="182" t="s">
        <v>75</v>
      </c>
      <c r="E208" s="194" t="s">
        <v>379</v>
      </c>
      <c r="F208" s="194" t="s">
        <v>1441</v>
      </c>
      <c r="G208" s="181"/>
      <c r="H208" s="181"/>
      <c r="I208" s="184"/>
      <c r="J208" s="195">
        <f>BK208</f>
        <v>0</v>
      </c>
      <c r="K208" s="181"/>
      <c r="L208" s="186"/>
      <c r="M208" s="187"/>
      <c r="N208" s="188"/>
      <c r="O208" s="188"/>
      <c r="P208" s="189">
        <f>SUM(P209:P248)</f>
        <v>0</v>
      </c>
      <c r="Q208" s="188"/>
      <c r="R208" s="189">
        <f>SUM(R209:R248)</f>
        <v>4.2171200000000006E-2</v>
      </c>
      <c r="S208" s="188"/>
      <c r="T208" s="190">
        <f>SUM(T209:T248)</f>
        <v>0</v>
      </c>
      <c r="AR208" s="191" t="s">
        <v>84</v>
      </c>
      <c r="AT208" s="192" t="s">
        <v>75</v>
      </c>
      <c r="AU208" s="192" t="s">
        <v>84</v>
      </c>
      <c r="AY208" s="191" t="s">
        <v>315</v>
      </c>
      <c r="BK208" s="193">
        <f>SUM(BK209:BK248)</f>
        <v>0</v>
      </c>
    </row>
    <row r="209" spans="1:65" s="2" customFormat="1" ht="16.5" customHeight="1">
      <c r="A209" s="36"/>
      <c r="B209" s="37"/>
      <c r="C209" s="196" t="s">
        <v>545</v>
      </c>
      <c r="D209" s="196" t="s">
        <v>317</v>
      </c>
      <c r="E209" s="197" t="s">
        <v>2395</v>
      </c>
      <c r="F209" s="198" t="s">
        <v>2396</v>
      </c>
      <c r="G209" s="199" t="s">
        <v>121</v>
      </c>
      <c r="H209" s="200">
        <v>56</v>
      </c>
      <c r="I209" s="201"/>
      <c r="J209" s="202">
        <f>ROUND(I209*H209,2)</f>
        <v>0</v>
      </c>
      <c r="K209" s="198" t="s">
        <v>320</v>
      </c>
      <c r="L209" s="41"/>
      <c r="M209" s="203" t="s">
        <v>19</v>
      </c>
      <c r="N209" s="204" t="s">
        <v>47</v>
      </c>
      <c r="O209" s="66"/>
      <c r="P209" s="205">
        <f>O209*H209</f>
        <v>0</v>
      </c>
      <c r="Q209" s="205">
        <v>0</v>
      </c>
      <c r="R209" s="205">
        <f>Q209*H209</f>
        <v>0</v>
      </c>
      <c r="S209" s="205">
        <v>0</v>
      </c>
      <c r="T209" s="206">
        <f>S209*H209</f>
        <v>0</v>
      </c>
      <c r="U209" s="36"/>
      <c r="V209" s="36"/>
      <c r="W209" s="36"/>
      <c r="X209" s="36"/>
      <c r="Y209" s="36"/>
      <c r="Z209" s="36"/>
      <c r="AA209" s="36"/>
      <c r="AB209" s="36"/>
      <c r="AC209" s="36"/>
      <c r="AD209" s="36"/>
      <c r="AE209" s="36"/>
      <c r="AR209" s="207" t="s">
        <v>194</v>
      </c>
      <c r="AT209" s="207" t="s">
        <v>317</v>
      </c>
      <c r="AU209" s="207" t="s">
        <v>86</v>
      </c>
      <c r="AY209" s="19" t="s">
        <v>315</v>
      </c>
      <c r="BE209" s="208">
        <f>IF(N209="základní",J209,0)</f>
        <v>0</v>
      </c>
      <c r="BF209" s="208">
        <f>IF(N209="snížená",J209,0)</f>
        <v>0</v>
      </c>
      <c r="BG209" s="208">
        <f>IF(N209="zákl. přenesená",J209,0)</f>
        <v>0</v>
      </c>
      <c r="BH209" s="208">
        <f>IF(N209="sníž. přenesená",J209,0)</f>
        <v>0</v>
      </c>
      <c r="BI209" s="208">
        <f>IF(N209="nulová",J209,0)</f>
        <v>0</v>
      </c>
      <c r="BJ209" s="19" t="s">
        <v>84</v>
      </c>
      <c r="BK209" s="208">
        <f>ROUND(I209*H209,2)</f>
        <v>0</v>
      </c>
      <c r="BL209" s="19" t="s">
        <v>194</v>
      </c>
      <c r="BM209" s="207" t="s">
        <v>2397</v>
      </c>
    </row>
    <row r="210" spans="1:65" s="2" customFormat="1">
      <c r="A210" s="36"/>
      <c r="B210" s="37"/>
      <c r="C210" s="38"/>
      <c r="D210" s="209" t="s">
        <v>322</v>
      </c>
      <c r="E210" s="38"/>
      <c r="F210" s="210" t="s">
        <v>2398</v>
      </c>
      <c r="G210" s="38"/>
      <c r="H210" s="38"/>
      <c r="I210" s="118"/>
      <c r="J210" s="38"/>
      <c r="K210" s="38"/>
      <c r="L210" s="41"/>
      <c r="M210" s="211"/>
      <c r="N210" s="212"/>
      <c r="O210" s="66"/>
      <c r="P210" s="66"/>
      <c r="Q210" s="66"/>
      <c r="R210" s="66"/>
      <c r="S210" s="66"/>
      <c r="T210" s="67"/>
      <c r="U210" s="36"/>
      <c r="V210" s="36"/>
      <c r="W210" s="36"/>
      <c r="X210" s="36"/>
      <c r="Y210" s="36"/>
      <c r="Z210" s="36"/>
      <c r="AA210" s="36"/>
      <c r="AB210" s="36"/>
      <c r="AC210" s="36"/>
      <c r="AD210" s="36"/>
      <c r="AE210" s="36"/>
      <c r="AT210" s="19" t="s">
        <v>322</v>
      </c>
      <c r="AU210" s="19" t="s">
        <v>86</v>
      </c>
    </row>
    <row r="211" spans="1:65" s="13" customFormat="1">
      <c r="B211" s="213"/>
      <c r="C211" s="214"/>
      <c r="D211" s="209" t="s">
        <v>324</v>
      </c>
      <c r="E211" s="215" t="s">
        <v>2321</v>
      </c>
      <c r="F211" s="216" t="s">
        <v>2399</v>
      </c>
      <c r="G211" s="214"/>
      <c r="H211" s="217">
        <v>56</v>
      </c>
      <c r="I211" s="218"/>
      <c r="J211" s="214"/>
      <c r="K211" s="214"/>
      <c r="L211" s="219"/>
      <c r="M211" s="220"/>
      <c r="N211" s="221"/>
      <c r="O211" s="221"/>
      <c r="P211" s="221"/>
      <c r="Q211" s="221"/>
      <c r="R211" s="221"/>
      <c r="S211" s="221"/>
      <c r="T211" s="222"/>
      <c r="AT211" s="223" t="s">
        <v>324</v>
      </c>
      <c r="AU211" s="223" t="s">
        <v>86</v>
      </c>
      <c r="AV211" s="13" t="s">
        <v>86</v>
      </c>
      <c r="AW211" s="13" t="s">
        <v>37</v>
      </c>
      <c r="AX211" s="13" t="s">
        <v>84</v>
      </c>
      <c r="AY211" s="223" t="s">
        <v>315</v>
      </c>
    </row>
    <row r="212" spans="1:65" s="2" customFormat="1" ht="16.5" customHeight="1">
      <c r="A212" s="36"/>
      <c r="B212" s="37"/>
      <c r="C212" s="257" t="s">
        <v>553</v>
      </c>
      <c r="D212" s="257" t="s">
        <v>576</v>
      </c>
      <c r="E212" s="258" t="s">
        <v>2400</v>
      </c>
      <c r="F212" s="259" t="s">
        <v>2401</v>
      </c>
      <c r="G212" s="260" t="s">
        <v>121</v>
      </c>
      <c r="H212" s="261">
        <v>56.84</v>
      </c>
      <c r="I212" s="262"/>
      <c r="J212" s="263">
        <f>ROUND(I212*H212,2)</f>
        <v>0</v>
      </c>
      <c r="K212" s="259" t="s">
        <v>320</v>
      </c>
      <c r="L212" s="264"/>
      <c r="M212" s="265" t="s">
        <v>19</v>
      </c>
      <c r="N212" s="266" t="s">
        <v>47</v>
      </c>
      <c r="O212" s="66"/>
      <c r="P212" s="205">
        <f>O212*H212</f>
        <v>0</v>
      </c>
      <c r="Q212" s="205">
        <v>4.2999999999999999E-4</v>
      </c>
      <c r="R212" s="205">
        <f>Q212*H212</f>
        <v>2.44412E-2</v>
      </c>
      <c r="S212" s="205">
        <v>0</v>
      </c>
      <c r="T212" s="206">
        <f>S212*H212</f>
        <v>0</v>
      </c>
      <c r="U212" s="36"/>
      <c r="V212" s="36"/>
      <c r="W212" s="36"/>
      <c r="X212" s="36"/>
      <c r="Y212" s="36"/>
      <c r="Z212" s="36"/>
      <c r="AA212" s="36"/>
      <c r="AB212" s="36"/>
      <c r="AC212" s="36"/>
      <c r="AD212" s="36"/>
      <c r="AE212" s="36"/>
      <c r="AR212" s="207" t="s">
        <v>379</v>
      </c>
      <c r="AT212" s="207" t="s">
        <v>576</v>
      </c>
      <c r="AU212" s="207" t="s">
        <v>86</v>
      </c>
      <c r="AY212" s="19" t="s">
        <v>315</v>
      </c>
      <c r="BE212" s="208">
        <f>IF(N212="základní",J212,0)</f>
        <v>0</v>
      </c>
      <c r="BF212" s="208">
        <f>IF(N212="snížená",J212,0)</f>
        <v>0</v>
      </c>
      <c r="BG212" s="208">
        <f>IF(N212="zákl. přenesená",J212,0)</f>
        <v>0</v>
      </c>
      <c r="BH212" s="208">
        <f>IF(N212="sníž. přenesená",J212,0)</f>
        <v>0</v>
      </c>
      <c r="BI212" s="208">
        <f>IF(N212="nulová",J212,0)</f>
        <v>0</v>
      </c>
      <c r="BJ212" s="19" t="s">
        <v>84</v>
      </c>
      <c r="BK212" s="208">
        <f>ROUND(I212*H212,2)</f>
        <v>0</v>
      </c>
      <c r="BL212" s="19" t="s">
        <v>194</v>
      </c>
      <c r="BM212" s="207" t="s">
        <v>2402</v>
      </c>
    </row>
    <row r="213" spans="1:65" s="2" customFormat="1">
      <c r="A213" s="36"/>
      <c r="B213" s="37"/>
      <c r="C213" s="38"/>
      <c r="D213" s="209" t="s">
        <v>322</v>
      </c>
      <c r="E213" s="38"/>
      <c r="F213" s="210" t="s">
        <v>2401</v>
      </c>
      <c r="G213" s="38"/>
      <c r="H213" s="38"/>
      <c r="I213" s="118"/>
      <c r="J213" s="38"/>
      <c r="K213" s="38"/>
      <c r="L213" s="41"/>
      <c r="M213" s="211"/>
      <c r="N213" s="212"/>
      <c r="O213" s="66"/>
      <c r="P213" s="66"/>
      <c r="Q213" s="66"/>
      <c r="R213" s="66"/>
      <c r="S213" s="66"/>
      <c r="T213" s="67"/>
      <c r="U213" s="36"/>
      <c r="V213" s="36"/>
      <c r="W213" s="36"/>
      <c r="X213" s="36"/>
      <c r="Y213" s="36"/>
      <c r="Z213" s="36"/>
      <c r="AA213" s="36"/>
      <c r="AB213" s="36"/>
      <c r="AC213" s="36"/>
      <c r="AD213" s="36"/>
      <c r="AE213" s="36"/>
      <c r="AT213" s="19" t="s">
        <v>322</v>
      </c>
      <c r="AU213" s="19" t="s">
        <v>86</v>
      </c>
    </row>
    <row r="214" spans="1:65" s="13" customFormat="1">
      <c r="B214" s="213"/>
      <c r="C214" s="214"/>
      <c r="D214" s="209" t="s">
        <v>324</v>
      </c>
      <c r="E214" s="215" t="s">
        <v>19</v>
      </c>
      <c r="F214" s="216" t="s">
        <v>2403</v>
      </c>
      <c r="G214" s="214"/>
      <c r="H214" s="217">
        <v>56.84</v>
      </c>
      <c r="I214" s="218"/>
      <c r="J214" s="214"/>
      <c r="K214" s="214"/>
      <c r="L214" s="219"/>
      <c r="M214" s="220"/>
      <c r="N214" s="221"/>
      <c r="O214" s="221"/>
      <c r="P214" s="221"/>
      <c r="Q214" s="221"/>
      <c r="R214" s="221"/>
      <c r="S214" s="221"/>
      <c r="T214" s="222"/>
      <c r="AT214" s="223" t="s">
        <v>324</v>
      </c>
      <c r="AU214" s="223" t="s">
        <v>86</v>
      </c>
      <c r="AV214" s="13" t="s">
        <v>86</v>
      </c>
      <c r="AW214" s="13" t="s">
        <v>37</v>
      </c>
      <c r="AX214" s="13" t="s">
        <v>84</v>
      </c>
      <c r="AY214" s="223" t="s">
        <v>315</v>
      </c>
    </row>
    <row r="215" spans="1:65" s="2" customFormat="1" ht="16.5" customHeight="1">
      <c r="A215" s="36"/>
      <c r="B215" s="37"/>
      <c r="C215" s="196" t="s">
        <v>562</v>
      </c>
      <c r="D215" s="196" t="s">
        <v>317</v>
      </c>
      <c r="E215" s="197" t="s">
        <v>2404</v>
      </c>
      <c r="F215" s="198" t="s">
        <v>2405</v>
      </c>
      <c r="G215" s="199" t="s">
        <v>133</v>
      </c>
      <c r="H215" s="200">
        <v>8</v>
      </c>
      <c r="I215" s="201"/>
      <c r="J215" s="202">
        <f>ROUND(I215*H215,2)</f>
        <v>0</v>
      </c>
      <c r="K215" s="198" t="s">
        <v>320</v>
      </c>
      <c r="L215" s="41"/>
      <c r="M215" s="203" t="s">
        <v>19</v>
      </c>
      <c r="N215" s="204" t="s">
        <v>47</v>
      </c>
      <c r="O215" s="66"/>
      <c r="P215" s="205">
        <f>O215*H215</f>
        <v>0</v>
      </c>
      <c r="Q215" s="205">
        <v>0</v>
      </c>
      <c r="R215" s="205">
        <f>Q215*H215</f>
        <v>0</v>
      </c>
      <c r="S215" s="205">
        <v>0</v>
      </c>
      <c r="T215" s="206">
        <f>S215*H215</f>
        <v>0</v>
      </c>
      <c r="U215" s="36"/>
      <c r="V215" s="36"/>
      <c r="W215" s="36"/>
      <c r="X215" s="36"/>
      <c r="Y215" s="36"/>
      <c r="Z215" s="36"/>
      <c r="AA215" s="36"/>
      <c r="AB215" s="36"/>
      <c r="AC215" s="36"/>
      <c r="AD215" s="36"/>
      <c r="AE215" s="36"/>
      <c r="AR215" s="207" t="s">
        <v>194</v>
      </c>
      <c r="AT215" s="207" t="s">
        <v>317</v>
      </c>
      <c r="AU215" s="207" t="s">
        <v>86</v>
      </c>
      <c r="AY215" s="19" t="s">
        <v>315</v>
      </c>
      <c r="BE215" s="208">
        <f>IF(N215="základní",J215,0)</f>
        <v>0</v>
      </c>
      <c r="BF215" s="208">
        <f>IF(N215="snížená",J215,0)</f>
        <v>0</v>
      </c>
      <c r="BG215" s="208">
        <f>IF(N215="zákl. přenesená",J215,0)</f>
        <v>0</v>
      </c>
      <c r="BH215" s="208">
        <f>IF(N215="sníž. přenesená",J215,0)</f>
        <v>0</v>
      </c>
      <c r="BI215" s="208">
        <f>IF(N215="nulová",J215,0)</f>
        <v>0</v>
      </c>
      <c r="BJ215" s="19" t="s">
        <v>84</v>
      </c>
      <c r="BK215" s="208">
        <f>ROUND(I215*H215,2)</f>
        <v>0</v>
      </c>
      <c r="BL215" s="19" t="s">
        <v>194</v>
      </c>
      <c r="BM215" s="207" t="s">
        <v>2406</v>
      </c>
    </row>
    <row r="216" spans="1:65" s="2" customFormat="1" ht="19.5">
      <c r="A216" s="36"/>
      <c r="B216" s="37"/>
      <c r="C216" s="38"/>
      <c r="D216" s="209" t="s">
        <v>322</v>
      </c>
      <c r="E216" s="38"/>
      <c r="F216" s="210" t="s">
        <v>2407</v>
      </c>
      <c r="G216" s="38"/>
      <c r="H216" s="38"/>
      <c r="I216" s="118"/>
      <c r="J216" s="38"/>
      <c r="K216" s="38"/>
      <c r="L216" s="41"/>
      <c r="M216" s="211"/>
      <c r="N216" s="212"/>
      <c r="O216" s="66"/>
      <c r="P216" s="66"/>
      <c r="Q216" s="66"/>
      <c r="R216" s="66"/>
      <c r="S216" s="66"/>
      <c r="T216" s="67"/>
      <c r="U216" s="36"/>
      <c r="V216" s="36"/>
      <c r="W216" s="36"/>
      <c r="X216" s="36"/>
      <c r="Y216" s="36"/>
      <c r="Z216" s="36"/>
      <c r="AA216" s="36"/>
      <c r="AB216" s="36"/>
      <c r="AC216" s="36"/>
      <c r="AD216" s="36"/>
      <c r="AE216" s="36"/>
      <c r="AT216" s="19" t="s">
        <v>322</v>
      </c>
      <c r="AU216" s="19" t="s">
        <v>86</v>
      </c>
    </row>
    <row r="217" spans="1:65" s="2" customFormat="1" ht="16.5" customHeight="1">
      <c r="A217" s="36"/>
      <c r="B217" s="37"/>
      <c r="C217" s="257" t="s">
        <v>568</v>
      </c>
      <c r="D217" s="257" t="s">
        <v>576</v>
      </c>
      <c r="E217" s="258" t="s">
        <v>2408</v>
      </c>
      <c r="F217" s="259" t="s">
        <v>2409</v>
      </c>
      <c r="G217" s="260" t="s">
        <v>133</v>
      </c>
      <c r="H217" s="261">
        <v>8</v>
      </c>
      <c r="I217" s="262"/>
      <c r="J217" s="263">
        <f>ROUND(I217*H217,2)</f>
        <v>0</v>
      </c>
      <c r="K217" s="259" t="s">
        <v>320</v>
      </c>
      <c r="L217" s="264"/>
      <c r="M217" s="265" t="s">
        <v>19</v>
      </c>
      <c r="N217" s="266" t="s">
        <v>47</v>
      </c>
      <c r="O217" s="66"/>
      <c r="P217" s="205">
        <f>O217*H217</f>
        <v>0</v>
      </c>
      <c r="Q217" s="205">
        <v>8.0000000000000007E-5</v>
      </c>
      <c r="R217" s="205">
        <f>Q217*H217</f>
        <v>6.4000000000000005E-4</v>
      </c>
      <c r="S217" s="205">
        <v>0</v>
      </c>
      <c r="T217" s="206">
        <f>S217*H217</f>
        <v>0</v>
      </c>
      <c r="U217" s="36"/>
      <c r="V217" s="36"/>
      <c r="W217" s="36"/>
      <c r="X217" s="36"/>
      <c r="Y217" s="36"/>
      <c r="Z217" s="36"/>
      <c r="AA217" s="36"/>
      <c r="AB217" s="36"/>
      <c r="AC217" s="36"/>
      <c r="AD217" s="36"/>
      <c r="AE217" s="36"/>
      <c r="AR217" s="207" t="s">
        <v>379</v>
      </c>
      <c r="AT217" s="207" t="s">
        <v>576</v>
      </c>
      <c r="AU217" s="207" t="s">
        <v>86</v>
      </c>
      <c r="AY217" s="19" t="s">
        <v>315</v>
      </c>
      <c r="BE217" s="208">
        <f>IF(N217="základní",J217,0)</f>
        <v>0</v>
      </c>
      <c r="BF217" s="208">
        <f>IF(N217="snížená",J217,0)</f>
        <v>0</v>
      </c>
      <c r="BG217" s="208">
        <f>IF(N217="zákl. přenesená",J217,0)</f>
        <v>0</v>
      </c>
      <c r="BH217" s="208">
        <f>IF(N217="sníž. přenesená",J217,0)</f>
        <v>0</v>
      </c>
      <c r="BI217" s="208">
        <f>IF(N217="nulová",J217,0)</f>
        <v>0</v>
      </c>
      <c r="BJ217" s="19" t="s">
        <v>84</v>
      </c>
      <c r="BK217" s="208">
        <f>ROUND(I217*H217,2)</f>
        <v>0</v>
      </c>
      <c r="BL217" s="19" t="s">
        <v>194</v>
      </c>
      <c r="BM217" s="207" t="s">
        <v>2410</v>
      </c>
    </row>
    <row r="218" spans="1:65" s="2" customFormat="1">
      <c r="A218" s="36"/>
      <c r="B218" s="37"/>
      <c r="C218" s="38"/>
      <c r="D218" s="209" t="s">
        <v>322</v>
      </c>
      <c r="E218" s="38"/>
      <c r="F218" s="210" t="s">
        <v>2409</v>
      </c>
      <c r="G218" s="38"/>
      <c r="H218" s="38"/>
      <c r="I218" s="118"/>
      <c r="J218" s="38"/>
      <c r="K218" s="38"/>
      <c r="L218" s="41"/>
      <c r="M218" s="211"/>
      <c r="N218" s="212"/>
      <c r="O218" s="66"/>
      <c r="P218" s="66"/>
      <c r="Q218" s="66"/>
      <c r="R218" s="66"/>
      <c r="S218" s="66"/>
      <c r="T218" s="67"/>
      <c r="U218" s="36"/>
      <c r="V218" s="36"/>
      <c r="W218" s="36"/>
      <c r="X218" s="36"/>
      <c r="Y218" s="36"/>
      <c r="Z218" s="36"/>
      <c r="AA218" s="36"/>
      <c r="AB218" s="36"/>
      <c r="AC218" s="36"/>
      <c r="AD218" s="36"/>
      <c r="AE218" s="36"/>
      <c r="AT218" s="19" t="s">
        <v>322</v>
      </c>
      <c r="AU218" s="19" t="s">
        <v>86</v>
      </c>
    </row>
    <row r="219" spans="1:65" s="2" customFormat="1" ht="16.5" customHeight="1">
      <c r="A219" s="36"/>
      <c r="B219" s="37"/>
      <c r="C219" s="196" t="s">
        <v>575</v>
      </c>
      <c r="D219" s="196" t="s">
        <v>317</v>
      </c>
      <c r="E219" s="197" t="s">
        <v>2411</v>
      </c>
      <c r="F219" s="198" t="s">
        <v>2412</v>
      </c>
      <c r="G219" s="199" t="s">
        <v>133</v>
      </c>
      <c r="H219" s="200">
        <v>2</v>
      </c>
      <c r="I219" s="201"/>
      <c r="J219" s="202">
        <f>ROUND(I219*H219,2)</f>
        <v>0</v>
      </c>
      <c r="K219" s="198" t="s">
        <v>320</v>
      </c>
      <c r="L219" s="41"/>
      <c r="M219" s="203" t="s">
        <v>19</v>
      </c>
      <c r="N219" s="204" t="s">
        <v>47</v>
      </c>
      <c r="O219" s="66"/>
      <c r="P219" s="205">
        <f>O219*H219</f>
        <v>0</v>
      </c>
      <c r="Q219" s="205">
        <v>0</v>
      </c>
      <c r="R219" s="205">
        <f>Q219*H219</f>
        <v>0</v>
      </c>
      <c r="S219" s="205">
        <v>0</v>
      </c>
      <c r="T219" s="206">
        <f>S219*H219</f>
        <v>0</v>
      </c>
      <c r="U219" s="36"/>
      <c r="V219" s="36"/>
      <c r="W219" s="36"/>
      <c r="X219" s="36"/>
      <c r="Y219" s="36"/>
      <c r="Z219" s="36"/>
      <c r="AA219" s="36"/>
      <c r="AB219" s="36"/>
      <c r="AC219" s="36"/>
      <c r="AD219" s="36"/>
      <c r="AE219" s="36"/>
      <c r="AR219" s="207" t="s">
        <v>194</v>
      </c>
      <c r="AT219" s="207" t="s">
        <v>317</v>
      </c>
      <c r="AU219" s="207" t="s">
        <v>86</v>
      </c>
      <c r="AY219" s="19" t="s">
        <v>315</v>
      </c>
      <c r="BE219" s="208">
        <f>IF(N219="základní",J219,0)</f>
        <v>0</v>
      </c>
      <c r="BF219" s="208">
        <f>IF(N219="snížená",J219,0)</f>
        <v>0</v>
      </c>
      <c r="BG219" s="208">
        <f>IF(N219="zákl. přenesená",J219,0)</f>
        <v>0</v>
      </c>
      <c r="BH219" s="208">
        <f>IF(N219="sníž. přenesená",J219,0)</f>
        <v>0</v>
      </c>
      <c r="BI219" s="208">
        <f>IF(N219="nulová",J219,0)</f>
        <v>0</v>
      </c>
      <c r="BJ219" s="19" t="s">
        <v>84</v>
      </c>
      <c r="BK219" s="208">
        <f>ROUND(I219*H219,2)</f>
        <v>0</v>
      </c>
      <c r="BL219" s="19" t="s">
        <v>194</v>
      </c>
      <c r="BM219" s="207" t="s">
        <v>2413</v>
      </c>
    </row>
    <row r="220" spans="1:65" s="2" customFormat="1">
      <c r="A220" s="36"/>
      <c r="B220" s="37"/>
      <c r="C220" s="38"/>
      <c r="D220" s="209" t="s">
        <v>322</v>
      </c>
      <c r="E220" s="38"/>
      <c r="F220" s="210" t="s">
        <v>2414</v>
      </c>
      <c r="G220" s="38"/>
      <c r="H220" s="38"/>
      <c r="I220" s="118"/>
      <c r="J220" s="38"/>
      <c r="K220" s="38"/>
      <c r="L220" s="41"/>
      <c r="M220" s="211"/>
      <c r="N220" s="212"/>
      <c r="O220" s="66"/>
      <c r="P220" s="66"/>
      <c r="Q220" s="66"/>
      <c r="R220" s="66"/>
      <c r="S220" s="66"/>
      <c r="T220" s="67"/>
      <c r="U220" s="36"/>
      <c r="V220" s="36"/>
      <c r="W220" s="36"/>
      <c r="X220" s="36"/>
      <c r="Y220" s="36"/>
      <c r="Z220" s="36"/>
      <c r="AA220" s="36"/>
      <c r="AB220" s="36"/>
      <c r="AC220" s="36"/>
      <c r="AD220" s="36"/>
      <c r="AE220" s="36"/>
      <c r="AT220" s="19" t="s">
        <v>322</v>
      </c>
      <c r="AU220" s="19" t="s">
        <v>86</v>
      </c>
    </row>
    <row r="221" spans="1:65" s="2" customFormat="1" ht="16.5" customHeight="1">
      <c r="A221" s="36"/>
      <c r="B221" s="37"/>
      <c r="C221" s="257" t="s">
        <v>582</v>
      </c>
      <c r="D221" s="257" t="s">
        <v>576</v>
      </c>
      <c r="E221" s="258" t="s">
        <v>2415</v>
      </c>
      <c r="F221" s="259" t="s">
        <v>2416</v>
      </c>
      <c r="G221" s="260" t="s">
        <v>133</v>
      </c>
      <c r="H221" s="261">
        <v>2</v>
      </c>
      <c r="I221" s="262"/>
      <c r="J221" s="263">
        <f>ROUND(I221*H221,2)</f>
        <v>0</v>
      </c>
      <c r="K221" s="259" t="s">
        <v>320</v>
      </c>
      <c r="L221" s="264"/>
      <c r="M221" s="265" t="s">
        <v>19</v>
      </c>
      <c r="N221" s="266" t="s">
        <v>47</v>
      </c>
      <c r="O221" s="66"/>
      <c r="P221" s="205">
        <f>O221*H221</f>
        <v>0</v>
      </c>
      <c r="Q221" s="205">
        <v>1.1E-4</v>
      </c>
      <c r="R221" s="205">
        <f>Q221*H221</f>
        <v>2.2000000000000001E-4</v>
      </c>
      <c r="S221" s="205">
        <v>0</v>
      </c>
      <c r="T221" s="206">
        <f>S221*H221</f>
        <v>0</v>
      </c>
      <c r="U221" s="36"/>
      <c r="V221" s="36"/>
      <c r="W221" s="36"/>
      <c r="X221" s="36"/>
      <c r="Y221" s="36"/>
      <c r="Z221" s="36"/>
      <c r="AA221" s="36"/>
      <c r="AB221" s="36"/>
      <c r="AC221" s="36"/>
      <c r="AD221" s="36"/>
      <c r="AE221" s="36"/>
      <c r="AR221" s="207" t="s">
        <v>379</v>
      </c>
      <c r="AT221" s="207" t="s">
        <v>576</v>
      </c>
      <c r="AU221" s="207" t="s">
        <v>86</v>
      </c>
      <c r="AY221" s="19" t="s">
        <v>315</v>
      </c>
      <c r="BE221" s="208">
        <f>IF(N221="základní",J221,0)</f>
        <v>0</v>
      </c>
      <c r="BF221" s="208">
        <f>IF(N221="snížená",J221,0)</f>
        <v>0</v>
      </c>
      <c r="BG221" s="208">
        <f>IF(N221="zákl. přenesená",J221,0)</f>
        <v>0</v>
      </c>
      <c r="BH221" s="208">
        <f>IF(N221="sníž. přenesená",J221,0)</f>
        <v>0</v>
      </c>
      <c r="BI221" s="208">
        <f>IF(N221="nulová",J221,0)</f>
        <v>0</v>
      </c>
      <c r="BJ221" s="19" t="s">
        <v>84</v>
      </c>
      <c r="BK221" s="208">
        <f>ROUND(I221*H221,2)</f>
        <v>0</v>
      </c>
      <c r="BL221" s="19" t="s">
        <v>194</v>
      </c>
      <c r="BM221" s="207" t="s">
        <v>2417</v>
      </c>
    </row>
    <row r="222" spans="1:65" s="2" customFormat="1">
      <c r="A222" s="36"/>
      <c r="B222" s="37"/>
      <c r="C222" s="38"/>
      <c r="D222" s="209" t="s">
        <v>322</v>
      </c>
      <c r="E222" s="38"/>
      <c r="F222" s="210" t="s">
        <v>2416</v>
      </c>
      <c r="G222" s="38"/>
      <c r="H222" s="38"/>
      <c r="I222" s="118"/>
      <c r="J222" s="38"/>
      <c r="K222" s="38"/>
      <c r="L222" s="41"/>
      <c r="M222" s="211"/>
      <c r="N222" s="212"/>
      <c r="O222" s="66"/>
      <c r="P222" s="66"/>
      <c r="Q222" s="66"/>
      <c r="R222" s="66"/>
      <c r="S222" s="66"/>
      <c r="T222" s="67"/>
      <c r="U222" s="36"/>
      <c r="V222" s="36"/>
      <c r="W222" s="36"/>
      <c r="X222" s="36"/>
      <c r="Y222" s="36"/>
      <c r="Z222" s="36"/>
      <c r="AA222" s="36"/>
      <c r="AB222" s="36"/>
      <c r="AC222" s="36"/>
      <c r="AD222" s="36"/>
      <c r="AE222" s="36"/>
      <c r="AT222" s="19" t="s">
        <v>322</v>
      </c>
      <c r="AU222" s="19" t="s">
        <v>86</v>
      </c>
    </row>
    <row r="223" spans="1:65" s="2" customFormat="1" ht="16.5" customHeight="1">
      <c r="A223" s="36"/>
      <c r="B223" s="37"/>
      <c r="C223" s="196" t="s">
        <v>587</v>
      </c>
      <c r="D223" s="196" t="s">
        <v>317</v>
      </c>
      <c r="E223" s="197" t="s">
        <v>2418</v>
      </c>
      <c r="F223" s="198" t="s">
        <v>2419</v>
      </c>
      <c r="G223" s="199" t="s">
        <v>133</v>
      </c>
      <c r="H223" s="200">
        <v>1</v>
      </c>
      <c r="I223" s="201"/>
      <c r="J223" s="202">
        <f>ROUND(I223*H223,2)</f>
        <v>0</v>
      </c>
      <c r="K223" s="198" t="s">
        <v>320</v>
      </c>
      <c r="L223" s="41"/>
      <c r="M223" s="203" t="s">
        <v>19</v>
      </c>
      <c r="N223" s="204" t="s">
        <v>47</v>
      </c>
      <c r="O223" s="66"/>
      <c r="P223" s="205">
        <f>O223*H223</f>
        <v>0</v>
      </c>
      <c r="Q223" s="205">
        <v>0</v>
      </c>
      <c r="R223" s="205">
        <f>Q223*H223</f>
        <v>0</v>
      </c>
      <c r="S223" s="205">
        <v>0</v>
      </c>
      <c r="T223" s="206">
        <f>S223*H223</f>
        <v>0</v>
      </c>
      <c r="U223" s="36"/>
      <c r="V223" s="36"/>
      <c r="W223" s="36"/>
      <c r="X223" s="36"/>
      <c r="Y223" s="36"/>
      <c r="Z223" s="36"/>
      <c r="AA223" s="36"/>
      <c r="AB223" s="36"/>
      <c r="AC223" s="36"/>
      <c r="AD223" s="36"/>
      <c r="AE223" s="36"/>
      <c r="AR223" s="207" t="s">
        <v>194</v>
      </c>
      <c r="AT223" s="207" t="s">
        <v>317</v>
      </c>
      <c r="AU223" s="207" t="s">
        <v>86</v>
      </c>
      <c r="AY223" s="19" t="s">
        <v>315</v>
      </c>
      <c r="BE223" s="208">
        <f>IF(N223="základní",J223,0)</f>
        <v>0</v>
      </c>
      <c r="BF223" s="208">
        <f>IF(N223="snížená",J223,0)</f>
        <v>0</v>
      </c>
      <c r="BG223" s="208">
        <f>IF(N223="zákl. přenesená",J223,0)</f>
        <v>0</v>
      </c>
      <c r="BH223" s="208">
        <f>IF(N223="sníž. přenesená",J223,0)</f>
        <v>0</v>
      </c>
      <c r="BI223" s="208">
        <f>IF(N223="nulová",J223,0)</f>
        <v>0</v>
      </c>
      <c r="BJ223" s="19" t="s">
        <v>84</v>
      </c>
      <c r="BK223" s="208">
        <f>ROUND(I223*H223,2)</f>
        <v>0</v>
      </c>
      <c r="BL223" s="19" t="s">
        <v>194</v>
      </c>
      <c r="BM223" s="207" t="s">
        <v>2420</v>
      </c>
    </row>
    <row r="224" spans="1:65" s="2" customFormat="1">
      <c r="A224" s="36"/>
      <c r="B224" s="37"/>
      <c r="C224" s="38"/>
      <c r="D224" s="209" t="s">
        <v>322</v>
      </c>
      <c r="E224" s="38"/>
      <c r="F224" s="210" t="s">
        <v>2421</v>
      </c>
      <c r="G224" s="38"/>
      <c r="H224" s="38"/>
      <c r="I224" s="118"/>
      <c r="J224" s="38"/>
      <c r="K224" s="38"/>
      <c r="L224" s="41"/>
      <c r="M224" s="211"/>
      <c r="N224" s="212"/>
      <c r="O224" s="66"/>
      <c r="P224" s="66"/>
      <c r="Q224" s="66"/>
      <c r="R224" s="66"/>
      <c r="S224" s="66"/>
      <c r="T224" s="67"/>
      <c r="U224" s="36"/>
      <c r="V224" s="36"/>
      <c r="W224" s="36"/>
      <c r="X224" s="36"/>
      <c r="Y224" s="36"/>
      <c r="Z224" s="36"/>
      <c r="AA224" s="36"/>
      <c r="AB224" s="36"/>
      <c r="AC224" s="36"/>
      <c r="AD224" s="36"/>
      <c r="AE224" s="36"/>
      <c r="AT224" s="19" t="s">
        <v>322</v>
      </c>
      <c r="AU224" s="19" t="s">
        <v>86</v>
      </c>
    </row>
    <row r="225" spans="1:65" s="2" customFormat="1" ht="16.5" customHeight="1">
      <c r="A225" s="36"/>
      <c r="B225" s="37"/>
      <c r="C225" s="257" t="s">
        <v>593</v>
      </c>
      <c r="D225" s="257" t="s">
        <v>576</v>
      </c>
      <c r="E225" s="258" t="s">
        <v>2422</v>
      </c>
      <c r="F225" s="259" t="s">
        <v>2423</v>
      </c>
      <c r="G225" s="260" t="s">
        <v>133</v>
      </c>
      <c r="H225" s="261">
        <v>1</v>
      </c>
      <c r="I225" s="262"/>
      <c r="J225" s="263">
        <f>ROUND(I225*H225,2)</f>
        <v>0</v>
      </c>
      <c r="K225" s="259" t="s">
        <v>320</v>
      </c>
      <c r="L225" s="264"/>
      <c r="M225" s="265" t="s">
        <v>19</v>
      </c>
      <c r="N225" s="266" t="s">
        <v>47</v>
      </c>
      <c r="O225" s="66"/>
      <c r="P225" s="205">
        <f>O225*H225</f>
        <v>0</v>
      </c>
      <c r="Q225" s="205">
        <v>1.2999999999999999E-4</v>
      </c>
      <c r="R225" s="205">
        <f>Q225*H225</f>
        <v>1.2999999999999999E-4</v>
      </c>
      <c r="S225" s="205">
        <v>0</v>
      </c>
      <c r="T225" s="206">
        <f>S225*H225</f>
        <v>0</v>
      </c>
      <c r="U225" s="36"/>
      <c r="V225" s="36"/>
      <c r="W225" s="36"/>
      <c r="X225" s="36"/>
      <c r="Y225" s="36"/>
      <c r="Z225" s="36"/>
      <c r="AA225" s="36"/>
      <c r="AB225" s="36"/>
      <c r="AC225" s="36"/>
      <c r="AD225" s="36"/>
      <c r="AE225" s="36"/>
      <c r="AR225" s="207" t="s">
        <v>379</v>
      </c>
      <c r="AT225" s="207" t="s">
        <v>576</v>
      </c>
      <c r="AU225" s="207" t="s">
        <v>86</v>
      </c>
      <c r="AY225" s="19" t="s">
        <v>315</v>
      </c>
      <c r="BE225" s="208">
        <f>IF(N225="základní",J225,0)</f>
        <v>0</v>
      </c>
      <c r="BF225" s="208">
        <f>IF(N225="snížená",J225,0)</f>
        <v>0</v>
      </c>
      <c r="BG225" s="208">
        <f>IF(N225="zákl. přenesená",J225,0)</f>
        <v>0</v>
      </c>
      <c r="BH225" s="208">
        <f>IF(N225="sníž. přenesená",J225,0)</f>
        <v>0</v>
      </c>
      <c r="BI225" s="208">
        <f>IF(N225="nulová",J225,0)</f>
        <v>0</v>
      </c>
      <c r="BJ225" s="19" t="s">
        <v>84</v>
      </c>
      <c r="BK225" s="208">
        <f>ROUND(I225*H225,2)</f>
        <v>0</v>
      </c>
      <c r="BL225" s="19" t="s">
        <v>194</v>
      </c>
      <c r="BM225" s="207" t="s">
        <v>2424</v>
      </c>
    </row>
    <row r="226" spans="1:65" s="2" customFormat="1">
      <c r="A226" s="36"/>
      <c r="B226" s="37"/>
      <c r="C226" s="38"/>
      <c r="D226" s="209" t="s">
        <v>322</v>
      </c>
      <c r="E226" s="38"/>
      <c r="F226" s="210" t="s">
        <v>2423</v>
      </c>
      <c r="G226" s="38"/>
      <c r="H226" s="38"/>
      <c r="I226" s="118"/>
      <c r="J226" s="38"/>
      <c r="K226" s="38"/>
      <c r="L226" s="41"/>
      <c r="M226" s="211"/>
      <c r="N226" s="212"/>
      <c r="O226" s="66"/>
      <c r="P226" s="66"/>
      <c r="Q226" s="66"/>
      <c r="R226" s="66"/>
      <c r="S226" s="66"/>
      <c r="T226" s="67"/>
      <c r="U226" s="36"/>
      <c r="V226" s="36"/>
      <c r="W226" s="36"/>
      <c r="X226" s="36"/>
      <c r="Y226" s="36"/>
      <c r="Z226" s="36"/>
      <c r="AA226" s="36"/>
      <c r="AB226" s="36"/>
      <c r="AC226" s="36"/>
      <c r="AD226" s="36"/>
      <c r="AE226" s="36"/>
      <c r="AT226" s="19" t="s">
        <v>322</v>
      </c>
      <c r="AU226" s="19" t="s">
        <v>86</v>
      </c>
    </row>
    <row r="227" spans="1:65" s="2" customFormat="1" ht="16.5" customHeight="1">
      <c r="A227" s="36"/>
      <c r="B227" s="37"/>
      <c r="C227" s="196" t="s">
        <v>600</v>
      </c>
      <c r="D227" s="196" t="s">
        <v>317</v>
      </c>
      <c r="E227" s="197" t="s">
        <v>2425</v>
      </c>
      <c r="F227" s="198" t="s">
        <v>2426</v>
      </c>
      <c r="G227" s="199" t="s">
        <v>121</v>
      </c>
      <c r="H227" s="200">
        <v>56</v>
      </c>
      <c r="I227" s="201"/>
      <c r="J227" s="202">
        <f>ROUND(I227*H227,2)</f>
        <v>0</v>
      </c>
      <c r="K227" s="198" t="s">
        <v>320</v>
      </c>
      <c r="L227" s="41"/>
      <c r="M227" s="203" t="s">
        <v>19</v>
      </c>
      <c r="N227" s="204" t="s">
        <v>47</v>
      </c>
      <c r="O227" s="66"/>
      <c r="P227" s="205">
        <f>O227*H227</f>
        <v>0</v>
      </c>
      <c r="Q227" s="205">
        <v>1.9000000000000001E-4</v>
      </c>
      <c r="R227" s="205">
        <f>Q227*H227</f>
        <v>1.064E-2</v>
      </c>
      <c r="S227" s="205">
        <v>0</v>
      </c>
      <c r="T227" s="206">
        <f>S227*H227</f>
        <v>0</v>
      </c>
      <c r="U227" s="36"/>
      <c r="V227" s="36"/>
      <c r="W227" s="36"/>
      <c r="X227" s="36"/>
      <c r="Y227" s="36"/>
      <c r="Z227" s="36"/>
      <c r="AA227" s="36"/>
      <c r="AB227" s="36"/>
      <c r="AC227" s="36"/>
      <c r="AD227" s="36"/>
      <c r="AE227" s="36"/>
      <c r="AR227" s="207" t="s">
        <v>194</v>
      </c>
      <c r="AT227" s="207" t="s">
        <v>317</v>
      </c>
      <c r="AU227" s="207" t="s">
        <v>86</v>
      </c>
      <c r="AY227" s="19" t="s">
        <v>315</v>
      </c>
      <c r="BE227" s="208">
        <f>IF(N227="základní",J227,0)</f>
        <v>0</v>
      </c>
      <c r="BF227" s="208">
        <f>IF(N227="snížená",J227,0)</f>
        <v>0</v>
      </c>
      <c r="BG227" s="208">
        <f>IF(N227="zákl. přenesená",J227,0)</f>
        <v>0</v>
      </c>
      <c r="BH227" s="208">
        <f>IF(N227="sníž. přenesená",J227,0)</f>
        <v>0</v>
      </c>
      <c r="BI227" s="208">
        <f>IF(N227="nulová",J227,0)</f>
        <v>0</v>
      </c>
      <c r="BJ227" s="19" t="s">
        <v>84</v>
      </c>
      <c r="BK227" s="208">
        <f>ROUND(I227*H227,2)</f>
        <v>0</v>
      </c>
      <c r="BL227" s="19" t="s">
        <v>194</v>
      </c>
      <c r="BM227" s="207" t="s">
        <v>2427</v>
      </c>
    </row>
    <row r="228" spans="1:65" s="2" customFormat="1">
      <c r="A228" s="36"/>
      <c r="B228" s="37"/>
      <c r="C228" s="38"/>
      <c r="D228" s="209" t="s">
        <v>322</v>
      </c>
      <c r="E228" s="38"/>
      <c r="F228" s="210" t="s">
        <v>2428</v>
      </c>
      <c r="G228" s="38"/>
      <c r="H228" s="38"/>
      <c r="I228" s="118"/>
      <c r="J228" s="38"/>
      <c r="K228" s="38"/>
      <c r="L228" s="41"/>
      <c r="M228" s="211"/>
      <c r="N228" s="212"/>
      <c r="O228" s="66"/>
      <c r="P228" s="66"/>
      <c r="Q228" s="66"/>
      <c r="R228" s="66"/>
      <c r="S228" s="66"/>
      <c r="T228" s="67"/>
      <c r="U228" s="36"/>
      <c r="V228" s="36"/>
      <c r="W228" s="36"/>
      <c r="X228" s="36"/>
      <c r="Y228" s="36"/>
      <c r="Z228" s="36"/>
      <c r="AA228" s="36"/>
      <c r="AB228" s="36"/>
      <c r="AC228" s="36"/>
      <c r="AD228" s="36"/>
      <c r="AE228" s="36"/>
      <c r="AT228" s="19" t="s">
        <v>322</v>
      </c>
      <c r="AU228" s="19" t="s">
        <v>86</v>
      </c>
    </row>
    <row r="229" spans="1:65" s="13" customFormat="1">
      <c r="B229" s="213"/>
      <c r="C229" s="214"/>
      <c r="D229" s="209" t="s">
        <v>324</v>
      </c>
      <c r="E229" s="215" t="s">
        <v>19</v>
      </c>
      <c r="F229" s="216" t="s">
        <v>2399</v>
      </c>
      <c r="G229" s="214"/>
      <c r="H229" s="217">
        <v>56</v>
      </c>
      <c r="I229" s="218"/>
      <c r="J229" s="214"/>
      <c r="K229" s="214"/>
      <c r="L229" s="219"/>
      <c r="M229" s="220"/>
      <c r="N229" s="221"/>
      <c r="O229" s="221"/>
      <c r="P229" s="221"/>
      <c r="Q229" s="221"/>
      <c r="R229" s="221"/>
      <c r="S229" s="221"/>
      <c r="T229" s="222"/>
      <c r="AT229" s="223" t="s">
        <v>324</v>
      </c>
      <c r="AU229" s="223" t="s">
        <v>86</v>
      </c>
      <c r="AV229" s="13" t="s">
        <v>86</v>
      </c>
      <c r="AW229" s="13" t="s">
        <v>37</v>
      </c>
      <c r="AX229" s="13" t="s">
        <v>84</v>
      </c>
      <c r="AY229" s="223" t="s">
        <v>315</v>
      </c>
    </row>
    <row r="230" spans="1:65" s="2" customFormat="1" ht="16.5" customHeight="1">
      <c r="A230" s="36"/>
      <c r="B230" s="37"/>
      <c r="C230" s="196" t="s">
        <v>606</v>
      </c>
      <c r="D230" s="196" t="s">
        <v>317</v>
      </c>
      <c r="E230" s="197" t="s">
        <v>2429</v>
      </c>
      <c r="F230" s="198" t="s">
        <v>2430</v>
      </c>
      <c r="G230" s="199" t="s">
        <v>121</v>
      </c>
      <c r="H230" s="200">
        <v>56</v>
      </c>
      <c r="I230" s="201"/>
      <c r="J230" s="202">
        <f>ROUND(I230*H230,2)</f>
        <v>0</v>
      </c>
      <c r="K230" s="198" t="s">
        <v>320</v>
      </c>
      <c r="L230" s="41"/>
      <c r="M230" s="203" t="s">
        <v>19</v>
      </c>
      <c r="N230" s="204" t="s">
        <v>47</v>
      </c>
      <c r="O230" s="66"/>
      <c r="P230" s="205">
        <f>O230*H230</f>
        <v>0</v>
      </c>
      <c r="Q230" s="205">
        <v>6.9999999999999994E-5</v>
      </c>
      <c r="R230" s="205">
        <f>Q230*H230</f>
        <v>3.9199999999999999E-3</v>
      </c>
      <c r="S230" s="205">
        <v>0</v>
      </c>
      <c r="T230" s="206">
        <f>S230*H230</f>
        <v>0</v>
      </c>
      <c r="U230" s="36"/>
      <c r="V230" s="36"/>
      <c r="W230" s="36"/>
      <c r="X230" s="36"/>
      <c r="Y230" s="36"/>
      <c r="Z230" s="36"/>
      <c r="AA230" s="36"/>
      <c r="AB230" s="36"/>
      <c r="AC230" s="36"/>
      <c r="AD230" s="36"/>
      <c r="AE230" s="36"/>
      <c r="AR230" s="207" t="s">
        <v>194</v>
      </c>
      <c r="AT230" s="207" t="s">
        <v>317</v>
      </c>
      <c r="AU230" s="207" t="s">
        <v>86</v>
      </c>
      <c r="AY230" s="19" t="s">
        <v>315</v>
      </c>
      <c r="BE230" s="208">
        <f>IF(N230="základní",J230,0)</f>
        <v>0</v>
      </c>
      <c r="BF230" s="208">
        <f>IF(N230="snížená",J230,0)</f>
        <v>0</v>
      </c>
      <c r="BG230" s="208">
        <f>IF(N230="zákl. přenesená",J230,0)</f>
        <v>0</v>
      </c>
      <c r="BH230" s="208">
        <f>IF(N230="sníž. přenesená",J230,0)</f>
        <v>0</v>
      </c>
      <c r="BI230" s="208">
        <f>IF(N230="nulová",J230,0)</f>
        <v>0</v>
      </c>
      <c r="BJ230" s="19" t="s">
        <v>84</v>
      </c>
      <c r="BK230" s="208">
        <f>ROUND(I230*H230,2)</f>
        <v>0</v>
      </c>
      <c r="BL230" s="19" t="s">
        <v>194</v>
      </c>
      <c r="BM230" s="207" t="s">
        <v>2431</v>
      </c>
    </row>
    <row r="231" spans="1:65" s="2" customFormat="1">
      <c r="A231" s="36"/>
      <c r="B231" s="37"/>
      <c r="C231" s="38"/>
      <c r="D231" s="209" t="s">
        <v>322</v>
      </c>
      <c r="E231" s="38"/>
      <c r="F231" s="210" t="s">
        <v>2432</v>
      </c>
      <c r="G231" s="38"/>
      <c r="H231" s="38"/>
      <c r="I231" s="118"/>
      <c r="J231" s="38"/>
      <c r="K231" s="38"/>
      <c r="L231" s="41"/>
      <c r="M231" s="211"/>
      <c r="N231" s="212"/>
      <c r="O231" s="66"/>
      <c r="P231" s="66"/>
      <c r="Q231" s="66"/>
      <c r="R231" s="66"/>
      <c r="S231" s="66"/>
      <c r="T231" s="67"/>
      <c r="U231" s="36"/>
      <c r="V231" s="36"/>
      <c r="W231" s="36"/>
      <c r="X231" s="36"/>
      <c r="Y231" s="36"/>
      <c r="Z231" s="36"/>
      <c r="AA231" s="36"/>
      <c r="AB231" s="36"/>
      <c r="AC231" s="36"/>
      <c r="AD231" s="36"/>
      <c r="AE231" s="36"/>
      <c r="AT231" s="19" t="s">
        <v>322</v>
      </c>
      <c r="AU231" s="19" t="s">
        <v>86</v>
      </c>
    </row>
    <row r="232" spans="1:65" s="2" customFormat="1" ht="19.5">
      <c r="A232" s="36"/>
      <c r="B232" s="37"/>
      <c r="C232" s="38"/>
      <c r="D232" s="209" t="s">
        <v>345</v>
      </c>
      <c r="E232" s="38"/>
      <c r="F232" s="224" t="s">
        <v>2433</v>
      </c>
      <c r="G232" s="38"/>
      <c r="H232" s="38"/>
      <c r="I232" s="118"/>
      <c r="J232" s="38"/>
      <c r="K232" s="38"/>
      <c r="L232" s="41"/>
      <c r="M232" s="211"/>
      <c r="N232" s="212"/>
      <c r="O232" s="66"/>
      <c r="P232" s="66"/>
      <c r="Q232" s="66"/>
      <c r="R232" s="66"/>
      <c r="S232" s="66"/>
      <c r="T232" s="67"/>
      <c r="U232" s="36"/>
      <c r="V232" s="36"/>
      <c r="W232" s="36"/>
      <c r="X232" s="36"/>
      <c r="Y232" s="36"/>
      <c r="Z232" s="36"/>
      <c r="AA232" s="36"/>
      <c r="AB232" s="36"/>
      <c r="AC232" s="36"/>
      <c r="AD232" s="36"/>
      <c r="AE232" s="36"/>
      <c r="AT232" s="19" t="s">
        <v>345</v>
      </c>
      <c r="AU232" s="19" t="s">
        <v>86</v>
      </c>
    </row>
    <row r="233" spans="1:65" s="13" customFormat="1">
      <c r="B233" s="213"/>
      <c r="C233" s="214"/>
      <c r="D233" s="209" t="s">
        <v>324</v>
      </c>
      <c r="E233" s="215" t="s">
        <v>19</v>
      </c>
      <c r="F233" s="216" t="s">
        <v>2399</v>
      </c>
      <c r="G233" s="214"/>
      <c r="H233" s="217">
        <v>56</v>
      </c>
      <c r="I233" s="218"/>
      <c r="J233" s="214"/>
      <c r="K233" s="214"/>
      <c r="L233" s="219"/>
      <c r="M233" s="220"/>
      <c r="N233" s="221"/>
      <c r="O233" s="221"/>
      <c r="P233" s="221"/>
      <c r="Q233" s="221"/>
      <c r="R233" s="221"/>
      <c r="S233" s="221"/>
      <c r="T233" s="222"/>
      <c r="AT233" s="223" t="s">
        <v>324</v>
      </c>
      <c r="AU233" s="223" t="s">
        <v>86</v>
      </c>
      <c r="AV233" s="13" t="s">
        <v>86</v>
      </c>
      <c r="AW233" s="13" t="s">
        <v>37</v>
      </c>
      <c r="AX233" s="13" t="s">
        <v>84</v>
      </c>
      <c r="AY233" s="223" t="s">
        <v>315</v>
      </c>
    </row>
    <row r="234" spans="1:65" s="2" customFormat="1" ht="16.5" customHeight="1">
      <c r="A234" s="36"/>
      <c r="B234" s="37"/>
      <c r="C234" s="196" t="s">
        <v>610</v>
      </c>
      <c r="D234" s="196" t="s">
        <v>317</v>
      </c>
      <c r="E234" s="197" t="s">
        <v>2434</v>
      </c>
      <c r="F234" s="198" t="s">
        <v>2435</v>
      </c>
      <c r="G234" s="199" t="s">
        <v>133</v>
      </c>
      <c r="H234" s="200">
        <v>2</v>
      </c>
      <c r="I234" s="201"/>
      <c r="J234" s="202">
        <f>ROUND(I234*H234,2)</f>
        <v>0</v>
      </c>
      <c r="K234" s="198" t="s">
        <v>320</v>
      </c>
      <c r="L234" s="41"/>
      <c r="M234" s="203" t="s">
        <v>19</v>
      </c>
      <c r="N234" s="204" t="s">
        <v>47</v>
      </c>
      <c r="O234" s="66"/>
      <c r="P234" s="205">
        <f>O234*H234</f>
        <v>0</v>
      </c>
      <c r="Q234" s="205">
        <v>1.7000000000000001E-4</v>
      </c>
      <c r="R234" s="205">
        <f>Q234*H234</f>
        <v>3.4000000000000002E-4</v>
      </c>
      <c r="S234" s="205">
        <v>0</v>
      </c>
      <c r="T234" s="206">
        <f>S234*H234</f>
        <v>0</v>
      </c>
      <c r="U234" s="36"/>
      <c r="V234" s="36"/>
      <c r="W234" s="36"/>
      <c r="X234" s="36"/>
      <c r="Y234" s="36"/>
      <c r="Z234" s="36"/>
      <c r="AA234" s="36"/>
      <c r="AB234" s="36"/>
      <c r="AC234" s="36"/>
      <c r="AD234" s="36"/>
      <c r="AE234" s="36"/>
      <c r="AR234" s="207" t="s">
        <v>194</v>
      </c>
      <c r="AT234" s="207" t="s">
        <v>317</v>
      </c>
      <c r="AU234" s="207" t="s">
        <v>86</v>
      </c>
      <c r="AY234" s="19" t="s">
        <v>315</v>
      </c>
      <c r="BE234" s="208">
        <f>IF(N234="základní",J234,0)</f>
        <v>0</v>
      </c>
      <c r="BF234" s="208">
        <f>IF(N234="snížená",J234,0)</f>
        <v>0</v>
      </c>
      <c r="BG234" s="208">
        <f>IF(N234="zákl. přenesená",J234,0)</f>
        <v>0</v>
      </c>
      <c r="BH234" s="208">
        <f>IF(N234="sníž. přenesená",J234,0)</f>
        <v>0</v>
      </c>
      <c r="BI234" s="208">
        <f>IF(N234="nulová",J234,0)</f>
        <v>0</v>
      </c>
      <c r="BJ234" s="19" t="s">
        <v>84</v>
      </c>
      <c r="BK234" s="208">
        <f>ROUND(I234*H234,2)</f>
        <v>0</v>
      </c>
      <c r="BL234" s="19" t="s">
        <v>194</v>
      </c>
      <c r="BM234" s="207" t="s">
        <v>2436</v>
      </c>
    </row>
    <row r="235" spans="1:65" s="2" customFormat="1">
      <c r="A235" s="36"/>
      <c r="B235" s="37"/>
      <c r="C235" s="38"/>
      <c r="D235" s="209" t="s">
        <v>322</v>
      </c>
      <c r="E235" s="38"/>
      <c r="F235" s="210" t="s">
        <v>2437</v>
      </c>
      <c r="G235" s="38"/>
      <c r="H235" s="38"/>
      <c r="I235" s="118"/>
      <c r="J235" s="38"/>
      <c r="K235" s="38"/>
      <c r="L235" s="41"/>
      <c r="M235" s="211"/>
      <c r="N235" s="212"/>
      <c r="O235" s="66"/>
      <c r="P235" s="66"/>
      <c r="Q235" s="66"/>
      <c r="R235" s="66"/>
      <c r="S235" s="66"/>
      <c r="T235" s="67"/>
      <c r="U235" s="36"/>
      <c r="V235" s="36"/>
      <c r="W235" s="36"/>
      <c r="X235" s="36"/>
      <c r="Y235" s="36"/>
      <c r="Z235" s="36"/>
      <c r="AA235" s="36"/>
      <c r="AB235" s="36"/>
      <c r="AC235" s="36"/>
      <c r="AD235" s="36"/>
      <c r="AE235" s="36"/>
      <c r="AT235" s="19" t="s">
        <v>322</v>
      </c>
      <c r="AU235" s="19" t="s">
        <v>86</v>
      </c>
    </row>
    <row r="236" spans="1:65" s="2" customFormat="1" ht="16.5" customHeight="1">
      <c r="A236" s="36"/>
      <c r="B236" s="37"/>
      <c r="C236" s="196" t="s">
        <v>616</v>
      </c>
      <c r="D236" s="196" t="s">
        <v>317</v>
      </c>
      <c r="E236" s="197" t="s">
        <v>2438</v>
      </c>
      <c r="F236" s="198" t="s">
        <v>2439</v>
      </c>
      <c r="G236" s="199" t="s">
        <v>133</v>
      </c>
      <c r="H236" s="200">
        <v>23</v>
      </c>
      <c r="I236" s="201"/>
      <c r="J236" s="202">
        <f>ROUND(I236*H236,2)</f>
        <v>0</v>
      </c>
      <c r="K236" s="198" t="s">
        <v>19</v>
      </c>
      <c r="L236" s="41"/>
      <c r="M236" s="203" t="s">
        <v>19</v>
      </c>
      <c r="N236" s="204" t="s">
        <v>47</v>
      </c>
      <c r="O236" s="66"/>
      <c r="P236" s="205">
        <f>O236*H236</f>
        <v>0</v>
      </c>
      <c r="Q236" s="205">
        <v>8.0000000000000007E-5</v>
      </c>
      <c r="R236" s="205">
        <f>Q236*H236</f>
        <v>1.8400000000000001E-3</v>
      </c>
      <c r="S236" s="205">
        <v>0</v>
      </c>
      <c r="T236" s="206">
        <f>S236*H236</f>
        <v>0</v>
      </c>
      <c r="U236" s="36"/>
      <c r="V236" s="36"/>
      <c r="W236" s="36"/>
      <c r="X236" s="36"/>
      <c r="Y236" s="36"/>
      <c r="Z236" s="36"/>
      <c r="AA236" s="36"/>
      <c r="AB236" s="36"/>
      <c r="AC236" s="36"/>
      <c r="AD236" s="36"/>
      <c r="AE236" s="36"/>
      <c r="AR236" s="207" t="s">
        <v>194</v>
      </c>
      <c r="AT236" s="207" t="s">
        <v>317</v>
      </c>
      <c r="AU236" s="207" t="s">
        <v>86</v>
      </c>
      <c r="AY236" s="19" t="s">
        <v>315</v>
      </c>
      <c r="BE236" s="208">
        <f>IF(N236="základní",J236,0)</f>
        <v>0</v>
      </c>
      <c r="BF236" s="208">
        <f>IF(N236="snížená",J236,0)</f>
        <v>0</v>
      </c>
      <c r="BG236" s="208">
        <f>IF(N236="zákl. přenesená",J236,0)</f>
        <v>0</v>
      </c>
      <c r="BH236" s="208">
        <f>IF(N236="sníž. přenesená",J236,0)</f>
        <v>0</v>
      </c>
      <c r="BI236" s="208">
        <f>IF(N236="nulová",J236,0)</f>
        <v>0</v>
      </c>
      <c r="BJ236" s="19" t="s">
        <v>84</v>
      </c>
      <c r="BK236" s="208">
        <f>ROUND(I236*H236,2)</f>
        <v>0</v>
      </c>
      <c r="BL236" s="19" t="s">
        <v>194</v>
      </c>
      <c r="BM236" s="207" t="s">
        <v>2440</v>
      </c>
    </row>
    <row r="237" spans="1:65" s="2" customFormat="1" ht="19.5">
      <c r="A237" s="36"/>
      <c r="B237" s="37"/>
      <c r="C237" s="38"/>
      <c r="D237" s="209" t="s">
        <v>322</v>
      </c>
      <c r="E237" s="38"/>
      <c r="F237" s="210" t="s">
        <v>2441</v>
      </c>
      <c r="G237" s="38"/>
      <c r="H237" s="38"/>
      <c r="I237" s="118"/>
      <c r="J237" s="38"/>
      <c r="K237" s="38"/>
      <c r="L237" s="41"/>
      <c r="M237" s="211"/>
      <c r="N237" s="212"/>
      <c r="O237" s="66"/>
      <c r="P237" s="66"/>
      <c r="Q237" s="66"/>
      <c r="R237" s="66"/>
      <c r="S237" s="66"/>
      <c r="T237" s="67"/>
      <c r="U237" s="36"/>
      <c r="V237" s="36"/>
      <c r="W237" s="36"/>
      <c r="X237" s="36"/>
      <c r="Y237" s="36"/>
      <c r="Z237" s="36"/>
      <c r="AA237" s="36"/>
      <c r="AB237" s="36"/>
      <c r="AC237" s="36"/>
      <c r="AD237" s="36"/>
      <c r="AE237" s="36"/>
      <c r="AT237" s="19" t="s">
        <v>322</v>
      </c>
      <c r="AU237" s="19" t="s">
        <v>86</v>
      </c>
    </row>
    <row r="238" spans="1:65" s="2" customFormat="1" ht="16.5" customHeight="1">
      <c r="A238" s="36"/>
      <c r="B238" s="37"/>
      <c r="C238" s="196" t="s">
        <v>622</v>
      </c>
      <c r="D238" s="196" t="s">
        <v>317</v>
      </c>
      <c r="E238" s="197" t="s">
        <v>2442</v>
      </c>
      <c r="F238" s="198" t="s">
        <v>2443</v>
      </c>
      <c r="G238" s="199" t="s">
        <v>121</v>
      </c>
      <c r="H238" s="200">
        <v>32.5</v>
      </c>
      <c r="I238" s="201"/>
      <c r="J238" s="202">
        <f>ROUND(I238*H238,2)</f>
        <v>0</v>
      </c>
      <c r="K238" s="198" t="s">
        <v>19</v>
      </c>
      <c r="L238" s="41"/>
      <c r="M238" s="203" t="s">
        <v>19</v>
      </c>
      <c r="N238" s="204" t="s">
        <v>47</v>
      </c>
      <c r="O238" s="66"/>
      <c r="P238" s="205">
        <f>O238*H238</f>
        <v>0</v>
      </c>
      <c r="Q238" s="205">
        <v>0</v>
      </c>
      <c r="R238" s="205">
        <f>Q238*H238</f>
        <v>0</v>
      </c>
      <c r="S238" s="205">
        <v>0</v>
      </c>
      <c r="T238" s="206">
        <f>S238*H238</f>
        <v>0</v>
      </c>
      <c r="U238" s="36"/>
      <c r="V238" s="36"/>
      <c r="W238" s="36"/>
      <c r="X238" s="36"/>
      <c r="Y238" s="36"/>
      <c r="Z238" s="36"/>
      <c r="AA238" s="36"/>
      <c r="AB238" s="36"/>
      <c r="AC238" s="36"/>
      <c r="AD238" s="36"/>
      <c r="AE238" s="36"/>
      <c r="AR238" s="207" t="s">
        <v>194</v>
      </c>
      <c r="AT238" s="207" t="s">
        <v>317</v>
      </c>
      <c r="AU238" s="207" t="s">
        <v>86</v>
      </c>
      <c r="AY238" s="19" t="s">
        <v>315</v>
      </c>
      <c r="BE238" s="208">
        <f>IF(N238="základní",J238,0)</f>
        <v>0</v>
      </c>
      <c r="BF238" s="208">
        <f>IF(N238="snížená",J238,0)</f>
        <v>0</v>
      </c>
      <c r="BG238" s="208">
        <f>IF(N238="zákl. přenesená",J238,0)</f>
        <v>0</v>
      </c>
      <c r="BH238" s="208">
        <f>IF(N238="sníž. přenesená",J238,0)</f>
        <v>0</v>
      </c>
      <c r="BI238" s="208">
        <f>IF(N238="nulová",J238,0)</f>
        <v>0</v>
      </c>
      <c r="BJ238" s="19" t="s">
        <v>84</v>
      </c>
      <c r="BK238" s="208">
        <f>ROUND(I238*H238,2)</f>
        <v>0</v>
      </c>
      <c r="BL238" s="19" t="s">
        <v>194</v>
      </c>
      <c r="BM238" s="207" t="s">
        <v>2444</v>
      </c>
    </row>
    <row r="239" spans="1:65" s="2" customFormat="1">
      <c r="A239" s="36"/>
      <c r="B239" s="37"/>
      <c r="C239" s="38"/>
      <c r="D239" s="209" t="s">
        <v>322</v>
      </c>
      <c r="E239" s="38"/>
      <c r="F239" s="210" t="s">
        <v>2443</v>
      </c>
      <c r="G239" s="38"/>
      <c r="H239" s="38"/>
      <c r="I239" s="118"/>
      <c r="J239" s="38"/>
      <c r="K239" s="38"/>
      <c r="L239" s="41"/>
      <c r="M239" s="211"/>
      <c r="N239" s="212"/>
      <c r="O239" s="66"/>
      <c r="P239" s="66"/>
      <c r="Q239" s="66"/>
      <c r="R239" s="66"/>
      <c r="S239" s="66"/>
      <c r="T239" s="67"/>
      <c r="U239" s="36"/>
      <c r="V239" s="36"/>
      <c r="W239" s="36"/>
      <c r="X239" s="36"/>
      <c r="Y239" s="36"/>
      <c r="Z239" s="36"/>
      <c r="AA239" s="36"/>
      <c r="AB239" s="36"/>
      <c r="AC239" s="36"/>
      <c r="AD239" s="36"/>
      <c r="AE239" s="36"/>
      <c r="AT239" s="19" t="s">
        <v>322</v>
      </c>
      <c r="AU239" s="19" t="s">
        <v>86</v>
      </c>
    </row>
    <row r="240" spans="1:65" s="13" customFormat="1">
      <c r="B240" s="213"/>
      <c r="C240" s="214"/>
      <c r="D240" s="209" t="s">
        <v>324</v>
      </c>
      <c r="E240" s="215" t="s">
        <v>19</v>
      </c>
      <c r="F240" s="216" t="s">
        <v>2445</v>
      </c>
      <c r="G240" s="214"/>
      <c r="H240" s="217">
        <v>32.5</v>
      </c>
      <c r="I240" s="218"/>
      <c r="J240" s="214"/>
      <c r="K240" s="214"/>
      <c r="L240" s="219"/>
      <c r="M240" s="220"/>
      <c r="N240" s="221"/>
      <c r="O240" s="221"/>
      <c r="P240" s="221"/>
      <c r="Q240" s="221"/>
      <c r="R240" s="221"/>
      <c r="S240" s="221"/>
      <c r="T240" s="222"/>
      <c r="AT240" s="223" t="s">
        <v>324</v>
      </c>
      <c r="AU240" s="223" t="s">
        <v>86</v>
      </c>
      <c r="AV240" s="13" t="s">
        <v>86</v>
      </c>
      <c r="AW240" s="13" t="s">
        <v>37</v>
      </c>
      <c r="AX240" s="13" t="s">
        <v>84</v>
      </c>
      <c r="AY240" s="223" t="s">
        <v>315</v>
      </c>
    </row>
    <row r="241" spans="1:65" s="2" customFormat="1" ht="16.5" customHeight="1">
      <c r="A241" s="36"/>
      <c r="B241" s="37"/>
      <c r="C241" s="196" t="s">
        <v>628</v>
      </c>
      <c r="D241" s="196" t="s">
        <v>317</v>
      </c>
      <c r="E241" s="197" t="s">
        <v>2446</v>
      </c>
      <c r="F241" s="198" t="s">
        <v>2447</v>
      </c>
      <c r="G241" s="199" t="s">
        <v>121</v>
      </c>
      <c r="H241" s="200">
        <v>32.5</v>
      </c>
      <c r="I241" s="201"/>
      <c r="J241" s="202">
        <f>ROUND(I241*H241,2)</f>
        <v>0</v>
      </c>
      <c r="K241" s="198" t="s">
        <v>19</v>
      </c>
      <c r="L241" s="41"/>
      <c r="M241" s="203" t="s">
        <v>19</v>
      </c>
      <c r="N241" s="204" t="s">
        <v>47</v>
      </c>
      <c r="O241" s="66"/>
      <c r="P241" s="205">
        <f>O241*H241</f>
        <v>0</v>
      </c>
      <c r="Q241" s="205">
        <v>0</v>
      </c>
      <c r="R241" s="205">
        <f>Q241*H241</f>
        <v>0</v>
      </c>
      <c r="S241" s="205">
        <v>0</v>
      </c>
      <c r="T241" s="206">
        <f>S241*H241</f>
        <v>0</v>
      </c>
      <c r="U241" s="36"/>
      <c r="V241" s="36"/>
      <c r="W241" s="36"/>
      <c r="X241" s="36"/>
      <c r="Y241" s="36"/>
      <c r="Z241" s="36"/>
      <c r="AA241" s="36"/>
      <c r="AB241" s="36"/>
      <c r="AC241" s="36"/>
      <c r="AD241" s="36"/>
      <c r="AE241" s="36"/>
      <c r="AR241" s="207" t="s">
        <v>194</v>
      </c>
      <c r="AT241" s="207" t="s">
        <v>317</v>
      </c>
      <c r="AU241" s="207" t="s">
        <v>86</v>
      </c>
      <c r="AY241" s="19" t="s">
        <v>315</v>
      </c>
      <c r="BE241" s="208">
        <f>IF(N241="základní",J241,0)</f>
        <v>0</v>
      </c>
      <c r="BF241" s="208">
        <f>IF(N241="snížená",J241,0)</f>
        <v>0</v>
      </c>
      <c r="BG241" s="208">
        <f>IF(N241="zákl. přenesená",J241,0)</f>
        <v>0</v>
      </c>
      <c r="BH241" s="208">
        <f>IF(N241="sníž. přenesená",J241,0)</f>
        <v>0</v>
      </c>
      <c r="BI241" s="208">
        <f>IF(N241="nulová",J241,0)</f>
        <v>0</v>
      </c>
      <c r="BJ241" s="19" t="s">
        <v>84</v>
      </c>
      <c r="BK241" s="208">
        <f>ROUND(I241*H241,2)</f>
        <v>0</v>
      </c>
      <c r="BL241" s="19" t="s">
        <v>194</v>
      </c>
      <c r="BM241" s="207" t="s">
        <v>2448</v>
      </c>
    </row>
    <row r="242" spans="1:65" s="2" customFormat="1">
      <c r="A242" s="36"/>
      <c r="B242" s="37"/>
      <c r="C242" s="38"/>
      <c r="D242" s="209" t="s">
        <v>322</v>
      </c>
      <c r="E242" s="38"/>
      <c r="F242" s="210" t="s">
        <v>2447</v>
      </c>
      <c r="G242" s="38"/>
      <c r="H242" s="38"/>
      <c r="I242" s="118"/>
      <c r="J242" s="38"/>
      <c r="K242" s="38"/>
      <c r="L242" s="41"/>
      <c r="M242" s="211"/>
      <c r="N242" s="212"/>
      <c r="O242" s="66"/>
      <c r="P242" s="66"/>
      <c r="Q242" s="66"/>
      <c r="R242" s="66"/>
      <c r="S242" s="66"/>
      <c r="T242" s="67"/>
      <c r="U242" s="36"/>
      <c r="V242" s="36"/>
      <c r="W242" s="36"/>
      <c r="X242" s="36"/>
      <c r="Y242" s="36"/>
      <c r="Z242" s="36"/>
      <c r="AA242" s="36"/>
      <c r="AB242" s="36"/>
      <c r="AC242" s="36"/>
      <c r="AD242" s="36"/>
      <c r="AE242" s="36"/>
      <c r="AT242" s="19" t="s">
        <v>322</v>
      </c>
      <c r="AU242" s="19" t="s">
        <v>86</v>
      </c>
    </row>
    <row r="243" spans="1:65" s="2" customFormat="1" ht="16.5" customHeight="1">
      <c r="A243" s="36"/>
      <c r="B243" s="37"/>
      <c r="C243" s="196" t="s">
        <v>642</v>
      </c>
      <c r="D243" s="196" t="s">
        <v>317</v>
      </c>
      <c r="E243" s="197" t="s">
        <v>2449</v>
      </c>
      <c r="F243" s="198" t="s">
        <v>2450</v>
      </c>
      <c r="G243" s="199" t="s">
        <v>994</v>
      </c>
      <c r="H243" s="200">
        <v>1</v>
      </c>
      <c r="I243" s="201"/>
      <c r="J243" s="202">
        <f>ROUND(I243*H243,2)</f>
        <v>0</v>
      </c>
      <c r="K243" s="198" t="s">
        <v>19</v>
      </c>
      <c r="L243" s="41"/>
      <c r="M243" s="203" t="s">
        <v>19</v>
      </c>
      <c r="N243" s="204" t="s">
        <v>47</v>
      </c>
      <c r="O243" s="66"/>
      <c r="P243" s="205">
        <f>O243*H243</f>
        <v>0</v>
      </c>
      <c r="Q243" s="205">
        <v>0</v>
      </c>
      <c r="R243" s="205">
        <f>Q243*H243</f>
        <v>0</v>
      </c>
      <c r="S243" s="205">
        <v>0</v>
      </c>
      <c r="T243" s="206">
        <f>S243*H243</f>
        <v>0</v>
      </c>
      <c r="U243" s="36"/>
      <c r="V243" s="36"/>
      <c r="W243" s="36"/>
      <c r="X243" s="36"/>
      <c r="Y243" s="36"/>
      <c r="Z243" s="36"/>
      <c r="AA243" s="36"/>
      <c r="AB243" s="36"/>
      <c r="AC243" s="36"/>
      <c r="AD243" s="36"/>
      <c r="AE243" s="36"/>
      <c r="AR243" s="207" t="s">
        <v>194</v>
      </c>
      <c r="AT243" s="207" t="s">
        <v>317</v>
      </c>
      <c r="AU243" s="207" t="s">
        <v>86</v>
      </c>
      <c r="AY243" s="19" t="s">
        <v>315</v>
      </c>
      <c r="BE243" s="208">
        <f>IF(N243="základní",J243,0)</f>
        <v>0</v>
      </c>
      <c r="BF243" s="208">
        <f>IF(N243="snížená",J243,0)</f>
        <v>0</v>
      </c>
      <c r="BG243" s="208">
        <f>IF(N243="zákl. přenesená",J243,0)</f>
        <v>0</v>
      </c>
      <c r="BH243" s="208">
        <f>IF(N243="sníž. přenesená",J243,0)</f>
        <v>0</v>
      </c>
      <c r="BI243" s="208">
        <f>IF(N243="nulová",J243,0)</f>
        <v>0</v>
      </c>
      <c r="BJ243" s="19" t="s">
        <v>84</v>
      </c>
      <c r="BK243" s="208">
        <f>ROUND(I243*H243,2)</f>
        <v>0</v>
      </c>
      <c r="BL243" s="19" t="s">
        <v>194</v>
      </c>
      <c r="BM243" s="207" t="s">
        <v>2451</v>
      </c>
    </row>
    <row r="244" spans="1:65" s="2" customFormat="1">
      <c r="A244" s="36"/>
      <c r="B244" s="37"/>
      <c r="C244" s="38"/>
      <c r="D244" s="209" t="s">
        <v>322</v>
      </c>
      <c r="E244" s="38"/>
      <c r="F244" s="210" t="s">
        <v>2452</v>
      </c>
      <c r="G244" s="38"/>
      <c r="H244" s="38"/>
      <c r="I244" s="118"/>
      <c r="J244" s="38"/>
      <c r="K244" s="38"/>
      <c r="L244" s="41"/>
      <c r="M244" s="211"/>
      <c r="N244" s="212"/>
      <c r="O244" s="66"/>
      <c r="P244" s="66"/>
      <c r="Q244" s="66"/>
      <c r="R244" s="66"/>
      <c r="S244" s="66"/>
      <c r="T244" s="67"/>
      <c r="U244" s="36"/>
      <c r="V244" s="36"/>
      <c r="W244" s="36"/>
      <c r="X244" s="36"/>
      <c r="Y244" s="36"/>
      <c r="Z244" s="36"/>
      <c r="AA244" s="36"/>
      <c r="AB244" s="36"/>
      <c r="AC244" s="36"/>
      <c r="AD244" s="36"/>
      <c r="AE244" s="36"/>
      <c r="AT244" s="19" t="s">
        <v>322</v>
      </c>
      <c r="AU244" s="19" t="s">
        <v>86</v>
      </c>
    </row>
    <row r="245" spans="1:65" s="2" customFormat="1" ht="16.5" customHeight="1">
      <c r="A245" s="36"/>
      <c r="B245" s="37"/>
      <c r="C245" s="196" t="s">
        <v>651</v>
      </c>
      <c r="D245" s="196" t="s">
        <v>317</v>
      </c>
      <c r="E245" s="197" t="s">
        <v>2045</v>
      </c>
      <c r="F245" s="198" t="s">
        <v>2453</v>
      </c>
      <c r="G245" s="199" t="s">
        <v>994</v>
      </c>
      <c r="H245" s="200">
        <v>1</v>
      </c>
      <c r="I245" s="201"/>
      <c r="J245" s="202">
        <f>ROUND(I245*H245,2)</f>
        <v>0</v>
      </c>
      <c r="K245" s="198" t="s">
        <v>19</v>
      </c>
      <c r="L245" s="41"/>
      <c r="M245" s="203" t="s">
        <v>19</v>
      </c>
      <c r="N245" s="204" t="s">
        <v>47</v>
      </c>
      <c r="O245" s="66"/>
      <c r="P245" s="205">
        <f>O245*H245</f>
        <v>0</v>
      </c>
      <c r="Q245" s="205">
        <v>0</v>
      </c>
      <c r="R245" s="205">
        <f>Q245*H245</f>
        <v>0</v>
      </c>
      <c r="S245" s="205">
        <v>0</v>
      </c>
      <c r="T245" s="206">
        <f>S245*H245</f>
        <v>0</v>
      </c>
      <c r="U245" s="36"/>
      <c r="V245" s="36"/>
      <c r="W245" s="36"/>
      <c r="X245" s="36"/>
      <c r="Y245" s="36"/>
      <c r="Z245" s="36"/>
      <c r="AA245" s="36"/>
      <c r="AB245" s="36"/>
      <c r="AC245" s="36"/>
      <c r="AD245" s="36"/>
      <c r="AE245" s="36"/>
      <c r="AR245" s="207" t="s">
        <v>194</v>
      </c>
      <c r="AT245" s="207" t="s">
        <v>317</v>
      </c>
      <c r="AU245" s="207" t="s">
        <v>86</v>
      </c>
      <c r="AY245" s="19" t="s">
        <v>315</v>
      </c>
      <c r="BE245" s="208">
        <f>IF(N245="základní",J245,0)</f>
        <v>0</v>
      </c>
      <c r="BF245" s="208">
        <f>IF(N245="snížená",J245,0)</f>
        <v>0</v>
      </c>
      <c r="BG245" s="208">
        <f>IF(N245="zákl. přenesená",J245,0)</f>
        <v>0</v>
      </c>
      <c r="BH245" s="208">
        <f>IF(N245="sníž. přenesená",J245,0)</f>
        <v>0</v>
      </c>
      <c r="BI245" s="208">
        <f>IF(N245="nulová",J245,0)</f>
        <v>0</v>
      </c>
      <c r="BJ245" s="19" t="s">
        <v>84</v>
      </c>
      <c r="BK245" s="208">
        <f>ROUND(I245*H245,2)</f>
        <v>0</v>
      </c>
      <c r="BL245" s="19" t="s">
        <v>194</v>
      </c>
      <c r="BM245" s="207" t="s">
        <v>2454</v>
      </c>
    </row>
    <row r="246" spans="1:65" s="2" customFormat="1">
      <c r="A246" s="36"/>
      <c r="B246" s="37"/>
      <c r="C246" s="38"/>
      <c r="D246" s="209" t="s">
        <v>322</v>
      </c>
      <c r="E246" s="38"/>
      <c r="F246" s="210" t="s">
        <v>2455</v>
      </c>
      <c r="G246" s="38"/>
      <c r="H246" s="38"/>
      <c r="I246" s="118"/>
      <c r="J246" s="38"/>
      <c r="K246" s="38"/>
      <c r="L246" s="41"/>
      <c r="M246" s="211"/>
      <c r="N246" s="212"/>
      <c r="O246" s="66"/>
      <c r="P246" s="66"/>
      <c r="Q246" s="66"/>
      <c r="R246" s="66"/>
      <c r="S246" s="66"/>
      <c r="T246" s="67"/>
      <c r="U246" s="36"/>
      <c r="V246" s="36"/>
      <c r="W246" s="36"/>
      <c r="X246" s="36"/>
      <c r="Y246" s="36"/>
      <c r="Z246" s="36"/>
      <c r="AA246" s="36"/>
      <c r="AB246" s="36"/>
      <c r="AC246" s="36"/>
      <c r="AD246" s="36"/>
      <c r="AE246" s="36"/>
      <c r="AT246" s="19" t="s">
        <v>322</v>
      </c>
      <c r="AU246" s="19" t="s">
        <v>86</v>
      </c>
    </row>
    <row r="247" spans="1:65" s="2" customFormat="1" ht="16.5" customHeight="1">
      <c r="A247" s="36"/>
      <c r="B247" s="37"/>
      <c r="C247" s="196" t="s">
        <v>657</v>
      </c>
      <c r="D247" s="196" t="s">
        <v>317</v>
      </c>
      <c r="E247" s="197" t="s">
        <v>2456</v>
      </c>
      <c r="F247" s="198" t="s">
        <v>2457</v>
      </c>
      <c r="G247" s="199" t="s">
        <v>994</v>
      </c>
      <c r="H247" s="200">
        <v>1</v>
      </c>
      <c r="I247" s="201"/>
      <c r="J247" s="202">
        <f>ROUND(I247*H247,2)</f>
        <v>0</v>
      </c>
      <c r="K247" s="198" t="s">
        <v>19</v>
      </c>
      <c r="L247" s="41"/>
      <c r="M247" s="203" t="s">
        <v>19</v>
      </c>
      <c r="N247" s="204" t="s">
        <v>47</v>
      </c>
      <c r="O247" s="66"/>
      <c r="P247" s="205">
        <f>O247*H247</f>
        <v>0</v>
      </c>
      <c r="Q247" s="205">
        <v>0</v>
      </c>
      <c r="R247" s="205">
        <f>Q247*H247</f>
        <v>0</v>
      </c>
      <c r="S247" s="205">
        <v>0</v>
      </c>
      <c r="T247" s="206">
        <f>S247*H247</f>
        <v>0</v>
      </c>
      <c r="U247" s="36"/>
      <c r="V247" s="36"/>
      <c r="W247" s="36"/>
      <c r="X247" s="36"/>
      <c r="Y247" s="36"/>
      <c r="Z247" s="36"/>
      <c r="AA247" s="36"/>
      <c r="AB247" s="36"/>
      <c r="AC247" s="36"/>
      <c r="AD247" s="36"/>
      <c r="AE247" s="36"/>
      <c r="AR247" s="207" t="s">
        <v>194</v>
      </c>
      <c r="AT247" s="207" t="s">
        <v>317</v>
      </c>
      <c r="AU247" s="207" t="s">
        <v>86</v>
      </c>
      <c r="AY247" s="19" t="s">
        <v>315</v>
      </c>
      <c r="BE247" s="208">
        <f>IF(N247="základní",J247,0)</f>
        <v>0</v>
      </c>
      <c r="BF247" s="208">
        <f>IF(N247="snížená",J247,0)</f>
        <v>0</v>
      </c>
      <c r="BG247" s="208">
        <f>IF(N247="zákl. přenesená",J247,0)</f>
        <v>0</v>
      </c>
      <c r="BH247" s="208">
        <f>IF(N247="sníž. přenesená",J247,0)</f>
        <v>0</v>
      </c>
      <c r="BI247" s="208">
        <f>IF(N247="nulová",J247,0)</f>
        <v>0</v>
      </c>
      <c r="BJ247" s="19" t="s">
        <v>84</v>
      </c>
      <c r="BK247" s="208">
        <f>ROUND(I247*H247,2)</f>
        <v>0</v>
      </c>
      <c r="BL247" s="19" t="s">
        <v>194</v>
      </c>
      <c r="BM247" s="207" t="s">
        <v>2458</v>
      </c>
    </row>
    <row r="248" spans="1:65" s="2" customFormat="1">
      <c r="A248" s="36"/>
      <c r="B248" s="37"/>
      <c r="C248" s="38"/>
      <c r="D248" s="209" t="s">
        <v>322</v>
      </c>
      <c r="E248" s="38"/>
      <c r="F248" s="210" t="s">
        <v>2459</v>
      </c>
      <c r="G248" s="38"/>
      <c r="H248" s="38"/>
      <c r="I248" s="118"/>
      <c r="J248" s="38"/>
      <c r="K248" s="38"/>
      <c r="L248" s="41"/>
      <c r="M248" s="211"/>
      <c r="N248" s="212"/>
      <c r="O248" s="66"/>
      <c r="P248" s="66"/>
      <c r="Q248" s="66"/>
      <c r="R248" s="66"/>
      <c r="S248" s="66"/>
      <c r="T248" s="67"/>
      <c r="U248" s="36"/>
      <c r="V248" s="36"/>
      <c r="W248" s="36"/>
      <c r="X248" s="36"/>
      <c r="Y248" s="36"/>
      <c r="Z248" s="36"/>
      <c r="AA248" s="36"/>
      <c r="AB248" s="36"/>
      <c r="AC248" s="36"/>
      <c r="AD248" s="36"/>
      <c r="AE248" s="36"/>
      <c r="AT248" s="19" t="s">
        <v>322</v>
      </c>
      <c r="AU248" s="19" t="s">
        <v>86</v>
      </c>
    </row>
    <row r="249" spans="1:65" s="12" customFormat="1" ht="22.9" customHeight="1">
      <c r="B249" s="180"/>
      <c r="C249" s="181"/>
      <c r="D249" s="182" t="s">
        <v>75</v>
      </c>
      <c r="E249" s="194" t="s">
        <v>385</v>
      </c>
      <c r="F249" s="194" t="s">
        <v>1495</v>
      </c>
      <c r="G249" s="181"/>
      <c r="H249" s="181"/>
      <c r="I249" s="184"/>
      <c r="J249" s="195">
        <f>BK249</f>
        <v>0</v>
      </c>
      <c r="K249" s="181"/>
      <c r="L249" s="186"/>
      <c r="M249" s="187"/>
      <c r="N249" s="188"/>
      <c r="O249" s="188"/>
      <c r="P249" s="189">
        <f>SUM(P250:P257)</f>
        <v>0</v>
      </c>
      <c r="Q249" s="188"/>
      <c r="R249" s="189">
        <f>SUM(R250:R257)</f>
        <v>5.7600000000000001E-4</v>
      </c>
      <c r="S249" s="188"/>
      <c r="T249" s="190">
        <f>SUM(T250:T257)</f>
        <v>1.8599999999999998E-2</v>
      </c>
      <c r="AR249" s="191" t="s">
        <v>84</v>
      </c>
      <c r="AT249" s="192" t="s">
        <v>75</v>
      </c>
      <c r="AU249" s="192" t="s">
        <v>84</v>
      </c>
      <c r="AY249" s="191" t="s">
        <v>315</v>
      </c>
      <c r="BK249" s="193">
        <f>SUM(BK250:BK257)</f>
        <v>0</v>
      </c>
    </row>
    <row r="250" spans="1:65" s="2" customFormat="1" ht="16.5" customHeight="1">
      <c r="A250" s="36"/>
      <c r="B250" s="37"/>
      <c r="C250" s="196" t="s">
        <v>663</v>
      </c>
      <c r="D250" s="196" t="s">
        <v>317</v>
      </c>
      <c r="E250" s="197" t="s">
        <v>2460</v>
      </c>
      <c r="F250" s="198" t="s">
        <v>2461</v>
      </c>
      <c r="G250" s="199" t="s">
        <v>121</v>
      </c>
      <c r="H250" s="200">
        <v>0.6</v>
      </c>
      <c r="I250" s="201"/>
      <c r="J250" s="202">
        <f>ROUND(I250*H250,2)</f>
        <v>0</v>
      </c>
      <c r="K250" s="198" t="s">
        <v>320</v>
      </c>
      <c r="L250" s="41"/>
      <c r="M250" s="203" t="s">
        <v>19</v>
      </c>
      <c r="N250" s="204" t="s">
        <v>47</v>
      </c>
      <c r="O250" s="66"/>
      <c r="P250" s="205">
        <f>O250*H250</f>
        <v>0</v>
      </c>
      <c r="Q250" s="205">
        <v>9.6000000000000002E-4</v>
      </c>
      <c r="R250" s="205">
        <f>Q250*H250</f>
        <v>5.7600000000000001E-4</v>
      </c>
      <c r="S250" s="205">
        <v>3.1E-2</v>
      </c>
      <c r="T250" s="206">
        <f>S250*H250</f>
        <v>1.8599999999999998E-2</v>
      </c>
      <c r="U250" s="36"/>
      <c r="V250" s="36"/>
      <c r="W250" s="36"/>
      <c r="X250" s="36"/>
      <c r="Y250" s="36"/>
      <c r="Z250" s="36"/>
      <c r="AA250" s="36"/>
      <c r="AB250" s="36"/>
      <c r="AC250" s="36"/>
      <c r="AD250" s="36"/>
      <c r="AE250" s="36"/>
      <c r="AR250" s="207" t="s">
        <v>194</v>
      </c>
      <c r="AT250" s="207" t="s">
        <v>317</v>
      </c>
      <c r="AU250" s="207" t="s">
        <v>86</v>
      </c>
      <c r="AY250" s="19" t="s">
        <v>315</v>
      </c>
      <c r="BE250" s="208">
        <f>IF(N250="základní",J250,0)</f>
        <v>0</v>
      </c>
      <c r="BF250" s="208">
        <f>IF(N250="snížená",J250,0)</f>
        <v>0</v>
      </c>
      <c r="BG250" s="208">
        <f>IF(N250="zákl. přenesená",J250,0)</f>
        <v>0</v>
      </c>
      <c r="BH250" s="208">
        <f>IF(N250="sníž. přenesená",J250,0)</f>
        <v>0</v>
      </c>
      <c r="BI250" s="208">
        <f>IF(N250="nulová",J250,0)</f>
        <v>0</v>
      </c>
      <c r="BJ250" s="19" t="s">
        <v>84</v>
      </c>
      <c r="BK250" s="208">
        <f>ROUND(I250*H250,2)</f>
        <v>0</v>
      </c>
      <c r="BL250" s="19" t="s">
        <v>194</v>
      </c>
      <c r="BM250" s="207" t="s">
        <v>2462</v>
      </c>
    </row>
    <row r="251" spans="1:65" s="2" customFormat="1" ht="19.5">
      <c r="A251" s="36"/>
      <c r="B251" s="37"/>
      <c r="C251" s="38"/>
      <c r="D251" s="209" t="s">
        <v>322</v>
      </c>
      <c r="E251" s="38"/>
      <c r="F251" s="210" t="s">
        <v>2463</v>
      </c>
      <c r="G251" s="38"/>
      <c r="H251" s="38"/>
      <c r="I251" s="118"/>
      <c r="J251" s="38"/>
      <c r="K251" s="38"/>
      <c r="L251" s="41"/>
      <c r="M251" s="211"/>
      <c r="N251" s="212"/>
      <c r="O251" s="66"/>
      <c r="P251" s="66"/>
      <c r="Q251" s="66"/>
      <c r="R251" s="66"/>
      <c r="S251" s="66"/>
      <c r="T251" s="67"/>
      <c r="U251" s="36"/>
      <c r="V251" s="36"/>
      <c r="W251" s="36"/>
      <c r="X251" s="36"/>
      <c r="Y251" s="36"/>
      <c r="Z251" s="36"/>
      <c r="AA251" s="36"/>
      <c r="AB251" s="36"/>
      <c r="AC251" s="36"/>
      <c r="AD251" s="36"/>
      <c r="AE251" s="36"/>
      <c r="AT251" s="19" t="s">
        <v>322</v>
      </c>
      <c r="AU251" s="19" t="s">
        <v>86</v>
      </c>
    </row>
    <row r="252" spans="1:65" s="13" customFormat="1">
      <c r="B252" s="213"/>
      <c r="C252" s="214"/>
      <c r="D252" s="209" t="s">
        <v>324</v>
      </c>
      <c r="E252" s="215" t="s">
        <v>19</v>
      </c>
      <c r="F252" s="216" t="s">
        <v>2464</v>
      </c>
      <c r="G252" s="214"/>
      <c r="H252" s="217">
        <v>0.6</v>
      </c>
      <c r="I252" s="218"/>
      <c r="J252" s="214"/>
      <c r="K252" s="214"/>
      <c r="L252" s="219"/>
      <c r="M252" s="220"/>
      <c r="N252" s="221"/>
      <c r="O252" s="221"/>
      <c r="P252" s="221"/>
      <c r="Q252" s="221"/>
      <c r="R252" s="221"/>
      <c r="S252" s="221"/>
      <c r="T252" s="222"/>
      <c r="AT252" s="223" t="s">
        <v>324</v>
      </c>
      <c r="AU252" s="223" t="s">
        <v>86</v>
      </c>
      <c r="AV252" s="13" t="s">
        <v>86</v>
      </c>
      <c r="AW252" s="13" t="s">
        <v>37</v>
      </c>
      <c r="AX252" s="13" t="s">
        <v>84</v>
      </c>
      <c r="AY252" s="223" t="s">
        <v>315</v>
      </c>
    </row>
    <row r="253" spans="1:65" s="2" customFormat="1" ht="24" customHeight="1">
      <c r="A253" s="36"/>
      <c r="B253" s="37"/>
      <c r="C253" s="196" t="s">
        <v>668</v>
      </c>
      <c r="D253" s="196" t="s">
        <v>317</v>
      </c>
      <c r="E253" s="197" t="s">
        <v>2465</v>
      </c>
      <c r="F253" s="198" t="s">
        <v>2466</v>
      </c>
      <c r="G253" s="199" t="s">
        <v>121</v>
      </c>
      <c r="H253" s="200">
        <v>40</v>
      </c>
      <c r="I253" s="201"/>
      <c r="J253" s="202">
        <f>ROUND(I253*H253,2)</f>
        <v>0</v>
      </c>
      <c r="K253" s="198" t="s">
        <v>19</v>
      </c>
      <c r="L253" s="41"/>
      <c r="M253" s="203" t="s">
        <v>19</v>
      </c>
      <c r="N253" s="204" t="s">
        <v>47</v>
      </c>
      <c r="O253" s="66"/>
      <c r="P253" s="205">
        <f>O253*H253</f>
        <v>0</v>
      </c>
      <c r="Q253" s="205">
        <v>0</v>
      </c>
      <c r="R253" s="205">
        <f>Q253*H253</f>
        <v>0</v>
      </c>
      <c r="S253" s="205">
        <v>0</v>
      </c>
      <c r="T253" s="206">
        <f>S253*H253</f>
        <v>0</v>
      </c>
      <c r="U253" s="36"/>
      <c r="V253" s="36"/>
      <c r="W253" s="36"/>
      <c r="X253" s="36"/>
      <c r="Y253" s="36"/>
      <c r="Z253" s="36"/>
      <c r="AA253" s="36"/>
      <c r="AB253" s="36"/>
      <c r="AC253" s="36"/>
      <c r="AD253" s="36"/>
      <c r="AE253" s="36"/>
      <c r="AR253" s="207" t="s">
        <v>194</v>
      </c>
      <c r="AT253" s="207" t="s">
        <v>317</v>
      </c>
      <c r="AU253" s="207" t="s">
        <v>86</v>
      </c>
      <c r="AY253" s="19" t="s">
        <v>315</v>
      </c>
      <c r="BE253" s="208">
        <f>IF(N253="základní",J253,0)</f>
        <v>0</v>
      </c>
      <c r="BF253" s="208">
        <f>IF(N253="snížená",J253,0)</f>
        <v>0</v>
      </c>
      <c r="BG253" s="208">
        <f>IF(N253="zákl. přenesená",J253,0)</f>
        <v>0</v>
      </c>
      <c r="BH253" s="208">
        <f>IF(N253="sníž. přenesená",J253,0)</f>
        <v>0</v>
      </c>
      <c r="BI253" s="208">
        <f>IF(N253="nulová",J253,0)</f>
        <v>0</v>
      </c>
      <c r="BJ253" s="19" t="s">
        <v>84</v>
      </c>
      <c r="BK253" s="208">
        <f>ROUND(I253*H253,2)</f>
        <v>0</v>
      </c>
      <c r="BL253" s="19" t="s">
        <v>194</v>
      </c>
      <c r="BM253" s="207" t="s">
        <v>2467</v>
      </c>
    </row>
    <row r="254" spans="1:65" s="2" customFormat="1">
      <c r="A254" s="36"/>
      <c r="B254" s="37"/>
      <c r="C254" s="38"/>
      <c r="D254" s="209" t="s">
        <v>322</v>
      </c>
      <c r="E254" s="38"/>
      <c r="F254" s="210" t="s">
        <v>2466</v>
      </c>
      <c r="G254" s="38"/>
      <c r="H254" s="38"/>
      <c r="I254" s="118"/>
      <c r="J254" s="38"/>
      <c r="K254" s="38"/>
      <c r="L254" s="41"/>
      <c r="M254" s="211"/>
      <c r="N254" s="212"/>
      <c r="O254" s="66"/>
      <c r="P254" s="66"/>
      <c r="Q254" s="66"/>
      <c r="R254" s="66"/>
      <c r="S254" s="66"/>
      <c r="T254" s="67"/>
      <c r="U254" s="36"/>
      <c r="V254" s="36"/>
      <c r="W254" s="36"/>
      <c r="X254" s="36"/>
      <c r="Y254" s="36"/>
      <c r="Z254" s="36"/>
      <c r="AA254" s="36"/>
      <c r="AB254" s="36"/>
      <c r="AC254" s="36"/>
      <c r="AD254" s="36"/>
      <c r="AE254" s="36"/>
      <c r="AT254" s="19" t="s">
        <v>322</v>
      </c>
      <c r="AU254" s="19" t="s">
        <v>86</v>
      </c>
    </row>
    <row r="255" spans="1:65" s="13" customFormat="1">
      <c r="B255" s="213"/>
      <c r="C255" s="214"/>
      <c r="D255" s="209" t="s">
        <v>324</v>
      </c>
      <c r="E255" s="215" t="s">
        <v>19</v>
      </c>
      <c r="F255" s="216" t="s">
        <v>2468</v>
      </c>
      <c r="G255" s="214"/>
      <c r="H255" s="217">
        <v>40</v>
      </c>
      <c r="I255" s="218"/>
      <c r="J255" s="214"/>
      <c r="K255" s="214"/>
      <c r="L255" s="219"/>
      <c r="M255" s="220"/>
      <c r="N255" s="221"/>
      <c r="O255" s="221"/>
      <c r="P255" s="221"/>
      <c r="Q255" s="221"/>
      <c r="R255" s="221"/>
      <c r="S255" s="221"/>
      <c r="T255" s="222"/>
      <c r="AT255" s="223" t="s">
        <v>324</v>
      </c>
      <c r="AU255" s="223" t="s">
        <v>86</v>
      </c>
      <c r="AV255" s="13" t="s">
        <v>86</v>
      </c>
      <c r="AW255" s="13" t="s">
        <v>37</v>
      </c>
      <c r="AX255" s="13" t="s">
        <v>84</v>
      </c>
      <c r="AY255" s="223" t="s">
        <v>315</v>
      </c>
    </row>
    <row r="256" spans="1:65" s="2" customFormat="1" ht="24" customHeight="1">
      <c r="A256" s="36"/>
      <c r="B256" s="37"/>
      <c r="C256" s="196" t="s">
        <v>673</v>
      </c>
      <c r="D256" s="196" t="s">
        <v>317</v>
      </c>
      <c r="E256" s="197" t="s">
        <v>2469</v>
      </c>
      <c r="F256" s="198" t="s">
        <v>2470</v>
      </c>
      <c r="G256" s="199" t="s">
        <v>133</v>
      </c>
      <c r="H256" s="200">
        <v>2</v>
      </c>
      <c r="I256" s="201"/>
      <c r="J256" s="202">
        <f>ROUND(I256*H256,2)</f>
        <v>0</v>
      </c>
      <c r="K256" s="198" t="s">
        <v>19</v>
      </c>
      <c r="L256" s="41"/>
      <c r="M256" s="203" t="s">
        <v>19</v>
      </c>
      <c r="N256" s="204" t="s">
        <v>47</v>
      </c>
      <c r="O256" s="66"/>
      <c r="P256" s="205">
        <f>O256*H256</f>
        <v>0</v>
      </c>
      <c r="Q256" s="205">
        <v>0</v>
      </c>
      <c r="R256" s="205">
        <f>Q256*H256</f>
        <v>0</v>
      </c>
      <c r="S256" s="205">
        <v>0</v>
      </c>
      <c r="T256" s="206">
        <f>S256*H256</f>
        <v>0</v>
      </c>
      <c r="U256" s="36"/>
      <c r="V256" s="36"/>
      <c r="W256" s="36"/>
      <c r="X256" s="36"/>
      <c r="Y256" s="36"/>
      <c r="Z256" s="36"/>
      <c r="AA256" s="36"/>
      <c r="AB256" s="36"/>
      <c r="AC256" s="36"/>
      <c r="AD256" s="36"/>
      <c r="AE256" s="36"/>
      <c r="AR256" s="207" t="s">
        <v>194</v>
      </c>
      <c r="AT256" s="207" t="s">
        <v>317</v>
      </c>
      <c r="AU256" s="207" t="s">
        <v>86</v>
      </c>
      <c r="AY256" s="19" t="s">
        <v>315</v>
      </c>
      <c r="BE256" s="208">
        <f>IF(N256="základní",J256,0)</f>
        <v>0</v>
      </c>
      <c r="BF256" s="208">
        <f>IF(N256="snížená",J256,0)</f>
        <v>0</v>
      </c>
      <c r="BG256" s="208">
        <f>IF(N256="zákl. přenesená",J256,0)</f>
        <v>0</v>
      </c>
      <c r="BH256" s="208">
        <f>IF(N256="sníž. přenesená",J256,0)</f>
        <v>0</v>
      </c>
      <c r="BI256" s="208">
        <f>IF(N256="nulová",J256,0)</f>
        <v>0</v>
      </c>
      <c r="BJ256" s="19" t="s">
        <v>84</v>
      </c>
      <c r="BK256" s="208">
        <f>ROUND(I256*H256,2)</f>
        <v>0</v>
      </c>
      <c r="BL256" s="19" t="s">
        <v>194</v>
      </c>
      <c r="BM256" s="207" t="s">
        <v>2471</v>
      </c>
    </row>
    <row r="257" spans="1:65" s="2" customFormat="1" ht="39">
      <c r="A257" s="36"/>
      <c r="B257" s="37"/>
      <c r="C257" s="38"/>
      <c r="D257" s="209" t="s">
        <v>322</v>
      </c>
      <c r="E257" s="38"/>
      <c r="F257" s="210" t="s">
        <v>2472</v>
      </c>
      <c r="G257" s="38"/>
      <c r="H257" s="38"/>
      <c r="I257" s="118"/>
      <c r="J257" s="38"/>
      <c r="K257" s="38"/>
      <c r="L257" s="41"/>
      <c r="M257" s="211"/>
      <c r="N257" s="212"/>
      <c r="O257" s="66"/>
      <c r="P257" s="66"/>
      <c r="Q257" s="66"/>
      <c r="R257" s="66"/>
      <c r="S257" s="66"/>
      <c r="T257" s="67"/>
      <c r="U257" s="36"/>
      <c r="V257" s="36"/>
      <c r="W257" s="36"/>
      <c r="X257" s="36"/>
      <c r="Y257" s="36"/>
      <c r="Z257" s="36"/>
      <c r="AA257" s="36"/>
      <c r="AB257" s="36"/>
      <c r="AC257" s="36"/>
      <c r="AD257" s="36"/>
      <c r="AE257" s="36"/>
      <c r="AT257" s="19" t="s">
        <v>322</v>
      </c>
      <c r="AU257" s="19" t="s">
        <v>86</v>
      </c>
    </row>
    <row r="258" spans="1:65" s="12" customFormat="1" ht="22.9" customHeight="1">
      <c r="B258" s="180"/>
      <c r="C258" s="181"/>
      <c r="D258" s="182" t="s">
        <v>75</v>
      </c>
      <c r="E258" s="194" t="s">
        <v>1728</v>
      </c>
      <c r="F258" s="194" t="s">
        <v>1729</v>
      </c>
      <c r="G258" s="181"/>
      <c r="H258" s="181"/>
      <c r="I258" s="184"/>
      <c r="J258" s="195">
        <f>BK258</f>
        <v>0</v>
      </c>
      <c r="K258" s="181"/>
      <c r="L258" s="186"/>
      <c r="M258" s="187"/>
      <c r="N258" s="188"/>
      <c r="O258" s="188"/>
      <c r="P258" s="189">
        <f>SUM(P259:P260)</f>
        <v>0</v>
      </c>
      <c r="Q258" s="188"/>
      <c r="R258" s="189">
        <f>SUM(R259:R260)</f>
        <v>0</v>
      </c>
      <c r="S258" s="188"/>
      <c r="T258" s="190">
        <f>SUM(T259:T260)</f>
        <v>0</v>
      </c>
      <c r="AR258" s="191" t="s">
        <v>84</v>
      </c>
      <c r="AT258" s="192" t="s">
        <v>75</v>
      </c>
      <c r="AU258" s="192" t="s">
        <v>84</v>
      </c>
      <c r="AY258" s="191" t="s">
        <v>315</v>
      </c>
      <c r="BK258" s="193">
        <f>SUM(BK259:BK260)</f>
        <v>0</v>
      </c>
    </row>
    <row r="259" spans="1:65" s="2" customFormat="1" ht="16.5" customHeight="1">
      <c r="A259" s="36"/>
      <c r="B259" s="37"/>
      <c r="C259" s="196" t="s">
        <v>678</v>
      </c>
      <c r="D259" s="196" t="s">
        <v>317</v>
      </c>
      <c r="E259" s="197" t="s">
        <v>1731</v>
      </c>
      <c r="F259" s="198" t="s">
        <v>1732</v>
      </c>
      <c r="G259" s="199" t="s">
        <v>117</v>
      </c>
      <c r="H259" s="200">
        <v>51.073</v>
      </c>
      <c r="I259" s="201"/>
      <c r="J259" s="202">
        <f>ROUND(I259*H259,2)</f>
        <v>0</v>
      </c>
      <c r="K259" s="198" t="s">
        <v>320</v>
      </c>
      <c r="L259" s="41"/>
      <c r="M259" s="203" t="s">
        <v>19</v>
      </c>
      <c r="N259" s="204" t="s">
        <v>47</v>
      </c>
      <c r="O259" s="66"/>
      <c r="P259" s="205">
        <f>O259*H259</f>
        <v>0</v>
      </c>
      <c r="Q259" s="205">
        <v>0</v>
      </c>
      <c r="R259" s="205">
        <f>Q259*H259</f>
        <v>0</v>
      </c>
      <c r="S259" s="205">
        <v>0</v>
      </c>
      <c r="T259" s="206">
        <f>S259*H259</f>
        <v>0</v>
      </c>
      <c r="U259" s="36"/>
      <c r="V259" s="36"/>
      <c r="W259" s="36"/>
      <c r="X259" s="36"/>
      <c r="Y259" s="36"/>
      <c r="Z259" s="36"/>
      <c r="AA259" s="36"/>
      <c r="AB259" s="36"/>
      <c r="AC259" s="36"/>
      <c r="AD259" s="36"/>
      <c r="AE259" s="36"/>
      <c r="AR259" s="207" t="s">
        <v>194</v>
      </c>
      <c r="AT259" s="207" t="s">
        <v>317</v>
      </c>
      <c r="AU259" s="207" t="s">
        <v>86</v>
      </c>
      <c r="AY259" s="19" t="s">
        <v>315</v>
      </c>
      <c r="BE259" s="208">
        <f>IF(N259="základní",J259,0)</f>
        <v>0</v>
      </c>
      <c r="BF259" s="208">
        <f>IF(N259="snížená",J259,0)</f>
        <v>0</v>
      </c>
      <c r="BG259" s="208">
        <f>IF(N259="zákl. přenesená",J259,0)</f>
        <v>0</v>
      </c>
      <c r="BH259" s="208">
        <f>IF(N259="sníž. přenesená",J259,0)</f>
        <v>0</v>
      </c>
      <c r="BI259" s="208">
        <f>IF(N259="nulová",J259,0)</f>
        <v>0</v>
      </c>
      <c r="BJ259" s="19" t="s">
        <v>84</v>
      </c>
      <c r="BK259" s="208">
        <f>ROUND(I259*H259,2)</f>
        <v>0</v>
      </c>
      <c r="BL259" s="19" t="s">
        <v>194</v>
      </c>
      <c r="BM259" s="207" t="s">
        <v>2127</v>
      </c>
    </row>
    <row r="260" spans="1:65" s="2" customFormat="1">
      <c r="A260" s="36"/>
      <c r="B260" s="37"/>
      <c r="C260" s="38"/>
      <c r="D260" s="209" t="s">
        <v>322</v>
      </c>
      <c r="E260" s="38"/>
      <c r="F260" s="210" t="s">
        <v>1734</v>
      </c>
      <c r="G260" s="38"/>
      <c r="H260" s="38"/>
      <c r="I260" s="118"/>
      <c r="J260" s="38"/>
      <c r="K260" s="38"/>
      <c r="L260" s="41"/>
      <c r="M260" s="267"/>
      <c r="N260" s="268"/>
      <c r="O260" s="269"/>
      <c r="P260" s="269"/>
      <c r="Q260" s="269"/>
      <c r="R260" s="269"/>
      <c r="S260" s="269"/>
      <c r="T260" s="270"/>
      <c r="U260" s="36"/>
      <c r="V260" s="36"/>
      <c r="W260" s="36"/>
      <c r="X260" s="36"/>
      <c r="Y260" s="36"/>
      <c r="Z260" s="36"/>
      <c r="AA260" s="36"/>
      <c r="AB260" s="36"/>
      <c r="AC260" s="36"/>
      <c r="AD260" s="36"/>
      <c r="AE260" s="36"/>
      <c r="AT260" s="19" t="s">
        <v>322</v>
      </c>
      <c r="AU260" s="19" t="s">
        <v>86</v>
      </c>
    </row>
    <row r="261" spans="1:65" s="2" customFormat="1" ht="6.95" customHeight="1">
      <c r="A261" s="36"/>
      <c r="B261" s="49"/>
      <c r="C261" s="50"/>
      <c r="D261" s="50"/>
      <c r="E261" s="50"/>
      <c r="F261" s="50"/>
      <c r="G261" s="50"/>
      <c r="H261" s="50"/>
      <c r="I261" s="146"/>
      <c r="J261" s="50"/>
      <c r="K261" s="50"/>
      <c r="L261" s="41"/>
      <c r="M261" s="36"/>
      <c r="O261" s="36"/>
      <c r="P261" s="36"/>
      <c r="Q261" s="36"/>
      <c r="R261" s="36"/>
      <c r="S261" s="36"/>
      <c r="T261" s="36"/>
      <c r="U261" s="36"/>
      <c r="V261" s="36"/>
      <c r="W261" s="36"/>
      <c r="X261" s="36"/>
      <c r="Y261" s="36"/>
      <c r="Z261" s="36"/>
      <c r="AA261" s="36"/>
      <c r="AB261" s="36"/>
      <c r="AC261" s="36"/>
      <c r="AD261" s="36"/>
      <c r="AE261" s="36"/>
    </row>
  </sheetData>
  <sheetProtection algorithmName="SHA-512" hashValue="gIWzkdoOve9zSpderulEN5AiBkDUYAElOFpAjVzQtPN+Pq1/aSMTSc4U7E4xrDoIt70MGXwEsDGJmjR0CGH7Zg==" saltValue="iNngYwuvPqlvc50DDedNsI9owq5jgj1/tOM7CMCFjEIIYgMgqURQFS9OCUL0lzdnAyQzU5v+qqwtiIST9hXNPw==" spinCount="100000" sheet="1" objects="1" scenarios="1" formatColumns="0" formatRows="0" autoFilter="0"/>
  <autoFilter ref="C90:K26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2:BM11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84"/>
      <c r="M2" s="384"/>
      <c r="N2" s="384"/>
      <c r="O2" s="384"/>
      <c r="P2" s="384"/>
      <c r="Q2" s="384"/>
      <c r="R2" s="384"/>
      <c r="S2" s="384"/>
      <c r="T2" s="384"/>
      <c r="U2" s="384"/>
      <c r="V2" s="384"/>
      <c r="AT2" s="19" t="s">
        <v>102</v>
      </c>
    </row>
    <row r="3" spans="1:46" s="1" customFormat="1" ht="6.95" customHeight="1">
      <c r="B3" s="112"/>
      <c r="C3" s="113"/>
      <c r="D3" s="113"/>
      <c r="E3" s="113"/>
      <c r="F3" s="113"/>
      <c r="G3" s="113"/>
      <c r="H3" s="113"/>
      <c r="I3" s="114"/>
      <c r="J3" s="113"/>
      <c r="K3" s="113"/>
      <c r="L3" s="22"/>
      <c r="AT3" s="19" t="s">
        <v>86</v>
      </c>
    </row>
    <row r="4" spans="1:46" s="1" customFormat="1" ht="24.95" customHeight="1">
      <c r="B4" s="22"/>
      <c r="D4" s="115" t="s">
        <v>110</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00" t="str">
        <f>'Rekapitulace stavby'!K6</f>
        <v>VT Lomná, km 1,900, rekonstrukce jezu, č. stavby 4054</v>
      </c>
      <c r="F7" s="401"/>
      <c r="G7" s="401"/>
      <c r="H7" s="401"/>
      <c r="I7" s="110"/>
      <c r="L7" s="22"/>
    </row>
    <row r="8" spans="1:46" s="2" customFormat="1" ht="12" customHeight="1">
      <c r="A8" s="36"/>
      <c r="B8" s="41"/>
      <c r="C8" s="36"/>
      <c r="D8" s="117" t="s">
        <v>126</v>
      </c>
      <c r="E8" s="36"/>
      <c r="F8" s="36"/>
      <c r="G8" s="36"/>
      <c r="H8" s="36"/>
      <c r="I8" s="118"/>
      <c r="J8" s="36"/>
      <c r="K8" s="36"/>
      <c r="L8" s="119"/>
      <c r="S8" s="36"/>
      <c r="T8" s="36"/>
      <c r="U8" s="36"/>
      <c r="V8" s="36"/>
      <c r="W8" s="36"/>
      <c r="X8" s="36"/>
      <c r="Y8" s="36"/>
      <c r="Z8" s="36"/>
      <c r="AA8" s="36"/>
      <c r="AB8" s="36"/>
      <c r="AC8" s="36"/>
      <c r="AD8" s="36"/>
      <c r="AE8" s="36"/>
    </row>
    <row r="9" spans="1:46" s="2" customFormat="1" ht="16.5" customHeight="1">
      <c r="A9" s="36"/>
      <c r="B9" s="41"/>
      <c r="C9" s="36"/>
      <c r="D9" s="36"/>
      <c r="E9" s="402" t="s">
        <v>2473</v>
      </c>
      <c r="F9" s="403"/>
      <c r="G9" s="403"/>
      <c r="H9" s="403"/>
      <c r="I9" s="118"/>
      <c r="J9" s="36"/>
      <c r="K9" s="36"/>
      <c r="L9" s="119"/>
      <c r="S9" s="36"/>
      <c r="T9" s="36"/>
      <c r="U9" s="36"/>
      <c r="V9" s="36"/>
      <c r="W9" s="36"/>
      <c r="X9" s="36"/>
      <c r="Y9" s="36"/>
      <c r="Z9" s="36"/>
      <c r="AA9" s="36"/>
      <c r="AB9" s="36"/>
      <c r="AC9" s="36"/>
      <c r="AD9" s="36"/>
      <c r="AE9" s="36"/>
    </row>
    <row r="10" spans="1:46" s="2" customFormat="1">
      <c r="A10" s="36"/>
      <c r="B10" s="41"/>
      <c r="C10" s="36"/>
      <c r="D10" s="36"/>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2" customHeight="1">
      <c r="A11" s="36"/>
      <c r="B11" s="41"/>
      <c r="C11" s="36"/>
      <c r="D11" s="117" t="s">
        <v>18</v>
      </c>
      <c r="E11" s="36"/>
      <c r="F11" s="105" t="s">
        <v>19</v>
      </c>
      <c r="G11" s="36"/>
      <c r="H11" s="36"/>
      <c r="I11" s="120" t="s">
        <v>20</v>
      </c>
      <c r="J11" s="105" t="s">
        <v>19</v>
      </c>
      <c r="K11" s="36"/>
      <c r="L11" s="119"/>
      <c r="S11" s="36"/>
      <c r="T11" s="36"/>
      <c r="U11" s="36"/>
      <c r="V11" s="36"/>
      <c r="W11" s="36"/>
      <c r="X11" s="36"/>
      <c r="Y11" s="36"/>
      <c r="Z11" s="36"/>
      <c r="AA11" s="36"/>
      <c r="AB11" s="36"/>
      <c r="AC11" s="36"/>
      <c r="AD11" s="36"/>
      <c r="AE11" s="36"/>
    </row>
    <row r="12" spans="1:46" s="2" customFormat="1" ht="12" customHeight="1">
      <c r="A12" s="36"/>
      <c r="B12" s="41"/>
      <c r="C12" s="36"/>
      <c r="D12" s="117" t="s">
        <v>21</v>
      </c>
      <c r="E12" s="36"/>
      <c r="F12" s="105" t="s">
        <v>22</v>
      </c>
      <c r="G12" s="36"/>
      <c r="H12" s="36"/>
      <c r="I12" s="120" t="s">
        <v>23</v>
      </c>
      <c r="J12" s="121" t="str">
        <f>'Rekapitulace stavby'!AN8</f>
        <v>6. 11. 2019</v>
      </c>
      <c r="K12" s="36"/>
      <c r="L12" s="119"/>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8"/>
      <c r="J13" s="36"/>
      <c r="K13" s="36"/>
      <c r="L13" s="119"/>
      <c r="S13" s="36"/>
      <c r="T13" s="36"/>
      <c r="U13" s="36"/>
      <c r="V13" s="36"/>
      <c r="W13" s="36"/>
      <c r="X13" s="36"/>
      <c r="Y13" s="36"/>
      <c r="Z13" s="36"/>
      <c r="AA13" s="36"/>
      <c r="AB13" s="36"/>
      <c r="AC13" s="36"/>
      <c r="AD13" s="36"/>
      <c r="AE13" s="36"/>
    </row>
    <row r="14" spans="1:46" s="2" customFormat="1" ht="12" customHeight="1">
      <c r="A14" s="36"/>
      <c r="B14" s="41"/>
      <c r="C14" s="36"/>
      <c r="D14" s="117" t="s">
        <v>25</v>
      </c>
      <c r="E14" s="36"/>
      <c r="F14" s="36"/>
      <c r="G14" s="36"/>
      <c r="H14" s="36"/>
      <c r="I14" s="120" t="s">
        <v>26</v>
      </c>
      <c r="J14" s="105" t="s">
        <v>27</v>
      </c>
      <c r="K14" s="36"/>
      <c r="L14" s="119"/>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20" t="s">
        <v>29</v>
      </c>
      <c r="J15" s="105" t="s">
        <v>30</v>
      </c>
      <c r="K15" s="36"/>
      <c r="L15" s="119"/>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8"/>
      <c r="J16" s="36"/>
      <c r="K16" s="36"/>
      <c r="L16" s="119"/>
      <c r="S16" s="36"/>
      <c r="T16" s="36"/>
      <c r="U16" s="36"/>
      <c r="V16" s="36"/>
      <c r="W16" s="36"/>
      <c r="X16" s="36"/>
      <c r="Y16" s="36"/>
      <c r="Z16" s="36"/>
      <c r="AA16" s="36"/>
      <c r="AB16" s="36"/>
      <c r="AC16" s="36"/>
      <c r="AD16" s="36"/>
      <c r="AE16" s="36"/>
    </row>
    <row r="17" spans="1:31" s="2" customFormat="1" ht="12" customHeight="1">
      <c r="A17" s="36"/>
      <c r="B17" s="41"/>
      <c r="C17" s="36"/>
      <c r="D17" s="117" t="s">
        <v>31</v>
      </c>
      <c r="E17" s="36"/>
      <c r="F17" s="36"/>
      <c r="G17" s="36"/>
      <c r="H17" s="36"/>
      <c r="I17" s="120" t="s">
        <v>26</v>
      </c>
      <c r="J17" s="32" t="str">
        <f>'Rekapitulace stavby'!AN13</f>
        <v>Vyplň údaj</v>
      </c>
      <c r="K17" s="36"/>
      <c r="L17" s="119"/>
      <c r="S17" s="36"/>
      <c r="T17" s="36"/>
      <c r="U17" s="36"/>
      <c r="V17" s="36"/>
      <c r="W17" s="36"/>
      <c r="X17" s="36"/>
      <c r="Y17" s="36"/>
      <c r="Z17" s="36"/>
      <c r="AA17" s="36"/>
      <c r="AB17" s="36"/>
      <c r="AC17" s="36"/>
      <c r="AD17" s="36"/>
      <c r="AE17" s="36"/>
    </row>
    <row r="18" spans="1:31" s="2" customFormat="1" ht="18" customHeight="1">
      <c r="A18" s="36"/>
      <c r="B18" s="41"/>
      <c r="C18" s="36"/>
      <c r="D18" s="36"/>
      <c r="E18" s="404" t="str">
        <f>'Rekapitulace stavby'!E14</f>
        <v>Vyplň údaj</v>
      </c>
      <c r="F18" s="405"/>
      <c r="G18" s="405"/>
      <c r="H18" s="405"/>
      <c r="I18" s="120" t="s">
        <v>29</v>
      </c>
      <c r="J18" s="32" t="str">
        <f>'Rekapitulace stavby'!AN14</f>
        <v>Vyplň údaj</v>
      </c>
      <c r="K18" s="36"/>
      <c r="L18" s="119"/>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8"/>
      <c r="J19" s="36"/>
      <c r="K19" s="36"/>
      <c r="L19" s="119"/>
      <c r="S19" s="36"/>
      <c r="T19" s="36"/>
      <c r="U19" s="36"/>
      <c r="V19" s="36"/>
      <c r="W19" s="36"/>
      <c r="X19" s="36"/>
      <c r="Y19" s="36"/>
      <c r="Z19" s="36"/>
      <c r="AA19" s="36"/>
      <c r="AB19" s="36"/>
      <c r="AC19" s="36"/>
      <c r="AD19" s="36"/>
      <c r="AE19" s="36"/>
    </row>
    <row r="20" spans="1:31" s="2" customFormat="1" ht="12" customHeight="1">
      <c r="A20" s="36"/>
      <c r="B20" s="41"/>
      <c r="C20" s="36"/>
      <c r="D20" s="117" t="s">
        <v>33</v>
      </c>
      <c r="E20" s="36"/>
      <c r="F20" s="36"/>
      <c r="G20" s="36"/>
      <c r="H20" s="36"/>
      <c r="I20" s="120" t="s">
        <v>26</v>
      </c>
      <c r="J20" s="105" t="s">
        <v>34</v>
      </c>
      <c r="K20" s="36"/>
      <c r="L20" s="119"/>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20" t="s">
        <v>29</v>
      </c>
      <c r="J21" s="105" t="s">
        <v>36</v>
      </c>
      <c r="K21" s="36"/>
      <c r="L21" s="119"/>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8"/>
      <c r="J22" s="36"/>
      <c r="K22" s="36"/>
      <c r="L22" s="119"/>
      <c r="S22" s="36"/>
      <c r="T22" s="36"/>
      <c r="U22" s="36"/>
      <c r="V22" s="36"/>
      <c r="W22" s="36"/>
      <c r="X22" s="36"/>
      <c r="Y22" s="36"/>
      <c r="Z22" s="36"/>
      <c r="AA22" s="36"/>
      <c r="AB22" s="36"/>
      <c r="AC22" s="36"/>
      <c r="AD22" s="36"/>
      <c r="AE22" s="36"/>
    </row>
    <row r="23" spans="1:31" s="2" customFormat="1" ht="12" customHeight="1">
      <c r="A23" s="36"/>
      <c r="B23" s="41"/>
      <c r="C23" s="36"/>
      <c r="D23" s="117" t="s">
        <v>38</v>
      </c>
      <c r="E23" s="36"/>
      <c r="F23" s="36"/>
      <c r="G23" s="36"/>
      <c r="H23" s="36"/>
      <c r="I23" s="120" t="s">
        <v>26</v>
      </c>
      <c r="J23" s="105" t="str">
        <f>IF('Rekapitulace stavby'!AN19="","",'Rekapitulace stavby'!AN19)</f>
        <v/>
      </c>
      <c r="K23" s="36"/>
      <c r="L23" s="119"/>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20" t="s">
        <v>29</v>
      </c>
      <c r="J24" s="105" t="str">
        <f>IF('Rekapitulace stavby'!AN20="","",'Rekapitulace stavby'!AN20)</f>
        <v/>
      </c>
      <c r="K24" s="36"/>
      <c r="L24" s="119"/>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8"/>
      <c r="J25" s="36"/>
      <c r="K25" s="36"/>
      <c r="L25" s="119"/>
      <c r="S25" s="36"/>
      <c r="T25" s="36"/>
      <c r="U25" s="36"/>
      <c r="V25" s="36"/>
      <c r="W25" s="36"/>
      <c r="X25" s="36"/>
      <c r="Y25" s="36"/>
      <c r="Z25" s="36"/>
      <c r="AA25" s="36"/>
      <c r="AB25" s="36"/>
      <c r="AC25" s="36"/>
      <c r="AD25" s="36"/>
      <c r="AE25" s="36"/>
    </row>
    <row r="26" spans="1:31" s="2" customFormat="1" ht="12" customHeight="1">
      <c r="A26" s="36"/>
      <c r="B26" s="41"/>
      <c r="C26" s="36"/>
      <c r="D26" s="117" t="s">
        <v>40</v>
      </c>
      <c r="E26" s="36"/>
      <c r="F26" s="36"/>
      <c r="G26" s="36"/>
      <c r="H26" s="36"/>
      <c r="I26" s="118"/>
      <c r="J26" s="36"/>
      <c r="K26" s="36"/>
      <c r="L26" s="119"/>
      <c r="S26" s="36"/>
      <c r="T26" s="36"/>
      <c r="U26" s="36"/>
      <c r="V26" s="36"/>
      <c r="W26" s="36"/>
      <c r="X26" s="36"/>
      <c r="Y26" s="36"/>
      <c r="Z26" s="36"/>
      <c r="AA26" s="36"/>
      <c r="AB26" s="36"/>
      <c r="AC26" s="36"/>
      <c r="AD26" s="36"/>
      <c r="AE26" s="36"/>
    </row>
    <row r="27" spans="1:31" s="8" customFormat="1" ht="16.5" customHeight="1">
      <c r="A27" s="122"/>
      <c r="B27" s="123"/>
      <c r="C27" s="122"/>
      <c r="D27" s="122"/>
      <c r="E27" s="406" t="s">
        <v>19</v>
      </c>
      <c r="F27" s="406"/>
      <c r="G27" s="406"/>
      <c r="H27" s="406"/>
      <c r="I27" s="124"/>
      <c r="J27" s="122"/>
      <c r="K27" s="122"/>
      <c r="L27" s="125"/>
      <c r="S27" s="122"/>
      <c r="T27" s="122"/>
      <c r="U27" s="122"/>
      <c r="V27" s="122"/>
      <c r="W27" s="122"/>
      <c r="X27" s="122"/>
      <c r="Y27" s="122"/>
      <c r="Z27" s="122"/>
      <c r="AA27" s="122"/>
      <c r="AB27" s="122"/>
      <c r="AC27" s="122"/>
      <c r="AD27" s="122"/>
      <c r="AE27" s="122"/>
    </row>
    <row r="28" spans="1:31" s="2" customFormat="1" ht="6.95" customHeight="1">
      <c r="A28" s="36"/>
      <c r="B28" s="41"/>
      <c r="C28" s="36"/>
      <c r="D28" s="36"/>
      <c r="E28" s="36"/>
      <c r="F28" s="36"/>
      <c r="G28" s="36"/>
      <c r="H28" s="36"/>
      <c r="I28" s="118"/>
      <c r="J28" s="36"/>
      <c r="K28" s="36"/>
      <c r="L28" s="119"/>
      <c r="S28" s="36"/>
      <c r="T28" s="36"/>
      <c r="U28" s="36"/>
      <c r="V28" s="36"/>
      <c r="W28" s="36"/>
      <c r="X28" s="36"/>
      <c r="Y28" s="36"/>
      <c r="Z28" s="36"/>
      <c r="AA28" s="36"/>
      <c r="AB28" s="36"/>
      <c r="AC28" s="36"/>
      <c r="AD28" s="36"/>
      <c r="AE28" s="36"/>
    </row>
    <row r="29" spans="1:31" s="2" customFormat="1" ht="6.95" customHeight="1">
      <c r="A29" s="36"/>
      <c r="B29" s="41"/>
      <c r="C29" s="36"/>
      <c r="D29" s="127"/>
      <c r="E29" s="127"/>
      <c r="F29" s="127"/>
      <c r="G29" s="127"/>
      <c r="H29" s="127"/>
      <c r="I29" s="128"/>
      <c r="J29" s="127"/>
      <c r="K29" s="127"/>
      <c r="L29" s="119"/>
      <c r="S29" s="36"/>
      <c r="T29" s="36"/>
      <c r="U29" s="36"/>
      <c r="V29" s="36"/>
      <c r="W29" s="36"/>
      <c r="X29" s="36"/>
      <c r="Y29" s="36"/>
      <c r="Z29" s="36"/>
      <c r="AA29" s="36"/>
      <c r="AB29" s="36"/>
      <c r="AC29" s="36"/>
      <c r="AD29" s="36"/>
      <c r="AE29" s="36"/>
    </row>
    <row r="30" spans="1:31" s="2" customFormat="1" ht="25.35" customHeight="1">
      <c r="A30" s="36"/>
      <c r="B30" s="41"/>
      <c r="C30" s="36"/>
      <c r="D30" s="129" t="s">
        <v>42</v>
      </c>
      <c r="E30" s="36"/>
      <c r="F30" s="36"/>
      <c r="G30" s="36"/>
      <c r="H30" s="36"/>
      <c r="I30" s="118"/>
      <c r="J30" s="130">
        <f>ROUND(J80, 2)</f>
        <v>0</v>
      </c>
      <c r="K30" s="36"/>
      <c r="L30" s="119"/>
      <c r="S30" s="36"/>
      <c r="T30" s="36"/>
      <c r="U30" s="36"/>
      <c r="V30" s="36"/>
      <c r="W30" s="36"/>
      <c r="X30" s="36"/>
      <c r="Y30" s="36"/>
      <c r="Z30" s="36"/>
      <c r="AA30" s="36"/>
      <c r="AB30" s="36"/>
      <c r="AC30" s="36"/>
      <c r="AD30" s="36"/>
      <c r="AE30" s="36"/>
    </row>
    <row r="31" spans="1:31" s="2" customFormat="1" ht="6.95" customHeight="1">
      <c r="A31" s="36"/>
      <c r="B31" s="41"/>
      <c r="C31" s="36"/>
      <c r="D31" s="127"/>
      <c r="E31" s="127"/>
      <c r="F31" s="127"/>
      <c r="G31" s="127"/>
      <c r="H31" s="127"/>
      <c r="I31" s="128"/>
      <c r="J31" s="127"/>
      <c r="K31" s="127"/>
      <c r="L31" s="119"/>
      <c r="S31" s="36"/>
      <c r="T31" s="36"/>
      <c r="U31" s="36"/>
      <c r="V31" s="36"/>
      <c r="W31" s="36"/>
      <c r="X31" s="36"/>
      <c r="Y31" s="36"/>
      <c r="Z31" s="36"/>
      <c r="AA31" s="36"/>
      <c r="AB31" s="36"/>
      <c r="AC31" s="36"/>
      <c r="AD31" s="36"/>
      <c r="AE31" s="36"/>
    </row>
    <row r="32" spans="1:31" s="2" customFormat="1" ht="14.45" customHeight="1">
      <c r="A32" s="36"/>
      <c r="B32" s="41"/>
      <c r="C32" s="36"/>
      <c r="D32" s="36"/>
      <c r="E32" s="36"/>
      <c r="F32" s="131" t="s">
        <v>44</v>
      </c>
      <c r="G32" s="36"/>
      <c r="H32" s="36"/>
      <c r="I32" s="132" t="s">
        <v>43</v>
      </c>
      <c r="J32" s="131" t="s">
        <v>45</v>
      </c>
      <c r="K32" s="36"/>
      <c r="L32" s="119"/>
      <c r="S32" s="36"/>
      <c r="T32" s="36"/>
      <c r="U32" s="36"/>
      <c r="V32" s="36"/>
      <c r="W32" s="36"/>
      <c r="X32" s="36"/>
      <c r="Y32" s="36"/>
      <c r="Z32" s="36"/>
      <c r="AA32" s="36"/>
      <c r="AB32" s="36"/>
      <c r="AC32" s="36"/>
      <c r="AD32" s="36"/>
      <c r="AE32" s="36"/>
    </row>
    <row r="33" spans="1:31" s="2" customFormat="1" ht="14.45" customHeight="1">
      <c r="A33" s="36"/>
      <c r="B33" s="41"/>
      <c r="C33" s="36"/>
      <c r="D33" s="133" t="s">
        <v>46</v>
      </c>
      <c r="E33" s="117" t="s">
        <v>47</v>
      </c>
      <c r="F33" s="134">
        <f>ROUND((SUM(BE80:BE118)),  2)</f>
        <v>0</v>
      </c>
      <c r="G33" s="36"/>
      <c r="H33" s="36"/>
      <c r="I33" s="135">
        <v>0.21</v>
      </c>
      <c r="J33" s="134">
        <f>ROUND(((SUM(BE80:BE118))*I33),  2)</f>
        <v>0</v>
      </c>
      <c r="K33" s="36"/>
      <c r="L33" s="119"/>
      <c r="S33" s="36"/>
      <c r="T33" s="36"/>
      <c r="U33" s="36"/>
      <c r="V33" s="36"/>
      <c r="W33" s="36"/>
      <c r="X33" s="36"/>
      <c r="Y33" s="36"/>
      <c r="Z33" s="36"/>
      <c r="AA33" s="36"/>
      <c r="AB33" s="36"/>
      <c r="AC33" s="36"/>
      <c r="AD33" s="36"/>
      <c r="AE33" s="36"/>
    </row>
    <row r="34" spans="1:31" s="2" customFormat="1" ht="14.45" customHeight="1">
      <c r="A34" s="36"/>
      <c r="B34" s="41"/>
      <c r="C34" s="36"/>
      <c r="D34" s="36"/>
      <c r="E34" s="117" t="s">
        <v>48</v>
      </c>
      <c r="F34" s="134">
        <f>ROUND((SUM(BF80:BF118)),  2)</f>
        <v>0</v>
      </c>
      <c r="G34" s="36"/>
      <c r="H34" s="36"/>
      <c r="I34" s="135">
        <v>0.15</v>
      </c>
      <c r="J34" s="134">
        <f>ROUND(((SUM(BF80:BF118))*I34),  2)</f>
        <v>0</v>
      </c>
      <c r="K34" s="36"/>
      <c r="L34" s="119"/>
      <c r="S34" s="36"/>
      <c r="T34" s="36"/>
      <c r="U34" s="36"/>
      <c r="V34" s="36"/>
      <c r="W34" s="36"/>
      <c r="X34" s="36"/>
      <c r="Y34" s="36"/>
      <c r="Z34" s="36"/>
      <c r="AA34" s="36"/>
      <c r="AB34" s="36"/>
      <c r="AC34" s="36"/>
      <c r="AD34" s="36"/>
      <c r="AE34" s="36"/>
    </row>
    <row r="35" spans="1:31" s="2" customFormat="1" ht="14.45" hidden="1" customHeight="1">
      <c r="A35" s="36"/>
      <c r="B35" s="41"/>
      <c r="C35" s="36"/>
      <c r="D35" s="36"/>
      <c r="E35" s="117" t="s">
        <v>49</v>
      </c>
      <c r="F35" s="134">
        <f>ROUND((SUM(BG80:BG118)),  2)</f>
        <v>0</v>
      </c>
      <c r="G35" s="36"/>
      <c r="H35" s="36"/>
      <c r="I35" s="135">
        <v>0.21</v>
      </c>
      <c r="J35" s="134">
        <f>0</f>
        <v>0</v>
      </c>
      <c r="K35" s="36"/>
      <c r="L35" s="119"/>
      <c r="S35" s="36"/>
      <c r="T35" s="36"/>
      <c r="U35" s="36"/>
      <c r="V35" s="36"/>
      <c r="W35" s="36"/>
      <c r="X35" s="36"/>
      <c r="Y35" s="36"/>
      <c r="Z35" s="36"/>
      <c r="AA35" s="36"/>
      <c r="AB35" s="36"/>
      <c r="AC35" s="36"/>
      <c r="AD35" s="36"/>
      <c r="AE35" s="36"/>
    </row>
    <row r="36" spans="1:31" s="2" customFormat="1" ht="14.45" hidden="1" customHeight="1">
      <c r="A36" s="36"/>
      <c r="B36" s="41"/>
      <c r="C36" s="36"/>
      <c r="D36" s="36"/>
      <c r="E36" s="117" t="s">
        <v>50</v>
      </c>
      <c r="F36" s="134">
        <f>ROUND((SUM(BH80:BH118)),  2)</f>
        <v>0</v>
      </c>
      <c r="G36" s="36"/>
      <c r="H36" s="36"/>
      <c r="I36" s="135">
        <v>0.15</v>
      </c>
      <c r="J36" s="134">
        <f>0</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51</v>
      </c>
      <c r="F37" s="134">
        <f>ROUND((SUM(BI80:BI118)),  2)</f>
        <v>0</v>
      </c>
      <c r="G37" s="36"/>
      <c r="H37" s="36"/>
      <c r="I37" s="135">
        <v>0</v>
      </c>
      <c r="J37" s="134">
        <f>0</f>
        <v>0</v>
      </c>
      <c r="K37" s="36"/>
      <c r="L37" s="119"/>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8"/>
      <c r="J38" s="36"/>
      <c r="K38" s="36"/>
      <c r="L38" s="119"/>
      <c r="S38" s="36"/>
      <c r="T38" s="36"/>
      <c r="U38" s="36"/>
      <c r="V38" s="36"/>
      <c r="W38" s="36"/>
      <c r="X38" s="36"/>
      <c r="Y38" s="36"/>
      <c r="Z38" s="36"/>
      <c r="AA38" s="36"/>
      <c r="AB38" s="36"/>
      <c r="AC38" s="36"/>
      <c r="AD38" s="36"/>
      <c r="AE38" s="36"/>
    </row>
    <row r="39" spans="1:31" s="2" customFormat="1" ht="25.35" customHeight="1">
      <c r="A39" s="36"/>
      <c r="B39" s="41"/>
      <c r="C39" s="136"/>
      <c r="D39" s="137" t="s">
        <v>52</v>
      </c>
      <c r="E39" s="138"/>
      <c r="F39" s="138"/>
      <c r="G39" s="139" t="s">
        <v>53</v>
      </c>
      <c r="H39" s="140" t="s">
        <v>54</v>
      </c>
      <c r="I39" s="141"/>
      <c r="J39" s="142">
        <f>SUM(J30:J37)</f>
        <v>0</v>
      </c>
      <c r="K39" s="143"/>
      <c r="L39" s="119"/>
      <c r="S39" s="36"/>
      <c r="T39" s="36"/>
      <c r="U39" s="36"/>
      <c r="V39" s="36"/>
      <c r="W39" s="36"/>
      <c r="X39" s="36"/>
      <c r="Y39" s="36"/>
      <c r="Z39" s="36"/>
      <c r="AA39" s="36"/>
      <c r="AB39" s="36"/>
      <c r="AC39" s="36"/>
      <c r="AD39" s="36"/>
      <c r="AE39" s="36"/>
    </row>
    <row r="40" spans="1:31" s="2" customFormat="1" ht="14.45" customHeight="1">
      <c r="A40" s="36"/>
      <c r="B40" s="144"/>
      <c r="C40" s="145"/>
      <c r="D40" s="145"/>
      <c r="E40" s="145"/>
      <c r="F40" s="145"/>
      <c r="G40" s="145"/>
      <c r="H40" s="145"/>
      <c r="I40" s="146"/>
      <c r="J40" s="145"/>
      <c r="K40" s="145"/>
      <c r="L40" s="119"/>
      <c r="S40" s="36"/>
      <c r="T40" s="36"/>
      <c r="U40" s="36"/>
      <c r="V40" s="36"/>
      <c r="W40" s="36"/>
      <c r="X40" s="36"/>
      <c r="Y40" s="36"/>
      <c r="Z40" s="36"/>
      <c r="AA40" s="36"/>
      <c r="AB40" s="36"/>
      <c r="AC40" s="36"/>
      <c r="AD40" s="36"/>
      <c r="AE40" s="36"/>
    </row>
    <row r="44" spans="1:31" s="2" customFormat="1" ht="6.95" customHeight="1">
      <c r="A44" s="36"/>
      <c r="B44" s="147"/>
      <c r="C44" s="148"/>
      <c r="D44" s="148"/>
      <c r="E44" s="148"/>
      <c r="F44" s="148"/>
      <c r="G44" s="148"/>
      <c r="H44" s="148"/>
      <c r="I44" s="149"/>
      <c r="J44" s="148"/>
      <c r="K44" s="148"/>
      <c r="L44" s="119"/>
      <c r="S44" s="36"/>
      <c r="T44" s="36"/>
      <c r="U44" s="36"/>
      <c r="V44" s="36"/>
      <c r="W44" s="36"/>
      <c r="X44" s="36"/>
      <c r="Y44" s="36"/>
      <c r="Z44" s="36"/>
      <c r="AA44" s="36"/>
      <c r="AB44" s="36"/>
      <c r="AC44" s="36"/>
      <c r="AD44" s="36"/>
      <c r="AE44" s="36"/>
    </row>
    <row r="45" spans="1:31" s="2" customFormat="1" ht="24.95" customHeight="1">
      <c r="A45" s="36"/>
      <c r="B45" s="37"/>
      <c r="C45" s="25" t="s">
        <v>239</v>
      </c>
      <c r="D45" s="38"/>
      <c r="E45" s="38"/>
      <c r="F45" s="38"/>
      <c r="G45" s="38"/>
      <c r="H45" s="38"/>
      <c r="I45" s="118"/>
      <c r="J45" s="38"/>
      <c r="K45" s="38"/>
      <c r="L45" s="119"/>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8"/>
      <c r="J46" s="38"/>
      <c r="K46" s="38"/>
      <c r="L46" s="119"/>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16.5" customHeight="1">
      <c r="A48" s="36"/>
      <c r="B48" s="37"/>
      <c r="C48" s="38"/>
      <c r="D48" s="38"/>
      <c r="E48" s="398" t="str">
        <f>E7</f>
        <v>VT Lomná, km 1,900, rekonstrukce jezu, č. stavby 4054</v>
      </c>
      <c r="F48" s="399"/>
      <c r="G48" s="399"/>
      <c r="H48" s="399"/>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126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376" t="str">
        <f>E9</f>
        <v>VON - Vedlejší a ostatní náklady</v>
      </c>
      <c r="F50" s="397"/>
      <c r="G50" s="397"/>
      <c r="H50" s="397"/>
      <c r="I50" s="118"/>
      <c r="J50" s="38"/>
      <c r="K50" s="38"/>
      <c r="L50" s="119"/>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8"/>
      <c r="J51" s="38"/>
      <c r="K51" s="38"/>
      <c r="L51" s="119"/>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k. ú. Jablunkov</v>
      </c>
      <c r="G52" s="38"/>
      <c r="H52" s="38"/>
      <c r="I52" s="120" t="s">
        <v>23</v>
      </c>
      <c r="J52" s="61" t="str">
        <f>IF(J12="","",J12)</f>
        <v>6. 11. 2019</v>
      </c>
      <c r="K52" s="38"/>
      <c r="L52" s="119"/>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120" t="s">
        <v>33</v>
      </c>
      <c r="J54" s="34" t="str">
        <f>E21</f>
        <v xml:space="preserve">Golik VH, s. r. o. </v>
      </c>
      <c r="K54" s="38"/>
      <c r="L54" s="119"/>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20" t="s">
        <v>38</v>
      </c>
      <c r="J55" s="34" t="str">
        <f>E24</f>
        <v xml:space="preserve"> </v>
      </c>
      <c r="K55" s="38"/>
      <c r="L55" s="119"/>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8"/>
      <c r="J56" s="38"/>
      <c r="K56" s="38"/>
      <c r="L56" s="119"/>
      <c r="S56" s="36"/>
      <c r="T56" s="36"/>
      <c r="U56" s="36"/>
      <c r="V56" s="36"/>
      <c r="W56" s="36"/>
      <c r="X56" s="36"/>
      <c r="Y56" s="36"/>
      <c r="Z56" s="36"/>
      <c r="AA56" s="36"/>
      <c r="AB56" s="36"/>
      <c r="AC56" s="36"/>
      <c r="AD56" s="36"/>
      <c r="AE56" s="36"/>
    </row>
    <row r="57" spans="1:47" s="2" customFormat="1" ht="29.25" customHeight="1">
      <c r="A57" s="36"/>
      <c r="B57" s="37"/>
      <c r="C57" s="150" t="s">
        <v>275</v>
      </c>
      <c r="D57" s="151"/>
      <c r="E57" s="151"/>
      <c r="F57" s="151"/>
      <c r="G57" s="151"/>
      <c r="H57" s="151"/>
      <c r="I57" s="152"/>
      <c r="J57" s="153" t="s">
        <v>276</v>
      </c>
      <c r="K57" s="151"/>
      <c r="L57" s="119"/>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8"/>
      <c r="J58" s="38"/>
      <c r="K58" s="38"/>
      <c r="L58" s="119"/>
      <c r="S58" s="36"/>
      <c r="T58" s="36"/>
      <c r="U58" s="36"/>
      <c r="V58" s="36"/>
      <c r="W58" s="36"/>
      <c r="X58" s="36"/>
      <c r="Y58" s="36"/>
      <c r="Z58" s="36"/>
      <c r="AA58" s="36"/>
      <c r="AB58" s="36"/>
      <c r="AC58" s="36"/>
      <c r="AD58" s="36"/>
      <c r="AE58" s="36"/>
    </row>
    <row r="59" spans="1:47" s="2" customFormat="1" ht="22.9" customHeight="1">
      <c r="A59" s="36"/>
      <c r="B59" s="37"/>
      <c r="C59" s="154" t="s">
        <v>74</v>
      </c>
      <c r="D59" s="38"/>
      <c r="E59" s="38"/>
      <c r="F59" s="38"/>
      <c r="G59" s="38"/>
      <c r="H59" s="38"/>
      <c r="I59" s="118"/>
      <c r="J59" s="79">
        <f>J80</f>
        <v>0</v>
      </c>
      <c r="K59" s="38"/>
      <c r="L59" s="119"/>
      <c r="S59" s="36"/>
      <c r="T59" s="36"/>
      <c r="U59" s="36"/>
      <c r="V59" s="36"/>
      <c r="W59" s="36"/>
      <c r="X59" s="36"/>
      <c r="Y59" s="36"/>
      <c r="Z59" s="36"/>
      <c r="AA59" s="36"/>
      <c r="AB59" s="36"/>
      <c r="AC59" s="36"/>
      <c r="AD59" s="36"/>
      <c r="AE59" s="36"/>
      <c r="AU59" s="19" t="s">
        <v>283</v>
      </c>
    </row>
    <row r="60" spans="1:47" s="9" customFormat="1" ht="24.95" customHeight="1">
      <c r="B60" s="155"/>
      <c r="C60" s="156"/>
      <c r="D60" s="157" t="s">
        <v>2473</v>
      </c>
      <c r="E60" s="158"/>
      <c r="F60" s="158"/>
      <c r="G60" s="158"/>
      <c r="H60" s="158"/>
      <c r="I60" s="159"/>
      <c r="J60" s="160">
        <f>J81</f>
        <v>0</v>
      </c>
      <c r="K60" s="156"/>
      <c r="L60" s="161"/>
    </row>
    <row r="61" spans="1:47" s="2" customFormat="1" ht="21.7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47" s="2" customFormat="1" ht="6.95" customHeight="1">
      <c r="A62" s="36"/>
      <c r="B62" s="49"/>
      <c r="C62" s="50"/>
      <c r="D62" s="50"/>
      <c r="E62" s="50"/>
      <c r="F62" s="50"/>
      <c r="G62" s="50"/>
      <c r="H62" s="50"/>
      <c r="I62" s="146"/>
      <c r="J62" s="50"/>
      <c r="K62" s="50"/>
      <c r="L62" s="119"/>
      <c r="S62" s="36"/>
      <c r="T62" s="36"/>
      <c r="U62" s="36"/>
      <c r="V62" s="36"/>
      <c r="W62" s="36"/>
      <c r="X62" s="36"/>
      <c r="Y62" s="36"/>
      <c r="Z62" s="36"/>
      <c r="AA62" s="36"/>
      <c r="AB62" s="36"/>
      <c r="AC62" s="36"/>
      <c r="AD62" s="36"/>
      <c r="AE62" s="36"/>
    </row>
    <row r="66" spans="1:63" s="2" customFormat="1" ht="6.95" customHeight="1">
      <c r="A66" s="36"/>
      <c r="B66" s="51"/>
      <c r="C66" s="52"/>
      <c r="D66" s="52"/>
      <c r="E66" s="52"/>
      <c r="F66" s="52"/>
      <c r="G66" s="52"/>
      <c r="H66" s="52"/>
      <c r="I66" s="149"/>
      <c r="J66" s="52"/>
      <c r="K66" s="52"/>
      <c r="L66" s="119"/>
      <c r="S66" s="36"/>
      <c r="T66" s="36"/>
      <c r="U66" s="36"/>
      <c r="V66" s="36"/>
      <c r="W66" s="36"/>
      <c r="X66" s="36"/>
      <c r="Y66" s="36"/>
      <c r="Z66" s="36"/>
      <c r="AA66" s="36"/>
      <c r="AB66" s="36"/>
      <c r="AC66" s="36"/>
      <c r="AD66" s="36"/>
      <c r="AE66" s="36"/>
    </row>
    <row r="67" spans="1:63" s="2" customFormat="1" ht="24.95" customHeight="1">
      <c r="A67" s="36"/>
      <c r="B67" s="37"/>
      <c r="C67" s="25" t="s">
        <v>300</v>
      </c>
      <c r="D67" s="38"/>
      <c r="E67" s="38"/>
      <c r="F67" s="38"/>
      <c r="G67" s="38"/>
      <c r="H67" s="38"/>
      <c r="I67" s="118"/>
      <c r="J67" s="38"/>
      <c r="K67" s="38"/>
      <c r="L67" s="119"/>
      <c r="S67" s="36"/>
      <c r="T67" s="36"/>
      <c r="U67" s="36"/>
      <c r="V67" s="36"/>
      <c r="W67" s="36"/>
      <c r="X67" s="36"/>
      <c r="Y67" s="36"/>
      <c r="Z67" s="36"/>
      <c r="AA67" s="36"/>
      <c r="AB67" s="36"/>
      <c r="AC67" s="36"/>
      <c r="AD67" s="36"/>
      <c r="AE67" s="36"/>
    </row>
    <row r="68" spans="1:63" s="2" customFormat="1" ht="6.95" customHeight="1">
      <c r="A68" s="36"/>
      <c r="B68" s="37"/>
      <c r="C68" s="38"/>
      <c r="D68" s="38"/>
      <c r="E68" s="38"/>
      <c r="F68" s="38"/>
      <c r="G68" s="38"/>
      <c r="H68" s="38"/>
      <c r="I68" s="118"/>
      <c r="J68" s="38"/>
      <c r="K68" s="38"/>
      <c r="L68" s="119"/>
      <c r="S68" s="36"/>
      <c r="T68" s="36"/>
      <c r="U68" s="36"/>
      <c r="V68" s="36"/>
      <c r="W68" s="36"/>
      <c r="X68" s="36"/>
      <c r="Y68" s="36"/>
      <c r="Z68" s="36"/>
      <c r="AA68" s="36"/>
      <c r="AB68" s="36"/>
      <c r="AC68" s="36"/>
      <c r="AD68" s="36"/>
      <c r="AE68" s="36"/>
    </row>
    <row r="69" spans="1:63" s="2" customFormat="1" ht="12" customHeight="1">
      <c r="A69" s="36"/>
      <c r="B69" s="37"/>
      <c r="C69" s="31" t="s">
        <v>16</v>
      </c>
      <c r="D69" s="38"/>
      <c r="E69" s="38"/>
      <c r="F69" s="38"/>
      <c r="G69" s="38"/>
      <c r="H69" s="38"/>
      <c r="I69" s="118"/>
      <c r="J69" s="38"/>
      <c r="K69" s="38"/>
      <c r="L69" s="119"/>
      <c r="S69" s="36"/>
      <c r="T69" s="36"/>
      <c r="U69" s="36"/>
      <c r="V69" s="36"/>
      <c r="W69" s="36"/>
      <c r="X69" s="36"/>
      <c r="Y69" s="36"/>
      <c r="Z69" s="36"/>
      <c r="AA69" s="36"/>
      <c r="AB69" s="36"/>
      <c r="AC69" s="36"/>
      <c r="AD69" s="36"/>
      <c r="AE69" s="36"/>
    </row>
    <row r="70" spans="1:63" s="2" customFormat="1" ht="16.5" customHeight="1">
      <c r="A70" s="36"/>
      <c r="B70" s="37"/>
      <c r="C70" s="38"/>
      <c r="D70" s="38"/>
      <c r="E70" s="398" t="str">
        <f>E7</f>
        <v>VT Lomná, km 1,900, rekonstrukce jezu, č. stavby 4054</v>
      </c>
      <c r="F70" s="399"/>
      <c r="G70" s="399"/>
      <c r="H70" s="399"/>
      <c r="I70" s="118"/>
      <c r="J70" s="38"/>
      <c r="K70" s="38"/>
      <c r="L70" s="119"/>
      <c r="S70" s="36"/>
      <c r="T70" s="36"/>
      <c r="U70" s="36"/>
      <c r="V70" s="36"/>
      <c r="W70" s="36"/>
      <c r="X70" s="36"/>
      <c r="Y70" s="36"/>
      <c r="Z70" s="36"/>
      <c r="AA70" s="36"/>
      <c r="AB70" s="36"/>
      <c r="AC70" s="36"/>
      <c r="AD70" s="36"/>
      <c r="AE70" s="36"/>
    </row>
    <row r="71" spans="1:63" s="2" customFormat="1" ht="12" customHeight="1">
      <c r="A71" s="36"/>
      <c r="B71" s="37"/>
      <c r="C71" s="31" t="s">
        <v>126</v>
      </c>
      <c r="D71" s="38"/>
      <c r="E71" s="38"/>
      <c r="F71" s="38"/>
      <c r="G71" s="38"/>
      <c r="H71" s="38"/>
      <c r="I71" s="118"/>
      <c r="J71" s="38"/>
      <c r="K71" s="38"/>
      <c r="L71" s="119"/>
      <c r="S71" s="36"/>
      <c r="T71" s="36"/>
      <c r="U71" s="36"/>
      <c r="V71" s="36"/>
      <c r="W71" s="36"/>
      <c r="X71" s="36"/>
      <c r="Y71" s="36"/>
      <c r="Z71" s="36"/>
      <c r="AA71" s="36"/>
      <c r="AB71" s="36"/>
      <c r="AC71" s="36"/>
      <c r="AD71" s="36"/>
      <c r="AE71" s="36"/>
    </row>
    <row r="72" spans="1:63" s="2" customFormat="1" ht="16.5" customHeight="1">
      <c r="A72" s="36"/>
      <c r="B72" s="37"/>
      <c r="C72" s="38"/>
      <c r="D72" s="38"/>
      <c r="E72" s="376" t="str">
        <f>E9</f>
        <v>VON - Vedlejší a ostatní náklady</v>
      </c>
      <c r="F72" s="397"/>
      <c r="G72" s="397"/>
      <c r="H72" s="397"/>
      <c r="I72" s="118"/>
      <c r="J72" s="38"/>
      <c r="K72" s="38"/>
      <c r="L72" s="119"/>
      <c r="S72" s="36"/>
      <c r="T72" s="36"/>
      <c r="U72" s="36"/>
      <c r="V72" s="36"/>
      <c r="W72" s="36"/>
      <c r="X72" s="36"/>
      <c r="Y72" s="36"/>
      <c r="Z72" s="36"/>
      <c r="AA72" s="36"/>
      <c r="AB72" s="36"/>
      <c r="AC72" s="36"/>
      <c r="AD72" s="36"/>
      <c r="AE72" s="36"/>
    </row>
    <row r="73" spans="1:63" s="2" customFormat="1" ht="6.95" customHeight="1">
      <c r="A73" s="36"/>
      <c r="B73" s="37"/>
      <c r="C73" s="38"/>
      <c r="D73" s="38"/>
      <c r="E73" s="38"/>
      <c r="F73" s="38"/>
      <c r="G73" s="38"/>
      <c r="H73" s="38"/>
      <c r="I73" s="118"/>
      <c r="J73" s="38"/>
      <c r="K73" s="38"/>
      <c r="L73" s="119"/>
      <c r="S73" s="36"/>
      <c r="T73" s="36"/>
      <c r="U73" s="36"/>
      <c r="V73" s="36"/>
      <c r="W73" s="36"/>
      <c r="X73" s="36"/>
      <c r="Y73" s="36"/>
      <c r="Z73" s="36"/>
      <c r="AA73" s="36"/>
      <c r="AB73" s="36"/>
      <c r="AC73" s="36"/>
      <c r="AD73" s="36"/>
      <c r="AE73" s="36"/>
    </row>
    <row r="74" spans="1:63" s="2" customFormat="1" ht="12" customHeight="1">
      <c r="A74" s="36"/>
      <c r="B74" s="37"/>
      <c r="C74" s="31" t="s">
        <v>21</v>
      </c>
      <c r="D74" s="38"/>
      <c r="E74" s="38"/>
      <c r="F74" s="29" t="str">
        <f>F12</f>
        <v>k. ú. Jablunkov</v>
      </c>
      <c r="G74" s="38"/>
      <c r="H74" s="38"/>
      <c r="I74" s="120" t="s">
        <v>23</v>
      </c>
      <c r="J74" s="61" t="str">
        <f>IF(J12="","",J12)</f>
        <v>6. 11. 2019</v>
      </c>
      <c r="K74" s="38"/>
      <c r="L74" s="119"/>
      <c r="S74" s="36"/>
      <c r="T74" s="36"/>
      <c r="U74" s="36"/>
      <c r="V74" s="36"/>
      <c r="W74" s="36"/>
      <c r="X74" s="36"/>
      <c r="Y74" s="36"/>
      <c r="Z74" s="36"/>
      <c r="AA74" s="36"/>
      <c r="AB74" s="36"/>
      <c r="AC74" s="36"/>
      <c r="AD74" s="36"/>
      <c r="AE74" s="36"/>
    </row>
    <row r="75" spans="1:63" s="2" customFormat="1" ht="6.95" customHeight="1">
      <c r="A75" s="36"/>
      <c r="B75" s="37"/>
      <c r="C75" s="38"/>
      <c r="D75" s="38"/>
      <c r="E75" s="38"/>
      <c r="F75" s="38"/>
      <c r="G75" s="38"/>
      <c r="H75" s="38"/>
      <c r="I75" s="118"/>
      <c r="J75" s="38"/>
      <c r="K75" s="38"/>
      <c r="L75" s="119"/>
      <c r="S75" s="36"/>
      <c r="T75" s="36"/>
      <c r="U75" s="36"/>
      <c r="V75" s="36"/>
      <c r="W75" s="36"/>
      <c r="X75" s="36"/>
      <c r="Y75" s="36"/>
      <c r="Z75" s="36"/>
      <c r="AA75" s="36"/>
      <c r="AB75" s="36"/>
      <c r="AC75" s="36"/>
      <c r="AD75" s="36"/>
      <c r="AE75" s="36"/>
    </row>
    <row r="76" spans="1:63" s="2" customFormat="1" ht="15.2" customHeight="1">
      <c r="A76" s="36"/>
      <c r="B76" s="37"/>
      <c r="C76" s="31" t="s">
        <v>25</v>
      </c>
      <c r="D76" s="38"/>
      <c r="E76" s="38"/>
      <c r="F76" s="29" t="str">
        <f>E15</f>
        <v>Povodí Odry, státní podnik</v>
      </c>
      <c r="G76" s="38"/>
      <c r="H76" s="38"/>
      <c r="I76" s="120" t="s">
        <v>33</v>
      </c>
      <c r="J76" s="34" t="str">
        <f>E21</f>
        <v xml:space="preserve">Golik VH, s. r. o. </v>
      </c>
      <c r="K76" s="38"/>
      <c r="L76" s="119"/>
      <c r="S76" s="36"/>
      <c r="T76" s="36"/>
      <c r="U76" s="36"/>
      <c r="V76" s="36"/>
      <c r="W76" s="36"/>
      <c r="X76" s="36"/>
      <c r="Y76" s="36"/>
      <c r="Z76" s="36"/>
      <c r="AA76" s="36"/>
      <c r="AB76" s="36"/>
      <c r="AC76" s="36"/>
      <c r="AD76" s="36"/>
      <c r="AE76" s="36"/>
    </row>
    <row r="77" spans="1:63" s="2" customFormat="1" ht="15.2" customHeight="1">
      <c r="A77" s="36"/>
      <c r="B77" s="37"/>
      <c r="C77" s="31" t="s">
        <v>31</v>
      </c>
      <c r="D77" s="38"/>
      <c r="E77" s="38"/>
      <c r="F77" s="29" t="str">
        <f>IF(E18="","",E18)</f>
        <v>Vyplň údaj</v>
      </c>
      <c r="G77" s="38"/>
      <c r="H77" s="38"/>
      <c r="I77" s="120" t="s">
        <v>38</v>
      </c>
      <c r="J77" s="34" t="str">
        <f>E24</f>
        <v xml:space="preserve"> </v>
      </c>
      <c r="K77" s="38"/>
      <c r="L77" s="119"/>
      <c r="S77" s="36"/>
      <c r="T77" s="36"/>
      <c r="U77" s="36"/>
      <c r="V77" s="36"/>
      <c r="W77" s="36"/>
      <c r="X77" s="36"/>
      <c r="Y77" s="36"/>
      <c r="Z77" s="36"/>
      <c r="AA77" s="36"/>
      <c r="AB77" s="36"/>
      <c r="AC77" s="36"/>
      <c r="AD77" s="36"/>
      <c r="AE77" s="36"/>
    </row>
    <row r="78" spans="1:63" s="2" customFormat="1" ht="10.35" customHeight="1">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63" s="11" customFormat="1" ht="29.25" customHeight="1">
      <c r="A79" s="168"/>
      <c r="B79" s="169"/>
      <c r="C79" s="170" t="s">
        <v>301</v>
      </c>
      <c r="D79" s="171" t="s">
        <v>61</v>
      </c>
      <c r="E79" s="171" t="s">
        <v>57</v>
      </c>
      <c r="F79" s="171" t="s">
        <v>58</v>
      </c>
      <c r="G79" s="171" t="s">
        <v>302</v>
      </c>
      <c r="H79" s="171" t="s">
        <v>303</v>
      </c>
      <c r="I79" s="172" t="s">
        <v>304</v>
      </c>
      <c r="J79" s="171" t="s">
        <v>276</v>
      </c>
      <c r="K79" s="173" t="s">
        <v>305</v>
      </c>
      <c r="L79" s="174"/>
      <c r="M79" s="70" t="s">
        <v>19</v>
      </c>
      <c r="N79" s="71" t="s">
        <v>46</v>
      </c>
      <c r="O79" s="71" t="s">
        <v>306</v>
      </c>
      <c r="P79" s="71" t="s">
        <v>307</v>
      </c>
      <c r="Q79" s="71" t="s">
        <v>308</v>
      </c>
      <c r="R79" s="71" t="s">
        <v>309</v>
      </c>
      <c r="S79" s="71" t="s">
        <v>310</v>
      </c>
      <c r="T79" s="72" t="s">
        <v>311</v>
      </c>
      <c r="U79" s="168"/>
      <c r="V79" s="168"/>
      <c r="W79" s="168"/>
      <c r="X79" s="168"/>
      <c r="Y79" s="168"/>
      <c r="Z79" s="168"/>
      <c r="AA79" s="168"/>
      <c r="AB79" s="168"/>
      <c r="AC79" s="168"/>
      <c r="AD79" s="168"/>
      <c r="AE79" s="168"/>
    </row>
    <row r="80" spans="1:63" s="2" customFormat="1" ht="22.9" customHeight="1">
      <c r="A80" s="36"/>
      <c r="B80" s="37"/>
      <c r="C80" s="77" t="s">
        <v>312</v>
      </c>
      <c r="D80" s="38"/>
      <c r="E80" s="38"/>
      <c r="F80" s="38"/>
      <c r="G80" s="38"/>
      <c r="H80" s="38"/>
      <c r="I80" s="118"/>
      <c r="J80" s="175">
        <f>BK80</f>
        <v>0</v>
      </c>
      <c r="K80" s="38"/>
      <c r="L80" s="41"/>
      <c r="M80" s="73"/>
      <c r="N80" s="176"/>
      <c r="O80" s="74"/>
      <c r="P80" s="177">
        <f>P81</f>
        <v>0</v>
      </c>
      <c r="Q80" s="74"/>
      <c r="R80" s="177">
        <f>R81</f>
        <v>0</v>
      </c>
      <c r="S80" s="74"/>
      <c r="T80" s="178">
        <f>T81</f>
        <v>0</v>
      </c>
      <c r="U80" s="36"/>
      <c r="V80" s="36"/>
      <c r="W80" s="36"/>
      <c r="X80" s="36"/>
      <c r="Y80" s="36"/>
      <c r="Z80" s="36"/>
      <c r="AA80" s="36"/>
      <c r="AB80" s="36"/>
      <c r="AC80" s="36"/>
      <c r="AD80" s="36"/>
      <c r="AE80" s="36"/>
      <c r="AT80" s="19" t="s">
        <v>75</v>
      </c>
      <c r="AU80" s="19" t="s">
        <v>283</v>
      </c>
      <c r="BK80" s="179">
        <f>BK81</f>
        <v>0</v>
      </c>
    </row>
    <row r="81" spans="1:65" s="12" customFormat="1" ht="25.9" customHeight="1">
      <c r="B81" s="180"/>
      <c r="C81" s="181"/>
      <c r="D81" s="182" t="s">
        <v>75</v>
      </c>
      <c r="E81" s="183" t="s">
        <v>100</v>
      </c>
      <c r="F81" s="183" t="s">
        <v>101</v>
      </c>
      <c r="G81" s="181"/>
      <c r="H81" s="181"/>
      <c r="I81" s="184"/>
      <c r="J81" s="185">
        <f>BK81</f>
        <v>0</v>
      </c>
      <c r="K81" s="181"/>
      <c r="L81" s="186"/>
      <c r="M81" s="187"/>
      <c r="N81" s="188"/>
      <c r="O81" s="188"/>
      <c r="P81" s="189">
        <f>SUM(P82:P118)</f>
        <v>0</v>
      </c>
      <c r="Q81" s="188"/>
      <c r="R81" s="189">
        <f>SUM(R82:R118)</f>
        <v>0</v>
      </c>
      <c r="S81" s="188"/>
      <c r="T81" s="190">
        <f>SUM(T82:T118)</f>
        <v>0</v>
      </c>
      <c r="AR81" s="191" t="s">
        <v>139</v>
      </c>
      <c r="AT81" s="192" t="s">
        <v>75</v>
      </c>
      <c r="AU81" s="192" t="s">
        <v>76</v>
      </c>
      <c r="AY81" s="191" t="s">
        <v>315</v>
      </c>
      <c r="BK81" s="193">
        <f>SUM(BK82:BK118)</f>
        <v>0</v>
      </c>
    </row>
    <row r="82" spans="1:65" s="2" customFormat="1" ht="16.5" customHeight="1">
      <c r="A82" s="36"/>
      <c r="B82" s="37"/>
      <c r="C82" s="196" t="s">
        <v>84</v>
      </c>
      <c r="D82" s="196" t="s">
        <v>317</v>
      </c>
      <c r="E82" s="197" t="s">
        <v>2474</v>
      </c>
      <c r="F82" s="198" t="s">
        <v>2475</v>
      </c>
      <c r="G82" s="199" t="s">
        <v>994</v>
      </c>
      <c r="H82" s="200">
        <v>1</v>
      </c>
      <c r="I82" s="201"/>
      <c r="J82" s="202">
        <f t="shared" ref="J82:J89" si="0">ROUND(I82*H82,2)</f>
        <v>0</v>
      </c>
      <c r="K82" s="198" t="s">
        <v>19</v>
      </c>
      <c r="L82" s="41"/>
      <c r="M82" s="203" t="s">
        <v>19</v>
      </c>
      <c r="N82" s="204" t="s">
        <v>47</v>
      </c>
      <c r="O82" s="66"/>
      <c r="P82" s="205">
        <f t="shared" ref="P82:P89" si="1">O82*H82</f>
        <v>0</v>
      </c>
      <c r="Q82" s="205">
        <v>0</v>
      </c>
      <c r="R82" s="205">
        <f t="shared" ref="R82:R89" si="2">Q82*H82</f>
        <v>0</v>
      </c>
      <c r="S82" s="205">
        <v>0</v>
      </c>
      <c r="T82" s="206">
        <f t="shared" ref="T82:T89" si="3">S82*H82</f>
        <v>0</v>
      </c>
      <c r="U82" s="36"/>
      <c r="V82" s="36"/>
      <c r="W82" s="36"/>
      <c r="X82" s="36"/>
      <c r="Y82" s="36"/>
      <c r="Z82" s="36"/>
      <c r="AA82" s="36"/>
      <c r="AB82" s="36"/>
      <c r="AC82" s="36"/>
      <c r="AD82" s="36"/>
      <c r="AE82" s="36"/>
      <c r="AR82" s="207" t="s">
        <v>2476</v>
      </c>
      <c r="AT82" s="207" t="s">
        <v>317</v>
      </c>
      <c r="AU82" s="207" t="s">
        <v>84</v>
      </c>
      <c r="AY82" s="19" t="s">
        <v>315</v>
      </c>
      <c r="BE82" s="208">
        <f t="shared" ref="BE82:BE89" si="4">IF(N82="základní",J82,0)</f>
        <v>0</v>
      </c>
      <c r="BF82" s="208">
        <f t="shared" ref="BF82:BF89" si="5">IF(N82="snížená",J82,0)</f>
        <v>0</v>
      </c>
      <c r="BG82" s="208">
        <f t="shared" ref="BG82:BG89" si="6">IF(N82="zákl. přenesená",J82,0)</f>
        <v>0</v>
      </c>
      <c r="BH82" s="208">
        <f t="shared" ref="BH82:BH89" si="7">IF(N82="sníž. přenesená",J82,0)</f>
        <v>0</v>
      </c>
      <c r="BI82" s="208">
        <f t="shared" ref="BI82:BI89" si="8">IF(N82="nulová",J82,0)</f>
        <v>0</v>
      </c>
      <c r="BJ82" s="19" t="s">
        <v>84</v>
      </c>
      <c r="BK82" s="208">
        <f t="shared" ref="BK82:BK89" si="9">ROUND(I82*H82,2)</f>
        <v>0</v>
      </c>
      <c r="BL82" s="19" t="s">
        <v>2476</v>
      </c>
      <c r="BM82" s="207" t="s">
        <v>2477</v>
      </c>
    </row>
    <row r="83" spans="1:65" s="2" customFormat="1" ht="16.5" customHeight="1">
      <c r="A83" s="36"/>
      <c r="B83" s="37"/>
      <c r="C83" s="196" t="s">
        <v>86</v>
      </c>
      <c r="D83" s="196" t="s">
        <v>317</v>
      </c>
      <c r="E83" s="197" t="s">
        <v>2478</v>
      </c>
      <c r="F83" s="198" t="s">
        <v>2479</v>
      </c>
      <c r="G83" s="199" t="s">
        <v>994</v>
      </c>
      <c r="H83" s="200">
        <v>1</v>
      </c>
      <c r="I83" s="201"/>
      <c r="J83" s="202">
        <f t="shared" si="0"/>
        <v>0</v>
      </c>
      <c r="K83" s="198" t="s">
        <v>19</v>
      </c>
      <c r="L83" s="41"/>
      <c r="M83" s="203" t="s">
        <v>19</v>
      </c>
      <c r="N83" s="204" t="s">
        <v>47</v>
      </c>
      <c r="O83" s="66"/>
      <c r="P83" s="205">
        <f t="shared" si="1"/>
        <v>0</v>
      </c>
      <c r="Q83" s="205">
        <v>0</v>
      </c>
      <c r="R83" s="205">
        <f t="shared" si="2"/>
        <v>0</v>
      </c>
      <c r="S83" s="205">
        <v>0</v>
      </c>
      <c r="T83" s="206">
        <f t="shared" si="3"/>
        <v>0</v>
      </c>
      <c r="U83" s="36"/>
      <c r="V83" s="36"/>
      <c r="W83" s="36"/>
      <c r="X83" s="36"/>
      <c r="Y83" s="36"/>
      <c r="Z83" s="36"/>
      <c r="AA83" s="36"/>
      <c r="AB83" s="36"/>
      <c r="AC83" s="36"/>
      <c r="AD83" s="36"/>
      <c r="AE83" s="36"/>
      <c r="AR83" s="207" t="s">
        <v>2476</v>
      </c>
      <c r="AT83" s="207" t="s">
        <v>317</v>
      </c>
      <c r="AU83" s="207" t="s">
        <v>84</v>
      </c>
      <c r="AY83" s="19" t="s">
        <v>315</v>
      </c>
      <c r="BE83" s="208">
        <f t="shared" si="4"/>
        <v>0</v>
      </c>
      <c r="BF83" s="208">
        <f t="shared" si="5"/>
        <v>0</v>
      </c>
      <c r="BG83" s="208">
        <f t="shared" si="6"/>
        <v>0</v>
      </c>
      <c r="BH83" s="208">
        <f t="shared" si="7"/>
        <v>0</v>
      </c>
      <c r="BI83" s="208">
        <f t="shared" si="8"/>
        <v>0</v>
      </c>
      <c r="BJ83" s="19" t="s">
        <v>84</v>
      </c>
      <c r="BK83" s="208">
        <f t="shared" si="9"/>
        <v>0</v>
      </c>
      <c r="BL83" s="19" t="s">
        <v>2476</v>
      </c>
      <c r="BM83" s="207" t="s">
        <v>2480</v>
      </c>
    </row>
    <row r="84" spans="1:65" s="2" customFormat="1" ht="16.5" customHeight="1">
      <c r="A84" s="36"/>
      <c r="B84" s="37"/>
      <c r="C84" s="196" t="s">
        <v>142</v>
      </c>
      <c r="D84" s="196" t="s">
        <v>317</v>
      </c>
      <c r="E84" s="197" t="s">
        <v>2481</v>
      </c>
      <c r="F84" s="198" t="s">
        <v>2482</v>
      </c>
      <c r="G84" s="199" t="s">
        <v>994</v>
      </c>
      <c r="H84" s="200">
        <v>1</v>
      </c>
      <c r="I84" s="201"/>
      <c r="J84" s="202">
        <f t="shared" si="0"/>
        <v>0</v>
      </c>
      <c r="K84" s="198" t="s">
        <v>19</v>
      </c>
      <c r="L84" s="41"/>
      <c r="M84" s="203" t="s">
        <v>19</v>
      </c>
      <c r="N84" s="204" t="s">
        <v>47</v>
      </c>
      <c r="O84" s="66"/>
      <c r="P84" s="205">
        <f t="shared" si="1"/>
        <v>0</v>
      </c>
      <c r="Q84" s="205">
        <v>0</v>
      </c>
      <c r="R84" s="205">
        <f t="shared" si="2"/>
        <v>0</v>
      </c>
      <c r="S84" s="205">
        <v>0</v>
      </c>
      <c r="T84" s="206">
        <f t="shared" si="3"/>
        <v>0</v>
      </c>
      <c r="U84" s="36"/>
      <c r="V84" s="36"/>
      <c r="W84" s="36"/>
      <c r="X84" s="36"/>
      <c r="Y84" s="36"/>
      <c r="Z84" s="36"/>
      <c r="AA84" s="36"/>
      <c r="AB84" s="36"/>
      <c r="AC84" s="36"/>
      <c r="AD84" s="36"/>
      <c r="AE84" s="36"/>
      <c r="AR84" s="207" t="s">
        <v>2476</v>
      </c>
      <c r="AT84" s="207" t="s">
        <v>317</v>
      </c>
      <c r="AU84" s="207" t="s">
        <v>84</v>
      </c>
      <c r="AY84" s="19" t="s">
        <v>315</v>
      </c>
      <c r="BE84" s="208">
        <f t="shared" si="4"/>
        <v>0</v>
      </c>
      <c r="BF84" s="208">
        <f t="shared" si="5"/>
        <v>0</v>
      </c>
      <c r="BG84" s="208">
        <f t="shared" si="6"/>
        <v>0</v>
      </c>
      <c r="BH84" s="208">
        <f t="shared" si="7"/>
        <v>0</v>
      </c>
      <c r="BI84" s="208">
        <f t="shared" si="8"/>
        <v>0</v>
      </c>
      <c r="BJ84" s="19" t="s">
        <v>84</v>
      </c>
      <c r="BK84" s="208">
        <f t="shared" si="9"/>
        <v>0</v>
      </c>
      <c r="BL84" s="19" t="s">
        <v>2476</v>
      </c>
      <c r="BM84" s="207" t="s">
        <v>2483</v>
      </c>
    </row>
    <row r="85" spans="1:65" s="2" customFormat="1" ht="24" customHeight="1">
      <c r="A85" s="36"/>
      <c r="B85" s="37"/>
      <c r="C85" s="196" t="s">
        <v>194</v>
      </c>
      <c r="D85" s="196" t="s">
        <v>317</v>
      </c>
      <c r="E85" s="197" t="s">
        <v>2484</v>
      </c>
      <c r="F85" s="198" t="s">
        <v>2485</v>
      </c>
      <c r="G85" s="199" t="s">
        <v>994</v>
      </c>
      <c r="H85" s="200">
        <v>1</v>
      </c>
      <c r="I85" s="201"/>
      <c r="J85" s="202">
        <f t="shared" si="0"/>
        <v>0</v>
      </c>
      <c r="K85" s="198" t="s">
        <v>19</v>
      </c>
      <c r="L85" s="41"/>
      <c r="M85" s="203" t="s">
        <v>19</v>
      </c>
      <c r="N85" s="204" t="s">
        <v>47</v>
      </c>
      <c r="O85" s="66"/>
      <c r="P85" s="205">
        <f t="shared" si="1"/>
        <v>0</v>
      </c>
      <c r="Q85" s="205">
        <v>0</v>
      </c>
      <c r="R85" s="205">
        <f t="shared" si="2"/>
        <v>0</v>
      </c>
      <c r="S85" s="205">
        <v>0</v>
      </c>
      <c r="T85" s="206">
        <f t="shared" si="3"/>
        <v>0</v>
      </c>
      <c r="U85" s="36"/>
      <c r="V85" s="36"/>
      <c r="W85" s="36"/>
      <c r="X85" s="36"/>
      <c r="Y85" s="36"/>
      <c r="Z85" s="36"/>
      <c r="AA85" s="36"/>
      <c r="AB85" s="36"/>
      <c r="AC85" s="36"/>
      <c r="AD85" s="36"/>
      <c r="AE85" s="36"/>
      <c r="AR85" s="207" t="s">
        <v>2476</v>
      </c>
      <c r="AT85" s="207" t="s">
        <v>317</v>
      </c>
      <c r="AU85" s="207" t="s">
        <v>84</v>
      </c>
      <c r="AY85" s="19" t="s">
        <v>315</v>
      </c>
      <c r="BE85" s="208">
        <f t="shared" si="4"/>
        <v>0</v>
      </c>
      <c r="BF85" s="208">
        <f t="shared" si="5"/>
        <v>0</v>
      </c>
      <c r="BG85" s="208">
        <f t="shared" si="6"/>
        <v>0</v>
      </c>
      <c r="BH85" s="208">
        <f t="shared" si="7"/>
        <v>0</v>
      </c>
      <c r="BI85" s="208">
        <f t="shared" si="8"/>
        <v>0</v>
      </c>
      <c r="BJ85" s="19" t="s">
        <v>84</v>
      </c>
      <c r="BK85" s="208">
        <f t="shared" si="9"/>
        <v>0</v>
      </c>
      <c r="BL85" s="19" t="s">
        <v>2476</v>
      </c>
      <c r="BM85" s="207" t="s">
        <v>2486</v>
      </c>
    </row>
    <row r="86" spans="1:65" s="2" customFormat="1" ht="16.5" customHeight="1">
      <c r="A86" s="36"/>
      <c r="B86" s="37"/>
      <c r="C86" s="196" t="s">
        <v>139</v>
      </c>
      <c r="D86" s="196" t="s">
        <v>317</v>
      </c>
      <c r="E86" s="197" t="s">
        <v>2487</v>
      </c>
      <c r="F86" s="198" t="s">
        <v>2488</v>
      </c>
      <c r="G86" s="199" t="s">
        <v>994</v>
      </c>
      <c r="H86" s="200">
        <v>1</v>
      </c>
      <c r="I86" s="201"/>
      <c r="J86" s="202">
        <f t="shared" si="0"/>
        <v>0</v>
      </c>
      <c r="K86" s="198" t="s">
        <v>19</v>
      </c>
      <c r="L86" s="41"/>
      <c r="M86" s="203" t="s">
        <v>19</v>
      </c>
      <c r="N86" s="204" t="s">
        <v>47</v>
      </c>
      <c r="O86" s="66"/>
      <c r="P86" s="205">
        <f t="shared" si="1"/>
        <v>0</v>
      </c>
      <c r="Q86" s="205">
        <v>0</v>
      </c>
      <c r="R86" s="205">
        <f t="shared" si="2"/>
        <v>0</v>
      </c>
      <c r="S86" s="205">
        <v>0</v>
      </c>
      <c r="T86" s="206">
        <f t="shared" si="3"/>
        <v>0</v>
      </c>
      <c r="U86" s="36"/>
      <c r="V86" s="36"/>
      <c r="W86" s="36"/>
      <c r="X86" s="36"/>
      <c r="Y86" s="36"/>
      <c r="Z86" s="36"/>
      <c r="AA86" s="36"/>
      <c r="AB86" s="36"/>
      <c r="AC86" s="36"/>
      <c r="AD86" s="36"/>
      <c r="AE86" s="36"/>
      <c r="AR86" s="207" t="s">
        <v>2476</v>
      </c>
      <c r="AT86" s="207" t="s">
        <v>317</v>
      </c>
      <c r="AU86" s="207" t="s">
        <v>84</v>
      </c>
      <c r="AY86" s="19" t="s">
        <v>315</v>
      </c>
      <c r="BE86" s="208">
        <f t="shared" si="4"/>
        <v>0</v>
      </c>
      <c r="BF86" s="208">
        <f t="shared" si="5"/>
        <v>0</v>
      </c>
      <c r="BG86" s="208">
        <f t="shared" si="6"/>
        <v>0</v>
      </c>
      <c r="BH86" s="208">
        <f t="shared" si="7"/>
        <v>0</v>
      </c>
      <c r="BI86" s="208">
        <f t="shared" si="8"/>
        <v>0</v>
      </c>
      <c r="BJ86" s="19" t="s">
        <v>84</v>
      </c>
      <c r="BK86" s="208">
        <f t="shared" si="9"/>
        <v>0</v>
      </c>
      <c r="BL86" s="19" t="s">
        <v>2476</v>
      </c>
      <c r="BM86" s="207" t="s">
        <v>2489</v>
      </c>
    </row>
    <row r="87" spans="1:65" s="2" customFormat="1" ht="16.5" customHeight="1">
      <c r="A87" s="36"/>
      <c r="B87" s="37"/>
      <c r="C87" s="196" t="s">
        <v>202</v>
      </c>
      <c r="D87" s="196" t="s">
        <v>317</v>
      </c>
      <c r="E87" s="197" t="s">
        <v>2490</v>
      </c>
      <c r="F87" s="198" t="s">
        <v>2491</v>
      </c>
      <c r="G87" s="199" t="s">
        <v>994</v>
      </c>
      <c r="H87" s="200">
        <v>1</v>
      </c>
      <c r="I87" s="201"/>
      <c r="J87" s="202">
        <f t="shared" si="0"/>
        <v>0</v>
      </c>
      <c r="K87" s="198" t="s">
        <v>19</v>
      </c>
      <c r="L87" s="41"/>
      <c r="M87" s="203" t="s">
        <v>19</v>
      </c>
      <c r="N87" s="204" t="s">
        <v>47</v>
      </c>
      <c r="O87" s="66"/>
      <c r="P87" s="205">
        <f t="shared" si="1"/>
        <v>0</v>
      </c>
      <c r="Q87" s="205">
        <v>0</v>
      </c>
      <c r="R87" s="205">
        <f t="shared" si="2"/>
        <v>0</v>
      </c>
      <c r="S87" s="205">
        <v>0</v>
      </c>
      <c r="T87" s="206">
        <f t="shared" si="3"/>
        <v>0</v>
      </c>
      <c r="U87" s="36"/>
      <c r="V87" s="36"/>
      <c r="W87" s="36"/>
      <c r="X87" s="36"/>
      <c r="Y87" s="36"/>
      <c r="Z87" s="36"/>
      <c r="AA87" s="36"/>
      <c r="AB87" s="36"/>
      <c r="AC87" s="36"/>
      <c r="AD87" s="36"/>
      <c r="AE87" s="36"/>
      <c r="AR87" s="207" t="s">
        <v>2476</v>
      </c>
      <c r="AT87" s="207" t="s">
        <v>317</v>
      </c>
      <c r="AU87" s="207" t="s">
        <v>84</v>
      </c>
      <c r="AY87" s="19" t="s">
        <v>315</v>
      </c>
      <c r="BE87" s="208">
        <f t="shared" si="4"/>
        <v>0</v>
      </c>
      <c r="BF87" s="208">
        <f t="shared" si="5"/>
        <v>0</v>
      </c>
      <c r="BG87" s="208">
        <f t="shared" si="6"/>
        <v>0</v>
      </c>
      <c r="BH87" s="208">
        <f t="shared" si="7"/>
        <v>0</v>
      </c>
      <c r="BI87" s="208">
        <f t="shared" si="8"/>
        <v>0</v>
      </c>
      <c r="BJ87" s="19" t="s">
        <v>84</v>
      </c>
      <c r="BK87" s="208">
        <f t="shared" si="9"/>
        <v>0</v>
      </c>
      <c r="BL87" s="19" t="s">
        <v>2476</v>
      </c>
      <c r="BM87" s="207" t="s">
        <v>2492</v>
      </c>
    </row>
    <row r="88" spans="1:65" s="2" customFormat="1" ht="16.5" customHeight="1">
      <c r="A88" s="36"/>
      <c r="B88" s="37"/>
      <c r="C88" s="196" t="s">
        <v>372</v>
      </c>
      <c r="D88" s="196" t="s">
        <v>317</v>
      </c>
      <c r="E88" s="197" t="s">
        <v>2493</v>
      </c>
      <c r="F88" s="198" t="s">
        <v>2494</v>
      </c>
      <c r="G88" s="199" t="s">
        <v>994</v>
      </c>
      <c r="H88" s="200">
        <v>1</v>
      </c>
      <c r="I88" s="201"/>
      <c r="J88" s="202">
        <f t="shared" si="0"/>
        <v>0</v>
      </c>
      <c r="K88" s="198" t="s">
        <v>19</v>
      </c>
      <c r="L88" s="41"/>
      <c r="M88" s="203" t="s">
        <v>19</v>
      </c>
      <c r="N88" s="204" t="s">
        <v>47</v>
      </c>
      <c r="O88" s="66"/>
      <c r="P88" s="205">
        <f t="shared" si="1"/>
        <v>0</v>
      </c>
      <c r="Q88" s="205">
        <v>0</v>
      </c>
      <c r="R88" s="205">
        <f t="shared" si="2"/>
        <v>0</v>
      </c>
      <c r="S88" s="205">
        <v>0</v>
      </c>
      <c r="T88" s="206">
        <f t="shared" si="3"/>
        <v>0</v>
      </c>
      <c r="U88" s="36"/>
      <c r="V88" s="36"/>
      <c r="W88" s="36"/>
      <c r="X88" s="36"/>
      <c r="Y88" s="36"/>
      <c r="Z88" s="36"/>
      <c r="AA88" s="36"/>
      <c r="AB88" s="36"/>
      <c r="AC88" s="36"/>
      <c r="AD88" s="36"/>
      <c r="AE88" s="36"/>
      <c r="AR88" s="207" t="s">
        <v>2476</v>
      </c>
      <c r="AT88" s="207" t="s">
        <v>317</v>
      </c>
      <c r="AU88" s="207" t="s">
        <v>84</v>
      </c>
      <c r="AY88" s="19" t="s">
        <v>315</v>
      </c>
      <c r="BE88" s="208">
        <f t="shared" si="4"/>
        <v>0</v>
      </c>
      <c r="BF88" s="208">
        <f t="shared" si="5"/>
        <v>0</v>
      </c>
      <c r="BG88" s="208">
        <f t="shared" si="6"/>
        <v>0</v>
      </c>
      <c r="BH88" s="208">
        <f t="shared" si="7"/>
        <v>0</v>
      </c>
      <c r="BI88" s="208">
        <f t="shared" si="8"/>
        <v>0</v>
      </c>
      <c r="BJ88" s="19" t="s">
        <v>84</v>
      </c>
      <c r="BK88" s="208">
        <f t="shared" si="9"/>
        <v>0</v>
      </c>
      <c r="BL88" s="19" t="s">
        <v>2476</v>
      </c>
      <c r="BM88" s="207" t="s">
        <v>2495</v>
      </c>
    </row>
    <row r="89" spans="1:65" s="2" customFormat="1" ht="16.5" customHeight="1">
      <c r="A89" s="36"/>
      <c r="B89" s="37"/>
      <c r="C89" s="196" t="s">
        <v>379</v>
      </c>
      <c r="D89" s="196" t="s">
        <v>317</v>
      </c>
      <c r="E89" s="197" t="s">
        <v>2496</v>
      </c>
      <c r="F89" s="198" t="s">
        <v>2497</v>
      </c>
      <c r="G89" s="199" t="s">
        <v>994</v>
      </c>
      <c r="H89" s="200">
        <v>1</v>
      </c>
      <c r="I89" s="201"/>
      <c r="J89" s="202">
        <f t="shared" si="0"/>
        <v>0</v>
      </c>
      <c r="K89" s="198" t="s">
        <v>19</v>
      </c>
      <c r="L89" s="41"/>
      <c r="M89" s="203" t="s">
        <v>19</v>
      </c>
      <c r="N89" s="204" t="s">
        <v>47</v>
      </c>
      <c r="O89" s="66"/>
      <c r="P89" s="205">
        <f t="shared" si="1"/>
        <v>0</v>
      </c>
      <c r="Q89" s="205">
        <v>0</v>
      </c>
      <c r="R89" s="205">
        <f t="shared" si="2"/>
        <v>0</v>
      </c>
      <c r="S89" s="205">
        <v>0</v>
      </c>
      <c r="T89" s="206">
        <f t="shared" si="3"/>
        <v>0</v>
      </c>
      <c r="U89" s="36"/>
      <c r="V89" s="36"/>
      <c r="W89" s="36"/>
      <c r="X89" s="36"/>
      <c r="Y89" s="36"/>
      <c r="Z89" s="36"/>
      <c r="AA89" s="36"/>
      <c r="AB89" s="36"/>
      <c r="AC89" s="36"/>
      <c r="AD89" s="36"/>
      <c r="AE89" s="36"/>
      <c r="AR89" s="207" t="s">
        <v>2476</v>
      </c>
      <c r="AT89" s="207" t="s">
        <v>317</v>
      </c>
      <c r="AU89" s="207" t="s">
        <v>84</v>
      </c>
      <c r="AY89" s="19" t="s">
        <v>315</v>
      </c>
      <c r="BE89" s="208">
        <f t="shared" si="4"/>
        <v>0</v>
      </c>
      <c r="BF89" s="208">
        <f t="shared" si="5"/>
        <v>0</v>
      </c>
      <c r="BG89" s="208">
        <f t="shared" si="6"/>
        <v>0</v>
      </c>
      <c r="BH89" s="208">
        <f t="shared" si="7"/>
        <v>0</v>
      </c>
      <c r="BI89" s="208">
        <f t="shared" si="8"/>
        <v>0</v>
      </c>
      <c r="BJ89" s="19" t="s">
        <v>84</v>
      </c>
      <c r="BK89" s="208">
        <f t="shared" si="9"/>
        <v>0</v>
      </c>
      <c r="BL89" s="19" t="s">
        <v>2476</v>
      </c>
      <c r="BM89" s="207" t="s">
        <v>2498</v>
      </c>
    </row>
    <row r="90" spans="1:65" s="2" customFormat="1" ht="29.25">
      <c r="A90" s="36"/>
      <c r="B90" s="37"/>
      <c r="C90" s="38"/>
      <c r="D90" s="209" t="s">
        <v>345</v>
      </c>
      <c r="E90" s="38"/>
      <c r="F90" s="224" t="s">
        <v>2499</v>
      </c>
      <c r="G90" s="38"/>
      <c r="H90" s="38"/>
      <c r="I90" s="118"/>
      <c r="J90" s="38"/>
      <c r="K90" s="38"/>
      <c r="L90" s="41"/>
      <c r="M90" s="211"/>
      <c r="N90" s="212"/>
      <c r="O90" s="66"/>
      <c r="P90" s="66"/>
      <c r="Q90" s="66"/>
      <c r="R90" s="66"/>
      <c r="S90" s="66"/>
      <c r="T90" s="67"/>
      <c r="U90" s="36"/>
      <c r="V90" s="36"/>
      <c r="W90" s="36"/>
      <c r="X90" s="36"/>
      <c r="Y90" s="36"/>
      <c r="Z90" s="36"/>
      <c r="AA90" s="36"/>
      <c r="AB90" s="36"/>
      <c r="AC90" s="36"/>
      <c r="AD90" s="36"/>
      <c r="AE90" s="36"/>
      <c r="AT90" s="19" t="s">
        <v>345</v>
      </c>
      <c r="AU90" s="19" t="s">
        <v>84</v>
      </c>
    </row>
    <row r="91" spans="1:65" s="2" customFormat="1" ht="16.5" customHeight="1">
      <c r="A91" s="36"/>
      <c r="B91" s="37"/>
      <c r="C91" s="196" t="s">
        <v>385</v>
      </c>
      <c r="D91" s="196" t="s">
        <v>317</v>
      </c>
      <c r="E91" s="197" t="s">
        <v>2500</v>
      </c>
      <c r="F91" s="198" t="s">
        <v>2501</v>
      </c>
      <c r="G91" s="199" t="s">
        <v>994</v>
      </c>
      <c r="H91" s="200">
        <v>1</v>
      </c>
      <c r="I91" s="201"/>
      <c r="J91" s="202">
        <f>ROUND(I91*H91,2)</f>
        <v>0</v>
      </c>
      <c r="K91" s="198" t="s">
        <v>19</v>
      </c>
      <c r="L91" s="41"/>
      <c r="M91" s="203" t="s">
        <v>19</v>
      </c>
      <c r="N91" s="204" t="s">
        <v>47</v>
      </c>
      <c r="O91" s="66"/>
      <c r="P91" s="205">
        <f>O91*H91</f>
        <v>0</v>
      </c>
      <c r="Q91" s="205">
        <v>0</v>
      </c>
      <c r="R91" s="205">
        <f>Q91*H91</f>
        <v>0</v>
      </c>
      <c r="S91" s="205">
        <v>0</v>
      </c>
      <c r="T91" s="206">
        <f>S91*H91</f>
        <v>0</v>
      </c>
      <c r="U91" s="36"/>
      <c r="V91" s="36"/>
      <c r="W91" s="36"/>
      <c r="X91" s="36"/>
      <c r="Y91" s="36"/>
      <c r="Z91" s="36"/>
      <c r="AA91" s="36"/>
      <c r="AB91" s="36"/>
      <c r="AC91" s="36"/>
      <c r="AD91" s="36"/>
      <c r="AE91" s="36"/>
      <c r="AR91" s="207" t="s">
        <v>2476</v>
      </c>
      <c r="AT91" s="207" t="s">
        <v>317</v>
      </c>
      <c r="AU91" s="207" t="s">
        <v>84</v>
      </c>
      <c r="AY91" s="19" t="s">
        <v>315</v>
      </c>
      <c r="BE91" s="208">
        <f>IF(N91="základní",J91,0)</f>
        <v>0</v>
      </c>
      <c r="BF91" s="208">
        <f>IF(N91="snížená",J91,0)</f>
        <v>0</v>
      </c>
      <c r="BG91" s="208">
        <f>IF(N91="zákl. přenesená",J91,0)</f>
        <v>0</v>
      </c>
      <c r="BH91" s="208">
        <f>IF(N91="sníž. přenesená",J91,0)</f>
        <v>0</v>
      </c>
      <c r="BI91" s="208">
        <f>IF(N91="nulová",J91,0)</f>
        <v>0</v>
      </c>
      <c r="BJ91" s="19" t="s">
        <v>84</v>
      </c>
      <c r="BK91" s="208">
        <f>ROUND(I91*H91,2)</f>
        <v>0</v>
      </c>
      <c r="BL91" s="19" t="s">
        <v>2476</v>
      </c>
      <c r="BM91" s="207" t="s">
        <v>2502</v>
      </c>
    </row>
    <row r="92" spans="1:65" s="2" customFormat="1" ht="16.5" customHeight="1">
      <c r="A92" s="36"/>
      <c r="B92" s="37"/>
      <c r="C92" s="196" t="s">
        <v>390</v>
      </c>
      <c r="D92" s="196" t="s">
        <v>317</v>
      </c>
      <c r="E92" s="197" t="s">
        <v>2503</v>
      </c>
      <c r="F92" s="198" t="s">
        <v>2504</v>
      </c>
      <c r="G92" s="199" t="s">
        <v>994</v>
      </c>
      <c r="H92" s="200">
        <v>1</v>
      </c>
      <c r="I92" s="201"/>
      <c r="J92" s="202">
        <f>ROUND(I92*H92,2)</f>
        <v>0</v>
      </c>
      <c r="K92" s="198" t="s">
        <v>19</v>
      </c>
      <c r="L92" s="41"/>
      <c r="M92" s="203" t="s">
        <v>19</v>
      </c>
      <c r="N92" s="204" t="s">
        <v>47</v>
      </c>
      <c r="O92" s="66"/>
      <c r="P92" s="205">
        <f>O92*H92</f>
        <v>0</v>
      </c>
      <c r="Q92" s="205">
        <v>0</v>
      </c>
      <c r="R92" s="205">
        <f>Q92*H92</f>
        <v>0</v>
      </c>
      <c r="S92" s="205">
        <v>0</v>
      </c>
      <c r="T92" s="206">
        <f>S92*H92</f>
        <v>0</v>
      </c>
      <c r="U92" s="36"/>
      <c r="V92" s="36"/>
      <c r="W92" s="36"/>
      <c r="X92" s="36"/>
      <c r="Y92" s="36"/>
      <c r="Z92" s="36"/>
      <c r="AA92" s="36"/>
      <c r="AB92" s="36"/>
      <c r="AC92" s="36"/>
      <c r="AD92" s="36"/>
      <c r="AE92" s="36"/>
      <c r="AR92" s="207" t="s">
        <v>2476</v>
      </c>
      <c r="AT92" s="207" t="s">
        <v>317</v>
      </c>
      <c r="AU92" s="207" t="s">
        <v>84</v>
      </c>
      <c r="AY92" s="19" t="s">
        <v>315</v>
      </c>
      <c r="BE92" s="208">
        <f>IF(N92="základní",J92,0)</f>
        <v>0</v>
      </c>
      <c r="BF92" s="208">
        <f>IF(N92="snížená",J92,0)</f>
        <v>0</v>
      </c>
      <c r="BG92" s="208">
        <f>IF(N92="zákl. přenesená",J92,0)</f>
        <v>0</v>
      </c>
      <c r="BH92" s="208">
        <f>IF(N92="sníž. přenesená",J92,0)</f>
        <v>0</v>
      </c>
      <c r="BI92" s="208">
        <f>IF(N92="nulová",J92,0)</f>
        <v>0</v>
      </c>
      <c r="BJ92" s="19" t="s">
        <v>84</v>
      </c>
      <c r="BK92" s="208">
        <f>ROUND(I92*H92,2)</f>
        <v>0</v>
      </c>
      <c r="BL92" s="19" t="s">
        <v>2476</v>
      </c>
      <c r="BM92" s="207" t="s">
        <v>2505</v>
      </c>
    </row>
    <row r="93" spans="1:65" s="2" customFormat="1" ht="19.5">
      <c r="A93" s="36"/>
      <c r="B93" s="37"/>
      <c r="C93" s="38"/>
      <c r="D93" s="209" t="s">
        <v>345</v>
      </c>
      <c r="E93" s="38"/>
      <c r="F93" s="224" t="s">
        <v>2506</v>
      </c>
      <c r="G93" s="38"/>
      <c r="H93" s="38"/>
      <c r="I93" s="118"/>
      <c r="J93" s="38"/>
      <c r="K93" s="38"/>
      <c r="L93" s="41"/>
      <c r="M93" s="211"/>
      <c r="N93" s="212"/>
      <c r="O93" s="66"/>
      <c r="P93" s="66"/>
      <c r="Q93" s="66"/>
      <c r="R93" s="66"/>
      <c r="S93" s="66"/>
      <c r="T93" s="67"/>
      <c r="U93" s="36"/>
      <c r="V93" s="36"/>
      <c r="W93" s="36"/>
      <c r="X93" s="36"/>
      <c r="Y93" s="36"/>
      <c r="Z93" s="36"/>
      <c r="AA93" s="36"/>
      <c r="AB93" s="36"/>
      <c r="AC93" s="36"/>
      <c r="AD93" s="36"/>
      <c r="AE93" s="36"/>
      <c r="AT93" s="19" t="s">
        <v>345</v>
      </c>
      <c r="AU93" s="19" t="s">
        <v>84</v>
      </c>
    </row>
    <row r="94" spans="1:65" s="2" customFormat="1" ht="16.5" customHeight="1">
      <c r="A94" s="36"/>
      <c r="B94" s="37"/>
      <c r="C94" s="196" t="s">
        <v>397</v>
      </c>
      <c r="D94" s="196" t="s">
        <v>317</v>
      </c>
      <c r="E94" s="197" t="s">
        <v>2507</v>
      </c>
      <c r="F94" s="198" t="s">
        <v>2508</v>
      </c>
      <c r="G94" s="199" t="s">
        <v>994</v>
      </c>
      <c r="H94" s="200">
        <v>1</v>
      </c>
      <c r="I94" s="201"/>
      <c r="J94" s="202">
        <f t="shared" ref="J94:J105" si="10">ROUND(I94*H94,2)</f>
        <v>0</v>
      </c>
      <c r="K94" s="198" t="s">
        <v>19</v>
      </c>
      <c r="L94" s="41"/>
      <c r="M94" s="203" t="s">
        <v>19</v>
      </c>
      <c r="N94" s="204" t="s">
        <v>47</v>
      </c>
      <c r="O94" s="66"/>
      <c r="P94" s="205">
        <f t="shared" ref="P94:P105" si="11">O94*H94</f>
        <v>0</v>
      </c>
      <c r="Q94" s="205">
        <v>0</v>
      </c>
      <c r="R94" s="205">
        <f t="shared" ref="R94:R105" si="12">Q94*H94</f>
        <v>0</v>
      </c>
      <c r="S94" s="205">
        <v>0</v>
      </c>
      <c r="T94" s="206">
        <f t="shared" ref="T94:T105" si="13">S94*H94</f>
        <v>0</v>
      </c>
      <c r="U94" s="36"/>
      <c r="V94" s="36"/>
      <c r="W94" s="36"/>
      <c r="X94" s="36"/>
      <c r="Y94" s="36"/>
      <c r="Z94" s="36"/>
      <c r="AA94" s="36"/>
      <c r="AB94" s="36"/>
      <c r="AC94" s="36"/>
      <c r="AD94" s="36"/>
      <c r="AE94" s="36"/>
      <c r="AR94" s="207" t="s">
        <v>2476</v>
      </c>
      <c r="AT94" s="207" t="s">
        <v>317</v>
      </c>
      <c r="AU94" s="207" t="s">
        <v>84</v>
      </c>
      <c r="AY94" s="19" t="s">
        <v>315</v>
      </c>
      <c r="BE94" s="208">
        <f t="shared" ref="BE94:BE105" si="14">IF(N94="základní",J94,0)</f>
        <v>0</v>
      </c>
      <c r="BF94" s="208">
        <f t="shared" ref="BF94:BF105" si="15">IF(N94="snížená",J94,0)</f>
        <v>0</v>
      </c>
      <c r="BG94" s="208">
        <f t="shared" ref="BG94:BG105" si="16">IF(N94="zákl. přenesená",J94,0)</f>
        <v>0</v>
      </c>
      <c r="BH94" s="208">
        <f t="shared" ref="BH94:BH105" si="17">IF(N94="sníž. přenesená",J94,0)</f>
        <v>0</v>
      </c>
      <c r="BI94" s="208">
        <f t="shared" ref="BI94:BI105" si="18">IF(N94="nulová",J94,0)</f>
        <v>0</v>
      </c>
      <c r="BJ94" s="19" t="s">
        <v>84</v>
      </c>
      <c r="BK94" s="208">
        <f t="shared" ref="BK94:BK105" si="19">ROUND(I94*H94,2)</f>
        <v>0</v>
      </c>
      <c r="BL94" s="19" t="s">
        <v>2476</v>
      </c>
      <c r="BM94" s="207" t="s">
        <v>2509</v>
      </c>
    </row>
    <row r="95" spans="1:65" s="2" customFormat="1" ht="24" customHeight="1">
      <c r="A95" s="36"/>
      <c r="B95" s="37"/>
      <c r="C95" s="196" t="s">
        <v>179</v>
      </c>
      <c r="D95" s="196" t="s">
        <v>317</v>
      </c>
      <c r="E95" s="197" t="s">
        <v>2510</v>
      </c>
      <c r="F95" s="198" t="s">
        <v>2511</v>
      </c>
      <c r="G95" s="199" t="s">
        <v>994</v>
      </c>
      <c r="H95" s="200">
        <v>1</v>
      </c>
      <c r="I95" s="201"/>
      <c r="J95" s="202">
        <f t="shared" si="10"/>
        <v>0</v>
      </c>
      <c r="K95" s="198" t="s">
        <v>19</v>
      </c>
      <c r="L95" s="41"/>
      <c r="M95" s="203" t="s">
        <v>19</v>
      </c>
      <c r="N95" s="204" t="s">
        <v>47</v>
      </c>
      <c r="O95" s="66"/>
      <c r="P95" s="205">
        <f t="shared" si="11"/>
        <v>0</v>
      </c>
      <c r="Q95" s="205">
        <v>0</v>
      </c>
      <c r="R95" s="205">
        <f t="shared" si="12"/>
        <v>0</v>
      </c>
      <c r="S95" s="205">
        <v>0</v>
      </c>
      <c r="T95" s="206">
        <f t="shared" si="13"/>
        <v>0</v>
      </c>
      <c r="U95" s="36"/>
      <c r="V95" s="36"/>
      <c r="W95" s="36"/>
      <c r="X95" s="36"/>
      <c r="Y95" s="36"/>
      <c r="Z95" s="36"/>
      <c r="AA95" s="36"/>
      <c r="AB95" s="36"/>
      <c r="AC95" s="36"/>
      <c r="AD95" s="36"/>
      <c r="AE95" s="36"/>
      <c r="AR95" s="207" t="s">
        <v>2476</v>
      </c>
      <c r="AT95" s="207" t="s">
        <v>317</v>
      </c>
      <c r="AU95" s="207" t="s">
        <v>84</v>
      </c>
      <c r="AY95" s="19" t="s">
        <v>315</v>
      </c>
      <c r="BE95" s="208">
        <f t="shared" si="14"/>
        <v>0</v>
      </c>
      <c r="BF95" s="208">
        <f t="shared" si="15"/>
        <v>0</v>
      </c>
      <c r="BG95" s="208">
        <f t="shared" si="16"/>
        <v>0</v>
      </c>
      <c r="BH95" s="208">
        <f t="shared" si="17"/>
        <v>0</v>
      </c>
      <c r="BI95" s="208">
        <f t="shared" si="18"/>
        <v>0</v>
      </c>
      <c r="BJ95" s="19" t="s">
        <v>84</v>
      </c>
      <c r="BK95" s="208">
        <f t="shared" si="19"/>
        <v>0</v>
      </c>
      <c r="BL95" s="19" t="s">
        <v>2476</v>
      </c>
      <c r="BM95" s="207" t="s">
        <v>2512</v>
      </c>
    </row>
    <row r="96" spans="1:65" s="2" customFormat="1" ht="24" customHeight="1">
      <c r="A96" s="36"/>
      <c r="B96" s="37"/>
      <c r="C96" s="196" t="s">
        <v>136</v>
      </c>
      <c r="D96" s="196" t="s">
        <v>317</v>
      </c>
      <c r="E96" s="197" t="s">
        <v>2513</v>
      </c>
      <c r="F96" s="198" t="s">
        <v>2514</v>
      </c>
      <c r="G96" s="199" t="s">
        <v>994</v>
      </c>
      <c r="H96" s="200">
        <v>1</v>
      </c>
      <c r="I96" s="201"/>
      <c r="J96" s="202">
        <f t="shared" si="10"/>
        <v>0</v>
      </c>
      <c r="K96" s="198" t="s">
        <v>19</v>
      </c>
      <c r="L96" s="41"/>
      <c r="M96" s="203" t="s">
        <v>19</v>
      </c>
      <c r="N96" s="204" t="s">
        <v>47</v>
      </c>
      <c r="O96" s="66"/>
      <c r="P96" s="205">
        <f t="shared" si="11"/>
        <v>0</v>
      </c>
      <c r="Q96" s="205">
        <v>0</v>
      </c>
      <c r="R96" s="205">
        <f t="shared" si="12"/>
        <v>0</v>
      </c>
      <c r="S96" s="205">
        <v>0</v>
      </c>
      <c r="T96" s="206">
        <f t="shared" si="13"/>
        <v>0</v>
      </c>
      <c r="U96" s="36"/>
      <c r="V96" s="36"/>
      <c r="W96" s="36"/>
      <c r="X96" s="36"/>
      <c r="Y96" s="36"/>
      <c r="Z96" s="36"/>
      <c r="AA96" s="36"/>
      <c r="AB96" s="36"/>
      <c r="AC96" s="36"/>
      <c r="AD96" s="36"/>
      <c r="AE96" s="36"/>
      <c r="AR96" s="207" t="s">
        <v>2476</v>
      </c>
      <c r="AT96" s="207" t="s">
        <v>317</v>
      </c>
      <c r="AU96" s="207" t="s">
        <v>84</v>
      </c>
      <c r="AY96" s="19" t="s">
        <v>315</v>
      </c>
      <c r="BE96" s="208">
        <f t="shared" si="14"/>
        <v>0</v>
      </c>
      <c r="BF96" s="208">
        <f t="shared" si="15"/>
        <v>0</v>
      </c>
      <c r="BG96" s="208">
        <f t="shared" si="16"/>
        <v>0</v>
      </c>
      <c r="BH96" s="208">
        <f t="shared" si="17"/>
        <v>0</v>
      </c>
      <c r="BI96" s="208">
        <f t="shared" si="18"/>
        <v>0</v>
      </c>
      <c r="BJ96" s="19" t="s">
        <v>84</v>
      </c>
      <c r="BK96" s="208">
        <f t="shared" si="19"/>
        <v>0</v>
      </c>
      <c r="BL96" s="19" t="s">
        <v>2476</v>
      </c>
      <c r="BM96" s="207" t="s">
        <v>2515</v>
      </c>
    </row>
    <row r="97" spans="1:65" s="2" customFormat="1" ht="16.5" customHeight="1">
      <c r="A97" s="36"/>
      <c r="B97" s="37"/>
      <c r="C97" s="196" t="s">
        <v>416</v>
      </c>
      <c r="D97" s="196" t="s">
        <v>317</v>
      </c>
      <c r="E97" s="197" t="s">
        <v>2516</v>
      </c>
      <c r="F97" s="198" t="s">
        <v>2517</v>
      </c>
      <c r="G97" s="199" t="s">
        <v>994</v>
      </c>
      <c r="H97" s="200">
        <v>1</v>
      </c>
      <c r="I97" s="201"/>
      <c r="J97" s="202">
        <f t="shared" si="10"/>
        <v>0</v>
      </c>
      <c r="K97" s="198" t="s">
        <v>19</v>
      </c>
      <c r="L97" s="41"/>
      <c r="M97" s="203" t="s">
        <v>19</v>
      </c>
      <c r="N97" s="204" t="s">
        <v>47</v>
      </c>
      <c r="O97" s="66"/>
      <c r="P97" s="205">
        <f t="shared" si="11"/>
        <v>0</v>
      </c>
      <c r="Q97" s="205">
        <v>0</v>
      </c>
      <c r="R97" s="205">
        <f t="shared" si="12"/>
        <v>0</v>
      </c>
      <c r="S97" s="205">
        <v>0</v>
      </c>
      <c r="T97" s="206">
        <f t="shared" si="13"/>
        <v>0</v>
      </c>
      <c r="U97" s="36"/>
      <c r="V97" s="36"/>
      <c r="W97" s="36"/>
      <c r="X97" s="36"/>
      <c r="Y97" s="36"/>
      <c r="Z97" s="36"/>
      <c r="AA97" s="36"/>
      <c r="AB97" s="36"/>
      <c r="AC97" s="36"/>
      <c r="AD97" s="36"/>
      <c r="AE97" s="36"/>
      <c r="AR97" s="207" t="s">
        <v>2476</v>
      </c>
      <c r="AT97" s="207" t="s">
        <v>317</v>
      </c>
      <c r="AU97" s="207" t="s">
        <v>84</v>
      </c>
      <c r="AY97" s="19" t="s">
        <v>315</v>
      </c>
      <c r="BE97" s="208">
        <f t="shared" si="14"/>
        <v>0</v>
      </c>
      <c r="BF97" s="208">
        <f t="shared" si="15"/>
        <v>0</v>
      </c>
      <c r="BG97" s="208">
        <f t="shared" si="16"/>
        <v>0</v>
      </c>
      <c r="BH97" s="208">
        <f t="shared" si="17"/>
        <v>0</v>
      </c>
      <c r="BI97" s="208">
        <f t="shared" si="18"/>
        <v>0</v>
      </c>
      <c r="BJ97" s="19" t="s">
        <v>84</v>
      </c>
      <c r="BK97" s="208">
        <f t="shared" si="19"/>
        <v>0</v>
      </c>
      <c r="BL97" s="19" t="s">
        <v>2476</v>
      </c>
      <c r="BM97" s="207" t="s">
        <v>2518</v>
      </c>
    </row>
    <row r="98" spans="1:65" s="2" customFormat="1" ht="16.5" customHeight="1">
      <c r="A98" s="36"/>
      <c r="B98" s="37"/>
      <c r="C98" s="196" t="s">
        <v>8</v>
      </c>
      <c r="D98" s="196" t="s">
        <v>317</v>
      </c>
      <c r="E98" s="197" t="s">
        <v>2519</v>
      </c>
      <c r="F98" s="198" t="s">
        <v>2520</v>
      </c>
      <c r="G98" s="199" t="s">
        <v>994</v>
      </c>
      <c r="H98" s="200">
        <v>1</v>
      </c>
      <c r="I98" s="201"/>
      <c r="J98" s="202">
        <f t="shared" si="10"/>
        <v>0</v>
      </c>
      <c r="K98" s="198" t="s">
        <v>19</v>
      </c>
      <c r="L98" s="41"/>
      <c r="M98" s="203" t="s">
        <v>19</v>
      </c>
      <c r="N98" s="204" t="s">
        <v>47</v>
      </c>
      <c r="O98" s="66"/>
      <c r="P98" s="205">
        <f t="shared" si="11"/>
        <v>0</v>
      </c>
      <c r="Q98" s="205">
        <v>0</v>
      </c>
      <c r="R98" s="205">
        <f t="shared" si="12"/>
        <v>0</v>
      </c>
      <c r="S98" s="205">
        <v>0</v>
      </c>
      <c r="T98" s="206">
        <f t="shared" si="13"/>
        <v>0</v>
      </c>
      <c r="U98" s="36"/>
      <c r="V98" s="36"/>
      <c r="W98" s="36"/>
      <c r="X98" s="36"/>
      <c r="Y98" s="36"/>
      <c r="Z98" s="36"/>
      <c r="AA98" s="36"/>
      <c r="AB98" s="36"/>
      <c r="AC98" s="36"/>
      <c r="AD98" s="36"/>
      <c r="AE98" s="36"/>
      <c r="AR98" s="207" t="s">
        <v>2476</v>
      </c>
      <c r="AT98" s="207" t="s">
        <v>317</v>
      </c>
      <c r="AU98" s="207" t="s">
        <v>84</v>
      </c>
      <c r="AY98" s="19" t="s">
        <v>315</v>
      </c>
      <c r="BE98" s="208">
        <f t="shared" si="14"/>
        <v>0</v>
      </c>
      <c r="BF98" s="208">
        <f t="shared" si="15"/>
        <v>0</v>
      </c>
      <c r="BG98" s="208">
        <f t="shared" si="16"/>
        <v>0</v>
      </c>
      <c r="BH98" s="208">
        <f t="shared" si="17"/>
        <v>0</v>
      </c>
      <c r="BI98" s="208">
        <f t="shared" si="18"/>
        <v>0</v>
      </c>
      <c r="BJ98" s="19" t="s">
        <v>84</v>
      </c>
      <c r="BK98" s="208">
        <f t="shared" si="19"/>
        <v>0</v>
      </c>
      <c r="BL98" s="19" t="s">
        <v>2476</v>
      </c>
      <c r="BM98" s="207" t="s">
        <v>2521</v>
      </c>
    </row>
    <row r="99" spans="1:65" s="2" customFormat="1" ht="24" customHeight="1">
      <c r="A99" s="36"/>
      <c r="B99" s="37"/>
      <c r="C99" s="196" t="s">
        <v>440</v>
      </c>
      <c r="D99" s="196" t="s">
        <v>317</v>
      </c>
      <c r="E99" s="197" t="s">
        <v>2522</v>
      </c>
      <c r="F99" s="198" t="s">
        <v>2523</v>
      </c>
      <c r="G99" s="199" t="s">
        <v>994</v>
      </c>
      <c r="H99" s="200">
        <v>1</v>
      </c>
      <c r="I99" s="201"/>
      <c r="J99" s="202">
        <f t="shared" si="10"/>
        <v>0</v>
      </c>
      <c r="K99" s="198" t="s">
        <v>19</v>
      </c>
      <c r="L99" s="41"/>
      <c r="M99" s="203" t="s">
        <v>19</v>
      </c>
      <c r="N99" s="204" t="s">
        <v>47</v>
      </c>
      <c r="O99" s="66"/>
      <c r="P99" s="205">
        <f t="shared" si="11"/>
        <v>0</v>
      </c>
      <c r="Q99" s="205">
        <v>0</v>
      </c>
      <c r="R99" s="205">
        <f t="shared" si="12"/>
        <v>0</v>
      </c>
      <c r="S99" s="205">
        <v>0</v>
      </c>
      <c r="T99" s="206">
        <f t="shared" si="13"/>
        <v>0</v>
      </c>
      <c r="U99" s="36"/>
      <c r="V99" s="36"/>
      <c r="W99" s="36"/>
      <c r="X99" s="36"/>
      <c r="Y99" s="36"/>
      <c r="Z99" s="36"/>
      <c r="AA99" s="36"/>
      <c r="AB99" s="36"/>
      <c r="AC99" s="36"/>
      <c r="AD99" s="36"/>
      <c r="AE99" s="36"/>
      <c r="AR99" s="207" t="s">
        <v>2476</v>
      </c>
      <c r="AT99" s="207" t="s">
        <v>317</v>
      </c>
      <c r="AU99" s="207" t="s">
        <v>84</v>
      </c>
      <c r="AY99" s="19" t="s">
        <v>315</v>
      </c>
      <c r="BE99" s="208">
        <f t="shared" si="14"/>
        <v>0</v>
      </c>
      <c r="BF99" s="208">
        <f t="shared" si="15"/>
        <v>0</v>
      </c>
      <c r="BG99" s="208">
        <f t="shared" si="16"/>
        <v>0</v>
      </c>
      <c r="BH99" s="208">
        <f t="shared" si="17"/>
        <v>0</v>
      </c>
      <c r="BI99" s="208">
        <f t="shared" si="18"/>
        <v>0</v>
      </c>
      <c r="BJ99" s="19" t="s">
        <v>84</v>
      </c>
      <c r="BK99" s="208">
        <f t="shared" si="19"/>
        <v>0</v>
      </c>
      <c r="BL99" s="19" t="s">
        <v>2476</v>
      </c>
      <c r="BM99" s="207" t="s">
        <v>2524</v>
      </c>
    </row>
    <row r="100" spans="1:65" s="2" customFormat="1" ht="16.5" customHeight="1">
      <c r="A100" s="36"/>
      <c r="B100" s="37"/>
      <c r="C100" s="196" t="s">
        <v>447</v>
      </c>
      <c r="D100" s="196" t="s">
        <v>317</v>
      </c>
      <c r="E100" s="197" t="s">
        <v>2525</v>
      </c>
      <c r="F100" s="198" t="s">
        <v>2526</v>
      </c>
      <c r="G100" s="199" t="s">
        <v>994</v>
      </c>
      <c r="H100" s="200">
        <v>1</v>
      </c>
      <c r="I100" s="201"/>
      <c r="J100" s="202">
        <f t="shared" si="10"/>
        <v>0</v>
      </c>
      <c r="K100" s="198" t="s">
        <v>19</v>
      </c>
      <c r="L100" s="41"/>
      <c r="M100" s="203" t="s">
        <v>19</v>
      </c>
      <c r="N100" s="204" t="s">
        <v>47</v>
      </c>
      <c r="O100" s="66"/>
      <c r="P100" s="205">
        <f t="shared" si="11"/>
        <v>0</v>
      </c>
      <c r="Q100" s="205">
        <v>0</v>
      </c>
      <c r="R100" s="205">
        <f t="shared" si="12"/>
        <v>0</v>
      </c>
      <c r="S100" s="205">
        <v>0</v>
      </c>
      <c r="T100" s="206">
        <f t="shared" si="13"/>
        <v>0</v>
      </c>
      <c r="U100" s="36"/>
      <c r="V100" s="36"/>
      <c r="W100" s="36"/>
      <c r="X100" s="36"/>
      <c r="Y100" s="36"/>
      <c r="Z100" s="36"/>
      <c r="AA100" s="36"/>
      <c r="AB100" s="36"/>
      <c r="AC100" s="36"/>
      <c r="AD100" s="36"/>
      <c r="AE100" s="36"/>
      <c r="AR100" s="207" t="s">
        <v>2476</v>
      </c>
      <c r="AT100" s="207" t="s">
        <v>317</v>
      </c>
      <c r="AU100" s="207" t="s">
        <v>84</v>
      </c>
      <c r="AY100" s="19" t="s">
        <v>315</v>
      </c>
      <c r="BE100" s="208">
        <f t="shared" si="14"/>
        <v>0</v>
      </c>
      <c r="BF100" s="208">
        <f t="shared" si="15"/>
        <v>0</v>
      </c>
      <c r="BG100" s="208">
        <f t="shared" si="16"/>
        <v>0</v>
      </c>
      <c r="BH100" s="208">
        <f t="shared" si="17"/>
        <v>0</v>
      </c>
      <c r="BI100" s="208">
        <f t="shared" si="18"/>
        <v>0</v>
      </c>
      <c r="BJ100" s="19" t="s">
        <v>84</v>
      </c>
      <c r="BK100" s="208">
        <f t="shared" si="19"/>
        <v>0</v>
      </c>
      <c r="BL100" s="19" t="s">
        <v>2476</v>
      </c>
      <c r="BM100" s="207" t="s">
        <v>2527</v>
      </c>
    </row>
    <row r="101" spans="1:65" s="2" customFormat="1" ht="16.5" customHeight="1">
      <c r="A101" s="36"/>
      <c r="B101" s="37"/>
      <c r="C101" s="196" t="s">
        <v>454</v>
      </c>
      <c r="D101" s="196" t="s">
        <v>317</v>
      </c>
      <c r="E101" s="197" t="s">
        <v>2528</v>
      </c>
      <c r="F101" s="198" t="s">
        <v>2529</v>
      </c>
      <c r="G101" s="199" t="s">
        <v>994</v>
      </c>
      <c r="H101" s="200">
        <v>1</v>
      </c>
      <c r="I101" s="201"/>
      <c r="J101" s="202">
        <f t="shared" si="10"/>
        <v>0</v>
      </c>
      <c r="K101" s="198" t="s">
        <v>19</v>
      </c>
      <c r="L101" s="41"/>
      <c r="M101" s="203" t="s">
        <v>19</v>
      </c>
      <c r="N101" s="204" t="s">
        <v>47</v>
      </c>
      <c r="O101" s="66"/>
      <c r="P101" s="205">
        <f t="shared" si="11"/>
        <v>0</v>
      </c>
      <c r="Q101" s="205">
        <v>0</v>
      </c>
      <c r="R101" s="205">
        <f t="shared" si="12"/>
        <v>0</v>
      </c>
      <c r="S101" s="205">
        <v>0</v>
      </c>
      <c r="T101" s="206">
        <f t="shared" si="13"/>
        <v>0</v>
      </c>
      <c r="U101" s="36"/>
      <c r="V101" s="36"/>
      <c r="W101" s="36"/>
      <c r="X101" s="36"/>
      <c r="Y101" s="36"/>
      <c r="Z101" s="36"/>
      <c r="AA101" s="36"/>
      <c r="AB101" s="36"/>
      <c r="AC101" s="36"/>
      <c r="AD101" s="36"/>
      <c r="AE101" s="36"/>
      <c r="AR101" s="207" t="s">
        <v>2476</v>
      </c>
      <c r="AT101" s="207" t="s">
        <v>317</v>
      </c>
      <c r="AU101" s="207" t="s">
        <v>84</v>
      </c>
      <c r="AY101" s="19" t="s">
        <v>315</v>
      </c>
      <c r="BE101" s="208">
        <f t="shared" si="14"/>
        <v>0</v>
      </c>
      <c r="BF101" s="208">
        <f t="shared" si="15"/>
        <v>0</v>
      </c>
      <c r="BG101" s="208">
        <f t="shared" si="16"/>
        <v>0</v>
      </c>
      <c r="BH101" s="208">
        <f t="shared" si="17"/>
        <v>0</v>
      </c>
      <c r="BI101" s="208">
        <f t="shared" si="18"/>
        <v>0</v>
      </c>
      <c r="BJ101" s="19" t="s">
        <v>84</v>
      </c>
      <c r="BK101" s="208">
        <f t="shared" si="19"/>
        <v>0</v>
      </c>
      <c r="BL101" s="19" t="s">
        <v>2476</v>
      </c>
      <c r="BM101" s="207" t="s">
        <v>2530</v>
      </c>
    </row>
    <row r="102" spans="1:65" s="2" customFormat="1" ht="16.5" customHeight="1">
      <c r="A102" s="36"/>
      <c r="B102" s="37"/>
      <c r="C102" s="196" t="s">
        <v>460</v>
      </c>
      <c r="D102" s="196" t="s">
        <v>317</v>
      </c>
      <c r="E102" s="197" t="s">
        <v>2531</v>
      </c>
      <c r="F102" s="198" t="s">
        <v>2532</v>
      </c>
      <c r="G102" s="199" t="s">
        <v>994</v>
      </c>
      <c r="H102" s="200">
        <v>1</v>
      </c>
      <c r="I102" s="201"/>
      <c r="J102" s="202">
        <f t="shared" si="10"/>
        <v>0</v>
      </c>
      <c r="K102" s="198" t="s">
        <v>19</v>
      </c>
      <c r="L102" s="41"/>
      <c r="M102" s="203" t="s">
        <v>19</v>
      </c>
      <c r="N102" s="204" t="s">
        <v>47</v>
      </c>
      <c r="O102" s="66"/>
      <c r="P102" s="205">
        <f t="shared" si="11"/>
        <v>0</v>
      </c>
      <c r="Q102" s="205">
        <v>0</v>
      </c>
      <c r="R102" s="205">
        <f t="shared" si="12"/>
        <v>0</v>
      </c>
      <c r="S102" s="205">
        <v>0</v>
      </c>
      <c r="T102" s="206">
        <f t="shared" si="13"/>
        <v>0</v>
      </c>
      <c r="U102" s="36"/>
      <c r="V102" s="36"/>
      <c r="W102" s="36"/>
      <c r="X102" s="36"/>
      <c r="Y102" s="36"/>
      <c r="Z102" s="36"/>
      <c r="AA102" s="36"/>
      <c r="AB102" s="36"/>
      <c r="AC102" s="36"/>
      <c r="AD102" s="36"/>
      <c r="AE102" s="36"/>
      <c r="AR102" s="207" t="s">
        <v>2476</v>
      </c>
      <c r="AT102" s="207" t="s">
        <v>317</v>
      </c>
      <c r="AU102" s="207" t="s">
        <v>84</v>
      </c>
      <c r="AY102" s="19" t="s">
        <v>315</v>
      </c>
      <c r="BE102" s="208">
        <f t="shared" si="14"/>
        <v>0</v>
      </c>
      <c r="BF102" s="208">
        <f t="shared" si="15"/>
        <v>0</v>
      </c>
      <c r="BG102" s="208">
        <f t="shared" si="16"/>
        <v>0</v>
      </c>
      <c r="BH102" s="208">
        <f t="shared" si="17"/>
        <v>0</v>
      </c>
      <c r="BI102" s="208">
        <f t="shared" si="18"/>
        <v>0</v>
      </c>
      <c r="BJ102" s="19" t="s">
        <v>84</v>
      </c>
      <c r="BK102" s="208">
        <f t="shared" si="19"/>
        <v>0</v>
      </c>
      <c r="BL102" s="19" t="s">
        <v>2476</v>
      </c>
      <c r="BM102" s="207" t="s">
        <v>2533</v>
      </c>
    </row>
    <row r="103" spans="1:65" s="2" customFormat="1" ht="16.5" customHeight="1">
      <c r="A103" s="36"/>
      <c r="B103" s="37"/>
      <c r="C103" s="196" t="s">
        <v>466</v>
      </c>
      <c r="D103" s="196" t="s">
        <v>317</v>
      </c>
      <c r="E103" s="197" t="s">
        <v>2534</v>
      </c>
      <c r="F103" s="198" t="s">
        <v>2535</v>
      </c>
      <c r="G103" s="199" t="s">
        <v>994</v>
      </c>
      <c r="H103" s="200">
        <v>1</v>
      </c>
      <c r="I103" s="201"/>
      <c r="J103" s="202">
        <f t="shared" si="10"/>
        <v>0</v>
      </c>
      <c r="K103" s="198" t="s">
        <v>19</v>
      </c>
      <c r="L103" s="41"/>
      <c r="M103" s="203" t="s">
        <v>19</v>
      </c>
      <c r="N103" s="204" t="s">
        <v>47</v>
      </c>
      <c r="O103" s="66"/>
      <c r="P103" s="205">
        <f t="shared" si="11"/>
        <v>0</v>
      </c>
      <c r="Q103" s="205">
        <v>0</v>
      </c>
      <c r="R103" s="205">
        <f t="shared" si="12"/>
        <v>0</v>
      </c>
      <c r="S103" s="205">
        <v>0</v>
      </c>
      <c r="T103" s="206">
        <f t="shared" si="13"/>
        <v>0</v>
      </c>
      <c r="U103" s="36"/>
      <c r="V103" s="36"/>
      <c r="W103" s="36"/>
      <c r="X103" s="36"/>
      <c r="Y103" s="36"/>
      <c r="Z103" s="36"/>
      <c r="AA103" s="36"/>
      <c r="AB103" s="36"/>
      <c r="AC103" s="36"/>
      <c r="AD103" s="36"/>
      <c r="AE103" s="36"/>
      <c r="AR103" s="207" t="s">
        <v>2476</v>
      </c>
      <c r="AT103" s="207" t="s">
        <v>317</v>
      </c>
      <c r="AU103" s="207" t="s">
        <v>84</v>
      </c>
      <c r="AY103" s="19" t="s">
        <v>315</v>
      </c>
      <c r="BE103" s="208">
        <f t="shared" si="14"/>
        <v>0</v>
      </c>
      <c r="BF103" s="208">
        <f t="shared" si="15"/>
        <v>0</v>
      </c>
      <c r="BG103" s="208">
        <f t="shared" si="16"/>
        <v>0</v>
      </c>
      <c r="BH103" s="208">
        <f t="shared" si="17"/>
        <v>0</v>
      </c>
      <c r="BI103" s="208">
        <f t="shared" si="18"/>
        <v>0</v>
      </c>
      <c r="BJ103" s="19" t="s">
        <v>84</v>
      </c>
      <c r="BK103" s="208">
        <f t="shared" si="19"/>
        <v>0</v>
      </c>
      <c r="BL103" s="19" t="s">
        <v>2476</v>
      </c>
      <c r="BM103" s="207" t="s">
        <v>2536</v>
      </c>
    </row>
    <row r="104" spans="1:65" s="2" customFormat="1" ht="16.5" customHeight="1">
      <c r="A104" s="36"/>
      <c r="B104" s="37"/>
      <c r="C104" s="196" t="s">
        <v>7</v>
      </c>
      <c r="D104" s="196" t="s">
        <v>317</v>
      </c>
      <c r="E104" s="197" t="s">
        <v>2537</v>
      </c>
      <c r="F104" s="198" t="s">
        <v>2538</v>
      </c>
      <c r="G104" s="199" t="s">
        <v>994</v>
      </c>
      <c r="H104" s="200">
        <v>1</v>
      </c>
      <c r="I104" s="201"/>
      <c r="J104" s="202">
        <f t="shared" si="10"/>
        <v>0</v>
      </c>
      <c r="K104" s="198" t="s">
        <v>19</v>
      </c>
      <c r="L104" s="41"/>
      <c r="M104" s="203" t="s">
        <v>19</v>
      </c>
      <c r="N104" s="204" t="s">
        <v>47</v>
      </c>
      <c r="O104" s="66"/>
      <c r="P104" s="205">
        <f t="shared" si="11"/>
        <v>0</v>
      </c>
      <c r="Q104" s="205">
        <v>0</v>
      </c>
      <c r="R104" s="205">
        <f t="shared" si="12"/>
        <v>0</v>
      </c>
      <c r="S104" s="205">
        <v>0</v>
      </c>
      <c r="T104" s="206">
        <f t="shared" si="13"/>
        <v>0</v>
      </c>
      <c r="U104" s="36"/>
      <c r="V104" s="36"/>
      <c r="W104" s="36"/>
      <c r="X104" s="36"/>
      <c r="Y104" s="36"/>
      <c r="Z104" s="36"/>
      <c r="AA104" s="36"/>
      <c r="AB104" s="36"/>
      <c r="AC104" s="36"/>
      <c r="AD104" s="36"/>
      <c r="AE104" s="36"/>
      <c r="AR104" s="207" t="s">
        <v>2476</v>
      </c>
      <c r="AT104" s="207" t="s">
        <v>317</v>
      </c>
      <c r="AU104" s="207" t="s">
        <v>84</v>
      </c>
      <c r="AY104" s="19" t="s">
        <v>315</v>
      </c>
      <c r="BE104" s="208">
        <f t="shared" si="14"/>
        <v>0</v>
      </c>
      <c r="BF104" s="208">
        <f t="shared" si="15"/>
        <v>0</v>
      </c>
      <c r="BG104" s="208">
        <f t="shared" si="16"/>
        <v>0</v>
      </c>
      <c r="BH104" s="208">
        <f t="shared" si="17"/>
        <v>0</v>
      </c>
      <c r="BI104" s="208">
        <f t="shared" si="18"/>
        <v>0</v>
      </c>
      <c r="BJ104" s="19" t="s">
        <v>84</v>
      </c>
      <c r="BK104" s="208">
        <f t="shared" si="19"/>
        <v>0</v>
      </c>
      <c r="BL104" s="19" t="s">
        <v>2476</v>
      </c>
      <c r="BM104" s="207" t="s">
        <v>2539</v>
      </c>
    </row>
    <row r="105" spans="1:65" s="2" customFormat="1" ht="24" customHeight="1">
      <c r="A105" s="36"/>
      <c r="B105" s="37"/>
      <c r="C105" s="196" t="s">
        <v>494</v>
      </c>
      <c r="D105" s="196" t="s">
        <v>317</v>
      </c>
      <c r="E105" s="197" t="s">
        <v>2540</v>
      </c>
      <c r="F105" s="198" t="s">
        <v>2541</v>
      </c>
      <c r="G105" s="199" t="s">
        <v>994</v>
      </c>
      <c r="H105" s="200">
        <v>1</v>
      </c>
      <c r="I105" s="201"/>
      <c r="J105" s="202">
        <f t="shared" si="10"/>
        <v>0</v>
      </c>
      <c r="K105" s="198" t="s">
        <v>19</v>
      </c>
      <c r="L105" s="41"/>
      <c r="M105" s="203" t="s">
        <v>19</v>
      </c>
      <c r="N105" s="204" t="s">
        <v>47</v>
      </c>
      <c r="O105" s="66"/>
      <c r="P105" s="205">
        <f t="shared" si="11"/>
        <v>0</v>
      </c>
      <c r="Q105" s="205">
        <v>0</v>
      </c>
      <c r="R105" s="205">
        <f t="shared" si="12"/>
        <v>0</v>
      </c>
      <c r="S105" s="205">
        <v>0</v>
      </c>
      <c r="T105" s="206">
        <f t="shared" si="13"/>
        <v>0</v>
      </c>
      <c r="U105" s="36"/>
      <c r="V105" s="36"/>
      <c r="W105" s="36"/>
      <c r="X105" s="36"/>
      <c r="Y105" s="36"/>
      <c r="Z105" s="36"/>
      <c r="AA105" s="36"/>
      <c r="AB105" s="36"/>
      <c r="AC105" s="36"/>
      <c r="AD105" s="36"/>
      <c r="AE105" s="36"/>
      <c r="AR105" s="207" t="s">
        <v>2476</v>
      </c>
      <c r="AT105" s="207" t="s">
        <v>317</v>
      </c>
      <c r="AU105" s="207" t="s">
        <v>84</v>
      </c>
      <c r="AY105" s="19" t="s">
        <v>315</v>
      </c>
      <c r="BE105" s="208">
        <f t="shared" si="14"/>
        <v>0</v>
      </c>
      <c r="BF105" s="208">
        <f t="shared" si="15"/>
        <v>0</v>
      </c>
      <c r="BG105" s="208">
        <f t="shared" si="16"/>
        <v>0</v>
      </c>
      <c r="BH105" s="208">
        <f t="shared" si="17"/>
        <v>0</v>
      </c>
      <c r="BI105" s="208">
        <f t="shared" si="18"/>
        <v>0</v>
      </c>
      <c r="BJ105" s="19" t="s">
        <v>84</v>
      </c>
      <c r="BK105" s="208">
        <f t="shared" si="19"/>
        <v>0</v>
      </c>
      <c r="BL105" s="19" t="s">
        <v>2476</v>
      </c>
      <c r="BM105" s="207" t="s">
        <v>2542</v>
      </c>
    </row>
    <row r="106" spans="1:65" s="2" customFormat="1" ht="48.75">
      <c r="A106" s="36"/>
      <c r="B106" s="37"/>
      <c r="C106" s="38"/>
      <c r="D106" s="209" t="s">
        <v>322</v>
      </c>
      <c r="E106" s="38"/>
      <c r="F106" s="210" t="s">
        <v>2543</v>
      </c>
      <c r="G106" s="38"/>
      <c r="H106" s="38"/>
      <c r="I106" s="118"/>
      <c r="J106" s="38"/>
      <c r="K106" s="38"/>
      <c r="L106" s="41"/>
      <c r="M106" s="211"/>
      <c r="N106" s="212"/>
      <c r="O106" s="66"/>
      <c r="P106" s="66"/>
      <c r="Q106" s="66"/>
      <c r="R106" s="66"/>
      <c r="S106" s="66"/>
      <c r="T106" s="67"/>
      <c r="U106" s="36"/>
      <c r="V106" s="36"/>
      <c r="W106" s="36"/>
      <c r="X106" s="36"/>
      <c r="Y106" s="36"/>
      <c r="Z106" s="36"/>
      <c r="AA106" s="36"/>
      <c r="AB106" s="36"/>
      <c r="AC106" s="36"/>
      <c r="AD106" s="36"/>
      <c r="AE106" s="36"/>
      <c r="AT106" s="19" t="s">
        <v>322</v>
      </c>
      <c r="AU106" s="19" t="s">
        <v>84</v>
      </c>
    </row>
    <row r="107" spans="1:65" s="2" customFormat="1" ht="16.5" customHeight="1">
      <c r="A107" s="36"/>
      <c r="B107" s="37"/>
      <c r="C107" s="196" t="s">
        <v>500</v>
      </c>
      <c r="D107" s="196" t="s">
        <v>317</v>
      </c>
      <c r="E107" s="197" t="s">
        <v>2544</v>
      </c>
      <c r="F107" s="198" t="s">
        <v>2545</v>
      </c>
      <c r="G107" s="199" t="s">
        <v>994</v>
      </c>
      <c r="H107" s="200">
        <v>1</v>
      </c>
      <c r="I107" s="201"/>
      <c r="J107" s="202">
        <f>ROUND(I107*H107,2)</f>
        <v>0</v>
      </c>
      <c r="K107" s="198" t="s">
        <v>19</v>
      </c>
      <c r="L107" s="41"/>
      <c r="M107" s="203" t="s">
        <v>19</v>
      </c>
      <c r="N107" s="204" t="s">
        <v>47</v>
      </c>
      <c r="O107" s="66"/>
      <c r="P107" s="205">
        <f>O107*H107</f>
        <v>0</v>
      </c>
      <c r="Q107" s="205">
        <v>0</v>
      </c>
      <c r="R107" s="205">
        <f>Q107*H107</f>
        <v>0</v>
      </c>
      <c r="S107" s="205">
        <v>0</v>
      </c>
      <c r="T107" s="206">
        <f>S107*H107</f>
        <v>0</v>
      </c>
      <c r="U107" s="36"/>
      <c r="V107" s="36"/>
      <c r="W107" s="36"/>
      <c r="X107" s="36"/>
      <c r="Y107" s="36"/>
      <c r="Z107" s="36"/>
      <c r="AA107" s="36"/>
      <c r="AB107" s="36"/>
      <c r="AC107" s="36"/>
      <c r="AD107" s="36"/>
      <c r="AE107" s="36"/>
      <c r="AR107" s="207" t="s">
        <v>2476</v>
      </c>
      <c r="AT107" s="207" t="s">
        <v>317</v>
      </c>
      <c r="AU107" s="207" t="s">
        <v>84</v>
      </c>
      <c r="AY107" s="19" t="s">
        <v>315</v>
      </c>
      <c r="BE107" s="208">
        <f>IF(N107="základní",J107,0)</f>
        <v>0</v>
      </c>
      <c r="BF107" s="208">
        <f>IF(N107="snížená",J107,0)</f>
        <v>0</v>
      </c>
      <c r="BG107" s="208">
        <f>IF(N107="zákl. přenesená",J107,0)</f>
        <v>0</v>
      </c>
      <c r="BH107" s="208">
        <f>IF(N107="sníž. přenesená",J107,0)</f>
        <v>0</v>
      </c>
      <c r="BI107" s="208">
        <f>IF(N107="nulová",J107,0)</f>
        <v>0</v>
      </c>
      <c r="BJ107" s="19" t="s">
        <v>84</v>
      </c>
      <c r="BK107" s="208">
        <f>ROUND(I107*H107,2)</f>
        <v>0</v>
      </c>
      <c r="BL107" s="19" t="s">
        <v>2476</v>
      </c>
      <c r="BM107" s="207" t="s">
        <v>2546</v>
      </c>
    </row>
    <row r="108" spans="1:65" s="2" customFormat="1" ht="24" customHeight="1">
      <c r="A108" s="36"/>
      <c r="B108" s="37"/>
      <c r="C108" s="196" t="s">
        <v>507</v>
      </c>
      <c r="D108" s="196" t="s">
        <v>317</v>
      </c>
      <c r="E108" s="197" t="s">
        <v>2547</v>
      </c>
      <c r="F108" s="198" t="s">
        <v>2548</v>
      </c>
      <c r="G108" s="199" t="s">
        <v>994</v>
      </c>
      <c r="H108" s="200">
        <v>1</v>
      </c>
      <c r="I108" s="201"/>
      <c r="J108" s="202">
        <f>ROUND(I108*H108,2)</f>
        <v>0</v>
      </c>
      <c r="K108" s="198" t="s">
        <v>19</v>
      </c>
      <c r="L108" s="41"/>
      <c r="M108" s="203" t="s">
        <v>19</v>
      </c>
      <c r="N108" s="204" t="s">
        <v>47</v>
      </c>
      <c r="O108" s="66"/>
      <c r="P108" s="205">
        <f>O108*H108</f>
        <v>0</v>
      </c>
      <c r="Q108" s="205">
        <v>0</v>
      </c>
      <c r="R108" s="205">
        <f>Q108*H108</f>
        <v>0</v>
      </c>
      <c r="S108" s="205">
        <v>0</v>
      </c>
      <c r="T108" s="206">
        <f>S108*H108</f>
        <v>0</v>
      </c>
      <c r="U108" s="36"/>
      <c r="V108" s="36"/>
      <c r="W108" s="36"/>
      <c r="X108" s="36"/>
      <c r="Y108" s="36"/>
      <c r="Z108" s="36"/>
      <c r="AA108" s="36"/>
      <c r="AB108" s="36"/>
      <c r="AC108" s="36"/>
      <c r="AD108" s="36"/>
      <c r="AE108" s="36"/>
      <c r="AR108" s="207" t="s">
        <v>2476</v>
      </c>
      <c r="AT108" s="207" t="s">
        <v>317</v>
      </c>
      <c r="AU108" s="207" t="s">
        <v>84</v>
      </c>
      <c r="AY108" s="19" t="s">
        <v>315</v>
      </c>
      <c r="BE108" s="208">
        <f>IF(N108="základní",J108,0)</f>
        <v>0</v>
      </c>
      <c r="BF108" s="208">
        <f>IF(N108="snížená",J108,0)</f>
        <v>0</v>
      </c>
      <c r="BG108" s="208">
        <f>IF(N108="zákl. přenesená",J108,0)</f>
        <v>0</v>
      </c>
      <c r="BH108" s="208">
        <f>IF(N108="sníž. přenesená",J108,0)</f>
        <v>0</v>
      </c>
      <c r="BI108" s="208">
        <f>IF(N108="nulová",J108,0)</f>
        <v>0</v>
      </c>
      <c r="BJ108" s="19" t="s">
        <v>84</v>
      </c>
      <c r="BK108" s="208">
        <f>ROUND(I108*H108,2)</f>
        <v>0</v>
      </c>
      <c r="BL108" s="19" t="s">
        <v>2476</v>
      </c>
      <c r="BM108" s="207" t="s">
        <v>2549</v>
      </c>
    </row>
    <row r="109" spans="1:65" s="2" customFormat="1" ht="16.5" customHeight="1">
      <c r="A109" s="36"/>
      <c r="B109" s="37"/>
      <c r="C109" s="196" t="s">
        <v>513</v>
      </c>
      <c r="D109" s="196" t="s">
        <v>317</v>
      </c>
      <c r="E109" s="197" t="s">
        <v>2550</v>
      </c>
      <c r="F109" s="198" t="s">
        <v>2551</v>
      </c>
      <c r="G109" s="199" t="s">
        <v>994</v>
      </c>
      <c r="H109" s="200">
        <v>1</v>
      </c>
      <c r="I109" s="201"/>
      <c r="J109" s="202">
        <f>ROUND(I109*H109,2)</f>
        <v>0</v>
      </c>
      <c r="K109" s="198" t="s">
        <v>19</v>
      </c>
      <c r="L109" s="41"/>
      <c r="M109" s="203" t="s">
        <v>19</v>
      </c>
      <c r="N109" s="204" t="s">
        <v>47</v>
      </c>
      <c r="O109" s="66"/>
      <c r="P109" s="205">
        <f>O109*H109</f>
        <v>0</v>
      </c>
      <c r="Q109" s="205">
        <v>0</v>
      </c>
      <c r="R109" s="205">
        <f>Q109*H109</f>
        <v>0</v>
      </c>
      <c r="S109" s="205">
        <v>0</v>
      </c>
      <c r="T109" s="206">
        <f>S109*H109</f>
        <v>0</v>
      </c>
      <c r="U109" s="36"/>
      <c r="V109" s="36"/>
      <c r="W109" s="36"/>
      <c r="X109" s="36"/>
      <c r="Y109" s="36"/>
      <c r="Z109" s="36"/>
      <c r="AA109" s="36"/>
      <c r="AB109" s="36"/>
      <c r="AC109" s="36"/>
      <c r="AD109" s="36"/>
      <c r="AE109" s="36"/>
      <c r="AR109" s="207" t="s">
        <v>2476</v>
      </c>
      <c r="AT109" s="207" t="s">
        <v>317</v>
      </c>
      <c r="AU109" s="207" t="s">
        <v>84</v>
      </c>
      <c r="AY109" s="19" t="s">
        <v>315</v>
      </c>
      <c r="BE109" s="208">
        <f>IF(N109="základní",J109,0)</f>
        <v>0</v>
      </c>
      <c r="BF109" s="208">
        <f>IF(N109="snížená",J109,0)</f>
        <v>0</v>
      </c>
      <c r="BG109" s="208">
        <f>IF(N109="zákl. přenesená",J109,0)</f>
        <v>0</v>
      </c>
      <c r="BH109" s="208">
        <f>IF(N109="sníž. přenesená",J109,0)</f>
        <v>0</v>
      </c>
      <c r="BI109" s="208">
        <f>IF(N109="nulová",J109,0)</f>
        <v>0</v>
      </c>
      <c r="BJ109" s="19" t="s">
        <v>84</v>
      </c>
      <c r="BK109" s="208">
        <f>ROUND(I109*H109,2)</f>
        <v>0</v>
      </c>
      <c r="BL109" s="19" t="s">
        <v>2476</v>
      </c>
      <c r="BM109" s="207" t="s">
        <v>2552</v>
      </c>
    </row>
    <row r="110" spans="1:65" s="2" customFormat="1" ht="16.5" customHeight="1">
      <c r="A110" s="36"/>
      <c r="B110" s="37"/>
      <c r="C110" s="196" t="s">
        <v>519</v>
      </c>
      <c r="D110" s="196" t="s">
        <v>317</v>
      </c>
      <c r="E110" s="197" t="s">
        <v>2553</v>
      </c>
      <c r="F110" s="198" t="s">
        <v>2554</v>
      </c>
      <c r="G110" s="199" t="s">
        <v>994</v>
      </c>
      <c r="H110" s="200">
        <v>1</v>
      </c>
      <c r="I110" s="201"/>
      <c r="J110" s="202">
        <f>ROUND(I110*H110,2)</f>
        <v>0</v>
      </c>
      <c r="K110" s="198" t="s">
        <v>19</v>
      </c>
      <c r="L110" s="41"/>
      <c r="M110" s="203" t="s">
        <v>19</v>
      </c>
      <c r="N110" s="204" t="s">
        <v>47</v>
      </c>
      <c r="O110" s="66"/>
      <c r="P110" s="205">
        <f>O110*H110</f>
        <v>0</v>
      </c>
      <c r="Q110" s="205">
        <v>0</v>
      </c>
      <c r="R110" s="205">
        <f>Q110*H110</f>
        <v>0</v>
      </c>
      <c r="S110" s="205">
        <v>0</v>
      </c>
      <c r="T110" s="206">
        <f>S110*H110</f>
        <v>0</v>
      </c>
      <c r="U110" s="36"/>
      <c r="V110" s="36"/>
      <c r="W110" s="36"/>
      <c r="X110" s="36"/>
      <c r="Y110" s="36"/>
      <c r="Z110" s="36"/>
      <c r="AA110" s="36"/>
      <c r="AB110" s="36"/>
      <c r="AC110" s="36"/>
      <c r="AD110" s="36"/>
      <c r="AE110" s="36"/>
      <c r="AR110" s="207" t="s">
        <v>2476</v>
      </c>
      <c r="AT110" s="207" t="s">
        <v>317</v>
      </c>
      <c r="AU110" s="207" t="s">
        <v>84</v>
      </c>
      <c r="AY110" s="19" t="s">
        <v>315</v>
      </c>
      <c r="BE110" s="208">
        <f>IF(N110="základní",J110,0)</f>
        <v>0</v>
      </c>
      <c r="BF110" s="208">
        <f>IF(N110="snížená",J110,0)</f>
        <v>0</v>
      </c>
      <c r="BG110" s="208">
        <f>IF(N110="zákl. přenesená",J110,0)</f>
        <v>0</v>
      </c>
      <c r="BH110" s="208">
        <f>IF(N110="sníž. přenesená",J110,0)</f>
        <v>0</v>
      </c>
      <c r="BI110" s="208">
        <f>IF(N110="nulová",J110,0)</f>
        <v>0</v>
      </c>
      <c r="BJ110" s="19" t="s">
        <v>84</v>
      </c>
      <c r="BK110" s="208">
        <f>ROUND(I110*H110,2)</f>
        <v>0</v>
      </c>
      <c r="BL110" s="19" t="s">
        <v>2476</v>
      </c>
      <c r="BM110" s="207" t="s">
        <v>2555</v>
      </c>
    </row>
    <row r="111" spans="1:65" s="2" customFormat="1" ht="19.5">
      <c r="A111" s="36"/>
      <c r="B111" s="37"/>
      <c r="C111" s="38"/>
      <c r="D111" s="209" t="s">
        <v>322</v>
      </c>
      <c r="E111" s="38"/>
      <c r="F111" s="210" t="s">
        <v>2556</v>
      </c>
      <c r="G111" s="38"/>
      <c r="H111" s="38"/>
      <c r="I111" s="118"/>
      <c r="J111" s="38"/>
      <c r="K111" s="38"/>
      <c r="L111" s="41"/>
      <c r="M111" s="211"/>
      <c r="N111" s="212"/>
      <c r="O111" s="66"/>
      <c r="P111" s="66"/>
      <c r="Q111" s="66"/>
      <c r="R111" s="66"/>
      <c r="S111" s="66"/>
      <c r="T111" s="67"/>
      <c r="U111" s="36"/>
      <c r="V111" s="36"/>
      <c r="W111" s="36"/>
      <c r="X111" s="36"/>
      <c r="Y111" s="36"/>
      <c r="Z111" s="36"/>
      <c r="AA111" s="36"/>
      <c r="AB111" s="36"/>
      <c r="AC111" s="36"/>
      <c r="AD111" s="36"/>
      <c r="AE111" s="36"/>
      <c r="AT111" s="19" t="s">
        <v>322</v>
      </c>
      <c r="AU111" s="19" t="s">
        <v>84</v>
      </c>
    </row>
    <row r="112" spans="1:65" s="2" customFormat="1" ht="24" customHeight="1">
      <c r="A112" s="36"/>
      <c r="B112" s="37"/>
      <c r="C112" s="196" t="s">
        <v>545</v>
      </c>
      <c r="D112" s="196" t="s">
        <v>317</v>
      </c>
      <c r="E112" s="197" t="s">
        <v>2557</v>
      </c>
      <c r="F112" s="198" t="s">
        <v>2558</v>
      </c>
      <c r="G112" s="199" t="s">
        <v>994</v>
      </c>
      <c r="H112" s="200">
        <v>1</v>
      </c>
      <c r="I112" s="201"/>
      <c r="J112" s="202">
        <f>ROUND(I112*H112,2)</f>
        <v>0</v>
      </c>
      <c r="K112" s="198" t="s">
        <v>19</v>
      </c>
      <c r="L112" s="41"/>
      <c r="M112" s="203" t="s">
        <v>19</v>
      </c>
      <c r="N112" s="204" t="s">
        <v>47</v>
      </c>
      <c r="O112" s="66"/>
      <c r="P112" s="205">
        <f>O112*H112</f>
        <v>0</v>
      </c>
      <c r="Q112" s="205">
        <v>0</v>
      </c>
      <c r="R112" s="205">
        <f>Q112*H112</f>
        <v>0</v>
      </c>
      <c r="S112" s="205">
        <v>0</v>
      </c>
      <c r="T112" s="206">
        <f>S112*H112</f>
        <v>0</v>
      </c>
      <c r="U112" s="36"/>
      <c r="V112" s="36"/>
      <c r="W112" s="36"/>
      <c r="X112" s="36"/>
      <c r="Y112" s="36"/>
      <c r="Z112" s="36"/>
      <c r="AA112" s="36"/>
      <c r="AB112" s="36"/>
      <c r="AC112" s="36"/>
      <c r="AD112" s="36"/>
      <c r="AE112" s="36"/>
      <c r="AR112" s="207" t="s">
        <v>2476</v>
      </c>
      <c r="AT112" s="207" t="s">
        <v>317</v>
      </c>
      <c r="AU112" s="207" t="s">
        <v>84</v>
      </c>
      <c r="AY112" s="19" t="s">
        <v>315</v>
      </c>
      <c r="BE112" s="208">
        <f>IF(N112="základní",J112,0)</f>
        <v>0</v>
      </c>
      <c r="BF112" s="208">
        <f>IF(N112="snížená",J112,0)</f>
        <v>0</v>
      </c>
      <c r="BG112" s="208">
        <f>IF(N112="zákl. přenesená",J112,0)</f>
        <v>0</v>
      </c>
      <c r="BH112" s="208">
        <f>IF(N112="sníž. přenesená",J112,0)</f>
        <v>0</v>
      </c>
      <c r="BI112" s="208">
        <f>IF(N112="nulová",J112,0)</f>
        <v>0</v>
      </c>
      <c r="BJ112" s="19" t="s">
        <v>84</v>
      </c>
      <c r="BK112" s="208">
        <f>ROUND(I112*H112,2)</f>
        <v>0</v>
      </c>
      <c r="BL112" s="19" t="s">
        <v>2476</v>
      </c>
      <c r="BM112" s="207" t="s">
        <v>2559</v>
      </c>
    </row>
    <row r="113" spans="1:65" s="2" customFormat="1" ht="24" customHeight="1">
      <c r="A113" s="36"/>
      <c r="B113" s="37"/>
      <c r="C113" s="196" t="s">
        <v>553</v>
      </c>
      <c r="D113" s="196" t="s">
        <v>317</v>
      </c>
      <c r="E113" s="197" t="s">
        <v>2560</v>
      </c>
      <c r="F113" s="198" t="s">
        <v>2561</v>
      </c>
      <c r="G113" s="199" t="s">
        <v>994</v>
      </c>
      <c r="H113" s="200">
        <v>1</v>
      </c>
      <c r="I113" s="201"/>
      <c r="J113" s="202">
        <f>ROUND(I113*H113,2)</f>
        <v>0</v>
      </c>
      <c r="K113" s="198" t="s">
        <v>19</v>
      </c>
      <c r="L113" s="41"/>
      <c r="M113" s="203" t="s">
        <v>19</v>
      </c>
      <c r="N113" s="204" t="s">
        <v>47</v>
      </c>
      <c r="O113" s="66"/>
      <c r="P113" s="205">
        <f>O113*H113</f>
        <v>0</v>
      </c>
      <c r="Q113" s="205">
        <v>0</v>
      </c>
      <c r="R113" s="205">
        <f>Q113*H113</f>
        <v>0</v>
      </c>
      <c r="S113" s="205">
        <v>0</v>
      </c>
      <c r="T113" s="206">
        <f>S113*H113</f>
        <v>0</v>
      </c>
      <c r="U113" s="36"/>
      <c r="V113" s="36"/>
      <c r="W113" s="36"/>
      <c r="X113" s="36"/>
      <c r="Y113" s="36"/>
      <c r="Z113" s="36"/>
      <c r="AA113" s="36"/>
      <c r="AB113" s="36"/>
      <c r="AC113" s="36"/>
      <c r="AD113" s="36"/>
      <c r="AE113" s="36"/>
      <c r="AR113" s="207" t="s">
        <v>2476</v>
      </c>
      <c r="AT113" s="207" t="s">
        <v>317</v>
      </c>
      <c r="AU113" s="207" t="s">
        <v>84</v>
      </c>
      <c r="AY113" s="19" t="s">
        <v>315</v>
      </c>
      <c r="BE113" s="208">
        <f>IF(N113="základní",J113,0)</f>
        <v>0</v>
      </c>
      <c r="BF113" s="208">
        <f>IF(N113="snížená",J113,0)</f>
        <v>0</v>
      </c>
      <c r="BG113" s="208">
        <f>IF(N113="zákl. přenesená",J113,0)</f>
        <v>0</v>
      </c>
      <c r="BH113" s="208">
        <f>IF(N113="sníž. přenesená",J113,0)</f>
        <v>0</v>
      </c>
      <c r="BI113" s="208">
        <f>IF(N113="nulová",J113,0)</f>
        <v>0</v>
      </c>
      <c r="BJ113" s="19" t="s">
        <v>84</v>
      </c>
      <c r="BK113" s="208">
        <f>ROUND(I113*H113,2)</f>
        <v>0</v>
      </c>
      <c r="BL113" s="19" t="s">
        <v>2476</v>
      </c>
      <c r="BM113" s="207" t="s">
        <v>2562</v>
      </c>
    </row>
    <row r="114" spans="1:65" s="2" customFormat="1" ht="16.5" customHeight="1">
      <c r="A114" s="36"/>
      <c r="B114" s="37"/>
      <c r="C114" s="196" t="s">
        <v>562</v>
      </c>
      <c r="D114" s="196" t="s">
        <v>317</v>
      </c>
      <c r="E114" s="197" t="s">
        <v>2563</v>
      </c>
      <c r="F114" s="198" t="s">
        <v>2564</v>
      </c>
      <c r="G114" s="199" t="s">
        <v>994</v>
      </c>
      <c r="H114" s="200">
        <v>1</v>
      </c>
      <c r="I114" s="201"/>
      <c r="J114" s="202">
        <f>ROUND(I114*H114,2)</f>
        <v>0</v>
      </c>
      <c r="K114" s="198" t="s">
        <v>19</v>
      </c>
      <c r="L114" s="41"/>
      <c r="M114" s="203" t="s">
        <v>19</v>
      </c>
      <c r="N114" s="204" t="s">
        <v>47</v>
      </c>
      <c r="O114" s="66"/>
      <c r="P114" s="205">
        <f>O114*H114</f>
        <v>0</v>
      </c>
      <c r="Q114" s="205">
        <v>0</v>
      </c>
      <c r="R114" s="205">
        <f>Q114*H114</f>
        <v>0</v>
      </c>
      <c r="S114" s="205">
        <v>0</v>
      </c>
      <c r="T114" s="206">
        <f>S114*H114</f>
        <v>0</v>
      </c>
      <c r="U114" s="36"/>
      <c r="V114" s="36"/>
      <c r="W114" s="36"/>
      <c r="X114" s="36"/>
      <c r="Y114" s="36"/>
      <c r="Z114" s="36"/>
      <c r="AA114" s="36"/>
      <c r="AB114" s="36"/>
      <c r="AC114" s="36"/>
      <c r="AD114" s="36"/>
      <c r="AE114" s="36"/>
      <c r="AR114" s="207" t="s">
        <v>2476</v>
      </c>
      <c r="AT114" s="207" t="s">
        <v>317</v>
      </c>
      <c r="AU114" s="207" t="s">
        <v>84</v>
      </c>
      <c r="AY114" s="19" t="s">
        <v>315</v>
      </c>
      <c r="BE114" s="208">
        <f>IF(N114="základní",J114,0)</f>
        <v>0</v>
      </c>
      <c r="BF114" s="208">
        <f>IF(N114="snížená",J114,0)</f>
        <v>0</v>
      </c>
      <c r="BG114" s="208">
        <f>IF(N114="zákl. přenesená",J114,0)</f>
        <v>0</v>
      </c>
      <c r="BH114" s="208">
        <f>IF(N114="sníž. přenesená",J114,0)</f>
        <v>0</v>
      </c>
      <c r="BI114" s="208">
        <f>IF(N114="nulová",J114,0)</f>
        <v>0</v>
      </c>
      <c r="BJ114" s="19" t="s">
        <v>84</v>
      </c>
      <c r="BK114" s="208">
        <f>ROUND(I114*H114,2)</f>
        <v>0</v>
      </c>
      <c r="BL114" s="19" t="s">
        <v>2476</v>
      </c>
      <c r="BM114" s="207" t="s">
        <v>2565</v>
      </c>
    </row>
    <row r="115" spans="1:65" s="2" customFormat="1" ht="19.5">
      <c r="A115" s="36"/>
      <c r="B115" s="37"/>
      <c r="C115" s="38"/>
      <c r="D115" s="209" t="s">
        <v>322</v>
      </c>
      <c r="E115" s="38"/>
      <c r="F115" s="210" t="s">
        <v>2566</v>
      </c>
      <c r="G115" s="38"/>
      <c r="H115" s="38"/>
      <c r="I115" s="118"/>
      <c r="J115" s="38"/>
      <c r="K115" s="38"/>
      <c r="L115" s="41"/>
      <c r="M115" s="211"/>
      <c r="N115" s="212"/>
      <c r="O115" s="66"/>
      <c r="P115" s="66"/>
      <c r="Q115" s="66"/>
      <c r="R115" s="66"/>
      <c r="S115" s="66"/>
      <c r="T115" s="67"/>
      <c r="U115" s="36"/>
      <c r="V115" s="36"/>
      <c r="W115" s="36"/>
      <c r="X115" s="36"/>
      <c r="Y115" s="36"/>
      <c r="Z115" s="36"/>
      <c r="AA115" s="36"/>
      <c r="AB115" s="36"/>
      <c r="AC115" s="36"/>
      <c r="AD115" s="36"/>
      <c r="AE115" s="36"/>
      <c r="AT115" s="19" t="s">
        <v>322</v>
      </c>
      <c r="AU115" s="19" t="s">
        <v>84</v>
      </c>
    </row>
    <row r="116" spans="1:65" s="2" customFormat="1" ht="16.5" customHeight="1">
      <c r="A116" s="36"/>
      <c r="B116" s="37"/>
      <c r="C116" s="196" t="s">
        <v>568</v>
      </c>
      <c r="D116" s="196" t="s">
        <v>317</v>
      </c>
      <c r="E116" s="197" t="s">
        <v>2567</v>
      </c>
      <c r="F116" s="198" t="s">
        <v>2568</v>
      </c>
      <c r="G116" s="199" t="s">
        <v>994</v>
      </c>
      <c r="H116" s="200">
        <v>1</v>
      </c>
      <c r="I116" s="201"/>
      <c r="J116" s="202">
        <f>ROUND(I116*H116,2)</f>
        <v>0</v>
      </c>
      <c r="K116" s="198" t="s">
        <v>19</v>
      </c>
      <c r="L116" s="41"/>
      <c r="M116" s="203" t="s">
        <v>19</v>
      </c>
      <c r="N116" s="204" t="s">
        <v>47</v>
      </c>
      <c r="O116" s="66"/>
      <c r="P116" s="205">
        <f>O116*H116</f>
        <v>0</v>
      </c>
      <c r="Q116" s="205">
        <v>0</v>
      </c>
      <c r="R116" s="205">
        <f>Q116*H116</f>
        <v>0</v>
      </c>
      <c r="S116" s="205">
        <v>0</v>
      </c>
      <c r="T116" s="206">
        <f>S116*H116</f>
        <v>0</v>
      </c>
      <c r="U116" s="36"/>
      <c r="V116" s="36"/>
      <c r="W116" s="36"/>
      <c r="X116" s="36"/>
      <c r="Y116" s="36"/>
      <c r="Z116" s="36"/>
      <c r="AA116" s="36"/>
      <c r="AB116" s="36"/>
      <c r="AC116" s="36"/>
      <c r="AD116" s="36"/>
      <c r="AE116" s="36"/>
      <c r="AR116" s="207" t="s">
        <v>2476</v>
      </c>
      <c r="AT116" s="207" t="s">
        <v>317</v>
      </c>
      <c r="AU116" s="207" t="s">
        <v>84</v>
      </c>
      <c r="AY116" s="19" t="s">
        <v>315</v>
      </c>
      <c r="BE116" s="208">
        <f>IF(N116="základní",J116,0)</f>
        <v>0</v>
      </c>
      <c r="BF116" s="208">
        <f>IF(N116="snížená",J116,0)</f>
        <v>0</v>
      </c>
      <c r="BG116" s="208">
        <f>IF(N116="zákl. přenesená",J116,0)</f>
        <v>0</v>
      </c>
      <c r="BH116" s="208">
        <f>IF(N116="sníž. přenesená",J116,0)</f>
        <v>0</v>
      </c>
      <c r="BI116" s="208">
        <f>IF(N116="nulová",J116,0)</f>
        <v>0</v>
      </c>
      <c r="BJ116" s="19" t="s">
        <v>84</v>
      </c>
      <c r="BK116" s="208">
        <f>ROUND(I116*H116,2)</f>
        <v>0</v>
      </c>
      <c r="BL116" s="19" t="s">
        <v>2476</v>
      </c>
      <c r="BM116" s="207" t="s">
        <v>2569</v>
      </c>
    </row>
    <row r="117" spans="1:65" s="2" customFormat="1" ht="16.5" customHeight="1">
      <c r="A117" s="36"/>
      <c r="B117" s="37"/>
      <c r="C117" s="196" t="s">
        <v>575</v>
      </c>
      <c r="D117" s="196" t="s">
        <v>317</v>
      </c>
      <c r="E117" s="197" t="s">
        <v>2570</v>
      </c>
      <c r="F117" s="198" t="s">
        <v>2571</v>
      </c>
      <c r="G117" s="199" t="s">
        <v>994</v>
      </c>
      <c r="H117" s="200">
        <v>1</v>
      </c>
      <c r="I117" s="201"/>
      <c r="J117" s="202">
        <f>ROUND(I117*H117,2)</f>
        <v>0</v>
      </c>
      <c r="K117" s="198" t="s">
        <v>19</v>
      </c>
      <c r="L117" s="41"/>
      <c r="M117" s="203" t="s">
        <v>19</v>
      </c>
      <c r="N117" s="204" t="s">
        <v>47</v>
      </c>
      <c r="O117" s="66"/>
      <c r="P117" s="205">
        <f>O117*H117</f>
        <v>0</v>
      </c>
      <c r="Q117" s="205">
        <v>0</v>
      </c>
      <c r="R117" s="205">
        <f>Q117*H117</f>
        <v>0</v>
      </c>
      <c r="S117" s="205">
        <v>0</v>
      </c>
      <c r="T117" s="206">
        <f>S117*H117</f>
        <v>0</v>
      </c>
      <c r="U117" s="36"/>
      <c r="V117" s="36"/>
      <c r="W117" s="36"/>
      <c r="X117" s="36"/>
      <c r="Y117" s="36"/>
      <c r="Z117" s="36"/>
      <c r="AA117" s="36"/>
      <c r="AB117" s="36"/>
      <c r="AC117" s="36"/>
      <c r="AD117" s="36"/>
      <c r="AE117" s="36"/>
      <c r="AR117" s="207" t="s">
        <v>2476</v>
      </c>
      <c r="AT117" s="207" t="s">
        <v>317</v>
      </c>
      <c r="AU117" s="207" t="s">
        <v>84</v>
      </c>
      <c r="AY117" s="19" t="s">
        <v>315</v>
      </c>
      <c r="BE117" s="208">
        <f>IF(N117="základní",J117,0)</f>
        <v>0</v>
      </c>
      <c r="BF117" s="208">
        <f>IF(N117="snížená",J117,0)</f>
        <v>0</v>
      </c>
      <c r="BG117" s="208">
        <f>IF(N117="zákl. přenesená",J117,0)</f>
        <v>0</v>
      </c>
      <c r="BH117" s="208">
        <f>IF(N117="sníž. přenesená",J117,0)</f>
        <v>0</v>
      </c>
      <c r="BI117" s="208">
        <f>IF(N117="nulová",J117,0)</f>
        <v>0</v>
      </c>
      <c r="BJ117" s="19" t="s">
        <v>84</v>
      </c>
      <c r="BK117" s="208">
        <f>ROUND(I117*H117,2)</f>
        <v>0</v>
      </c>
      <c r="BL117" s="19" t="s">
        <v>2476</v>
      </c>
      <c r="BM117" s="207" t="s">
        <v>2572</v>
      </c>
    </row>
    <row r="118" spans="1:65" s="2" customFormat="1" ht="16.5" customHeight="1">
      <c r="A118" s="36"/>
      <c r="B118" s="37"/>
      <c r="C118" s="196" t="s">
        <v>582</v>
      </c>
      <c r="D118" s="196" t="s">
        <v>317</v>
      </c>
      <c r="E118" s="197" t="s">
        <v>2573</v>
      </c>
      <c r="F118" s="198" t="s">
        <v>2574</v>
      </c>
      <c r="G118" s="199" t="s">
        <v>994</v>
      </c>
      <c r="H118" s="200">
        <v>1</v>
      </c>
      <c r="I118" s="201"/>
      <c r="J118" s="202">
        <f>ROUND(I118*H118,2)</f>
        <v>0</v>
      </c>
      <c r="K118" s="198" t="s">
        <v>19</v>
      </c>
      <c r="L118" s="41"/>
      <c r="M118" s="271" t="s">
        <v>19</v>
      </c>
      <c r="N118" s="272" t="s">
        <v>47</v>
      </c>
      <c r="O118" s="269"/>
      <c r="P118" s="273">
        <f>O118*H118</f>
        <v>0</v>
      </c>
      <c r="Q118" s="273">
        <v>0</v>
      </c>
      <c r="R118" s="273">
        <f>Q118*H118</f>
        <v>0</v>
      </c>
      <c r="S118" s="273">
        <v>0</v>
      </c>
      <c r="T118" s="274">
        <f>S118*H118</f>
        <v>0</v>
      </c>
      <c r="U118" s="36"/>
      <c r="V118" s="36"/>
      <c r="W118" s="36"/>
      <c r="X118" s="36"/>
      <c r="Y118" s="36"/>
      <c r="Z118" s="36"/>
      <c r="AA118" s="36"/>
      <c r="AB118" s="36"/>
      <c r="AC118" s="36"/>
      <c r="AD118" s="36"/>
      <c r="AE118" s="36"/>
      <c r="AR118" s="207" t="s">
        <v>2476</v>
      </c>
      <c r="AT118" s="207" t="s">
        <v>317</v>
      </c>
      <c r="AU118" s="207" t="s">
        <v>84</v>
      </c>
      <c r="AY118" s="19" t="s">
        <v>315</v>
      </c>
      <c r="BE118" s="208">
        <f>IF(N118="základní",J118,0)</f>
        <v>0</v>
      </c>
      <c r="BF118" s="208">
        <f>IF(N118="snížená",J118,0)</f>
        <v>0</v>
      </c>
      <c r="BG118" s="208">
        <f>IF(N118="zákl. přenesená",J118,0)</f>
        <v>0</v>
      </c>
      <c r="BH118" s="208">
        <f>IF(N118="sníž. přenesená",J118,0)</f>
        <v>0</v>
      </c>
      <c r="BI118" s="208">
        <f>IF(N118="nulová",J118,0)</f>
        <v>0</v>
      </c>
      <c r="BJ118" s="19" t="s">
        <v>84</v>
      </c>
      <c r="BK118" s="208">
        <f>ROUND(I118*H118,2)</f>
        <v>0</v>
      </c>
      <c r="BL118" s="19" t="s">
        <v>2476</v>
      </c>
      <c r="BM118" s="207" t="s">
        <v>2575</v>
      </c>
    </row>
    <row r="119" spans="1:65" s="2" customFormat="1" ht="6.95" customHeight="1">
      <c r="A119" s="36"/>
      <c r="B119" s="49"/>
      <c r="C119" s="50"/>
      <c r="D119" s="50"/>
      <c r="E119" s="50"/>
      <c r="F119" s="50"/>
      <c r="G119" s="50"/>
      <c r="H119" s="50"/>
      <c r="I119" s="146"/>
      <c r="J119" s="50"/>
      <c r="K119" s="50"/>
      <c r="L119" s="41"/>
      <c r="M119" s="36"/>
      <c r="O119" s="36"/>
      <c r="P119" s="36"/>
      <c r="Q119" s="36"/>
      <c r="R119" s="36"/>
      <c r="S119" s="36"/>
      <c r="T119" s="36"/>
      <c r="U119" s="36"/>
      <c r="V119" s="36"/>
      <c r="W119" s="36"/>
      <c r="X119" s="36"/>
      <c r="Y119" s="36"/>
      <c r="Z119" s="36"/>
      <c r="AA119" s="36"/>
      <c r="AB119" s="36"/>
      <c r="AC119" s="36"/>
      <c r="AD119" s="36"/>
      <c r="AE119" s="36"/>
    </row>
  </sheetData>
  <sheetProtection algorithmName="SHA-512" hashValue="cHMFYH962h49S+dSZYT9nAzqQyzPp6kpiAzLSKhPJrHCUjWT+WxTpYICTTPzjpKZpPN6owmVedSTJOkQN/iQBQ==" saltValue="gIdd6+A4encFTgYr2cnhCLAoQFepqk4xulE4vaFYxI5bGG6Yhu3n0t3SjaHJMo4LQmpLUtzT51NcxtN4p4Nhtg==" spinCount="100000" sheet="1" objects="1" scenarios="1" formatColumns="0" formatRows="0" autoFilter="0"/>
  <autoFilter ref="C79:K118"/>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1.25"/>
  <cols>
    <col min="1" max="1" width="8.33203125" style="275" customWidth="1"/>
    <col min="2" max="2" width="1.6640625" style="275" customWidth="1"/>
    <col min="3" max="4" width="5" style="275" customWidth="1"/>
    <col min="5" max="5" width="11.6640625" style="275" customWidth="1"/>
    <col min="6" max="6" width="9.1640625" style="275" customWidth="1"/>
    <col min="7" max="7" width="5" style="275" customWidth="1"/>
    <col min="8" max="8" width="77.83203125" style="275" customWidth="1"/>
    <col min="9" max="10" width="20" style="275" customWidth="1"/>
    <col min="11" max="11" width="1.6640625" style="275" customWidth="1"/>
  </cols>
  <sheetData>
    <row r="1" spans="2:11" s="1" customFormat="1" ht="37.5" customHeight="1"/>
    <row r="2" spans="2:11" s="1" customFormat="1" ht="7.5" customHeight="1">
      <c r="B2" s="276"/>
      <c r="C2" s="277"/>
      <c r="D2" s="277"/>
      <c r="E2" s="277"/>
      <c r="F2" s="277"/>
      <c r="G2" s="277"/>
      <c r="H2" s="277"/>
      <c r="I2" s="277"/>
      <c r="J2" s="277"/>
      <c r="K2" s="278"/>
    </row>
    <row r="3" spans="2:11" s="17" customFormat="1" ht="45" customHeight="1">
      <c r="B3" s="279"/>
      <c r="C3" s="407" t="s">
        <v>2576</v>
      </c>
      <c r="D3" s="407"/>
      <c r="E3" s="407"/>
      <c r="F3" s="407"/>
      <c r="G3" s="407"/>
      <c r="H3" s="407"/>
      <c r="I3" s="407"/>
      <c r="J3" s="407"/>
      <c r="K3" s="280"/>
    </row>
    <row r="4" spans="2:11" s="1" customFormat="1" ht="25.5" customHeight="1">
      <c r="B4" s="281"/>
      <c r="C4" s="409" t="s">
        <v>2577</v>
      </c>
      <c r="D4" s="409"/>
      <c r="E4" s="409"/>
      <c r="F4" s="409"/>
      <c r="G4" s="409"/>
      <c r="H4" s="409"/>
      <c r="I4" s="409"/>
      <c r="J4" s="409"/>
      <c r="K4" s="282"/>
    </row>
    <row r="5" spans="2:11" s="1" customFormat="1" ht="5.25" customHeight="1">
      <c r="B5" s="281"/>
      <c r="C5" s="283"/>
      <c r="D5" s="283"/>
      <c r="E5" s="283"/>
      <c r="F5" s="283"/>
      <c r="G5" s="283"/>
      <c r="H5" s="283"/>
      <c r="I5" s="283"/>
      <c r="J5" s="283"/>
      <c r="K5" s="282"/>
    </row>
    <row r="6" spans="2:11" s="1" customFormat="1" ht="15" customHeight="1">
      <c r="B6" s="281"/>
      <c r="C6" s="408" t="s">
        <v>2578</v>
      </c>
      <c r="D6" s="408"/>
      <c r="E6" s="408"/>
      <c r="F6" s="408"/>
      <c r="G6" s="408"/>
      <c r="H6" s="408"/>
      <c r="I6" s="408"/>
      <c r="J6" s="408"/>
      <c r="K6" s="282"/>
    </row>
    <row r="7" spans="2:11" s="1" customFormat="1" ht="15" customHeight="1">
      <c r="B7" s="285"/>
      <c r="C7" s="408" t="s">
        <v>2579</v>
      </c>
      <c r="D7" s="408"/>
      <c r="E7" s="408"/>
      <c r="F7" s="408"/>
      <c r="G7" s="408"/>
      <c r="H7" s="408"/>
      <c r="I7" s="408"/>
      <c r="J7" s="408"/>
      <c r="K7" s="282"/>
    </row>
    <row r="8" spans="2:11" s="1" customFormat="1" ht="12.75" customHeight="1">
      <c r="B8" s="285"/>
      <c r="C8" s="284"/>
      <c r="D8" s="284"/>
      <c r="E8" s="284"/>
      <c r="F8" s="284"/>
      <c r="G8" s="284"/>
      <c r="H8" s="284"/>
      <c r="I8" s="284"/>
      <c r="J8" s="284"/>
      <c r="K8" s="282"/>
    </row>
    <row r="9" spans="2:11" s="1" customFormat="1" ht="15" customHeight="1">
      <c r="B9" s="285"/>
      <c r="C9" s="408" t="s">
        <v>2580</v>
      </c>
      <c r="D9" s="408"/>
      <c r="E9" s="408"/>
      <c r="F9" s="408"/>
      <c r="G9" s="408"/>
      <c r="H9" s="408"/>
      <c r="I9" s="408"/>
      <c r="J9" s="408"/>
      <c r="K9" s="282"/>
    </row>
    <row r="10" spans="2:11" s="1" customFormat="1" ht="15" customHeight="1">
      <c r="B10" s="285"/>
      <c r="C10" s="284"/>
      <c r="D10" s="408" t="s">
        <v>2581</v>
      </c>
      <c r="E10" s="408"/>
      <c r="F10" s="408"/>
      <c r="G10" s="408"/>
      <c r="H10" s="408"/>
      <c r="I10" s="408"/>
      <c r="J10" s="408"/>
      <c r="K10" s="282"/>
    </row>
    <row r="11" spans="2:11" s="1" customFormat="1" ht="15" customHeight="1">
      <c r="B11" s="285"/>
      <c r="C11" s="286"/>
      <c r="D11" s="408" t="s">
        <v>2582</v>
      </c>
      <c r="E11" s="408"/>
      <c r="F11" s="408"/>
      <c r="G11" s="408"/>
      <c r="H11" s="408"/>
      <c r="I11" s="408"/>
      <c r="J11" s="408"/>
      <c r="K11" s="282"/>
    </row>
    <row r="12" spans="2:11" s="1" customFormat="1" ht="15" customHeight="1">
      <c r="B12" s="285"/>
      <c r="C12" s="286"/>
      <c r="D12" s="284"/>
      <c r="E12" s="284"/>
      <c r="F12" s="284"/>
      <c r="G12" s="284"/>
      <c r="H12" s="284"/>
      <c r="I12" s="284"/>
      <c r="J12" s="284"/>
      <c r="K12" s="282"/>
    </row>
    <row r="13" spans="2:11" s="1" customFormat="1" ht="15" customHeight="1">
      <c r="B13" s="285"/>
      <c r="C13" s="286"/>
      <c r="D13" s="287" t="s">
        <v>2583</v>
      </c>
      <c r="E13" s="284"/>
      <c r="F13" s="284"/>
      <c r="G13" s="284"/>
      <c r="H13" s="284"/>
      <c r="I13" s="284"/>
      <c r="J13" s="284"/>
      <c r="K13" s="282"/>
    </row>
    <row r="14" spans="2:11" s="1" customFormat="1" ht="12.75" customHeight="1">
      <c r="B14" s="285"/>
      <c r="C14" s="286"/>
      <c r="D14" s="286"/>
      <c r="E14" s="286"/>
      <c r="F14" s="286"/>
      <c r="G14" s="286"/>
      <c r="H14" s="286"/>
      <c r="I14" s="286"/>
      <c r="J14" s="286"/>
      <c r="K14" s="282"/>
    </row>
    <row r="15" spans="2:11" s="1" customFormat="1" ht="15" customHeight="1">
      <c r="B15" s="285"/>
      <c r="C15" s="286"/>
      <c r="D15" s="408" t="s">
        <v>2584</v>
      </c>
      <c r="E15" s="408"/>
      <c r="F15" s="408"/>
      <c r="G15" s="408"/>
      <c r="H15" s="408"/>
      <c r="I15" s="408"/>
      <c r="J15" s="408"/>
      <c r="K15" s="282"/>
    </row>
    <row r="16" spans="2:11" s="1" customFormat="1" ht="15" customHeight="1">
      <c r="B16" s="285"/>
      <c r="C16" s="286"/>
      <c r="D16" s="408" t="s">
        <v>2585</v>
      </c>
      <c r="E16" s="408"/>
      <c r="F16" s="408"/>
      <c r="G16" s="408"/>
      <c r="H16" s="408"/>
      <c r="I16" s="408"/>
      <c r="J16" s="408"/>
      <c r="K16" s="282"/>
    </row>
    <row r="17" spans="2:11" s="1" customFormat="1" ht="15" customHeight="1">
      <c r="B17" s="285"/>
      <c r="C17" s="286"/>
      <c r="D17" s="408" t="s">
        <v>2586</v>
      </c>
      <c r="E17" s="408"/>
      <c r="F17" s="408"/>
      <c r="G17" s="408"/>
      <c r="H17" s="408"/>
      <c r="I17" s="408"/>
      <c r="J17" s="408"/>
      <c r="K17" s="282"/>
    </row>
    <row r="18" spans="2:11" s="1" customFormat="1" ht="15" customHeight="1">
      <c r="B18" s="285"/>
      <c r="C18" s="286"/>
      <c r="D18" s="286"/>
      <c r="E18" s="288" t="s">
        <v>83</v>
      </c>
      <c r="F18" s="408" t="s">
        <v>2587</v>
      </c>
      <c r="G18" s="408"/>
      <c r="H18" s="408"/>
      <c r="I18" s="408"/>
      <c r="J18" s="408"/>
      <c r="K18" s="282"/>
    </row>
    <row r="19" spans="2:11" s="1" customFormat="1" ht="15" customHeight="1">
      <c r="B19" s="285"/>
      <c r="C19" s="286"/>
      <c r="D19" s="286"/>
      <c r="E19" s="288" t="s">
        <v>2588</v>
      </c>
      <c r="F19" s="408" t="s">
        <v>2589</v>
      </c>
      <c r="G19" s="408"/>
      <c r="H19" s="408"/>
      <c r="I19" s="408"/>
      <c r="J19" s="408"/>
      <c r="K19" s="282"/>
    </row>
    <row r="20" spans="2:11" s="1" customFormat="1" ht="15" customHeight="1">
      <c r="B20" s="285"/>
      <c r="C20" s="286"/>
      <c r="D20" s="286"/>
      <c r="E20" s="288" t="s">
        <v>2590</v>
      </c>
      <c r="F20" s="408" t="s">
        <v>2591</v>
      </c>
      <c r="G20" s="408"/>
      <c r="H20" s="408"/>
      <c r="I20" s="408"/>
      <c r="J20" s="408"/>
      <c r="K20" s="282"/>
    </row>
    <row r="21" spans="2:11" s="1" customFormat="1" ht="15" customHeight="1">
      <c r="B21" s="285"/>
      <c r="C21" s="286"/>
      <c r="D21" s="286"/>
      <c r="E21" s="288" t="s">
        <v>100</v>
      </c>
      <c r="F21" s="408" t="s">
        <v>101</v>
      </c>
      <c r="G21" s="408"/>
      <c r="H21" s="408"/>
      <c r="I21" s="408"/>
      <c r="J21" s="408"/>
      <c r="K21" s="282"/>
    </row>
    <row r="22" spans="2:11" s="1" customFormat="1" ht="15" customHeight="1">
      <c r="B22" s="285"/>
      <c r="C22" s="286"/>
      <c r="D22" s="286"/>
      <c r="E22" s="288" t="s">
        <v>2592</v>
      </c>
      <c r="F22" s="408" t="s">
        <v>2593</v>
      </c>
      <c r="G22" s="408"/>
      <c r="H22" s="408"/>
      <c r="I22" s="408"/>
      <c r="J22" s="408"/>
      <c r="K22" s="282"/>
    </row>
    <row r="23" spans="2:11" s="1" customFormat="1" ht="15" customHeight="1">
      <c r="B23" s="285"/>
      <c r="C23" s="286"/>
      <c r="D23" s="286"/>
      <c r="E23" s="288" t="s">
        <v>92</v>
      </c>
      <c r="F23" s="408" t="s">
        <v>2594</v>
      </c>
      <c r="G23" s="408"/>
      <c r="H23" s="408"/>
      <c r="I23" s="408"/>
      <c r="J23" s="408"/>
      <c r="K23" s="282"/>
    </row>
    <row r="24" spans="2:11" s="1" customFormat="1" ht="12.75" customHeight="1">
      <c r="B24" s="285"/>
      <c r="C24" s="286"/>
      <c r="D24" s="286"/>
      <c r="E24" s="286"/>
      <c r="F24" s="286"/>
      <c r="G24" s="286"/>
      <c r="H24" s="286"/>
      <c r="I24" s="286"/>
      <c r="J24" s="286"/>
      <c r="K24" s="282"/>
    </row>
    <row r="25" spans="2:11" s="1" customFormat="1" ht="15" customHeight="1">
      <c r="B25" s="285"/>
      <c r="C25" s="408" t="s">
        <v>2595</v>
      </c>
      <c r="D25" s="408"/>
      <c r="E25" s="408"/>
      <c r="F25" s="408"/>
      <c r="G25" s="408"/>
      <c r="H25" s="408"/>
      <c r="I25" s="408"/>
      <c r="J25" s="408"/>
      <c r="K25" s="282"/>
    </row>
    <row r="26" spans="2:11" s="1" customFormat="1" ht="15" customHeight="1">
      <c r="B26" s="285"/>
      <c r="C26" s="408" t="s">
        <v>2596</v>
      </c>
      <c r="D26" s="408"/>
      <c r="E26" s="408"/>
      <c r="F26" s="408"/>
      <c r="G26" s="408"/>
      <c r="H26" s="408"/>
      <c r="I26" s="408"/>
      <c r="J26" s="408"/>
      <c r="K26" s="282"/>
    </row>
    <row r="27" spans="2:11" s="1" customFormat="1" ht="15" customHeight="1">
      <c r="B27" s="285"/>
      <c r="C27" s="284"/>
      <c r="D27" s="408" t="s">
        <v>2597</v>
      </c>
      <c r="E27" s="408"/>
      <c r="F27" s="408"/>
      <c r="G27" s="408"/>
      <c r="H27" s="408"/>
      <c r="I27" s="408"/>
      <c r="J27" s="408"/>
      <c r="K27" s="282"/>
    </row>
    <row r="28" spans="2:11" s="1" customFormat="1" ht="15" customHeight="1">
      <c r="B28" s="285"/>
      <c r="C28" s="286"/>
      <c r="D28" s="408" t="s">
        <v>2598</v>
      </c>
      <c r="E28" s="408"/>
      <c r="F28" s="408"/>
      <c r="G28" s="408"/>
      <c r="H28" s="408"/>
      <c r="I28" s="408"/>
      <c r="J28" s="408"/>
      <c r="K28" s="282"/>
    </row>
    <row r="29" spans="2:11" s="1" customFormat="1" ht="12.75" customHeight="1">
      <c r="B29" s="285"/>
      <c r="C29" s="286"/>
      <c r="D29" s="286"/>
      <c r="E29" s="286"/>
      <c r="F29" s="286"/>
      <c r="G29" s="286"/>
      <c r="H29" s="286"/>
      <c r="I29" s="286"/>
      <c r="J29" s="286"/>
      <c r="K29" s="282"/>
    </row>
    <row r="30" spans="2:11" s="1" customFormat="1" ht="15" customHeight="1">
      <c r="B30" s="285"/>
      <c r="C30" s="286"/>
      <c r="D30" s="408" t="s">
        <v>2599</v>
      </c>
      <c r="E30" s="408"/>
      <c r="F30" s="408"/>
      <c r="G30" s="408"/>
      <c r="H30" s="408"/>
      <c r="I30" s="408"/>
      <c r="J30" s="408"/>
      <c r="K30" s="282"/>
    </row>
    <row r="31" spans="2:11" s="1" customFormat="1" ht="15" customHeight="1">
      <c r="B31" s="285"/>
      <c r="C31" s="286"/>
      <c r="D31" s="408" t="s">
        <v>2600</v>
      </c>
      <c r="E31" s="408"/>
      <c r="F31" s="408"/>
      <c r="G31" s="408"/>
      <c r="H31" s="408"/>
      <c r="I31" s="408"/>
      <c r="J31" s="408"/>
      <c r="K31" s="282"/>
    </row>
    <row r="32" spans="2:11" s="1" customFormat="1" ht="12.75" customHeight="1">
      <c r="B32" s="285"/>
      <c r="C32" s="286"/>
      <c r="D32" s="286"/>
      <c r="E32" s="286"/>
      <c r="F32" s="286"/>
      <c r="G32" s="286"/>
      <c r="H32" s="286"/>
      <c r="I32" s="286"/>
      <c r="J32" s="286"/>
      <c r="K32" s="282"/>
    </row>
    <row r="33" spans="2:11" s="1" customFormat="1" ht="15" customHeight="1">
      <c r="B33" s="285"/>
      <c r="C33" s="286"/>
      <c r="D33" s="408" t="s">
        <v>2601</v>
      </c>
      <c r="E33" s="408"/>
      <c r="F33" s="408"/>
      <c r="G33" s="408"/>
      <c r="H33" s="408"/>
      <c r="I33" s="408"/>
      <c r="J33" s="408"/>
      <c r="K33" s="282"/>
    </row>
    <row r="34" spans="2:11" s="1" customFormat="1" ht="15" customHeight="1">
      <c r="B34" s="285"/>
      <c r="C34" s="286"/>
      <c r="D34" s="408" t="s">
        <v>2602</v>
      </c>
      <c r="E34" s="408"/>
      <c r="F34" s="408"/>
      <c r="G34" s="408"/>
      <c r="H34" s="408"/>
      <c r="I34" s="408"/>
      <c r="J34" s="408"/>
      <c r="K34" s="282"/>
    </row>
    <row r="35" spans="2:11" s="1" customFormat="1" ht="15" customHeight="1">
      <c r="B35" s="285"/>
      <c r="C35" s="286"/>
      <c r="D35" s="408" t="s">
        <v>2603</v>
      </c>
      <c r="E35" s="408"/>
      <c r="F35" s="408"/>
      <c r="G35" s="408"/>
      <c r="H35" s="408"/>
      <c r="I35" s="408"/>
      <c r="J35" s="408"/>
      <c r="K35" s="282"/>
    </row>
    <row r="36" spans="2:11" s="1" customFormat="1" ht="15" customHeight="1">
      <c r="B36" s="285"/>
      <c r="C36" s="286"/>
      <c r="D36" s="284"/>
      <c r="E36" s="287" t="s">
        <v>301</v>
      </c>
      <c r="F36" s="284"/>
      <c r="G36" s="408" t="s">
        <v>2604</v>
      </c>
      <c r="H36" s="408"/>
      <c r="I36" s="408"/>
      <c r="J36" s="408"/>
      <c r="K36" s="282"/>
    </row>
    <row r="37" spans="2:11" s="1" customFormat="1" ht="30.75" customHeight="1">
      <c r="B37" s="285"/>
      <c r="C37" s="286"/>
      <c r="D37" s="284"/>
      <c r="E37" s="287" t="s">
        <v>2605</v>
      </c>
      <c r="F37" s="284"/>
      <c r="G37" s="408" t="s">
        <v>2606</v>
      </c>
      <c r="H37" s="408"/>
      <c r="I37" s="408"/>
      <c r="J37" s="408"/>
      <c r="K37" s="282"/>
    </row>
    <row r="38" spans="2:11" s="1" customFormat="1" ht="15" customHeight="1">
      <c r="B38" s="285"/>
      <c r="C38" s="286"/>
      <c r="D38" s="284"/>
      <c r="E38" s="287" t="s">
        <v>57</v>
      </c>
      <c r="F38" s="284"/>
      <c r="G38" s="408" t="s">
        <v>2607</v>
      </c>
      <c r="H38" s="408"/>
      <c r="I38" s="408"/>
      <c r="J38" s="408"/>
      <c r="K38" s="282"/>
    </row>
    <row r="39" spans="2:11" s="1" customFormat="1" ht="15" customHeight="1">
      <c r="B39" s="285"/>
      <c r="C39" s="286"/>
      <c r="D39" s="284"/>
      <c r="E39" s="287" t="s">
        <v>58</v>
      </c>
      <c r="F39" s="284"/>
      <c r="G39" s="408" t="s">
        <v>2608</v>
      </c>
      <c r="H39" s="408"/>
      <c r="I39" s="408"/>
      <c r="J39" s="408"/>
      <c r="K39" s="282"/>
    </row>
    <row r="40" spans="2:11" s="1" customFormat="1" ht="15" customHeight="1">
      <c r="B40" s="285"/>
      <c r="C40" s="286"/>
      <c r="D40" s="284"/>
      <c r="E40" s="287" t="s">
        <v>302</v>
      </c>
      <c r="F40" s="284"/>
      <c r="G40" s="408" t="s">
        <v>2609</v>
      </c>
      <c r="H40" s="408"/>
      <c r="I40" s="408"/>
      <c r="J40" s="408"/>
      <c r="K40" s="282"/>
    </row>
    <row r="41" spans="2:11" s="1" customFormat="1" ht="15" customHeight="1">
      <c r="B41" s="285"/>
      <c r="C41" s="286"/>
      <c r="D41" s="284"/>
      <c r="E41" s="287" t="s">
        <v>303</v>
      </c>
      <c r="F41" s="284"/>
      <c r="G41" s="408" t="s">
        <v>2610</v>
      </c>
      <c r="H41" s="408"/>
      <c r="I41" s="408"/>
      <c r="J41" s="408"/>
      <c r="K41" s="282"/>
    </row>
    <row r="42" spans="2:11" s="1" customFormat="1" ht="15" customHeight="1">
      <c r="B42" s="285"/>
      <c r="C42" s="286"/>
      <c r="D42" s="284"/>
      <c r="E42" s="287" t="s">
        <v>2611</v>
      </c>
      <c r="F42" s="284"/>
      <c r="G42" s="408" t="s">
        <v>2612</v>
      </c>
      <c r="H42" s="408"/>
      <c r="I42" s="408"/>
      <c r="J42" s="408"/>
      <c r="K42" s="282"/>
    </row>
    <row r="43" spans="2:11" s="1" customFormat="1" ht="15" customHeight="1">
      <c r="B43" s="285"/>
      <c r="C43" s="286"/>
      <c r="D43" s="284"/>
      <c r="E43" s="287"/>
      <c r="F43" s="284"/>
      <c r="G43" s="408" t="s">
        <v>2613</v>
      </c>
      <c r="H43" s="408"/>
      <c r="I43" s="408"/>
      <c r="J43" s="408"/>
      <c r="K43" s="282"/>
    </row>
    <row r="44" spans="2:11" s="1" customFormat="1" ht="15" customHeight="1">
      <c r="B44" s="285"/>
      <c r="C44" s="286"/>
      <c r="D44" s="284"/>
      <c r="E44" s="287" t="s">
        <v>2614</v>
      </c>
      <c r="F44" s="284"/>
      <c r="G44" s="408" t="s">
        <v>2615</v>
      </c>
      <c r="H44" s="408"/>
      <c r="I44" s="408"/>
      <c r="J44" s="408"/>
      <c r="K44" s="282"/>
    </row>
    <row r="45" spans="2:11" s="1" customFormat="1" ht="15" customHeight="1">
      <c r="B45" s="285"/>
      <c r="C45" s="286"/>
      <c r="D45" s="284"/>
      <c r="E45" s="287" t="s">
        <v>305</v>
      </c>
      <c r="F45" s="284"/>
      <c r="G45" s="408" t="s">
        <v>2616</v>
      </c>
      <c r="H45" s="408"/>
      <c r="I45" s="408"/>
      <c r="J45" s="408"/>
      <c r="K45" s="282"/>
    </row>
    <row r="46" spans="2:11" s="1" customFormat="1" ht="12.75" customHeight="1">
      <c r="B46" s="285"/>
      <c r="C46" s="286"/>
      <c r="D46" s="284"/>
      <c r="E46" s="284"/>
      <c r="F46" s="284"/>
      <c r="G46" s="284"/>
      <c r="H46" s="284"/>
      <c r="I46" s="284"/>
      <c r="J46" s="284"/>
      <c r="K46" s="282"/>
    </row>
    <row r="47" spans="2:11" s="1" customFormat="1" ht="15" customHeight="1">
      <c r="B47" s="285"/>
      <c r="C47" s="286"/>
      <c r="D47" s="408" t="s">
        <v>2617</v>
      </c>
      <c r="E47" s="408"/>
      <c r="F47" s="408"/>
      <c r="G47" s="408"/>
      <c r="H47" s="408"/>
      <c r="I47" s="408"/>
      <c r="J47" s="408"/>
      <c r="K47" s="282"/>
    </row>
    <row r="48" spans="2:11" s="1" customFormat="1" ht="15" customHeight="1">
      <c r="B48" s="285"/>
      <c r="C48" s="286"/>
      <c r="D48" s="286"/>
      <c r="E48" s="408" t="s">
        <v>2618</v>
      </c>
      <c r="F48" s="408"/>
      <c r="G48" s="408"/>
      <c r="H48" s="408"/>
      <c r="I48" s="408"/>
      <c r="J48" s="408"/>
      <c r="K48" s="282"/>
    </row>
    <row r="49" spans="2:11" s="1" customFormat="1" ht="15" customHeight="1">
      <c r="B49" s="285"/>
      <c r="C49" s="286"/>
      <c r="D49" s="286"/>
      <c r="E49" s="408" t="s">
        <v>2619</v>
      </c>
      <c r="F49" s="408"/>
      <c r="G49" s="408"/>
      <c r="H49" s="408"/>
      <c r="I49" s="408"/>
      <c r="J49" s="408"/>
      <c r="K49" s="282"/>
    </row>
    <row r="50" spans="2:11" s="1" customFormat="1" ht="15" customHeight="1">
      <c r="B50" s="285"/>
      <c r="C50" s="286"/>
      <c r="D50" s="286"/>
      <c r="E50" s="408" t="s">
        <v>2620</v>
      </c>
      <c r="F50" s="408"/>
      <c r="G50" s="408"/>
      <c r="H50" s="408"/>
      <c r="I50" s="408"/>
      <c r="J50" s="408"/>
      <c r="K50" s="282"/>
    </row>
    <row r="51" spans="2:11" s="1" customFormat="1" ht="15" customHeight="1">
      <c r="B51" s="285"/>
      <c r="C51" s="286"/>
      <c r="D51" s="408" t="s">
        <v>2621</v>
      </c>
      <c r="E51" s="408"/>
      <c r="F51" s="408"/>
      <c r="G51" s="408"/>
      <c r="H51" s="408"/>
      <c r="I51" s="408"/>
      <c r="J51" s="408"/>
      <c r="K51" s="282"/>
    </row>
    <row r="52" spans="2:11" s="1" customFormat="1" ht="25.5" customHeight="1">
      <c r="B52" s="281"/>
      <c r="C52" s="409" t="s">
        <v>2622</v>
      </c>
      <c r="D52" s="409"/>
      <c r="E52" s="409"/>
      <c r="F52" s="409"/>
      <c r="G52" s="409"/>
      <c r="H52" s="409"/>
      <c r="I52" s="409"/>
      <c r="J52" s="409"/>
      <c r="K52" s="282"/>
    </row>
    <row r="53" spans="2:11" s="1" customFormat="1" ht="5.25" customHeight="1">
      <c r="B53" s="281"/>
      <c r="C53" s="283"/>
      <c r="D53" s="283"/>
      <c r="E53" s="283"/>
      <c r="F53" s="283"/>
      <c r="G53" s="283"/>
      <c r="H53" s="283"/>
      <c r="I53" s="283"/>
      <c r="J53" s="283"/>
      <c r="K53" s="282"/>
    </row>
    <row r="54" spans="2:11" s="1" customFormat="1" ht="15" customHeight="1">
      <c r="B54" s="281"/>
      <c r="C54" s="408" t="s">
        <v>2623</v>
      </c>
      <c r="D54" s="408"/>
      <c r="E54" s="408"/>
      <c r="F54" s="408"/>
      <c r="G54" s="408"/>
      <c r="H54" s="408"/>
      <c r="I54" s="408"/>
      <c r="J54" s="408"/>
      <c r="K54" s="282"/>
    </row>
    <row r="55" spans="2:11" s="1" customFormat="1" ht="15" customHeight="1">
      <c r="B55" s="281"/>
      <c r="C55" s="408" t="s">
        <v>2624</v>
      </c>
      <c r="D55" s="408"/>
      <c r="E55" s="408"/>
      <c r="F55" s="408"/>
      <c r="G55" s="408"/>
      <c r="H55" s="408"/>
      <c r="I55" s="408"/>
      <c r="J55" s="408"/>
      <c r="K55" s="282"/>
    </row>
    <row r="56" spans="2:11" s="1" customFormat="1" ht="12.75" customHeight="1">
      <c r="B56" s="281"/>
      <c r="C56" s="284"/>
      <c r="D56" s="284"/>
      <c r="E56" s="284"/>
      <c r="F56" s="284"/>
      <c r="G56" s="284"/>
      <c r="H56" s="284"/>
      <c r="I56" s="284"/>
      <c r="J56" s="284"/>
      <c r="K56" s="282"/>
    </row>
    <row r="57" spans="2:11" s="1" customFormat="1" ht="15" customHeight="1">
      <c r="B57" s="281"/>
      <c r="C57" s="408" t="s">
        <v>2625</v>
      </c>
      <c r="D57" s="408"/>
      <c r="E57" s="408"/>
      <c r="F57" s="408"/>
      <c r="G57" s="408"/>
      <c r="H57" s="408"/>
      <c r="I57" s="408"/>
      <c r="J57" s="408"/>
      <c r="K57" s="282"/>
    </row>
    <row r="58" spans="2:11" s="1" customFormat="1" ht="15" customHeight="1">
      <c r="B58" s="281"/>
      <c r="C58" s="286"/>
      <c r="D58" s="408" t="s">
        <v>2626</v>
      </c>
      <c r="E58" s="408"/>
      <c r="F58" s="408"/>
      <c r="G58" s="408"/>
      <c r="H58" s="408"/>
      <c r="I58" s="408"/>
      <c r="J58" s="408"/>
      <c r="K58" s="282"/>
    </row>
    <row r="59" spans="2:11" s="1" customFormat="1" ht="15" customHeight="1">
      <c r="B59" s="281"/>
      <c r="C59" s="286"/>
      <c r="D59" s="408" t="s">
        <v>2627</v>
      </c>
      <c r="E59" s="408"/>
      <c r="F59" s="408"/>
      <c r="G59" s="408"/>
      <c r="H59" s="408"/>
      <c r="I59" s="408"/>
      <c r="J59" s="408"/>
      <c r="K59" s="282"/>
    </row>
    <row r="60" spans="2:11" s="1" customFormat="1" ht="15" customHeight="1">
      <c r="B60" s="281"/>
      <c r="C60" s="286"/>
      <c r="D60" s="408" t="s">
        <v>2628</v>
      </c>
      <c r="E60" s="408"/>
      <c r="F60" s="408"/>
      <c r="G60" s="408"/>
      <c r="H60" s="408"/>
      <c r="I60" s="408"/>
      <c r="J60" s="408"/>
      <c r="K60" s="282"/>
    </row>
    <row r="61" spans="2:11" s="1" customFormat="1" ht="15" customHeight="1">
      <c r="B61" s="281"/>
      <c r="C61" s="286"/>
      <c r="D61" s="408" t="s">
        <v>2629</v>
      </c>
      <c r="E61" s="408"/>
      <c r="F61" s="408"/>
      <c r="G61" s="408"/>
      <c r="H61" s="408"/>
      <c r="I61" s="408"/>
      <c r="J61" s="408"/>
      <c r="K61" s="282"/>
    </row>
    <row r="62" spans="2:11" s="1" customFormat="1" ht="15" customHeight="1">
      <c r="B62" s="281"/>
      <c r="C62" s="286"/>
      <c r="D62" s="410" t="s">
        <v>2630</v>
      </c>
      <c r="E62" s="410"/>
      <c r="F62" s="410"/>
      <c r="G62" s="410"/>
      <c r="H62" s="410"/>
      <c r="I62" s="410"/>
      <c r="J62" s="410"/>
      <c r="K62" s="282"/>
    </row>
    <row r="63" spans="2:11" s="1" customFormat="1" ht="15" customHeight="1">
      <c r="B63" s="281"/>
      <c r="C63" s="286"/>
      <c r="D63" s="408" t="s">
        <v>2631</v>
      </c>
      <c r="E63" s="408"/>
      <c r="F63" s="408"/>
      <c r="G63" s="408"/>
      <c r="H63" s="408"/>
      <c r="I63" s="408"/>
      <c r="J63" s="408"/>
      <c r="K63" s="282"/>
    </row>
    <row r="64" spans="2:11" s="1" customFormat="1" ht="12.75" customHeight="1">
      <c r="B64" s="281"/>
      <c r="C64" s="286"/>
      <c r="D64" s="286"/>
      <c r="E64" s="289"/>
      <c r="F64" s="286"/>
      <c r="G64" s="286"/>
      <c r="H64" s="286"/>
      <c r="I64" s="286"/>
      <c r="J64" s="286"/>
      <c r="K64" s="282"/>
    </row>
    <row r="65" spans="2:11" s="1" customFormat="1" ht="15" customHeight="1">
      <c r="B65" s="281"/>
      <c r="C65" s="286"/>
      <c r="D65" s="408" t="s">
        <v>2632</v>
      </c>
      <c r="E65" s="408"/>
      <c r="F65" s="408"/>
      <c r="G65" s="408"/>
      <c r="H65" s="408"/>
      <c r="I65" s="408"/>
      <c r="J65" s="408"/>
      <c r="K65" s="282"/>
    </row>
    <row r="66" spans="2:11" s="1" customFormat="1" ht="15" customHeight="1">
      <c r="B66" s="281"/>
      <c r="C66" s="286"/>
      <c r="D66" s="410" t="s">
        <v>2633</v>
      </c>
      <c r="E66" s="410"/>
      <c r="F66" s="410"/>
      <c r="G66" s="410"/>
      <c r="H66" s="410"/>
      <c r="I66" s="410"/>
      <c r="J66" s="410"/>
      <c r="K66" s="282"/>
    </row>
    <row r="67" spans="2:11" s="1" customFormat="1" ht="15" customHeight="1">
      <c r="B67" s="281"/>
      <c r="C67" s="286"/>
      <c r="D67" s="408" t="s">
        <v>2634</v>
      </c>
      <c r="E67" s="408"/>
      <c r="F67" s="408"/>
      <c r="G67" s="408"/>
      <c r="H67" s="408"/>
      <c r="I67" s="408"/>
      <c r="J67" s="408"/>
      <c r="K67" s="282"/>
    </row>
    <row r="68" spans="2:11" s="1" customFormat="1" ht="15" customHeight="1">
      <c r="B68" s="281"/>
      <c r="C68" s="286"/>
      <c r="D68" s="408" t="s">
        <v>2635</v>
      </c>
      <c r="E68" s="408"/>
      <c r="F68" s="408"/>
      <c r="G68" s="408"/>
      <c r="H68" s="408"/>
      <c r="I68" s="408"/>
      <c r="J68" s="408"/>
      <c r="K68" s="282"/>
    </row>
    <row r="69" spans="2:11" s="1" customFormat="1" ht="15" customHeight="1">
      <c r="B69" s="281"/>
      <c r="C69" s="286"/>
      <c r="D69" s="408" t="s">
        <v>2636</v>
      </c>
      <c r="E69" s="408"/>
      <c r="F69" s="408"/>
      <c r="G69" s="408"/>
      <c r="H69" s="408"/>
      <c r="I69" s="408"/>
      <c r="J69" s="408"/>
      <c r="K69" s="282"/>
    </row>
    <row r="70" spans="2:11" s="1" customFormat="1" ht="15" customHeight="1">
      <c r="B70" s="281"/>
      <c r="C70" s="286"/>
      <c r="D70" s="408" t="s">
        <v>2637</v>
      </c>
      <c r="E70" s="408"/>
      <c r="F70" s="408"/>
      <c r="G70" s="408"/>
      <c r="H70" s="408"/>
      <c r="I70" s="408"/>
      <c r="J70" s="408"/>
      <c r="K70" s="282"/>
    </row>
    <row r="71" spans="2:11" s="1" customFormat="1" ht="12.75" customHeight="1">
      <c r="B71" s="290"/>
      <c r="C71" s="291"/>
      <c r="D71" s="291"/>
      <c r="E71" s="291"/>
      <c r="F71" s="291"/>
      <c r="G71" s="291"/>
      <c r="H71" s="291"/>
      <c r="I71" s="291"/>
      <c r="J71" s="291"/>
      <c r="K71" s="292"/>
    </row>
    <row r="72" spans="2:11" s="1" customFormat="1" ht="18.75" customHeight="1">
      <c r="B72" s="293"/>
      <c r="C72" s="293"/>
      <c r="D72" s="293"/>
      <c r="E72" s="293"/>
      <c r="F72" s="293"/>
      <c r="G72" s="293"/>
      <c r="H72" s="293"/>
      <c r="I72" s="293"/>
      <c r="J72" s="293"/>
      <c r="K72" s="294"/>
    </row>
    <row r="73" spans="2:11" s="1" customFormat="1" ht="18.75" customHeight="1">
      <c r="B73" s="294"/>
      <c r="C73" s="294"/>
      <c r="D73" s="294"/>
      <c r="E73" s="294"/>
      <c r="F73" s="294"/>
      <c r="G73" s="294"/>
      <c r="H73" s="294"/>
      <c r="I73" s="294"/>
      <c r="J73" s="294"/>
      <c r="K73" s="294"/>
    </row>
    <row r="74" spans="2:11" s="1" customFormat="1" ht="7.5" customHeight="1">
      <c r="B74" s="295"/>
      <c r="C74" s="296"/>
      <c r="D74" s="296"/>
      <c r="E74" s="296"/>
      <c r="F74" s="296"/>
      <c r="G74" s="296"/>
      <c r="H74" s="296"/>
      <c r="I74" s="296"/>
      <c r="J74" s="296"/>
      <c r="K74" s="297"/>
    </row>
    <row r="75" spans="2:11" s="1" customFormat="1" ht="45" customHeight="1">
      <c r="B75" s="298"/>
      <c r="C75" s="411" t="s">
        <v>2638</v>
      </c>
      <c r="D75" s="411"/>
      <c r="E75" s="411"/>
      <c r="F75" s="411"/>
      <c r="G75" s="411"/>
      <c r="H75" s="411"/>
      <c r="I75" s="411"/>
      <c r="J75" s="411"/>
      <c r="K75" s="299"/>
    </row>
    <row r="76" spans="2:11" s="1" customFormat="1" ht="17.25" customHeight="1">
      <c r="B76" s="298"/>
      <c r="C76" s="300" t="s">
        <v>2639</v>
      </c>
      <c r="D76" s="300"/>
      <c r="E76" s="300"/>
      <c r="F76" s="300" t="s">
        <v>2640</v>
      </c>
      <c r="G76" s="301"/>
      <c r="H76" s="300" t="s">
        <v>58</v>
      </c>
      <c r="I76" s="300" t="s">
        <v>61</v>
      </c>
      <c r="J76" s="300" t="s">
        <v>2641</v>
      </c>
      <c r="K76" s="299"/>
    </row>
    <row r="77" spans="2:11" s="1" customFormat="1" ht="17.25" customHeight="1">
      <c r="B77" s="298"/>
      <c r="C77" s="302" t="s">
        <v>2642</v>
      </c>
      <c r="D77" s="302"/>
      <c r="E77" s="302"/>
      <c r="F77" s="303" t="s">
        <v>2643</v>
      </c>
      <c r="G77" s="304"/>
      <c r="H77" s="302"/>
      <c r="I77" s="302"/>
      <c r="J77" s="302" t="s">
        <v>2644</v>
      </c>
      <c r="K77" s="299"/>
    </row>
    <row r="78" spans="2:11" s="1" customFormat="1" ht="5.25" customHeight="1">
      <c r="B78" s="298"/>
      <c r="C78" s="305"/>
      <c r="D78" s="305"/>
      <c r="E78" s="305"/>
      <c r="F78" s="305"/>
      <c r="G78" s="306"/>
      <c r="H78" s="305"/>
      <c r="I78" s="305"/>
      <c r="J78" s="305"/>
      <c r="K78" s="299"/>
    </row>
    <row r="79" spans="2:11" s="1" customFormat="1" ht="15" customHeight="1">
      <c r="B79" s="298"/>
      <c r="C79" s="287" t="s">
        <v>57</v>
      </c>
      <c r="D79" s="305"/>
      <c r="E79" s="305"/>
      <c r="F79" s="307" t="s">
        <v>2645</v>
      </c>
      <c r="G79" s="306"/>
      <c r="H79" s="287" t="s">
        <v>2646</v>
      </c>
      <c r="I79" s="287" t="s">
        <v>2647</v>
      </c>
      <c r="J79" s="287">
        <v>20</v>
      </c>
      <c r="K79" s="299"/>
    </row>
    <row r="80" spans="2:11" s="1" customFormat="1" ht="15" customHeight="1">
      <c r="B80" s="298"/>
      <c r="C80" s="287" t="s">
        <v>2648</v>
      </c>
      <c r="D80" s="287"/>
      <c r="E80" s="287"/>
      <c r="F80" s="307" t="s">
        <v>2645</v>
      </c>
      <c r="G80" s="306"/>
      <c r="H80" s="287" t="s">
        <v>2649</v>
      </c>
      <c r="I80" s="287" t="s">
        <v>2647</v>
      </c>
      <c r="J80" s="287">
        <v>120</v>
      </c>
      <c r="K80" s="299"/>
    </row>
    <row r="81" spans="2:11" s="1" customFormat="1" ht="15" customHeight="1">
      <c r="B81" s="308"/>
      <c r="C81" s="287" t="s">
        <v>2650</v>
      </c>
      <c r="D81" s="287"/>
      <c r="E81" s="287"/>
      <c r="F81" s="307" t="s">
        <v>2651</v>
      </c>
      <c r="G81" s="306"/>
      <c r="H81" s="287" t="s">
        <v>2652</v>
      </c>
      <c r="I81" s="287" t="s">
        <v>2647</v>
      </c>
      <c r="J81" s="287">
        <v>50</v>
      </c>
      <c r="K81" s="299"/>
    </row>
    <row r="82" spans="2:11" s="1" customFormat="1" ht="15" customHeight="1">
      <c r="B82" s="308"/>
      <c r="C82" s="287" t="s">
        <v>2653</v>
      </c>
      <c r="D82" s="287"/>
      <c r="E82" s="287"/>
      <c r="F82" s="307" t="s">
        <v>2645</v>
      </c>
      <c r="G82" s="306"/>
      <c r="H82" s="287" t="s">
        <v>2654</v>
      </c>
      <c r="I82" s="287" t="s">
        <v>2655</v>
      </c>
      <c r="J82" s="287"/>
      <c r="K82" s="299"/>
    </row>
    <row r="83" spans="2:11" s="1" customFormat="1" ht="15" customHeight="1">
      <c r="B83" s="308"/>
      <c r="C83" s="309" t="s">
        <v>2656</v>
      </c>
      <c r="D83" s="309"/>
      <c r="E83" s="309"/>
      <c r="F83" s="310" t="s">
        <v>2651</v>
      </c>
      <c r="G83" s="309"/>
      <c r="H83" s="309" t="s">
        <v>2657</v>
      </c>
      <c r="I83" s="309" t="s">
        <v>2647</v>
      </c>
      <c r="J83" s="309">
        <v>15</v>
      </c>
      <c r="K83" s="299"/>
    </row>
    <row r="84" spans="2:11" s="1" customFormat="1" ht="15" customHeight="1">
      <c r="B84" s="308"/>
      <c r="C84" s="309" t="s">
        <v>2658</v>
      </c>
      <c r="D84" s="309"/>
      <c r="E84" s="309"/>
      <c r="F84" s="310" t="s">
        <v>2651</v>
      </c>
      <c r="G84" s="309"/>
      <c r="H84" s="309" t="s">
        <v>2659</v>
      </c>
      <c r="I84" s="309" t="s">
        <v>2647</v>
      </c>
      <c r="J84" s="309">
        <v>15</v>
      </c>
      <c r="K84" s="299"/>
    </row>
    <row r="85" spans="2:11" s="1" customFormat="1" ht="15" customHeight="1">
      <c r="B85" s="308"/>
      <c r="C85" s="309" t="s">
        <v>2660</v>
      </c>
      <c r="D85" s="309"/>
      <c r="E85" s="309"/>
      <c r="F85" s="310" t="s">
        <v>2651</v>
      </c>
      <c r="G85" s="309"/>
      <c r="H85" s="309" t="s">
        <v>2661</v>
      </c>
      <c r="I85" s="309" t="s">
        <v>2647</v>
      </c>
      <c r="J85" s="309">
        <v>20</v>
      </c>
      <c r="K85" s="299"/>
    </row>
    <row r="86" spans="2:11" s="1" customFormat="1" ht="15" customHeight="1">
      <c r="B86" s="308"/>
      <c r="C86" s="309" t="s">
        <v>2662</v>
      </c>
      <c r="D86" s="309"/>
      <c r="E86" s="309"/>
      <c r="F86" s="310" t="s">
        <v>2651</v>
      </c>
      <c r="G86" s="309"/>
      <c r="H86" s="309" t="s">
        <v>2663</v>
      </c>
      <c r="I86" s="309" t="s">
        <v>2647</v>
      </c>
      <c r="J86" s="309">
        <v>20</v>
      </c>
      <c r="K86" s="299"/>
    </row>
    <row r="87" spans="2:11" s="1" customFormat="1" ht="15" customHeight="1">
      <c r="B87" s="308"/>
      <c r="C87" s="287" t="s">
        <v>2664</v>
      </c>
      <c r="D87" s="287"/>
      <c r="E87" s="287"/>
      <c r="F87" s="307" t="s">
        <v>2651</v>
      </c>
      <c r="G87" s="306"/>
      <c r="H87" s="287" t="s">
        <v>2665</v>
      </c>
      <c r="I87" s="287" t="s">
        <v>2647</v>
      </c>
      <c r="J87" s="287">
        <v>50</v>
      </c>
      <c r="K87" s="299"/>
    </row>
    <row r="88" spans="2:11" s="1" customFormat="1" ht="15" customHeight="1">
      <c r="B88" s="308"/>
      <c r="C88" s="287" t="s">
        <v>2666</v>
      </c>
      <c r="D88" s="287"/>
      <c r="E88" s="287"/>
      <c r="F88" s="307" t="s">
        <v>2651</v>
      </c>
      <c r="G88" s="306"/>
      <c r="H88" s="287" t="s">
        <v>2667</v>
      </c>
      <c r="I88" s="287" t="s">
        <v>2647</v>
      </c>
      <c r="J88" s="287">
        <v>20</v>
      </c>
      <c r="K88" s="299"/>
    </row>
    <row r="89" spans="2:11" s="1" customFormat="1" ht="15" customHeight="1">
      <c r="B89" s="308"/>
      <c r="C89" s="287" t="s">
        <v>2668</v>
      </c>
      <c r="D89" s="287"/>
      <c r="E89" s="287"/>
      <c r="F89" s="307" t="s">
        <v>2651</v>
      </c>
      <c r="G89" s="306"/>
      <c r="H89" s="287" t="s">
        <v>2669</v>
      </c>
      <c r="I89" s="287" t="s">
        <v>2647</v>
      </c>
      <c r="J89" s="287">
        <v>20</v>
      </c>
      <c r="K89" s="299"/>
    </row>
    <row r="90" spans="2:11" s="1" customFormat="1" ht="15" customHeight="1">
      <c r="B90" s="308"/>
      <c r="C90" s="287" t="s">
        <v>2670</v>
      </c>
      <c r="D90" s="287"/>
      <c r="E90" s="287"/>
      <c r="F90" s="307" t="s">
        <v>2651</v>
      </c>
      <c r="G90" s="306"/>
      <c r="H90" s="287" t="s">
        <v>2671</v>
      </c>
      <c r="I90" s="287" t="s">
        <v>2647</v>
      </c>
      <c r="J90" s="287">
        <v>50</v>
      </c>
      <c r="K90" s="299"/>
    </row>
    <row r="91" spans="2:11" s="1" customFormat="1" ht="15" customHeight="1">
      <c r="B91" s="308"/>
      <c r="C91" s="287" t="s">
        <v>2672</v>
      </c>
      <c r="D91" s="287"/>
      <c r="E91" s="287"/>
      <c r="F91" s="307" t="s">
        <v>2651</v>
      </c>
      <c r="G91" s="306"/>
      <c r="H91" s="287" t="s">
        <v>2672</v>
      </c>
      <c r="I91" s="287" t="s">
        <v>2647</v>
      </c>
      <c r="J91" s="287">
        <v>50</v>
      </c>
      <c r="K91" s="299"/>
    </row>
    <row r="92" spans="2:11" s="1" customFormat="1" ht="15" customHeight="1">
      <c r="B92" s="308"/>
      <c r="C92" s="287" t="s">
        <v>2673</v>
      </c>
      <c r="D92" s="287"/>
      <c r="E92" s="287"/>
      <c r="F92" s="307" t="s">
        <v>2651</v>
      </c>
      <c r="G92" s="306"/>
      <c r="H92" s="287" t="s">
        <v>2674</v>
      </c>
      <c r="I92" s="287" t="s">
        <v>2647</v>
      </c>
      <c r="J92" s="287">
        <v>255</v>
      </c>
      <c r="K92" s="299"/>
    </row>
    <row r="93" spans="2:11" s="1" customFormat="1" ht="15" customHeight="1">
      <c r="B93" s="308"/>
      <c r="C93" s="287" t="s">
        <v>2675</v>
      </c>
      <c r="D93" s="287"/>
      <c r="E93" s="287"/>
      <c r="F93" s="307" t="s">
        <v>2645</v>
      </c>
      <c r="G93" s="306"/>
      <c r="H93" s="287" t="s">
        <v>2676</v>
      </c>
      <c r="I93" s="287" t="s">
        <v>2677</v>
      </c>
      <c r="J93" s="287"/>
      <c r="K93" s="299"/>
    </row>
    <row r="94" spans="2:11" s="1" customFormat="1" ht="15" customHeight="1">
      <c r="B94" s="308"/>
      <c r="C94" s="287" t="s">
        <v>2678</v>
      </c>
      <c r="D94" s="287"/>
      <c r="E94" s="287"/>
      <c r="F94" s="307" t="s">
        <v>2645</v>
      </c>
      <c r="G94" s="306"/>
      <c r="H94" s="287" t="s">
        <v>2679</v>
      </c>
      <c r="I94" s="287" t="s">
        <v>2680</v>
      </c>
      <c r="J94" s="287"/>
      <c r="K94" s="299"/>
    </row>
    <row r="95" spans="2:11" s="1" customFormat="1" ht="15" customHeight="1">
      <c r="B95" s="308"/>
      <c r="C95" s="287" t="s">
        <v>2681</v>
      </c>
      <c r="D95" s="287"/>
      <c r="E95" s="287"/>
      <c r="F95" s="307" t="s">
        <v>2645</v>
      </c>
      <c r="G95" s="306"/>
      <c r="H95" s="287" t="s">
        <v>2681</v>
      </c>
      <c r="I95" s="287" t="s">
        <v>2680</v>
      </c>
      <c r="J95" s="287"/>
      <c r="K95" s="299"/>
    </row>
    <row r="96" spans="2:11" s="1" customFormat="1" ht="15" customHeight="1">
      <c r="B96" s="308"/>
      <c r="C96" s="287" t="s">
        <v>42</v>
      </c>
      <c r="D96" s="287"/>
      <c r="E96" s="287"/>
      <c r="F96" s="307" t="s">
        <v>2645</v>
      </c>
      <c r="G96" s="306"/>
      <c r="H96" s="287" t="s">
        <v>2682</v>
      </c>
      <c r="I96" s="287" t="s">
        <v>2680</v>
      </c>
      <c r="J96" s="287"/>
      <c r="K96" s="299"/>
    </row>
    <row r="97" spans="2:11" s="1" customFormat="1" ht="15" customHeight="1">
      <c r="B97" s="308"/>
      <c r="C97" s="287" t="s">
        <v>52</v>
      </c>
      <c r="D97" s="287"/>
      <c r="E97" s="287"/>
      <c r="F97" s="307" t="s">
        <v>2645</v>
      </c>
      <c r="G97" s="306"/>
      <c r="H97" s="287" t="s">
        <v>2683</v>
      </c>
      <c r="I97" s="287" t="s">
        <v>2680</v>
      </c>
      <c r="J97" s="287"/>
      <c r="K97" s="299"/>
    </row>
    <row r="98" spans="2:11" s="1" customFormat="1" ht="15" customHeight="1">
      <c r="B98" s="311"/>
      <c r="C98" s="312"/>
      <c r="D98" s="312"/>
      <c r="E98" s="312"/>
      <c r="F98" s="312"/>
      <c r="G98" s="312"/>
      <c r="H98" s="312"/>
      <c r="I98" s="312"/>
      <c r="J98" s="312"/>
      <c r="K98" s="313"/>
    </row>
    <row r="99" spans="2:11" s="1" customFormat="1" ht="18.75" customHeight="1">
      <c r="B99" s="314"/>
      <c r="C99" s="315"/>
      <c r="D99" s="315"/>
      <c r="E99" s="315"/>
      <c r="F99" s="315"/>
      <c r="G99" s="315"/>
      <c r="H99" s="315"/>
      <c r="I99" s="315"/>
      <c r="J99" s="315"/>
      <c r="K99" s="314"/>
    </row>
    <row r="100" spans="2:11" s="1" customFormat="1" ht="18.75" customHeight="1">
      <c r="B100" s="294"/>
      <c r="C100" s="294"/>
      <c r="D100" s="294"/>
      <c r="E100" s="294"/>
      <c r="F100" s="294"/>
      <c r="G100" s="294"/>
      <c r="H100" s="294"/>
      <c r="I100" s="294"/>
      <c r="J100" s="294"/>
      <c r="K100" s="294"/>
    </row>
    <row r="101" spans="2:11" s="1" customFormat="1" ht="7.5" customHeight="1">
      <c r="B101" s="295"/>
      <c r="C101" s="296"/>
      <c r="D101" s="296"/>
      <c r="E101" s="296"/>
      <c r="F101" s="296"/>
      <c r="G101" s="296"/>
      <c r="H101" s="296"/>
      <c r="I101" s="296"/>
      <c r="J101" s="296"/>
      <c r="K101" s="297"/>
    </row>
    <row r="102" spans="2:11" s="1" customFormat="1" ht="45" customHeight="1">
      <c r="B102" s="298"/>
      <c r="C102" s="411" t="s">
        <v>2684</v>
      </c>
      <c r="D102" s="411"/>
      <c r="E102" s="411"/>
      <c r="F102" s="411"/>
      <c r="G102" s="411"/>
      <c r="H102" s="411"/>
      <c r="I102" s="411"/>
      <c r="J102" s="411"/>
      <c r="K102" s="299"/>
    </row>
    <row r="103" spans="2:11" s="1" customFormat="1" ht="17.25" customHeight="1">
      <c r="B103" s="298"/>
      <c r="C103" s="300" t="s">
        <v>2639</v>
      </c>
      <c r="D103" s="300"/>
      <c r="E103" s="300"/>
      <c r="F103" s="300" t="s">
        <v>2640</v>
      </c>
      <c r="G103" s="301"/>
      <c r="H103" s="300" t="s">
        <v>58</v>
      </c>
      <c r="I103" s="300" t="s">
        <v>61</v>
      </c>
      <c r="J103" s="300" t="s">
        <v>2641</v>
      </c>
      <c r="K103" s="299"/>
    </row>
    <row r="104" spans="2:11" s="1" customFormat="1" ht="17.25" customHeight="1">
      <c r="B104" s="298"/>
      <c r="C104" s="302" t="s">
        <v>2642</v>
      </c>
      <c r="D104" s="302"/>
      <c r="E104" s="302"/>
      <c r="F104" s="303" t="s">
        <v>2643</v>
      </c>
      <c r="G104" s="304"/>
      <c r="H104" s="302"/>
      <c r="I104" s="302"/>
      <c r="J104" s="302" t="s">
        <v>2644</v>
      </c>
      <c r="K104" s="299"/>
    </row>
    <row r="105" spans="2:11" s="1" customFormat="1" ht="5.25" customHeight="1">
      <c r="B105" s="298"/>
      <c r="C105" s="300"/>
      <c r="D105" s="300"/>
      <c r="E105" s="300"/>
      <c r="F105" s="300"/>
      <c r="G105" s="316"/>
      <c r="H105" s="300"/>
      <c r="I105" s="300"/>
      <c r="J105" s="300"/>
      <c r="K105" s="299"/>
    </row>
    <row r="106" spans="2:11" s="1" customFormat="1" ht="15" customHeight="1">
      <c r="B106" s="298"/>
      <c r="C106" s="287" t="s">
        <v>57</v>
      </c>
      <c r="D106" s="305"/>
      <c r="E106" s="305"/>
      <c r="F106" s="307" t="s">
        <v>2645</v>
      </c>
      <c r="G106" s="316"/>
      <c r="H106" s="287" t="s">
        <v>2685</v>
      </c>
      <c r="I106" s="287" t="s">
        <v>2647</v>
      </c>
      <c r="J106" s="287">
        <v>20</v>
      </c>
      <c r="K106" s="299"/>
    </row>
    <row r="107" spans="2:11" s="1" customFormat="1" ht="15" customHeight="1">
      <c r="B107" s="298"/>
      <c r="C107" s="287" t="s">
        <v>2648</v>
      </c>
      <c r="D107" s="287"/>
      <c r="E107" s="287"/>
      <c r="F107" s="307" t="s">
        <v>2645</v>
      </c>
      <c r="G107" s="287"/>
      <c r="H107" s="287" t="s">
        <v>2685</v>
      </c>
      <c r="I107" s="287" t="s">
        <v>2647</v>
      </c>
      <c r="J107" s="287">
        <v>120</v>
      </c>
      <c r="K107" s="299"/>
    </row>
    <row r="108" spans="2:11" s="1" customFormat="1" ht="15" customHeight="1">
      <c r="B108" s="308"/>
      <c r="C108" s="287" t="s">
        <v>2650</v>
      </c>
      <c r="D108" s="287"/>
      <c r="E108" s="287"/>
      <c r="F108" s="307" t="s">
        <v>2651</v>
      </c>
      <c r="G108" s="287"/>
      <c r="H108" s="287" t="s">
        <v>2685</v>
      </c>
      <c r="I108" s="287" t="s">
        <v>2647</v>
      </c>
      <c r="J108" s="287">
        <v>50</v>
      </c>
      <c r="K108" s="299"/>
    </row>
    <row r="109" spans="2:11" s="1" customFormat="1" ht="15" customHeight="1">
      <c r="B109" s="308"/>
      <c r="C109" s="287" t="s">
        <v>2653</v>
      </c>
      <c r="D109" s="287"/>
      <c r="E109" s="287"/>
      <c r="F109" s="307" t="s">
        <v>2645</v>
      </c>
      <c r="G109" s="287"/>
      <c r="H109" s="287" t="s">
        <v>2685</v>
      </c>
      <c r="I109" s="287" t="s">
        <v>2655</v>
      </c>
      <c r="J109" s="287"/>
      <c r="K109" s="299"/>
    </row>
    <row r="110" spans="2:11" s="1" customFormat="1" ht="15" customHeight="1">
      <c r="B110" s="308"/>
      <c r="C110" s="287" t="s">
        <v>2664</v>
      </c>
      <c r="D110" s="287"/>
      <c r="E110" s="287"/>
      <c r="F110" s="307" t="s">
        <v>2651</v>
      </c>
      <c r="G110" s="287"/>
      <c r="H110" s="287" t="s">
        <v>2685</v>
      </c>
      <c r="I110" s="287" t="s">
        <v>2647</v>
      </c>
      <c r="J110" s="287">
        <v>50</v>
      </c>
      <c r="K110" s="299"/>
    </row>
    <row r="111" spans="2:11" s="1" customFormat="1" ht="15" customHeight="1">
      <c r="B111" s="308"/>
      <c r="C111" s="287" t="s">
        <v>2672</v>
      </c>
      <c r="D111" s="287"/>
      <c r="E111" s="287"/>
      <c r="F111" s="307" t="s">
        <v>2651</v>
      </c>
      <c r="G111" s="287"/>
      <c r="H111" s="287" t="s">
        <v>2685</v>
      </c>
      <c r="I111" s="287" t="s">
        <v>2647</v>
      </c>
      <c r="J111" s="287">
        <v>50</v>
      </c>
      <c r="K111" s="299"/>
    </row>
    <row r="112" spans="2:11" s="1" customFormat="1" ht="15" customHeight="1">
      <c r="B112" s="308"/>
      <c r="C112" s="287" t="s">
        <v>2670</v>
      </c>
      <c r="D112" s="287"/>
      <c r="E112" s="287"/>
      <c r="F112" s="307" t="s">
        <v>2651</v>
      </c>
      <c r="G112" s="287"/>
      <c r="H112" s="287" t="s">
        <v>2685</v>
      </c>
      <c r="I112" s="287" t="s">
        <v>2647</v>
      </c>
      <c r="J112" s="287">
        <v>50</v>
      </c>
      <c r="K112" s="299"/>
    </row>
    <row r="113" spans="2:11" s="1" customFormat="1" ht="15" customHeight="1">
      <c r="B113" s="308"/>
      <c r="C113" s="287" t="s">
        <v>57</v>
      </c>
      <c r="D113" s="287"/>
      <c r="E113" s="287"/>
      <c r="F113" s="307" t="s">
        <v>2645</v>
      </c>
      <c r="G113" s="287"/>
      <c r="H113" s="287" t="s">
        <v>2686</v>
      </c>
      <c r="I113" s="287" t="s">
        <v>2647</v>
      </c>
      <c r="J113" s="287">
        <v>20</v>
      </c>
      <c r="K113" s="299"/>
    </row>
    <row r="114" spans="2:11" s="1" customFormat="1" ht="15" customHeight="1">
      <c r="B114" s="308"/>
      <c r="C114" s="287" t="s">
        <v>2687</v>
      </c>
      <c r="D114" s="287"/>
      <c r="E114" s="287"/>
      <c r="F114" s="307" t="s">
        <v>2645</v>
      </c>
      <c r="G114" s="287"/>
      <c r="H114" s="287" t="s">
        <v>2688</v>
      </c>
      <c r="I114" s="287" t="s">
        <v>2647</v>
      </c>
      <c r="J114" s="287">
        <v>120</v>
      </c>
      <c r="K114" s="299"/>
    </row>
    <row r="115" spans="2:11" s="1" customFormat="1" ht="15" customHeight="1">
      <c r="B115" s="308"/>
      <c r="C115" s="287" t="s">
        <v>42</v>
      </c>
      <c r="D115" s="287"/>
      <c r="E115" s="287"/>
      <c r="F115" s="307" t="s">
        <v>2645</v>
      </c>
      <c r="G115" s="287"/>
      <c r="H115" s="287" t="s">
        <v>2689</v>
      </c>
      <c r="I115" s="287" t="s">
        <v>2680</v>
      </c>
      <c r="J115" s="287"/>
      <c r="K115" s="299"/>
    </row>
    <row r="116" spans="2:11" s="1" customFormat="1" ht="15" customHeight="1">
      <c r="B116" s="308"/>
      <c r="C116" s="287" t="s">
        <v>52</v>
      </c>
      <c r="D116" s="287"/>
      <c r="E116" s="287"/>
      <c r="F116" s="307" t="s">
        <v>2645</v>
      </c>
      <c r="G116" s="287"/>
      <c r="H116" s="287" t="s">
        <v>2690</v>
      </c>
      <c r="I116" s="287" t="s">
        <v>2680</v>
      </c>
      <c r="J116" s="287"/>
      <c r="K116" s="299"/>
    </row>
    <row r="117" spans="2:11" s="1" customFormat="1" ht="15" customHeight="1">
      <c r="B117" s="308"/>
      <c r="C117" s="287" t="s">
        <v>61</v>
      </c>
      <c r="D117" s="287"/>
      <c r="E117" s="287"/>
      <c r="F117" s="307" t="s">
        <v>2645</v>
      </c>
      <c r="G117" s="287"/>
      <c r="H117" s="287" t="s">
        <v>2691</v>
      </c>
      <c r="I117" s="287" t="s">
        <v>2692</v>
      </c>
      <c r="J117" s="287"/>
      <c r="K117" s="299"/>
    </row>
    <row r="118" spans="2:11" s="1" customFormat="1" ht="15" customHeight="1">
      <c r="B118" s="311"/>
      <c r="C118" s="317"/>
      <c r="D118" s="317"/>
      <c r="E118" s="317"/>
      <c r="F118" s="317"/>
      <c r="G118" s="317"/>
      <c r="H118" s="317"/>
      <c r="I118" s="317"/>
      <c r="J118" s="317"/>
      <c r="K118" s="313"/>
    </row>
    <row r="119" spans="2:11" s="1" customFormat="1" ht="18.75" customHeight="1">
      <c r="B119" s="318"/>
      <c r="C119" s="284"/>
      <c r="D119" s="284"/>
      <c r="E119" s="284"/>
      <c r="F119" s="319"/>
      <c r="G119" s="284"/>
      <c r="H119" s="284"/>
      <c r="I119" s="284"/>
      <c r="J119" s="284"/>
      <c r="K119" s="318"/>
    </row>
    <row r="120" spans="2:11" s="1" customFormat="1" ht="18.75" customHeight="1">
      <c r="B120" s="294"/>
      <c r="C120" s="294"/>
      <c r="D120" s="294"/>
      <c r="E120" s="294"/>
      <c r="F120" s="294"/>
      <c r="G120" s="294"/>
      <c r="H120" s="294"/>
      <c r="I120" s="294"/>
      <c r="J120" s="294"/>
      <c r="K120" s="294"/>
    </row>
    <row r="121" spans="2:11" s="1" customFormat="1" ht="7.5" customHeight="1">
      <c r="B121" s="320"/>
      <c r="C121" s="321"/>
      <c r="D121" s="321"/>
      <c r="E121" s="321"/>
      <c r="F121" s="321"/>
      <c r="G121" s="321"/>
      <c r="H121" s="321"/>
      <c r="I121" s="321"/>
      <c r="J121" s="321"/>
      <c r="K121" s="322"/>
    </row>
    <row r="122" spans="2:11" s="1" customFormat="1" ht="45" customHeight="1">
      <c r="B122" s="323"/>
      <c r="C122" s="407" t="s">
        <v>2693</v>
      </c>
      <c r="D122" s="407"/>
      <c r="E122" s="407"/>
      <c r="F122" s="407"/>
      <c r="G122" s="407"/>
      <c r="H122" s="407"/>
      <c r="I122" s="407"/>
      <c r="J122" s="407"/>
      <c r="K122" s="324"/>
    </row>
    <row r="123" spans="2:11" s="1" customFormat="1" ht="17.25" customHeight="1">
      <c r="B123" s="325"/>
      <c r="C123" s="300" t="s">
        <v>2639</v>
      </c>
      <c r="D123" s="300"/>
      <c r="E123" s="300"/>
      <c r="F123" s="300" t="s">
        <v>2640</v>
      </c>
      <c r="G123" s="301"/>
      <c r="H123" s="300" t="s">
        <v>58</v>
      </c>
      <c r="I123" s="300" t="s">
        <v>61</v>
      </c>
      <c r="J123" s="300" t="s">
        <v>2641</v>
      </c>
      <c r="K123" s="326"/>
    </row>
    <row r="124" spans="2:11" s="1" customFormat="1" ht="17.25" customHeight="1">
      <c r="B124" s="325"/>
      <c r="C124" s="302" t="s">
        <v>2642</v>
      </c>
      <c r="D124" s="302"/>
      <c r="E124" s="302"/>
      <c r="F124" s="303" t="s">
        <v>2643</v>
      </c>
      <c r="G124" s="304"/>
      <c r="H124" s="302"/>
      <c r="I124" s="302"/>
      <c r="J124" s="302" t="s">
        <v>2644</v>
      </c>
      <c r="K124" s="326"/>
    </row>
    <row r="125" spans="2:11" s="1" customFormat="1" ht="5.25" customHeight="1">
      <c r="B125" s="327"/>
      <c r="C125" s="305"/>
      <c r="D125" s="305"/>
      <c r="E125" s="305"/>
      <c r="F125" s="305"/>
      <c r="G125" s="287"/>
      <c r="H125" s="305"/>
      <c r="I125" s="305"/>
      <c r="J125" s="305"/>
      <c r="K125" s="328"/>
    </row>
    <row r="126" spans="2:11" s="1" customFormat="1" ht="15" customHeight="1">
      <c r="B126" s="327"/>
      <c r="C126" s="287" t="s">
        <v>2648</v>
      </c>
      <c r="D126" s="305"/>
      <c r="E126" s="305"/>
      <c r="F126" s="307" t="s">
        <v>2645</v>
      </c>
      <c r="G126" s="287"/>
      <c r="H126" s="287" t="s">
        <v>2685</v>
      </c>
      <c r="I126" s="287" t="s">
        <v>2647</v>
      </c>
      <c r="J126" s="287">
        <v>120</v>
      </c>
      <c r="K126" s="329"/>
    </row>
    <row r="127" spans="2:11" s="1" customFormat="1" ht="15" customHeight="1">
      <c r="B127" s="327"/>
      <c r="C127" s="287" t="s">
        <v>2694</v>
      </c>
      <c r="D127" s="287"/>
      <c r="E127" s="287"/>
      <c r="F127" s="307" t="s">
        <v>2645</v>
      </c>
      <c r="G127" s="287"/>
      <c r="H127" s="287" t="s">
        <v>2695</v>
      </c>
      <c r="I127" s="287" t="s">
        <v>2647</v>
      </c>
      <c r="J127" s="287" t="s">
        <v>2696</v>
      </c>
      <c r="K127" s="329"/>
    </row>
    <row r="128" spans="2:11" s="1" customFormat="1" ht="15" customHeight="1">
      <c r="B128" s="327"/>
      <c r="C128" s="287" t="s">
        <v>92</v>
      </c>
      <c r="D128" s="287"/>
      <c r="E128" s="287"/>
      <c r="F128" s="307" t="s">
        <v>2645</v>
      </c>
      <c r="G128" s="287"/>
      <c r="H128" s="287" t="s">
        <v>2697</v>
      </c>
      <c r="I128" s="287" t="s">
        <v>2647</v>
      </c>
      <c r="J128" s="287" t="s">
        <v>2696</v>
      </c>
      <c r="K128" s="329"/>
    </row>
    <row r="129" spans="2:11" s="1" customFormat="1" ht="15" customHeight="1">
      <c r="B129" s="327"/>
      <c r="C129" s="287" t="s">
        <v>2656</v>
      </c>
      <c r="D129" s="287"/>
      <c r="E129" s="287"/>
      <c r="F129" s="307" t="s">
        <v>2651</v>
      </c>
      <c r="G129" s="287"/>
      <c r="H129" s="287" t="s">
        <v>2657</v>
      </c>
      <c r="I129" s="287" t="s">
        <v>2647</v>
      </c>
      <c r="J129" s="287">
        <v>15</v>
      </c>
      <c r="K129" s="329"/>
    </row>
    <row r="130" spans="2:11" s="1" customFormat="1" ht="15" customHeight="1">
      <c r="B130" s="327"/>
      <c r="C130" s="309" t="s">
        <v>2658</v>
      </c>
      <c r="D130" s="309"/>
      <c r="E130" s="309"/>
      <c r="F130" s="310" t="s">
        <v>2651</v>
      </c>
      <c r="G130" s="309"/>
      <c r="H130" s="309" t="s">
        <v>2659</v>
      </c>
      <c r="I130" s="309" t="s">
        <v>2647</v>
      </c>
      <c r="J130" s="309">
        <v>15</v>
      </c>
      <c r="K130" s="329"/>
    </row>
    <row r="131" spans="2:11" s="1" customFormat="1" ht="15" customHeight="1">
      <c r="B131" s="327"/>
      <c r="C131" s="309" t="s">
        <v>2660</v>
      </c>
      <c r="D131" s="309"/>
      <c r="E131" s="309"/>
      <c r="F131" s="310" t="s">
        <v>2651</v>
      </c>
      <c r="G131" s="309"/>
      <c r="H131" s="309" t="s">
        <v>2661</v>
      </c>
      <c r="I131" s="309" t="s">
        <v>2647</v>
      </c>
      <c r="J131" s="309">
        <v>20</v>
      </c>
      <c r="K131" s="329"/>
    </row>
    <row r="132" spans="2:11" s="1" customFormat="1" ht="15" customHeight="1">
      <c r="B132" s="327"/>
      <c r="C132" s="309" t="s">
        <v>2662</v>
      </c>
      <c r="D132" s="309"/>
      <c r="E132" s="309"/>
      <c r="F132" s="310" t="s">
        <v>2651</v>
      </c>
      <c r="G132" s="309"/>
      <c r="H132" s="309" t="s">
        <v>2663</v>
      </c>
      <c r="I132" s="309" t="s">
        <v>2647</v>
      </c>
      <c r="J132" s="309">
        <v>20</v>
      </c>
      <c r="K132" s="329"/>
    </row>
    <row r="133" spans="2:11" s="1" customFormat="1" ht="15" customHeight="1">
      <c r="B133" s="327"/>
      <c r="C133" s="287" t="s">
        <v>2650</v>
      </c>
      <c r="D133" s="287"/>
      <c r="E133" s="287"/>
      <c r="F133" s="307" t="s">
        <v>2651</v>
      </c>
      <c r="G133" s="287"/>
      <c r="H133" s="287" t="s">
        <v>2685</v>
      </c>
      <c r="I133" s="287" t="s">
        <v>2647</v>
      </c>
      <c r="J133" s="287">
        <v>50</v>
      </c>
      <c r="K133" s="329"/>
    </row>
    <row r="134" spans="2:11" s="1" customFormat="1" ht="15" customHeight="1">
      <c r="B134" s="327"/>
      <c r="C134" s="287" t="s">
        <v>2664</v>
      </c>
      <c r="D134" s="287"/>
      <c r="E134" s="287"/>
      <c r="F134" s="307" t="s">
        <v>2651</v>
      </c>
      <c r="G134" s="287"/>
      <c r="H134" s="287" t="s">
        <v>2685</v>
      </c>
      <c r="I134" s="287" t="s">
        <v>2647</v>
      </c>
      <c r="J134" s="287">
        <v>50</v>
      </c>
      <c r="K134" s="329"/>
    </row>
    <row r="135" spans="2:11" s="1" customFormat="1" ht="15" customHeight="1">
      <c r="B135" s="327"/>
      <c r="C135" s="287" t="s">
        <v>2670</v>
      </c>
      <c r="D135" s="287"/>
      <c r="E135" s="287"/>
      <c r="F135" s="307" t="s">
        <v>2651</v>
      </c>
      <c r="G135" s="287"/>
      <c r="H135" s="287" t="s">
        <v>2685</v>
      </c>
      <c r="I135" s="287" t="s">
        <v>2647</v>
      </c>
      <c r="J135" s="287">
        <v>50</v>
      </c>
      <c r="K135" s="329"/>
    </row>
    <row r="136" spans="2:11" s="1" customFormat="1" ht="15" customHeight="1">
      <c r="B136" s="327"/>
      <c r="C136" s="287" t="s">
        <v>2672</v>
      </c>
      <c r="D136" s="287"/>
      <c r="E136" s="287"/>
      <c r="F136" s="307" t="s">
        <v>2651</v>
      </c>
      <c r="G136" s="287"/>
      <c r="H136" s="287" t="s">
        <v>2685</v>
      </c>
      <c r="I136" s="287" t="s">
        <v>2647</v>
      </c>
      <c r="J136" s="287">
        <v>50</v>
      </c>
      <c r="K136" s="329"/>
    </row>
    <row r="137" spans="2:11" s="1" customFormat="1" ht="15" customHeight="1">
      <c r="B137" s="327"/>
      <c r="C137" s="287" t="s">
        <v>2673</v>
      </c>
      <c r="D137" s="287"/>
      <c r="E137" s="287"/>
      <c r="F137" s="307" t="s">
        <v>2651</v>
      </c>
      <c r="G137" s="287"/>
      <c r="H137" s="287" t="s">
        <v>2698</v>
      </c>
      <c r="I137" s="287" t="s">
        <v>2647</v>
      </c>
      <c r="J137" s="287">
        <v>255</v>
      </c>
      <c r="K137" s="329"/>
    </row>
    <row r="138" spans="2:11" s="1" customFormat="1" ht="15" customHeight="1">
      <c r="B138" s="327"/>
      <c r="C138" s="287" t="s">
        <v>2675</v>
      </c>
      <c r="D138" s="287"/>
      <c r="E138" s="287"/>
      <c r="F138" s="307" t="s">
        <v>2645</v>
      </c>
      <c r="G138" s="287"/>
      <c r="H138" s="287" t="s">
        <v>2699</v>
      </c>
      <c r="I138" s="287" t="s">
        <v>2677</v>
      </c>
      <c r="J138" s="287"/>
      <c r="K138" s="329"/>
    </row>
    <row r="139" spans="2:11" s="1" customFormat="1" ht="15" customHeight="1">
      <c r="B139" s="327"/>
      <c r="C139" s="287" t="s">
        <v>2678</v>
      </c>
      <c r="D139" s="287"/>
      <c r="E139" s="287"/>
      <c r="F139" s="307" t="s">
        <v>2645</v>
      </c>
      <c r="G139" s="287"/>
      <c r="H139" s="287" t="s">
        <v>2700</v>
      </c>
      <c r="I139" s="287" t="s">
        <v>2680</v>
      </c>
      <c r="J139" s="287"/>
      <c r="K139" s="329"/>
    </row>
    <row r="140" spans="2:11" s="1" customFormat="1" ht="15" customHeight="1">
      <c r="B140" s="327"/>
      <c r="C140" s="287" t="s">
        <v>2681</v>
      </c>
      <c r="D140" s="287"/>
      <c r="E140" s="287"/>
      <c r="F140" s="307" t="s">
        <v>2645</v>
      </c>
      <c r="G140" s="287"/>
      <c r="H140" s="287" t="s">
        <v>2681</v>
      </c>
      <c r="I140" s="287" t="s">
        <v>2680</v>
      </c>
      <c r="J140" s="287"/>
      <c r="K140" s="329"/>
    </row>
    <row r="141" spans="2:11" s="1" customFormat="1" ht="15" customHeight="1">
      <c r="B141" s="327"/>
      <c r="C141" s="287" t="s">
        <v>42</v>
      </c>
      <c r="D141" s="287"/>
      <c r="E141" s="287"/>
      <c r="F141" s="307" t="s">
        <v>2645</v>
      </c>
      <c r="G141" s="287"/>
      <c r="H141" s="287" t="s">
        <v>2701</v>
      </c>
      <c r="I141" s="287" t="s">
        <v>2680</v>
      </c>
      <c r="J141" s="287"/>
      <c r="K141" s="329"/>
    </row>
    <row r="142" spans="2:11" s="1" customFormat="1" ht="15" customHeight="1">
      <c r="B142" s="327"/>
      <c r="C142" s="287" t="s">
        <v>2702</v>
      </c>
      <c r="D142" s="287"/>
      <c r="E142" s="287"/>
      <c r="F142" s="307" t="s">
        <v>2645</v>
      </c>
      <c r="G142" s="287"/>
      <c r="H142" s="287" t="s">
        <v>2703</v>
      </c>
      <c r="I142" s="287" t="s">
        <v>2680</v>
      </c>
      <c r="J142" s="287"/>
      <c r="K142" s="329"/>
    </row>
    <row r="143" spans="2:11" s="1" customFormat="1" ht="15" customHeight="1">
      <c r="B143" s="330"/>
      <c r="C143" s="331"/>
      <c r="D143" s="331"/>
      <c r="E143" s="331"/>
      <c r="F143" s="331"/>
      <c r="G143" s="331"/>
      <c r="H143" s="331"/>
      <c r="I143" s="331"/>
      <c r="J143" s="331"/>
      <c r="K143" s="332"/>
    </row>
    <row r="144" spans="2:11" s="1" customFormat="1" ht="18.75" customHeight="1">
      <c r="B144" s="284"/>
      <c r="C144" s="284"/>
      <c r="D144" s="284"/>
      <c r="E144" s="284"/>
      <c r="F144" s="319"/>
      <c r="G144" s="284"/>
      <c r="H144" s="284"/>
      <c r="I144" s="284"/>
      <c r="J144" s="284"/>
      <c r="K144" s="284"/>
    </row>
    <row r="145" spans="2:11" s="1" customFormat="1" ht="18.75" customHeight="1">
      <c r="B145" s="294"/>
      <c r="C145" s="294"/>
      <c r="D145" s="294"/>
      <c r="E145" s="294"/>
      <c r="F145" s="294"/>
      <c r="G145" s="294"/>
      <c r="H145" s="294"/>
      <c r="I145" s="294"/>
      <c r="J145" s="294"/>
      <c r="K145" s="294"/>
    </row>
    <row r="146" spans="2:11" s="1" customFormat="1" ht="7.5" customHeight="1">
      <c r="B146" s="295"/>
      <c r="C146" s="296"/>
      <c r="D146" s="296"/>
      <c r="E146" s="296"/>
      <c r="F146" s="296"/>
      <c r="G146" s="296"/>
      <c r="H146" s="296"/>
      <c r="I146" s="296"/>
      <c r="J146" s="296"/>
      <c r="K146" s="297"/>
    </row>
    <row r="147" spans="2:11" s="1" customFormat="1" ht="45" customHeight="1">
      <c r="B147" s="298"/>
      <c r="C147" s="411" t="s">
        <v>2704</v>
      </c>
      <c r="D147" s="411"/>
      <c r="E147" s="411"/>
      <c r="F147" s="411"/>
      <c r="G147" s="411"/>
      <c r="H147" s="411"/>
      <c r="I147" s="411"/>
      <c r="J147" s="411"/>
      <c r="K147" s="299"/>
    </row>
    <row r="148" spans="2:11" s="1" customFormat="1" ht="17.25" customHeight="1">
      <c r="B148" s="298"/>
      <c r="C148" s="300" t="s">
        <v>2639</v>
      </c>
      <c r="D148" s="300"/>
      <c r="E148" s="300"/>
      <c r="F148" s="300" t="s">
        <v>2640</v>
      </c>
      <c r="G148" s="301"/>
      <c r="H148" s="300" t="s">
        <v>58</v>
      </c>
      <c r="I148" s="300" t="s">
        <v>61</v>
      </c>
      <c r="J148" s="300" t="s">
        <v>2641</v>
      </c>
      <c r="K148" s="299"/>
    </row>
    <row r="149" spans="2:11" s="1" customFormat="1" ht="17.25" customHeight="1">
      <c r="B149" s="298"/>
      <c r="C149" s="302" t="s">
        <v>2642</v>
      </c>
      <c r="D149" s="302"/>
      <c r="E149" s="302"/>
      <c r="F149" s="303" t="s">
        <v>2643</v>
      </c>
      <c r="G149" s="304"/>
      <c r="H149" s="302"/>
      <c r="I149" s="302"/>
      <c r="J149" s="302" t="s">
        <v>2644</v>
      </c>
      <c r="K149" s="299"/>
    </row>
    <row r="150" spans="2:11" s="1" customFormat="1" ht="5.25" customHeight="1">
      <c r="B150" s="308"/>
      <c r="C150" s="305"/>
      <c r="D150" s="305"/>
      <c r="E150" s="305"/>
      <c r="F150" s="305"/>
      <c r="G150" s="306"/>
      <c r="H150" s="305"/>
      <c r="I150" s="305"/>
      <c r="J150" s="305"/>
      <c r="K150" s="329"/>
    </row>
    <row r="151" spans="2:11" s="1" customFormat="1" ht="15" customHeight="1">
      <c r="B151" s="308"/>
      <c r="C151" s="333" t="s">
        <v>2648</v>
      </c>
      <c r="D151" s="287"/>
      <c r="E151" s="287"/>
      <c r="F151" s="334" t="s">
        <v>2645</v>
      </c>
      <c r="G151" s="287"/>
      <c r="H151" s="333" t="s">
        <v>2685</v>
      </c>
      <c r="I151" s="333" t="s">
        <v>2647</v>
      </c>
      <c r="J151" s="333">
        <v>120</v>
      </c>
      <c r="K151" s="329"/>
    </row>
    <row r="152" spans="2:11" s="1" customFormat="1" ht="15" customHeight="1">
      <c r="B152" s="308"/>
      <c r="C152" s="333" t="s">
        <v>2694</v>
      </c>
      <c r="D152" s="287"/>
      <c r="E152" s="287"/>
      <c r="F152" s="334" t="s">
        <v>2645</v>
      </c>
      <c r="G152" s="287"/>
      <c r="H152" s="333" t="s">
        <v>2705</v>
      </c>
      <c r="I152" s="333" t="s">
        <v>2647</v>
      </c>
      <c r="J152" s="333" t="s">
        <v>2696</v>
      </c>
      <c r="K152" s="329"/>
    </row>
    <row r="153" spans="2:11" s="1" customFormat="1" ht="15" customHeight="1">
      <c r="B153" s="308"/>
      <c r="C153" s="333" t="s">
        <v>92</v>
      </c>
      <c r="D153" s="287"/>
      <c r="E153" s="287"/>
      <c r="F153" s="334" t="s">
        <v>2645</v>
      </c>
      <c r="G153" s="287"/>
      <c r="H153" s="333" t="s">
        <v>2706</v>
      </c>
      <c r="I153" s="333" t="s">
        <v>2647</v>
      </c>
      <c r="J153" s="333" t="s">
        <v>2696</v>
      </c>
      <c r="K153" s="329"/>
    </row>
    <row r="154" spans="2:11" s="1" customFormat="1" ht="15" customHeight="1">
      <c r="B154" s="308"/>
      <c r="C154" s="333" t="s">
        <v>2650</v>
      </c>
      <c r="D154" s="287"/>
      <c r="E154" s="287"/>
      <c r="F154" s="334" t="s">
        <v>2651</v>
      </c>
      <c r="G154" s="287"/>
      <c r="H154" s="333" t="s">
        <v>2685</v>
      </c>
      <c r="I154" s="333" t="s">
        <v>2647</v>
      </c>
      <c r="J154" s="333">
        <v>50</v>
      </c>
      <c r="K154" s="329"/>
    </row>
    <row r="155" spans="2:11" s="1" customFormat="1" ht="15" customHeight="1">
      <c r="B155" s="308"/>
      <c r="C155" s="333" t="s">
        <v>2653</v>
      </c>
      <c r="D155" s="287"/>
      <c r="E155" s="287"/>
      <c r="F155" s="334" t="s">
        <v>2645</v>
      </c>
      <c r="G155" s="287"/>
      <c r="H155" s="333" t="s">
        <v>2685</v>
      </c>
      <c r="I155" s="333" t="s">
        <v>2655</v>
      </c>
      <c r="J155" s="333"/>
      <c r="K155" s="329"/>
    </row>
    <row r="156" spans="2:11" s="1" customFormat="1" ht="15" customHeight="1">
      <c r="B156" s="308"/>
      <c r="C156" s="333" t="s">
        <v>2664</v>
      </c>
      <c r="D156" s="287"/>
      <c r="E156" s="287"/>
      <c r="F156" s="334" t="s">
        <v>2651</v>
      </c>
      <c r="G156" s="287"/>
      <c r="H156" s="333" t="s">
        <v>2685</v>
      </c>
      <c r="I156" s="333" t="s">
        <v>2647</v>
      </c>
      <c r="J156" s="333">
        <v>50</v>
      </c>
      <c r="K156" s="329"/>
    </row>
    <row r="157" spans="2:11" s="1" customFormat="1" ht="15" customHeight="1">
      <c r="B157" s="308"/>
      <c r="C157" s="333" t="s">
        <v>2672</v>
      </c>
      <c r="D157" s="287"/>
      <c r="E157" s="287"/>
      <c r="F157" s="334" t="s">
        <v>2651</v>
      </c>
      <c r="G157" s="287"/>
      <c r="H157" s="333" t="s">
        <v>2685</v>
      </c>
      <c r="I157" s="333" t="s">
        <v>2647</v>
      </c>
      <c r="J157" s="333">
        <v>50</v>
      </c>
      <c r="K157" s="329"/>
    </row>
    <row r="158" spans="2:11" s="1" customFormat="1" ht="15" customHeight="1">
      <c r="B158" s="308"/>
      <c r="C158" s="333" t="s">
        <v>2670</v>
      </c>
      <c r="D158" s="287"/>
      <c r="E158" s="287"/>
      <c r="F158" s="334" t="s">
        <v>2651</v>
      </c>
      <c r="G158" s="287"/>
      <c r="H158" s="333" t="s">
        <v>2685</v>
      </c>
      <c r="I158" s="333" t="s">
        <v>2647</v>
      </c>
      <c r="J158" s="333">
        <v>50</v>
      </c>
      <c r="K158" s="329"/>
    </row>
    <row r="159" spans="2:11" s="1" customFormat="1" ht="15" customHeight="1">
      <c r="B159" s="308"/>
      <c r="C159" s="333" t="s">
        <v>275</v>
      </c>
      <c r="D159" s="287"/>
      <c r="E159" s="287"/>
      <c r="F159" s="334" t="s">
        <v>2645</v>
      </c>
      <c r="G159" s="287"/>
      <c r="H159" s="333" t="s">
        <v>2707</v>
      </c>
      <c r="I159" s="333" t="s">
        <v>2647</v>
      </c>
      <c r="J159" s="333" t="s">
        <v>2708</v>
      </c>
      <c r="K159" s="329"/>
    </row>
    <row r="160" spans="2:11" s="1" customFormat="1" ht="15" customHeight="1">
      <c r="B160" s="308"/>
      <c r="C160" s="333" t="s">
        <v>2709</v>
      </c>
      <c r="D160" s="287"/>
      <c r="E160" s="287"/>
      <c r="F160" s="334" t="s">
        <v>2645</v>
      </c>
      <c r="G160" s="287"/>
      <c r="H160" s="333" t="s">
        <v>2710</v>
      </c>
      <c r="I160" s="333" t="s">
        <v>2680</v>
      </c>
      <c r="J160" s="333"/>
      <c r="K160" s="329"/>
    </row>
    <row r="161" spans="2:11" s="1" customFormat="1" ht="15" customHeight="1">
      <c r="B161" s="335"/>
      <c r="C161" s="317"/>
      <c r="D161" s="317"/>
      <c r="E161" s="317"/>
      <c r="F161" s="317"/>
      <c r="G161" s="317"/>
      <c r="H161" s="317"/>
      <c r="I161" s="317"/>
      <c r="J161" s="317"/>
      <c r="K161" s="336"/>
    </row>
    <row r="162" spans="2:11" s="1" customFormat="1" ht="18.75" customHeight="1">
      <c r="B162" s="284"/>
      <c r="C162" s="287"/>
      <c r="D162" s="287"/>
      <c r="E162" s="287"/>
      <c r="F162" s="307"/>
      <c r="G162" s="287"/>
      <c r="H162" s="287"/>
      <c r="I162" s="287"/>
      <c r="J162" s="287"/>
      <c r="K162" s="284"/>
    </row>
    <row r="163" spans="2:11" s="1" customFormat="1" ht="18.75" customHeight="1">
      <c r="B163" s="294"/>
      <c r="C163" s="294"/>
      <c r="D163" s="294"/>
      <c r="E163" s="294"/>
      <c r="F163" s="294"/>
      <c r="G163" s="294"/>
      <c r="H163" s="294"/>
      <c r="I163" s="294"/>
      <c r="J163" s="294"/>
      <c r="K163" s="294"/>
    </row>
    <row r="164" spans="2:11" s="1" customFormat="1" ht="7.5" customHeight="1">
      <c r="B164" s="276"/>
      <c r="C164" s="277"/>
      <c r="D164" s="277"/>
      <c r="E164" s="277"/>
      <c r="F164" s="277"/>
      <c r="G164" s="277"/>
      <c r="H164" s="277"/>
      <c r="I164" s="277"/>
      <c r="J164" s="277"/>
      <c r="K164" s="278"/>
    </row>
    <row r="165" spans="2:11" s="1" customFormat="1" ht="45" customHeight="1">
      <c r="B165" s="279"/>
      <c r="C165" s="407" t="s">
        <v>2711</v>
      </c>
      <c r="D165" s="407"/>
      <c r="E165" s="407"/>
      <c r="F165" s="407"/>
      <c r="G165" s="407"/>
      <c r="H165" s="407"/>
      <c r="I165" s="407"/>
      <c r="J165" s="407"/>
      <c r="K165" s="280"/>
    </row>
    <row r="166" spans="2:11" s="1" customFormat="1" ht="17.25" customHeight="1">
      <c r="B166" s="279"/>
      <c r="C166" s="300" t="s">
        <v>2639</v>
      </c>
      <c r="D166" s="300"/>
      <c r="E166" s="300"/>
      <c r="F166" s="300" t="s">
        <v>2640</v>
      </c>
      <c r="G166" s="337"/>
      <c r="H166" s="338" t="s">
        <v>58</v>
      </c>
      <c r="I166" s="338" t="s">
        <v>61</v>
      </c>
      <c r="J166" s="300" t="s">
        <v>2641</v>
      </c>
      <c r="K166" s="280"/>
    </row>
    <row r="167" spans="2:11" s="1" customFormat="1" ht="17.25" customHeight="1">
      <c r="B167" s="281"/>
      <c r="C167" s="302" t="s">
        <v>2642</v>
      </c>
      <c r="D167" s="302"/>
      <c r="E167" s="302"/>
      <c r="F167" s="303" t="s">
        <v>2643</v>
      </c>
      <c r="G167" s="339"/>
      <c r="H167" s="340"/>
      <c r="I167" s="340"/>
      <c r="J167" s="302" t="s">
        <v>2644</v>
      </c>
      <c r="K167" s="282"/>
    </row>
    <row r="168" spans="2:11" s="1" customFormat="1" ht="5.25" customHeight="1">
      <c r="B168" s="308"/>
      <c r="C168" s="305"/>
      <c r="D168" s="305"/>
      <c r="E168" s="305"/>
      <c r="F168" s="305"/>
      <c r="G168" s="306"/>
      <c r="H168" s="305"/>
      <c r="I168" s="305"/>
      <c r="J168" s="305"/>
      <c r="K168" s="329"/>
    </row>
    <row r="169" spans="2:11" s="1" customFormat="1" ht="15" customHeight="1">
      <c r="B169" s="308"/>
      <c r="C169" s="287" t="s">
        <v>2648</v>
      </c>
      <c r="D169" s="287"/>
      <c r="E169" s="287"/>
      <c r="F169" s="307" t="s">
        <v>2645</v>
      </c>
      <c r="G169" s="287"/>
      <c r="H169" s="287" t="s">
        <v>2685</v>
      </c>
      <c r="I169" s="287" t="s">
        <v>2647</v>
      </c>
      <c r="J169" s="287">
        <v>120</v>
      </c>
      <c r="K169" s="329"/>
    </row>
    <row r="170" spans="2:11" s="1" customFormat="1" ht="15" customHeight="1">
      <c r="B170" s="308"/>
      <c r="C170" s="287" t="s">
        <v>2694</v>
      </c>
      <c r="D170" s="287"/>
      <c r="E170" s="287"/>
      <c r="F170" s="307" t="s">
        <v>2645</v>
      </c>
      <c r="G170" s="287"/>
      <c r="H170" s="287" t="s">
        <v>2695</v>
      </c>
      <c r="I170" s="287" t="s">
        <v>2647</v>
      </c>
      <c r="J170" s="287" t="s">
        <v>2696</v>
      </c>
      <c r="K170" s="329"/>
    </row>
    <row r="171" spans="2:11" s="1" customFormat="1" ht="15" customHeight="1">
      <c r="B171" s="308"/>
      <c r="C171" s="287" t="s">
        <v>92</v>
      </c>
      <c r="D171" s="287"/>
      <c r="E171" s="287"/>
      <c r="F171" s="307" t="s">
        <v>2645</v>
      </c>
      <c r="G171" s="287"/>
      <c r="H171" s="287" t="s">
        <v>2712</v>
      </c>
      <c r="I171" s="287" t="s">
        <v>2647</v>
      </c>
      <c r="J171" s="287" t="s">
        <v>2696</v>
      </c>
      <c r="K171" s="329"/>
    </row>
    <row r="172" spans="2:11" s="1" customFormat="1" ht="15" customHeight="1">
      <c r="B172" s="308"/>
      <c r="C172" s="287" t="s">
        <v>2650</v>
      </c>
      <c r="D172" s="287"/>
      <c r="E172" s="287"/>
      <c r="F172" s="307" t="s">
        <v>2651</v>
      </c>
      <c r="G172" s="287"/>
      <c r="H172" s="287" t="s">
        <v>2712</v>
      </c>
      <c r="I172" s="287" t="s">
        <v>2647</v>
      </c>
      <c r="J172" s="287">
        <v>50</v>
      </c>
      <c r="K172" s="329"/>
    </row>
    <row r="173" spans="2:11" s="1" customFormat="1" ht="15" customHeight="1">
      <c r="B173" s="308"/>
      <c r="C173" s="287" t="s">
        <v>2653</v>
      </c>
      <c r="D173" s="287"/>
      <c r="E173" s="287"/>
      <c r="F173" s="307" t="s">
        <v>2645</v>
      </c>
      <c r="G173" s="287"/>
      <c r="H173" s="287" t="s">
        <v>2712</v>
      </c>
      <c r="I173" s="287" t="s">
        <v>2655</v>
      </c>
      <c r="J173" s="287"/>
      <c r="K173" s="329"/>
    </row>
    <row r="174" spans="2:11" s="1" customFormat="1" ht="15" customHeight="1">
      <c r="B174" s="308"/>
      <c r="C174" s="287" t="s">
        <v>2664</v>
      </c>
      <c r="D174" s="287"/>
      <c r="E174" s="287"/>
      <c r="F174" s="307" t="s">
        <v>2651</v>
      </c>
      <c r="G174" s="287"/>
      <c r="H174" s="287" t="s">
        <v>2712</v>
      </c>
      <c r="I174" s="287" t="s">
        <v>2647</v>
      </c>
      <c r="J174" s="287">
        <v>50</v>
      </c>
      <c r="K174" s="329"/>
    </row>
    <row r="175" spans="2:11" s="1" customFormat="1" ht="15" customHeight="1">
      <c r="B175" s="308"/>
      <c r="C175" s="287" t="s">
        <v>2672</v>
      </c>
      <c r="D175" s="287"/>
      <c r="E175" s="287"/>
      <c r="F175" s="307" t="s">
        <v>2651</v>
      </c>
      <c r="G175" s="287"/>
      <c r="H175" s="287" t="s">
        <v>2712</v>
      </c>
      <c r="I175" s="287" t="s">
        <v>2647</v>
      </c>
      <c r="J175" s="287">
        <v>50</v>
      </c>
      <c r="K175" s="329"/>
    </row>
    <row r="176" spans="2:11" s="1" customFormat="1" ht="15" customHeight="1">
      <c r="B176" s="308"/>
      <c r="C176" s="287" t="s">
        <v>2670</v>
      </c>
      <c r="D176" s="287"/>
      <c r="E176" s="287"/>
      <c r="F176" s="307" t="s">
        <v>2651</v>
      </c>
      <c r="G176" s="287"/>
      <c r="H176" s="287" t="s">
        <v>2712</v>
      </c>
      <c r="I176" s="287" t="s">
        <v>2647</v>
      </c>
      <c r="J176" s="287">
        <v>50</v>
      </c>
      <c r="K176" s="329"/>
    </row>
    <row r="177" spans="2:11" s="1" customFormat="1" ht="15" customHeight="1">
      <c r="B177" s="308"/>
      <c r="C177" s="287" t="s">
        <v>301</v>
      </c>
      <c r="D177" s="287"/>
      <c r="E177" s="287"/>
      <c r="F177" s="307" t="s">
        <v>2645</v>
      </c>
      <c r="G177" s="287"/>
      <c r="H177" s="287" t="s">
        <v>2713</v>
      </c>
      <c r="I177" s="287" t="s">
        <v>2714</v>
      </c>
      <c r="J177" s="287"/>
      <c r="K177" s="329"/>
    </row>
    <row r="178" spans="2:11" s="1" customFormat="1" ht="15" customHeight="1">
      <c r="B178" s="308"/>
      <c r="C178" s="287" t="s">
        <v>61</v>
      </c>
      <c r="D178" s="287"/>
      <c r="E178" s="287"/>
      <c r="F178" s="307" t="s">
        <v>2645</v>
      </c>
      <c r="G178" s="287"/>
      <c r="H178" s="287" t="s">
        <v>2715</v>
      </c>
      <c r="I178" s="287" t="s">
        <v>2716</v>
      </c>
      <c r="J178" s="287">
        <v>1</v>
      </c>
      <c r="K178" s="329"/>
    </row>
    <row r="179" spans="2:11" s="1" customFormat="1" ht="15" customHeight="1">
      <c r="B179" s="308"/>
      <c r="C179" s="287" t="s">
        <v>57</v>
      </c>
      <c r="D179" s="287"/>
      <c r="E179" s="287"/>
      <c r="F179" s="307" t="s">
        <v>2645</v>
      </c>
      <c r="G179" s="287"/>
      <c r="H179" s="287" t="s">
        <v>2717</v>
      </c>
      <c r="I179" s="287" t="s">
        <v>2647</v>
      </c>
      <c r="J179" s="287">
        <v>20</v>
      </c>
      <c r="K179" s="329"/>
    </row>
    <row r="180" spans="2:11" s="1" customFormat="1" ht="15" customHeight="1">
      <c r="B180" s="308"/>
      <c r="C180" s="287" t="s">
        <v>58</v>
      </c>
      <c r="D180" s="287"/>
      <c r="E180" s="287"/>
      <c r="F180" s="307" t="s">
        <v>2645</v>
      </c>
      <c r="G180" s="287"/>
      <c r="H180" s="287" t="s">
        <v>2718</v>
      </c>
      <c r="I180" s="287" t="s">
        <v>2647</v>
      </c>
      <c r="J180" s="287">
        <v>255</v>
      </c>
      <c r="K180" s="329"/>
    </row>
    <row r="181" spans="2:11" s="1" customFormat="1" ht="15" customHeight="1">
      <c r="B181" s="308"/>
      <c r="C181" s="287" t="s">
        <v>302</v>
      </c>
      <c r="D181" s="287"/>
      <c r="E181" s="287"/>
      <c r="F181" s="307" t="s">
        <v>2645</v>
      </c>
      <c r="G181" s="287"/>
      <c r="H181" s="287" t="s">
        <v>2609</v>
      </c>
      <c r="I181" s="287" t="s">
        <v>2647</v>
      </c>
      <c r="J181" s="287">
        <v>10</v>
      </c>
      <c r="K181" s="329"/>
    </row>
    <row r="182" spans="2:11" s="1" customFormat="1" ht="15" customHeight="1">
      <c r="B182" s="308"/>
      <c r="C182" s="287" t="s">
        <v>303</v>
      </c>
      <c r="D182" s="287"/>
      <c r="E182" s="287"/>
      <c r="F182" s="307" t="s">
        <v>2645</v>
      </c>
      <c r="G182" s="287"/>
      <c r="H182" s="287" t="s">
        <v>2719</v>
      </c>
      <c r="I182" s="287" t="s">
        <v>2680</v>
      </c>
      <c r="J182" s="287"/>
      <c r="K182" s="329"/>
    </row>
    <row r="183" spans="2:11" s="1" customFormat="1" ht="15" customHeight="1">
      <c r="B183" s="308"/>
      <c r="C183" s="287" t="s">
        <v>2720</v>
      </c>
      <c r="D183" s="287"/>
      <c r="E183" s="287"/>
      <c r="F183" s="307" t="s">
        <v>2645</v>
      </c>
      <c r="G183" s="287"/>
      <c r="H183" s="287" t="s">
        <v>2721</v>
      </c>
      <c r="I183" s="287" t="s">
        <v>2680</v>
      </c>
      <c r="J183" s="287"/>
      <c r="K183" s="329"/>
    </row>
    <row r="184" spans="2:11" s="1" customFormat="1" ht="15" customHeight="1">
      <c r="B184" s="308"/>
      <c r="C184" s="287" t="s">
        <v>2709</v>
      </c>
      <c r="D184" s="287"/>
      <c r="E184" s="287"/>
      <c r="F184" s="307" t="s">
        <v>2645</v>
      </c>
      <c r="G184" s="287"/>
      <c r="H184" s="287" t="s">
        <v>2722</v>
      </c>
      <c r="I184" s="287" t="s">
        <v>2680</v>
      </c>
      <c r="J184" s="287"/>
      <c r="K184" s="329"/>
    </row>
    <row r="185" spans="2:11" s="1" customFormat="1" ht="15" customHeight="1">
      <c r="B185" s="308"/>
      <c r="C185" s="287" t="s">
        <v>305</v>
      </c>
      <c r="D185" s="287"/>
      <c r="E185" s="287"/>
      <c r="F185" s="307" t="s">
        <v>2651</v>
      </c>
      <c r="G185" s="287"/>
      <c r="H185" s="287" t="s">
        <v>2723</v>
      </c>
      <c r="I185" s="287" t="s">
        <v>2647</v>
      </c>
      <c r="J185" s="287">
        <v>50</v>
      </c>
      <c r="K185" s="329"/>
    </row>
    <row r="186" spans="2:11" s="1" customFormat="1" ht="15" customHeight="1">
      <c r="B186" s="308"/>
      <c r="C186" s="287" t="s">
        <v>2724</v>
      </c>
      <c r="D186" s="287"/>
      <c r="E186" s="287"/>
      <c r="F186" s="307" t="s">
        <v>2651</v>
      </c>
      <c r="G186" s="287"/>
      <c r="H186" s="287" t="s">
        <v>2725</v>
      </c>
      <c r="I186" s="287" t="s">
        <v>2726</v>
      </c>
      <c r="J186" s="287"/>
      <c r="K186" s="329"/>
    </row>
    <row r="187" spans="2:11" s="1" customFormat="1" ht="15" customHeight="1">
      <c r="B187" s="308"/>
      <c r="C187" s="287" t="s">
        <v>2727</v>
      </c>
      <c r="D187" s="287"/>
      <c r="E187" s="287"/>
      <c r="F187" s="307" t="s">
        <v>2651</v>
      </c>
      <c r="G187" s="287"/>
      <c r="H187" s="287" t="s">
        <v>2728</v>
      </c>
      <c r="I187" s="287" t="s">
        <v>2726</v>
      </c>
      <c r="J187" s="287"/>
      <c r="K187" s="329"/>
    </row>
    <row r="188" spans="2:11" s="1" customFormat="1" ht="15" customHeight="1">
      <c r="B188" s="308"/>
      <c r="C188" s="287" t="s">
        <v>2729</v>
      </c>
      <c r="D188" s="287"/>
      <c r="E188" s="287"/>
      <c r="F188" s="307" t="s">
        <v>2651</v>
      </c>
      <c r="G188" s="287"/>
      <c r="H188" s="287" t="s">
        <v>2730</v>
      </c>
      <c r="I188" s="287" t="s">
        <v>2726</v>
      </c>
      <c r="J188" s="287"/>
      <c r="K188" s="329"/>
    </row>
    <row r="189" spans="2:11" s="1" customFormat="1" ht="15" customHeight="1">
      <c r="B189" s="308"/>
      <c r="C189" s="341" t="s">
        <v>2731</v>
      </c>
      <c r="D189" s="287"/>
      <c r="E189" s="287"/>
      <c r="F189" s="307" t="s">
        <v>2651</v>
      </c>
      <c r="G189" s="287"/>
      <c r="H189" s="287" t="s">
        <v>2732</v>
      </c>
      <c r="I189" s="287" t="s">
        <v>2733</v>
      </c>
      <c r="J189" s="342" t="s">
        <v>2734</v>
      </c>
      <c r="K189" s="329"/>
    </row>
    <row r="190" spans="2:11" s="1" customFormat="1" ht="15" customHeight="1">
      <c r="B190" s="308"/>
      <c r="C190" s="293" t="s">
        <v>46</v>
      </c>
      <c r="D190" s="287"/>
      <c r="E190" s="287"/>
      <c r="F190" s="307" t="s">
        <v>2645</v>
      </c>
      <c r="G190" s="287"/>
      <c r="H190" s="284" t="s">
        <v>2735</v>
      </c>
      <c r="I190" s="287" t="s">
        <v>2736</v>
      </c>
      <c r="J190" s="287"/>
      <c r="K190" s="329"/>
    </row>
    <row r="191" spans="2:11" s="1" customFormat="1" ht="15" customHeight="1">
      <c r="B191" s="308"/>
      <c r="C191" s="293" t="s">
        <v>2737</v>
      </c>
      <c r="D191" s="287"/>
      <c r="E191" s="287"/>
      <c r="F191" s="307" t="s">
        <v>2645</v>
      </c>
      <c r="G191" s="287"/>
      <c r="H191" s="287" t="s">
        <v>2738</v>
      </c>
      <c r="I191" s="287" t="s">
        <v>2680</v>
      </c>
      <c r="J191" s="287"/>
      <c r="K191" s="329"/>
    </row>
    <row r="192" spans="2:11" s="1" customFormat="1" ht="15" customHeight="1">
      <c r="B192" s="308"/>
      <c r="C192" s="293" t="s">
        <v>2739</v>
      </c>
      <c r="D192" s="287"/>
      <c r="E192" s="287"/>
      <c r="F192" s="307" t="s">
        <v>2645</v>
      </c>
      <c r="G192" s="287"/>
      <c r="H192" s="287" t="s">
        <v>2740</v>
      </c>
      <c r="I192" s="287" t="s">
        <v>2680</v>
      </c>
      <c r="J192" s="287"/>
      <c r="K192" s="329"/>
    </row>
    <row r="193" spans="2:11" s="1" customFormat="1" ht="15" customHeight="1">
      <c r="B193" s="308"/>
      <c r="C193" s="293" t="s">
        <v>2741</v>
      </c>
      <c r="D193" s="287"/>
      <c r="E193" s="287"/>
      <c r="F193" s="307" t="s">
        <v>2651</v>
      </c>
      <c r="G193" s="287"/>
      <c r="H193" s="287" t="s">
        <v>2742</v>
      </c>
      <c r="I193" s="287" t="s">
        <v>2680</v>
      </c>
      <c r="J193" s="287"/>
      <c r="K193" s="329"/>
    </row>
    <row r="194" spans="2:11" s="1" customFormat="1" ht="15" customHeight="1">
      <c r="B194" s="335"/>
      <c r="C194" s="343"/>
      <c r="D194" s="317"/>
      <c r="E194" s="317"/>
      <c r="F194" s="317"/>
      <c r="G194" s="317"/>
      <c r="H194" s="317"/>
      <c r="I194" s="317"/>
      <c r="J194" s="317"/>
      <c r="K194" s="336"/>
    </row>
    <row r="195" spans="2:11" s="1" customFormat="1" ht="18.75" customHeight="1">
      <c r="B195" s="284"/>
      <c r="C195" s="287"/>
      <c r="D195" s="287"/>
      <c r="E195" s="287"/>
      <c r="F195" s="307"/>
      <c r="G195" s="287"/>
      <c r="H195" s="287"/>
      <c r="I195" s="287"/>
      <c r="J195" s="287"/>
      <c r="K195" s="284"/>
    </row>
    <row r="196" spans="2:11" s="1" customFormat="1" ht="18.75" customHeight="1">
      <c r="B196" s="284"/>
      <c r="C196" s="287"/>
      <c r="D196" s="287"/>
      <c r="E196" s="287"/>
      <c r="F196" s="307"/>
      <c r="G196" s="287"/>
      <c r="H196" s="287"/>
      <c r="I196" s="287"/>
      <c r="J196" s="287"/>
      <c r="K196" s="284"/>
    </row>
    <row r="197" spans="2:11" s="1" customFormat="1" ht="18.75" customHeight="1">
      <c r="B197" s="294"/>
      <c r="C197" s="294"/>
      <c r="D197" s="294"/>
      <c r="E197" s="294"/>
      <c r="F197" s="294"/>
      <c r="G197" s="294"/>
      <c r="H197" s="294"/>
      <c r="I197" s="294"/>
      <c r="J197" s="294"/>
      <c r="K197" s="294"/>
    </row>
    <row r="198" spans="2:11" s="1" customFormat="1" ht="13.5">
      <c r="B198" s="276"/>
      <c r="C198" s="277"/>
      <c r="D198" s="277"/>
      <c r="E198" s="277"/>
      <c r="F198" s="277"/>
      <c r="G198" s="277"/>
      <c r="H198" s="277"/>
      <c r="I198" s="277"/>
      <c r="J198" s="277"/>
      <c r="K198" s="278"/>
    </row>
    <row r="199" spans="2:11" s="1" customFormat="1" ht="21">
      <c r="B199" s="279"/>
      <c r="C199" s="407" t="s">
        <v>2743</v>
      </c>
      <c r="D199" s="407"/>
      <c r="E199" s="407"/>
      <c r="F199" s="407"/>
      <c r="G199" s="407"/>
      <c r="H199" s="407"/>
      <c r="I199" s="407"/>
      <c r="J199" s="407"/>
      <c r="K199" s="280"/>
    </row>
    <row r="200" spans="2:11" s="1" customFormat="1" ht="25.5" customHeight="1">
      <c r="B200" s="279"/>
      <c r="C200" s="344" t="s">
        <v>2744</v>
      </c>
      <c r="D200" s="344"/>
      <c r="E200" s="344"/>
      <c r="F200" s="344" t="s">
        <v>2745</v>
      </c>
      <c r="G200" s="345"/>
      <c r="H200" s="412" t="s">
        <v>2746</v>
      </c>
      <c r="I200" s="412"/>
      <c r="J200" s="412"/>
      <c r="K200" s="280"/>
    </row>
    <row r="201" spans="2:11" s="1" customFormat="1" ht="5.25" customHeight="1">
      <c r="B201" s="308"/>
      <c r="C201" s="305"/>
      <c r="D201" s="305"/>
      <c r="E201" s="305"/>
      <c r="F201" s="305"/>
      <c r="G201" s="287"/>
      <c r="H201" s="305"/>
      <c r="I201" s="305"/>
      <c r="J201" s="305"/>
      <c r="K201" s="329"/>
    </row>
    <row r="202" spans="2:11" s="1" customFormat="1" ht="15" customHeight="1">
      <c r="B202" s="308"/>
      <c r="C202" s="287" t="s">
        <v>2736</v>
      </c>
      <c r="D202" s="287"/>
      <c r="E202" s="287"/>
      <c r="F202" s="307" t="s">
        <v>47</v>
      </c>
      <c r="G202" s="287"/>
      <c r="H202" s="413" t="s">
        <v>2747</v>
      </c>
      <c r="I202" s="413"/>
      <c r="J202" s="413"/>
      <c r="K202" s="329"/>
    </row>
    <row r="203" spans="2:11" s="1" customFormat="1" ht="15" customHeight="1">
      <c r="B203" s="308"/>
      <c r="C203" s="314"/>
      <c r="D203" s="287"/>
      <c r="E203" s="287"/>
      <c r="F203" s="307" t="s">
        <v>48</v>
      </c>
      <c r="G203" s="287"/>
      <c r="H203" s="413" t="s">
        <v>2748</v>
      </c>
      <c r="I203" s="413"/>
      <c r="J203" s="413"/>
      <c r="K203" s="329"/>
    </row>
    <row r="204" spans="2:11" s="1" customFormat="1" ht="15" customHeight="1">
      <c r="B204" s="308"/>
      <c r="C204" s="314"/>
      <c r="D204" s="287"/>
      <c r="E204" s="287"/>
      <c r="F204" s="307" t="s">
        <v>51</v>
      </c>
      <c r="G204" s="287"/>
      <c r="H204" s="413" t="s">
        <v>2749</v>
      </c>
      <c r="I204" s="413"/>
      <c r="J204" s="413"/>
      <c r="K204" s="329"/>
    </row>
    <row r="205" spans="2:11" s="1" customFormat="1" ht="15" customHeight="1">
      <c r="B205" s="308"/>
      <c r="C205" s="287"/>
      <c r="D205" s="287"/>
      <c r="E205" s="287"/>
      <c r="F205" s="307" t="s">
        <v>49</v>
      </c>
      <c r="G205" s="287"/>
      <c r="H205" s="413" t="s">
        <v>2750</v>
      </c>
      <c r="I205" s="413"/>
      <c r="J205" s="413"/>
      <c r="K205" s="329"/>
    </row>
    <row r="206" spans="2:11" s="1" customFormat="1" ht="15" customHeight="1">
      <c r="B206" s="308"/>
      <c r="C206" s="287"/>
      <c r="D206" s="287"/>
      <c r="E206" s="287"/>
      <c r="F206" s="307" t="s">
        <v>50</v>
      </c>
      <c r="G206" s="287"/>
      <c r="H206" s="413" t="s">
        <v>2751</v>
      </c>
      <c r="I206" s="413"/>
      <c r="J206" s="413"/>
      <c r="K206" s="329"/>
    </row>
    <row r="207" spans="2:11" s="1" customFormat="1" ht="15" customHeight="1">
      <c r="B207" s="308"/>
      <c r="C207" s="287"/>
      <c r="D207" s="287"/>
      <c r="E207" s="287"/>
      <c r="F207" s="307"/>
      <c r="G207" s="287"/>
      <c r="H207" s="287"/>
      <c r="I207" s="287"/>
      <c r="J207" s="287"/>
      <c r="K207" s="329"/>
    </row>
    <row r="208" spans="2:11" s="1" customFormat="1" ht="15" customHeight="1">
      <c r="B208" s="308"/>
      <c r="C208" s="287" t="s">
        <v>2692</v>
      </c>
      <c r="D208" s="287"/>
      <c r="E208" s="287"/>
      <c r="F208" s="307" t="s">
        <v>83</v>
      </c>
      <c r="G208" s="287"/>
      <c r="H208" s="413" t="s">
        <v>2752</v>
      </c>
      <c r="I208" s="413"/>
      <c r="J208" s="413"/>
      <c r="K208" s="329"/>
    </row>
    <row r="209" spans="2:11" s="1" customFormat="1" ht="15" customHeight="1">
      <c r="B209" s="308"/>
      <c r="C209" s="314"/>
      <c r="D209" s="287"/>
      <c r="E209" s="287"/>
      <c r="F209" s="307" t="s">
        <v>2590</v>
      </c>
      <c r="G209" s="287"/>
      <c r="H209" s="413" t="s">
        <v>2591</v>
      </c>
      <c r="I209" s="413"/>
      <c r="J209" s="413"/>
      <c r="K209" s="329"/>
    </row>
    <row r="210" spans="2:11" s="1" customFormat="1" ht="15" customHeight="1">
      <c r="B210" s="308"/>
      <c r="C210" s="287"/>
      <c r="D210" s="287"/>
      <c r="E210" s="287"/>
      <c r="F210" s="307" t="s">
        <v>2588</v>
      </c>
      <c r="G210" s="287"/>
      <c r="H210" s="413" t="s">
        <v>2753</v>
      </c>
      <c r="I210" s="413"/>
      <c r="J210" s="413"/>
      <c r="K210" s="329"/>
    </row>
    <row r="211" spans="2:11" s="1" customFormat="1" ht="15" customHeight="1">
      <c r="B211" s="346"/>
      <c r="C211" s="314"/>
      <c r="D211" s="314"/>
      <c r="E211" s="314"/>
      <c r="F211" s="307" t="s">
        <v>100</v>
      </c>
      <c r="G211" s="293"/>
      <c r="H211" s="414" t="s">
        <v>101</v>
      </c>
      <c r="I211" s="414"/>
      <c r="J211" s="414"/>
      <c r="K211" s="347"/>
    </row>
    <row r="212" spans="2:11" s="1" customFormat="1" ht="15" customHeight="1">
      <c r="B212" s="346"/>
      <c r="C212" s="314"/>
      <c r="D212" s="314"/>
      <c r="E212" s="314"/>
      <c r="F212" s="307" t="s">
        <v>2592</v>
      </c>
      <c r="G212" s="293"/>
      <c r="H212" s="414" t="s">
        <v>2754</v>
      </c>
      <c r="I212" s="414"/>
      <c r="J212" s="414"/>
      <c r="K212" s="347"/>
    </row>
    <row r="213" spans="2:11" s="1" customFormat="1" ht="15" customHeight="1">
      <c r="B213" s="346"/>
      <c r="C213" s="314"/>
      <c r="D213" s="314"/>
      <c r="E213" s="314"/>
      <c r="F213" s="348"/>
      <c r="G213" s="293"/>
      <c r="H213" s="349"/>
      <c r="I213" s="349"/>
      <c r="J213" s="349"/>
      <c r="K213" s="347"/>
    </row>
    <row r="214" spans="2:11" s="1" customFormat="1" ht="15" customHeight="1">
      <c r="B214" s="346"/>
      <c r="C214" s="287" t="s">
        <v>2716</v>
      </c>
      <c r="D214" s="314"/>
      <c r="E214" s="314"/>
      <c r="F214" s="307">
        <v>1</v>
      </c>
      <c r="G214" s="293"/>
      <c r="H214" s="414" t="s">
        <v>2755</v>
      </c>
      <c r="I214" s="414"/>
      <c r="J214" s="414"/>
      <c r="K214" s="347"/>
    </row>
    <row r="215" spans="2:11" s="1" customFormat="1" ht="15" customHeight="1">
      <c r="B215" s="346"/>
      <c r="C215" s="314"/>
      <c r="D215" s="314"/>
      <c r="E215" s="314"/>
      <c r="F215" s="307">
        <v>2</v>
      </c>
      <c r="G215" s="293"/>
      <c r="H215" s="414" t="s">
        <v>2756</v>
      </c>
      <c r="I215" s="414"/>
      <c r="J215" s="414"/>
      <c r="K215" s="347"/>
    </row>
    <row r="216" spans="2:11" s="1" customFormat="1" ht="15" customHeight="1">
      <c r="B216" s="346"/>
      <c r="C216" s="314"/>
      <c r="D216" s="314"/>
      <c r="E216" s="314"/>
      <c r="F216" s="307">
        <v>3</v>
      </c>
      <c r="G216" s="293"/>
      <c r="H216" s="414" t="s">
        <v>2757</v>
      </c>
      <c r="I216" s="414"/>
      <c r="J216" s="414"/>
      <c r="K216" s="347"/>
    </row>
    <row r="217" spans="2:11" s="1" customFormat="1" ht="15" customHeight="1">
      <c r="B217" s="346"/>
      <c r="C217" s="314"/>
      <c r="D217" s="314"/>
      <c r="E217" s="314"/>
      <c r="F217" s="307">
        <v>4</v>
      </c>
      <c r="G217" s="293"/>
      <c r="H217" s="414" t="s">
        <v>2758</v>
      </c>
      <c r="I217" s="414"/>
      <c r="J217" s="414"/>
      <c r="K217" s="347"/>
    </row>
    <row r="218" spans="2:11" s="1" customFormat="1" ht="12.75" customHeight="1">
      <c r="B218" s="350"/>
      <c r="C218" s="351"/>
      <c r="D218" s="351"/>
      <c r="E218" s="351"/>
      <c r="F218" s="351"/>
      <c r="G218" s="351"/>
      <c r="H218" s="351"/>
      <c r="I218" s="351"/>
      <c r="J218" s="351"/>
      <c r="K218" s="352"/>
    </row>
  </sheetData>
  <sheetProtection formatCells="0" formatColumns="0" formatRows="0" insertColumns="0" insertRows="0" insertHyperlinks="0" deleteColumns="0" deleteRows="0" sort="0" autoFilter="0" pivotTables="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79999999996" right="0.59027779999999996" top="0.59027779999999996" bottom="0.59027779999999996" header="0" footer="0"/>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SO 01 - Pevný jez</vt:lpstr>
      <vt:lpstr>SO 02.1 - Odběrný objekt ...</vt:lpstr>
      <vt:lpstr>SO 02.2 - Odběrný objekt ...</vt:lpstr>
      <vt:lpstr>SO 02.3 - Odběrný objekt ...</vt:lpstr>
      <vt:lpstr>VON - Vedlejší a ostatní ...</vt:lpstr>
      <vt:lpstr>Pokyny pro vyplnění</vt:lpstr>
      <vt:lpstr>'Rekapitulace stavby'!Názvy_tisku</vt:lpstr>
      <vt:lpstr>'SO 01 - Pevný jez'!Názvy_tisku</vt:lpstr>
      <vt:lpstr>'SO 02.1 - Odběrný objekt ...'!Názvy_tisku</vt:lpstr>
      <vt:lpstr>'SO 02.2 - Odběrný objekt ...'!Názvy_tisku</vt:lpstr>
      <vt:lpstr>'SO 02.3 - Odběrný objekt ...'!Názvy_tisku</vt:lpstr>
      <vt:lpstr>'VON - Vedlejší a ostatní ...'!Názvy_tisku</vt:lpstr>
      <vt:lpstr>'Pokyny pro vyplnění'!Oblast_tisku</vt:lpstr>
      <vt:lpstr>'Rekapitulace stavby'!Oblast_tisku</vt:lpstr>
      <vt:lpstr>'SO 01 - Pevný jez'!Oblast_tisku</vt:lpstr>
      <vt:lpstr>'SO 02.1 - Odběrný objekt ...'!Oblast_tisku</vt:lpstr>
      <vt:lpstr>'SO 02.2 - Odběrný objekt ...'!Oblast_tisku</vt:lpstr>
      <vt:lpstr>'SO 02.3 - Odběrný objekt ...'!Oblast_tisku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Štefek</cp:lastModifiedBy>
  <cp:lastPrinted>2019-12-15T12:20:14Z</cp:lastPrinted>
  <dcterms:created xsi:type="dcterms:W3CDTF">2019-12-15T12:18:20Z</dcterms:created>
  <dcterms:modified xsi:type="dcterms:W3CDTF">2019-12-20T07:26:52Z</dcterms:modified>
</cp:coreProperties>
</file>