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940" windowHeight="13140" activeTab="0"/>
  </bookViews>
  <sheets>
    <sheet name="Rekapitulace stavby" sheetId="1" r:id="rId1"/>
    <sheet name="1. - SO 01 Odstranění sed..." sheetId="2" r:id="rId2"/>
    <sheet name="VON - Vedlejší a ostatní ..." sheetId="3" r:id="rId3"/>
    <sheet name="Pokyny pro vyplnění" sheetId="4" r:id="rId4"/>
  </sheets>
  <definedNames>
    <definedName name="_xlnm._FilterDatabase" localSheetId="1" hidden="1">'1. - SO 01 Odstranění sed...'!$C$83:$K$206</definedName>
    <definedName name="_xlnm._FilterDatabase" localSheetId="2" hidden="1">'VON - Vedlejší a ostatní ...'!$C$80:$K$122</definedName>
    <definedName name="_xlnm.Print_Area" localSheetId="1">'1. - SO 01 Odstranění sed...'!$C$4:$J$36,'1. - SO 01 Odstranění sed...'!$C$42:$J$65,'1. - SO 01 Odstranění sed...'!$C$71:$K$206</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 - Vedlejší a ostatní ...'!$C$4:$J$36,'VON - Vedlejší a ostatní ...'!$C$42:$J$62,'VON - Vedlejší a ostatní ...'!$C$68:$K$122</definedName>
    <definedName name="_xlnm.Print_Titles" localSheetId="0">'Rekapitulace stavby'!$49:$49</definedName>
    <definedName name="_xlnm.Print_Titles" localSheetId="1">'1. - SO 01 Odstranění sed...'!$83:$83</definedName>
    <definedName name="_xlnm.Print_Titles" localSheetId="2">'VON - Vedlejší a ostatní ...'!$80:$80</definedName>
  </definedNames>
  <calcPr calcId="162913"/>
</workbook>
</file>

<file path=xl/sharedStrings.xml><?xml version="1.0" encoding="utf-8"?>
<sst xmlns="http://schemas.openxmlformats.org/spreadsheetml/2006/main" count="2468" uniqueCount="576">
  <si>
    <t>Export VZ</t>
  </si>
  <si>
    <t>List obsahuje:</t>
  </si>
  <si>
    <t>1) Rekapitulace stavby</t>
  </si>
  <si>
    <t>2) Rekapitulace objektů stavby a soupisů prací</t>
  </si>
  <si>
    <t>3.0</t>
  </si>
  <si>
    <t>ZAMOK</t>
  </si>
  <si>
    <t>False</t>
  </si>
  <si>
    <t>{84137952-5269-4d13-9211-f2d802f355d4}</t>
  </si>
  <si>
    <t>0,01</t>
  </si>
  <si>
    <t>21</t>
  </si>
  <si>
    <t>15</t>
  </si>
  <si>
    <t>REKAPITULACE STAVBY</t>
  </si>
  <si>
    <t>v ---  níže se nacházejí doplnkové a pomocné údaje k sestavám  --- v</t>
  </si>
  <si>
    <t>Návod na vyplnění</t>
  </si>
  <si>
    <t>0,001</t>
  </si>
  <si>
    <t>Kód:</t>
  </si>
  <si>
    <t>3558vv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</si>
  <si>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</si>
  <si>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</si>
  <si>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Bystřice, shybka Komárov, vyčištění shybky, ř. km 22,500</t>
  </si>
  <si>
    <t>KSO:</t>
  </si>
  <si>
    <t>833 29</t>
  </si>
  <si>
    <t>CC-CZ:</t>
  </si>
  <si>
    <t>215</t>
  </si>
  <si>
    <t>Místo:</t>
  </si>
  <si>
    <t>Nechanice</t>
  </si>
  <si>
    <t>Datum:</t>
  </si>
  <si>
    <t>5.9.2018</t>
  </si>
  <si>
    <t>Zadavatel:</t>
  </si>
  <si>
    <t>IČ:</t>
  </si>
  <si>
    <t/>
  </si>
  <si>
    <t>Povodí Labe, státní podnik, OIČ, Hradec Králové</t>
  </si>
  <si>
    <t>DIČ:</t>
  </si>
  <si>
    <t>Uchazeč:</t>
  </si>
  <si>
    <t>Vyplň údaj</t>
  </si>
  <si>
    <t>Projektant:</t>
  </si>
  <si>
    <t>True</t>
  </si>
  <si>
    <t>Poznámka:</t>
  </si>
  <si>
    <t>Rozpočtováno v CÚ 2018/II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</si>
  <si>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</si>
  <si>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</si>
  <si>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</si>
  <si>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</si>
  <si>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</si>
  <si>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</si>
  <si>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</si>
  <si>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</si>
  <si>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</si>
  <si>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</si>
  <si>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</si>
  <si>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</si>
  <si>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</si>
  <si>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</si>
  <si>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</si>
  <si>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</si>
  <si>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</si>
  <si>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</si>
  <si>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</si>
  <si>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</si>
  <si>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</si>
  <si>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</si>
  <si>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</si>
  <si>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</si>
  <si>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</si>
  <si>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</si>
  <si>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</si>
  <si>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</si>
  <si>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</si>
  <si>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</si>
  <si>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</si>
  <si>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</si>
  <si>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</si>
  <si>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</si>
  <si>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</si>
  <si>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</si>
  <si>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</si>
  <si>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</si>
  <si>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</si>
  <si>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</si>
  <si>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Odstranění sedimentů</t>
  </si>
  <si>
    <t>STA</t>
  </si>
  <si>
    <t>1</t>
  </si>
  <si>
    <t>{b5ae2b0f-5ee3-4bc7-93e5-20453fd1c1e8}</t>
  </si>
  <si>
    <t>2</t>
  </si>
  <si>
    <t>VON</t>
  </si>
  <si>
    <t>Vedlejší a ostatní náklady</t>
  </si>
  <si>
    <t>{603572d5-a6c8-4981-91bb-88525faa3e4f}</t>
  </si>
  <si>
    <t>1) Krycí list soupisu</t>
  </si>
  <si>
    <t>2) Rekapitulace</t>
  </si>
  <si>
    <t>3) Soupis prací</t>
  </si>
  <si>
    <t>Zpět na list:</t>
  </si>
  <si>
    <t>Rekapitulace stavby</t>
  </si>
  <si>
    <t>KRYCÍ LIST SOUPISU</t>
  </si>
  <si>
    <t>Objekt:</t>
  </si>
  <si>
    <t>1. - SO 01 Odstranění sedimentů</t>
  </si>
  <si>
    <t>Rozpočtováno v CÚ 2018/II Neomezený dálkový přístup k úvodním částem katalogů ÚRS na http:/www.cs-urs.cz. Ostatní informace položek ÚRS budou součástí soupisu prací.</t>
  </si>
  <si>
    <t>REKAPITULACE ČLENĚNÍ SOUPISU PRACÍ</t>
  </si>
  <si>
    <t>Kód dílu - Popis</t>
  </si>
  <si>
    <t>Cena celkem [CZK]</t>
  </si>
  <si>
    <t>Náklady soupisu celkem</t>
  </si>
  <si>
    <t>-1</t>
  </si>
  <si>
    <t>HSV - Práce a dodávky HSV</t>
  </si>
  <si>
    <t xml:space="preserve">    1 - Zemní práce</t>
  </si>
  <si>
    <t xml:space="preserve">      18 - Zemní práce - povrchové úpravy terénu</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</si>
  <si>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</si>
  <si>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</si>
  <si>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</si>
  <si>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</si>
  <si>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</si>
  <si>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</si>
  <si>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</si>
  <si>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</si>
  <si>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</si>
  <si>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</si>
  <si>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</si>
  <si>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</si>
  <si>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</si>
  <si>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</si>
  <si>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</si>
  <si>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</si>
  <si>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</si>
  <si>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</si>
  <si>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</si>
  <si>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</si>
  <si>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</si>
  <si>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</si>
  <si>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</si>
  <si>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</si>
  <si>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114203103</t>
  </si>
  <si>
    <t>Rozebrání dlažeb nebo záhozů s naložením na dopravní prostředek dlažeb z lomového kamene nebo betonových tvárnic do cementové malty se spárami zalitými cementovou maltou</t>
  </si>
  <si>
    <t>m3</t>
  </si>
  <si>
    <t>CS ÚRS 2018 02</t>
  </si>
  <si>
    <t>4</t>
  </si>
  <si>
    <t>2015934820</t>
  </si>
  <si>
    <t>PSC</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</si>
  <si>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</si>
  <si>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VV</t>
  </si>
  <si>
    <t>"obnova kamenných dlažeb, výkaz (cca 40 % dlažeb chybí), viz příloha B, C.1 - C.3, D.1 - D.3"</t>
  </si>
  <si>
    <t>65,70*0,3*0,6</t>
  </si>
  <si>
    <t>114203202</t>
  </si>
  <si>
    <t>Očištění lomového kamene nebo betonových tvárnic získaných při rozebrání dlažeb, záhozů, rovnanin a soustřeďovacích staveb od malty</t>
  </si>
  <si>
    <t>962982674</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</si>
  <si>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</si>
  <si>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"očištění kamene z rozebrané dlažby - obnova kamenných dlažeb, výkaz), viz příloha B, C.1 - C.3, D.1 - D.3"</t>
  </si>
  <si>
    <t>3</t>
  </si>
  <si>
    <t>1142033R</t>
  </si>
  <si>
    <t>Vybrání odpadu ze sedimentů</t>
  </si>
  <si>
    <t>542414522</t>
  </si>
  <si>
    <t>"vybrání odpadu při těžení sedimentů (klacky, plasty, ...), odhad, viz příloha B, C.1 - C.3, D.1 - D.3"</t>
  </si>
  <si>
    <t>2,0</t>
  </si>
  <si>
    <t>1277R</t>
  </si>
  <si>
    <t>Těžení sedimentu s jeho odvodněním a naložením na dopravní prostředek</t>
  </si>
  <si>
    <t>-350576818</t>
  </si>
  <si>
    <t>"projektantka uvažuje s použitím sacího bagru, výkaz, viz příloha B, C.1 - C.3, D.1 - D.3"</t>
  </si>
  <si>
    <t>"nad shybkou a ve shybce"</t>
  </si>
  <si>
    <t>85,85</t>
  </si>
  <si>
    <t>5</t>
  </si>
  <si>
    <t>127753101</t>
  </si>
  <si>
    <t>Vykopávky pod vodou dozerem s vodorovným přemístěním výkopku a jeho složením v horninách 1 až 4 na vzdálenost do 50 m, průměrné tloušťky projektované vrstvy do 0,50 m</t>
  </si>
  <si>
    <t>345462880</t>
  </si>
  <si>
    <t xml:space="preserve">Poznámka k souboru cen:
1. Vykopávky v hornině 6 s použitím trhavin, vykopávky v hornině 7 a vykopávky v plastických jílech se oceňují individuálně.
2. Předepíše-li projekt ukládat natěžený výkopek ke břehu pod vodou, oceňuje se jeho další vytěžení cenami souboru cen 127 ..- Vykopávky pod vodou části A01 tohoto katalogu.
3. Vzdálenost vodorovného přemístění se určí jako nejkratší spojnice těžišť dočasné skládky a sdruženého výkopiště.
</t>
  </si>
  <si>
    <t>"pod sybkou, výkaz, viz příloha B, C.1 - C.3, D.1 - D.3"</t>
  </si>
  <si>
    <t>44,70</t>
  </si>
  <si>
    <t>6</t>
  </si>
  <si>
    <t>167101101</t>
  </si>
  <si>
    <t>Nakládání, skládání a překládání neulehlého výkopku nebo sypaniny nakládání, množství do 100 m3, z hornin tř. 1 až 4</t>
  </si>
  <si>
    <t>-1672826163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</si>
  <si>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</si>
  <si>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"vysáknutý materiál z meziskládky, viz příloha B, D.1"</t>
  </si>
  <si>
    <t>7</t>
  </si>
  <si>
    <t>17120121R1</t>
  </si>
  <si>
    <t>Likvidace stavebního odpadu - zeminy a kameniva dle platné legislativy včetně dopravy, uložení a případného poplatku za uložení</t>
  </si>
  <si>
    <t>t</t>
  </si>
  <si>
    <t>2111774074</t>
  </si>
  <si>
    <t>"materiál z nánosů, viz příloha B., D.1"</t>
  </si>
  <si>
    <t>"vysáknuté sedimenty odtěžené klasicky"</t>
  </si>
  <si>
    <t>44,70*1,8</t>
  </si>
  <si>
    <t>"sedimenty, pro které projektantka uvažuje odtěžení sacím bagrem"</t>
  </si>
  <si>
    <t>85,85*2,0</t>
  </si>
  <si>
    <t>Součet</t>
  </si>
  <si>
    <t>8</t>
  </si>
  <si>
    <t>181151311</t>
  </si>
  <si>
    <t>Plošná úprava terénu v zemině tř. 1 až 4 s urovnáním povrchu bez doplnění ornice souvislé plochy přes 500 m2 při nerovnostech terénu přes 50 do 100 mm v rovině nebo na svahu do 1:5</t>
  </si>
  <si>
    <t>m2</t>
  </si>
  <si>
    <t>-1354619072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</si>
  <si>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</si>
  <si>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"viz příloha B., D.1"</t>
  </si>
  <si>
    <t>"příjezdy a staveniště (zřízení a likvidace provizorních přístupových komunikací)"</t>
  </si>
  <si>
    <t>2414,0</t>
  </si>
  <si>
    <t>9</t>
  </si>
  <si>
    <t>18480811R</t>
  </si>
  <si>
    <t>Vyvětvení a tvarový ořez dřevin s úpravou koruny s odnesením odpadu na vzdálenost do 200 m a jeho spálením, při výšce stromu do 3 m</t>
  </si>
  <si>
    <t>kus</t>
  </si>
  <si>
    <t>488355605</t>
  </si>
  <si>
    <t>"ořezání větví z důvodu přístupu, viz příloha B, D.1"</t>
  </si>
  <si>
    <t>18</t>
  </si>
  <si>
    <t>Zemní práce - povrchové úpravy terénu</t>
  </si>
  <si>
    <t>10</t>
  </si>
  <si>
    <t>181451121</t>
  </si>
  <si>
    <t>Založení trávníku na půdě předem připravené plochy přes 1000 m2 výsevem včetně utažení lučního v rovině nebo na svahu do 1:5</t>
  </si>
  <si>
    <t>2137025910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</si>
  <si>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</si>
  <si>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"viz příloha B, C.1 - C.3, D.1 - D.3"</t>
  </si>
  <si>
    <t>"příjezd a staveniště (zřízení a likvidace provizorních přístupových komunikací)"</t>
  </si>
  <si>
    <t>11</t>
  </si>
  <si>
    <t>M</t>
  </si>
  <si>
    <t>005724700</t>
  </si>
  <si>
    <t>osivo směs travní univerzál</t>
  </si>
  <si>
    <t>kg</t>
  </si>
  <si>
    <t>1785202166</t>
  </si>
  <si>
    <t>"viz pol. založení trávníku"</t>
  </si>
  <si>
    <t>2414,0*0,03*1,03</t>
  </si>
  <si>
    <t>Vodorovné konstrukce</t>
  </si>
  <si>
    <t>12</t>
  </si>
  <si>
    <t>451311521</t>
  </si>
  <si>
    <t>Podklad z prostého betonu pod dlažbu pro prostředí s mrazovými cykly, ve vrstvě tl. přes 100 do 150 mm</t>
  </si>
  <si>
    <t>-1868130533</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</si>
  <si>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</si>
  <si>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"pod obnovenou dlažbu, výkaz, viz příloha B, C.1 - C.3, D.1 - D.3"</t>
  </si>
  <si>
    <t>65,70</t>
  </si>
  <si>
    <t>13</t>
  </si>
  <si>
    <t>465513327</t>
  </si>
  <si>
    <t>Dlažba z lomového kamene lomařsky upraveného na cementovou maltu, s vyspárováním cementovou maltou, tl. kamene 300 mm</t>
  </si>
  <si>
    <t>-76022673</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</si>
  <si>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</si>
  <si>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"obnovená dlažba z dovezeného kamene, výkaz, viz příloha B, C.1 - C.3, D.1 - D.3"</t>
  </si>
  <si>
    <t>65,70*0,4</t>
  </si>
  <si>
    <t>14</t>
  </si>
  <si>
    <t>46551332R</t>
  </si>
  <si>
    <t>-1876472781</t>
  </si>
  <si>
    <t>"obnovená dlažba z původního očištěného kamene, výkaz, viz příloha B, C.1 - C.3, D.1 - D.3"</t>
  </si>
  <si>
    <t>65,70*0,6</t>
  </si>
  <si>
    <t>Úpravy povrchů, podlahy a osazování výplní</t>
  </si>
  <si>
    <t>628635512</t>
  </si>
  <si>
    <t>Vyplnění spár dosavadních konstrukcí zdiva cementovou maltou s vyčištěním spár hloubky do 70 mm, zdiva z lomového kamene s vyspárováním</t>
  </si>
  <si>
    <t>900304597</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</si>
  <si>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</si>
  <si>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"přespárování stávající dlažby, výkaz, viz příloha B, C.1 - C.3, D.1 - D.3"</t>
  </si>
  <si>
    <t>179,30</t>
  </si>
  <si>
    <t>Ostatní konstrukce a práce, bourání</t>
  </si>
  <si>
    <t>16</t>
  </si>
  <si>
    <t>938901101</t>
  </si>
  <si>
    <t>Dokončovací práce na dosavadních konstrukcích očištění dlažby od travního a divokého porostu, s vytrháním kořenů ze spár, s naložením odstraněného porostu na dopravní prostředek nebo s odklizením na hromady do vzdálenosti 50 m z lomového kamene nebo betonových desek</t>
  </si>
  <si>
    <t>-1203568315</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</si>
  <si>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</si>
  <si>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"stávající dlažba, výkaz, viz příloha B, C.1 - C.3, D.1 - D.3"</t>
  </si>
  <si>
    <t>245,0</t>
  </si>
  <si>
    <t>17</t>
  </si>
  <si>
    <t>938903111</t>
  </si>
  <si>
    <t>Dokončovací práce na dosavadních konstrukcích vysekání spár s očištěním zdiva nebo dlažby, s naložením suti na dopravní prostředek nebo s odklizením na hromady do vzdálenosti 50 m při hloubce spáry do 70 mm v dlažbě z lomového kamene</t>
  </si>
  <si>
    <t>865091559</t>
  </si>
  <si>
    <t>981511116</t>
  </si>
  <si>
    <t>Demolice konstrukcí objektů postupným rozebíráním konstrukcí z betonu prostého</t>
  </si>
  <si>
    <t>-617568855</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</si>
  <si>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</si>
  <si>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"odstranění podkladu obnovované dlažby z betonu, výkaz, viz příloha B, C.1 - C.3, D.1 - D.3"</t>
  </si>
  <si>
    <t>65,70*0,15</t>
  </si>
  <si>
    <t>19</t>
  </si>
  <si>
    <t>98512112R</t>
  </si>
  <si>
    <t>Tryskání degradovaného betonu stěn, rubu kleneb a podlah vodou pod tlakem do 1 400 barů</t>
  </si>
  <si>
    <t>1656906192</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</si>
  <si>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</si>
  <si>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"otryskání betonových ploch tlakovou vodou tlakem 70 - 140 MPa před reprofilací, výkaz, viz příloha B, C.1 - C.3, D.1 - D.3"</t>
  </si>
  <si>
    <t>223,60</t>
  </si>
  <si>
    <t>20</t>
  </si>
  <si>
    <t>98513111R</t>
  </si>
  <si>
    <t>Očištění ploch stěn, rubu kleneb a podlah tlakovou vodou do 600 barů</t>
  </si>
  <si>
    <t>-438205549</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</si>
  <si>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</si>
  <si>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"dotryskání betonových ploch tlakovou vodou tlakem 10 - 60 MPa před reprofilací, výkaz, viz příloha B, C.1 - C.3, D.1 - D.3"</t>
  </si>
  <si>
    <t>985311112</t>
  </si>
  <si>
    <t>Reprofilace betonu sanačními maltami na cementové bázi ručně stěn, tloušťky přes 10 do 20 mm</t>
  </si>
  <si>
    <t>1633511973</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</si>
  <si>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</si>
  <si>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"reprofilace betonových ploch (90 % plochy), výkaz, viz příloha B, C.1 - C.3, D.1 - D.3"</t>
  </si>
  <si>
    <t>223,60*0,9</t>
  </si>
  <si>
    <t>22</t>
  </si>
  <si>
    <t>985311114</t>
  </si>
  <si>
    <t>Reprofilace betonu sanačními maltami na cementové bázi ručně stěn, tloušťky přes 30 do 40 mm</t>
  </si>
  <si>
    <t>223128725</t>
  </si>
  <si>
    <t>"reprofilace betonových ploch (10 % plochy), výkaz, viz příloha B, C.1 - C.3, D.1 - D.3"</t>
  </si>
  <si>
    <t>223,60*0,1</t>
  </si>
  <si>
    <t>23</t>
  </si>
  <si>
    <t>985323111</t>
  </si>
  <si>
    <t>Spojovací můstek reprofilovaného betonu na cementové bázi, tloušťky 1 mm</t>
  </si>
  <si>
    <t>174283672</t>
  </si>
  <si>
    <t>"reprofilace betonových ploch, výkaz, viz příloha B, C.1 - C.3, D.1 - D.3"</t>
  </si>
  <si>
    <t>24</t>
  </si>
  <si>
    <t>985324111</t>
  </si>
  <si>
    <t>Ochranný nátěr betonu na bázi silanu impregnační dvojnásobný (OS-A)</t>
  </si>
  <si>
    <t>113838279</t>
  </si>
  <si>
    <t>"reprofilace betonových ploch, výkaz"</t>
  </si>
  <si>
    <t>"plocha spár přespárovávané dlažby (10 % plochy)"</t>
  </si>
  <si>
    <t>179,30*0,1</t>
  </si>
  <si>
    <t>997</t>
  </si>
  <si>
    <t>Přesun sutě</t>
  </si>
  <si>
    <t>25</t>
  </si>
  <si>
    <t>997013813R1</t>
  </si>
  <si>
    <t>Likvidace odpadu (plasty, klacky, ...) dle platné legislativy včetně naložení, dopravy, uložení a případného poplatku za uložení</t>
  </si>
  <si>
    <t>-942258940</t>
  </si>
  <si>
    <t>"vytříděný odpad ze sedimentů, viz příloha B., D.1"</t>
  </si>
  <si>
    <t>2,0*0,9</t>
  </si>
  <si>
    <t>26</t>
  </si>
  <si>
    <t>9970138R</t>
  </si>
  <si>
    <t>Likvidace stavebního odpadu z prostého betonu dle platné legislativy včetně naložení, dopravy, uložení a případného poplatku za uložení</t>
  </si>
  <si>
    <t>-1062266315</t>
  </si>
  <si>
    <t>"materiál z vysekání spár - přespárování"</t>
  </si>
  <si>
    <t>4,124</t>
  </si>
  <si>
    <t>"odstraněný betonový podklad obnovované dlažby, výkaz"</t>
  </si>
  <si>
    <t>65,70*0,15*2,2</t>
  </si>
  <si>
    <t>"degradovaný beton odpadlý při tryskání betonových ploch, odborný odhad"</t>
  </si>
  <si>
    <t>223,60*0,015*2,2</t>
  </si>
  <si>
    <t>998</t>
  </si>
  <si>
    <t>Přesun hmot</t>
  </si>
  <si>
    <t>27</t>
  </si>
  <si>
    <t>998332011</t>
  </si>
  <si>
    <t>Přesun hmot pro úpravy vodních toků a kanály, hráze rybníků apod. dopravní vzdálenost do 500 m</t>
  </si>
  <si>
    <t>-1306491321</t>
  </si>
  <si>
    <t xml:space="preserve">Poznámka k souboru cen:
1. Ceny jsou určeny pro jakoukoliv konstrukčně-materiálovou charakteristiku.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</si>
  <si>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</si>
  <si>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</si>
  <si>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</si>
  <si>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</si>
  <si>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</si>
  <si>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</si>
  <si>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</si>
  <si>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</si>
  <si>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</si>
  <si>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</si>
  <si>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</si>
  <si>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</si>
  <si>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</si>
  <si>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</si>
  <si>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1074346634</t>
  </si>
  <si>
    <t>- zajištění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</si>
  <si>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</si>
  <si>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</si>
  <si>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</si>
  <si>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</si>
  <si>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</si>
  <si>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</si>
  <si>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ochrany veškeré zeleně v prostoru staveniště a v jeho bezprostřední blízkosti pro poškození během realizace stavby</t>
  </si>
  <si>
    <t>01131</t>
  </si>
  <si>
    <t>Zajištění obnovy stávající nezpevněné komunikace</t>
  </si>
  <si>
    <t>1876780401</t>
  </si>
  <si>
    <t>"obnova stávající nezpevněné komunikace při jejím případném porušení (pozemky p. č. 632/9 a část p. č. 603/2)"</t>
  </si>
  <si>
    <t>"předpokládaná plocha využívané nezpevněné komunikace 130,0 x 4,0 m"</t>
  </si>
  <si>
    <t>0115</t>
  </si>
  <si>
    <t>Zřízení a odstranění jímek po dobu stavby (včetně materiálu a jeho likvidace)</t>
  </si>
  <si>
    <t>-1737839778</t>
  </si>
  <si>
    <t>"jímky po dobu stavby, včetně čerpání"</t>
  </si>
  <si>
    <t>"projektant uvažuje se zřízením 112 m jímek"</t>
  </si>
  <si>
    <t>"70 m jímek výšky 1,6 m; 34 m jímek výšky 1,4 m a 8 m jímek výšky 0,5 m"</t>
  </si>
  <si>
    <t>02</t>
  </si>
  <si>
    <t>Projektová dokumentace - ostatní náklady</t>
  </si>
  <si>
    <t>0210</t>
  </si>
  <si>
    <t>Zhotovitelem vypracovaný Plán opatření pro případ havárie, pro případ úniku závadných látek (např. ropné produkty, cementové výluhy, odpadní vody z těsnících clon, atd.)</t>
  </si>
  <si>
    <t>8192</t>
  </si>
  <si>
    <t>-30189094</t>
  </si>
  <si>
    <t>0221</t>
  </si>
  <si>
    <t>Zpracování povodňového plánu stavby dle §71 zákona č. 254/2001 Sb. včetně zajištění schválení příslušnými orgány správy a Povodím Labe, státní podnik</t>
  </si>
  <si>
    <t>1903943624</t>
  </si>
  <si>
    <t>023</t>
  </si>
  <si>
    <t>Vypracování projektu skutečného provedení díla</t>
  </si>
  <si>
    <t>-1271060190</t>
  </si>
  <si>
    <t>"3 paré + 1 x CD"</t>
  </si>
  <si>
    <t>03</t>
  </si>
  <si>
    <t>Geodetické práce a vytýčení - ostatní náklady</t>
  </si>
  <si>
    <t>031</t>
  </si>
  <si>
    <t>Vypracování geodetického zaměření skutečného stavu</t>
  </si>
  <si>
    <t>262144</t>
  </si>
  <si>
    <t>650614131</t>
  </si>
  <si>
    <t>"zaměření ve 2 paré + 1 x CD"</t>
  </si>
  <si>
    <t>035</t>
  </si>
  <si>
    <t>Zajištění veškerých geodetických prací souvisejících s realizací díla</t>
  </si>
  <si>
    <t>945953083</t>
  </si>
  <si>
    <t>09</t>
  </si>
  <si>
    <t>Ostatní náklady</t>
  </si>
  <si>
    <t>037</t>
  </si>
  <si>
    <t>Zajištění písemných souhlasných vyjádření všech dotčených vlastníků a případných uživatelů všech pozemků dotčených stavbou s jejich konečnou úpravou po dokončení prací</t>
  </si>
  <si>
    <t>1478219389</t>
  </si>
  <si>
    <t>0931</t>
  </si>
  <si>
    <t>Provedení pasportizace stávajících nemovitostí (vč. pozemků) a jejich příslušenství, zajištění fotodokumentace stávajícího stavu přístupových komunikací</t>
  </si>
  <si>
    <t>845850097</t>
  </si>
  <si>
    <t>095</t>
  </si>
  <si>
    <t>Zajištění šetření o podzemních sítích vč. zajištění nových vyjádření v případě, že před realizací pozbyly platnosti</t>
  </si>
  <si>
    <t>-4932095</t>
  </si>
  <si>
    <t>0992</t>
  </si>
  <si>
    <t>Zajištění průzkumu staveniště zaměřeného na výskyt zvláště chráněných živočichů a rostlin a jejich odborného transferu</t>
  </si>
  <si>
    <t>1488710915</t>
  </si>
  <si>
    <t>09920</t>
  </si>
  <si>
    <t>Odborné odlovení rybí obsádky z prostoru staveniště</t>
  </si>
  <si>
    <t>-1852940260</t>
  </si>
  <si>
    <t>09968</t>
  </si>
  <si>
    <t>Čištění vozovek splachováním vodou povrchu podkladu nebo krytu živičného, betonového nebo dlážděného</t>
  </si>
  <si>
    <t>-892052612</t>
  </si>
  <si>
    <t>"čištění během stavby vodou z mobilních zdrojů (100,0 x 4,0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</si>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</sst>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3" fillId="0" borderId="0" xfId="0" applyFont="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7"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E14" sqref="E14:AJ14"/>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 customHeight="1">
      <c r="AR2" s="340"/>
      <c r="AS2" s="340"/>
      <c r="AT2" s="340"/>
      <c r="AU2" s="340"/>
      <c r="AV2" s="340"/>
      <c r="AW2" s="340"/>
      <c r="AX2" s="340"/>
      <c r="AY2" s="340"/>
      <c r="AZ2" s="340"/>
      <c r="BA2" s="340"/>
      <c r="BB2" s="340"/>
      <c r="BC2" s="340"/>
      <c r="BD2" s="340"/>
      <c r="BE2" s="340"/>
      <c r="BS2" s="23" t="s">
        <v>8</v>
      </c>
      <c r="BT2" s="23" t="s">
        <v>9</v>
      </c>
    </row>
    <row r="3" spans="2:72" ht="6.9"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1" t="s">
        <v>16</v>
      </c>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28"/>
      <c r="AQ5" s="30"/>
      <c r="BE5" s="332" t="s">
        <v>17</v>
      </c>
      <c r="BS5" s="23" t="s">
        <v>8</v>
      </c>
    </row>
    <row r="6" spans="2:71" ht="36.9" customHeight="1">
      <c r="B6" s="27"/>
      <c r="C6" s="28"/>
      <c r="D6" s="35" t="s">
        <v>18</v>
      </c>
      <c r="E6" s="28"/>
      <c r="F6" s="28"/>
      <c r="G6" s="28"/>
      <c r="H6" s="28"/>
      <c r="I6" s="28"/>
      <c r="J6" s="28"/>
      <c r="K6" s="363" t="s">
        <v>19</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28"/>
      <c r="AQ6" s="30"/>
      <c r="BE6" s="333"/>
      <c r="BS6" s="23" t="s">
        <v>8</v>
      </c>
    </row>
    <row r="7" spans="2:71" ht="14.4"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33"/>
      <c r="BS7" s="23" t="s">
        <v>8</v>
      </c>
    </row>
    <row r="8" spans="2:71" ht="14.4"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33"/>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3"/>
      <c r="BS9" s="23" t="s">
        <v>8</v>
      </c>
    </row>
    <row r="10" spans="2:71" ht="14.4" customHeight="1">
      <c r="B10" s="27"/>
      <c r="C10" s="28"/>
      <c r="D10" s="36"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29</v>
      </c>
      <c r="AL10" s="28"/>
      <c r="AM10" s="28"/>
      <c r="AN10" s="34" t="s">
        <v>30</v>
      </c>
      <c r="AO10" s="28"/>
      <c r="AP10" s="28"/>
      <c r="AQ10" s="30"/>
      <c r="BE10" s="333"/>
      <c r="BS10" s="23" t="s">
        <v>8</v>
      </c>
    </row>
    <row r="11" spans="2:71" ht="18.45" customHeight="1">
      <c r="B11" s="27"/>
      <c r="C11" s="28"/>
      <c r="D11" s="28"/>
      <c r="E11" s="34" t="s">
        <v>31</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32</v>
      </c>
      <c r="AL11" s="28"/>
      <c r="AM11" s="28"/>
      <c r="AN11" s="34" t="s">
        <v>30</v>
      </c>
      <c r="AO11" s="28"/>
      <c r="AP11" s="28"/>
      <c r="AQ11" s="30"/>
      <c r="BE11" s="333"/>
      <c r="BS11" s="23" t="s">
        <v>8</v>
      </c>
    </row>
    <row r="12" spans="2:71" ht="6.9"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3"/>
      <c r="BS12" s="23" t="s">
        <v>8</v>
      </c>
    </row>
    <row r="13" spans="2:71" ht="14.4" customHeight="1">
      <c r="B13" s="27"/>
      <c r="C13" s="28"/>
      <c r="D13" s="36"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29</v>
      </c>
      <c r="AL13" s="28"/>
      <c r="AM13" s="28"/>
      <c r="AN13" s="38" t="s">
        <v>34</v>
      </c>
      <c r="AO13" s="28"/>
      <c r="AP13" s="28"/>
      <c r="AQ13" s="30"/>
      <c r="BE13" s="333"/>
      <c r="BS13" s="23" t="s">
        <v>8</v>
      </c>
    </row>
    <row r="14" spans="2:71" ht="13.2">
      <c r="B14" s="27"/>
      <c r="C14" s="28"/>
      <c r="D14" s="28"/>
      <c r="E14" s="357" t="s">
        <v>34</v>
      </c>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6" t="s">
        <v>32</v>
      </c>
      <c r="AL14" s="28"/>
      <c r="AM14" s="28"/>
      <c r="AN14" s="38" t="s">
        <v>34</v>
      </c>
      <c r="AO14" s="28"/>
      <c r="AP14" s="28"/>
      <c r="AQ14" s="30"/>
      <c r="BE14" s="333"/>
      <c r="BS14" s="23" t="s">
        <v>8</v>
      </c>
    </row>
    <row r="15" spans="2:71" ht="6.9"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3"/>
      <c r="BS15" s="23" t="s">
        <v>6</v>
      </c>
    </row>
    <row r="16" spans="2:71" ht="14.4" customHeight="1">
      <c r="B16" s="27"/>
      <c r="C16" s="28"/>
      <c r="D16" s="36" t="s">
        <v>35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29</v>
      </c>
      <c r="AL16" s="28"/>
      <c r="AM16" s="28"/>
      <c r="AN16" s="34" t="s">
        <v>30</v>
      </c>
      <c r="AO16" s="28"/>
      <c r="AP16" s="28"/>
      <c r="AQ16" s="30"/>
      <c r="BE16" s="333"/>
      <c r="BS16" s="23" t="s">
        <v>6</v>
      </c>
    </row>
    <row r="17" spans="2:71" ht="18.45" customHeight="1">
      <c r="B17" s="27"/>
      <c r="C17" s="28"/>
      <c r="D17" s="28"/>
      <c r="E17" s="34" t="s">
        <v>31</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32</v>
      </c>
      <c r="AL17" s="28"/>
      <c r="AM17" s="28"/>
      <c r="AN17" s="34" t="s">
        <v>30</v>
      </c>
      <c r="AO17" s="28"/>
      <c r="AP17" s="28"/>
      <c r="AQ17" s="30"/>
      <c r="BE17" s="333"/>
      <c r="BS17" s="23" t="s">
        <v>36</v>
      </c>
    </row>
    <row r="18" spans="2:71" ht="6.9"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3"/>
      <c r="BS18" s="23" t="s">
        <v>8</v>
      </c>
    </row>
    <row r="19" spans="2:71" ht="14.4"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3"/>
      <c r="BS19" s="23" t="s">
        <v>8</v>
      </c>
    </row>
    <row r="20" spans="2:71" ht="42.75" customHeight="1">
      <c r="B20" s="27"/>
      <c r="C20" s="28"/>
      <c r="D20" s="28"/>
      <c r="E20" s="359" t="s">
        <v>38</v>
      </c>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28"/>
      <c r="AP20" s="28"/>
      <c r="AQ20" s="30"/>
      <c r="BE20" s="333"/>
      <c r="BS20" s="23" t="s">
        <v>6</v>
      </c>
    </row>
    <row r="21" spans="2:57" ht="6.9"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3"/>
    </row>
    <row r="22" spans="2:57" ht="6.9"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3"/>
    </row>
    <row r="23" spans="2:57" s="1" customFormat="1" ht="25.95" customHeight="1">
      <c r="B23" s="40"/>
      <c r="C23" s="41"/>
      <c r="D23" s="42"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0">
        <f>ROUND(AG51,2)</f>
        <v>0</v>
      </c>
      <c r="AL23" s="361"/>
      <c r="AM23" s="361"/>
      <c r="AN23" s="361"/>
      <c r="AO23" s="361"/>
      <c r="AP23" s="41"/>
      <c r="AQ23" s="44"/>
      <c r="BE23" s="333"/>
    </row>
    <row r="24" spans="2:57" s="1" customFormat="1" ht="6.9"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3"/>
    </row>
    <row r="25" spans="2:57" s="1" customFormat="1" ht="12">
      <c r="B25" s="40"/>
      <c r="C25" s="41"/>
      <c r="D25" s="41"/>
      <c r="E25" s="41"/>
      <c r="F25" s="41"/>
      <c r="G25" s="41"/>
      <c r="H25" s="41"/>
      <c r="I25" s="41"/>
      <c r="J25" s="41"/>
      <c r="K25" s="41"/>
      <c r="L25" s="362" t="s">
        <v>40</v>
      </c>
      <c r="M25" s="362"/>
      <c r="N25" s="362"/>
      <c r="O25" s="362"/>
      <c r="P25" s="41"/>
      <c r="Q25" s="41"/>
      <c r="R25" s="41"/>
      <c r="S25" s="41"/>
      <c r="T25" s="41"/>
      <c r="U25" s="41"/>
      <c r="V25" s="41"/>
      <c r="W25" s="362" t="s">
        <v>41</v>
      </c>
      <c r="X25" s="362"/>
      <c r="Y25" s="362"/>
      <c r="Z25" s="362"/>
      <c r="AA25" s="362"/>
      <c r="AB25" s="362"/>
      <c r="AC25" s="362"/>
      <c r="AD25" s="362"/>
      <c r="AE25" s="362"/>
      <c r="AF25" s="41"/>
      <c r="AG25" s="41"/>
      <c r="AH25" s="41"/>
      <c r="AI25" s="41"/>
      <c r="AJ25" s="41"/>
      <c r="AK25" s="362" t="s">
        <v>42</v>
      </c>
      <c r="AL25" s="362"/>
      <c r="AM25" s="362"/>
      <c r="AN25" s="362"/>
      <c r="AO25" s="362"/>
      <c r="AP25" s="41"/>
      <c r="AQ25" s="44"/>
      <c r="BE25" s="333"/>
    </row>
    <row r="26" spans="2:57" s="2" customFormat="1" ht="14.4" customHeight="1" hidden="1">
      <c r="B26" s="46"/>
      <c r="C26" s="47"/>
      <c r="D26" s="48" t="s">
        <v>43</v>
      </c>
      <c r="E26" s="47"/>
      <c r="F26" s="48" t="s">
        <v>44</v>
      </c>
      <c r="G26" s="47"/>
      <c r="H26" s="47"/>
      <c r="I26" s="47"/>
      <c r="J26" s="47"/>
      <c r="K26" s="47"/>
      <c r="L26" s="356">
        <v>0.21</v>
      </c>
      <c r="M26" s="335"/>
      <c r="N26" s="335"/>
      <c r="O26" s="335"/>
      <c r="P26" s="47"/>
      <c r="Q26" s="47"/>
      <c r="R26" s="47"/>
      <c r="S26" s="47"/>
      <c r="T26" s="47"/>
      <c r="U26" s="47"/>
      <c r="V26" s="47"/>
      <c r="W26" s="334">
        <f>ROUND(AZ51,2)</f>
        <v>0</v>
      </c>
      <c r="X26" s="335"/>
      <c r="Y26" s="335"/>
      <c r="Z26" s="335"/>
      <c r="AA26" s="335"/>
      <c r="AB26" s="335"/>
      <c r="AC26" s="335"/>
      <c r="AD26" s="335"/>
      <c r="AE26" s="335"/>
      <c r="AF26" s="47"/>
      <c r="AG26" s="47"/>
      <c r="AH26" s="47"/>
      <c r="AI26" s="47"/>
      <c r="AJ26" s="47"/>
      <c r="AK26" s="334">
        <f>ROUND(AV51,2)</f>
        <v>0</v>
      </c>
      <c r="AL26" s="335"/>
      <c r="AM26" s="335"/>
      <c r="AN26" s="335"/>
      <c r="AO26" s="335"/>
      <c r="AP26" s="47"/>
      <c r="AQ26" s="49"/>
      <c r="BE26" s="333"/>
    </row>
    <row r="27" spans="2:57" s="2" customFormat="1" ht="14.4" customHeight="1" hidden="1">
      <c r="B27" s="46"/>
      <c r="C27" s="47"/>
      <c r="D27" s="47"/>
      <c r="E27" s="47"/>
      <c r="F27" s="48" t="s">
        <v>45</v>
      </c>
      <c r="G27" s="47"/>
      <c r="H27" s="47"/>
      <c r="I27" s="47"/>
      <c r="J27" s="47"/>
      <c r="K27" s="47"/>
      <c r="L27" s="356">
        <v>0.15</v>
      </c>
      <c r="M27" s="335"/>
      <c r="N27" s="335"/>
      <c r="O27" s="335"/>
      <c r="P27" s="47"/>
      <c r="Q27" s="47"/>
      <c r="R27" s="47"/>
      <c r="S27" s="47"/>
      <c r="T27" s="47"/>
      <c r="U27" s="47"/>
      <c r="V27" s="47"/>
      <c r="W27" s="334">
        <f>ROUND(BA51,2)</f>
        <v>0</v>
      </c>
      <c r="X27" s="335"/>
      <c r="Y27" s="335"/>
      <c r="Z27" s="335"/>
      <c r="AA27" s="335"/>
      <c r="AB27" s="335"/>
      <c r="AC27" s="335"/>
      <c r="AD27" s="335"/>
      <c r="AE27" s="335"/>
      <c r="AF27" s="47"/>
      <c r="AG27" s="47"/>
      <c r="AH27" s="47"/>
      <c r="AI27" s="47"/>
      <c r="AJ27" s="47"/>
      <c r="AK27" s="334">
        <f>ROUND(AW51,2)</f>
        <v>0</v>
      </c>
      <c r="AL27" s="335"/>
      <c r="AM27" s="335"/>
      <c r="AN27" s="335"/>
      <c r="AO27" s="335"/>
      <c r="AP27" s="47"/>
      <c r="AQ27" s="49"/>
      <c r="BE27" s="333"/>
    </row>
    <row r="28" spans="2:57" s="2" customFormat="1" ht="14.4" customHeight="1">
      <c r="B28" s="46"/>
      <c r="C28" s="47"/>
      <c r="D28" s="48" t="s">
        <v>43</v>
      </c>
      <c r="E28" s="47"/>
      <c r="F28" s="48" t="s">
        <v>46</v>
      </c>
      <c r="G28" s="47"/>
      <c r="H28" s="47"/>
      <c r="I28" s="47"/>
      <c r="J28" s="47"/>
      <c r="K28" s="47"/>
      <c r="L28" s="356">
        <v>0.21</v>
      </c>
      <c r="M28" s="335"/>
      <c r="N28" s="335"/>
      <c r="O28" s="335"/>
      <c r="P28" s="47"/>
      <c r="Q28" s="47"/>
      <c r="R28" s="47"/>
      <c r="S28" s="47"/>
      <c r="T28" s="47"/>
      <c r="U28" s="47"/>
      <c r="V28" s="47"/>
      <c r="W28" s="334">
        <f>ROUND(BB51,2)</f>
        <v>0</v>
      </c>
      <c r="X28" s="335"/>
      <c r="Y28" s="335"/>
      <c r="Z28" s="335"/>
      <c r="AA28" s="335"/>
      <c r="AB28" s="335"/>
      <c r="AC28" s="335"/>
      <c r="AD28" s="335"/>
      <c r="AE28" s="335"/>
      <c r="AF28" s="47"/>
      <c r="AG28" s="47"/>
      <c r="AH28" s="47"/>
      <c r="AI28" s="47"/>
      <c r="AJ28" s="47"/>
      <c r="AK28" s="334">
        <v>0</v>
      </c>
      <c r="AL28" s="335"/>
      <c r="AM28" s="335"/>
      <c r="AN28" s="335"/>
      <c r="AO28" s="335"/>
      <c r="AP28" s="47"/>
      <c r="AQ28" s="49"/>
      <c r="BE28" s="333"/>
    </row>
    <row r="29" spans="2:57" s="2" customFormat="1" ht="14.4" customHeight="1">
      <c r="B29" s="46"/>
      <c r="C29" s="47"/>
      <c r="D29" s="47"/>
      <c r="E29" s="47"/>
      <c r="F29" s="48" t="s">
        <v>47</v>
      </c>
      <c r="G29" s="47"/>
      <c r="H29" s="47"/>
      <c r="I29" s="47"/>
      <c r="J29" s="47"/>
      <c r="K29" s="47"/>
      <c r="L29" s="356">
        <v>0.15</v>
      </c>
      <c r="M29" s="335"/>
      <c r="N29" s="335"/>
      <c r="O29" s="335"/>
      <c r="P29" s="47"/>
      <c r="Q29" s="47"/>
      <c r="R29" s="47"/>
      <c r="S29" s="47"/>
      <c r="T29" s="47"/>
      <c r="U29" s="47"/>
      <c r="V29" s="47"/>
      <c r="W29" s="334">
        <f>ROUND(BC51,2)</f>
        <v>0</v>
      </c>
      <c r="X29" s="335"/>
      <c r="Y29" s="335"/>
      <c r="Z29" s="335"/>
      <c r="AA29" s="335"/>
      <c r="AB29" s="335"/>
      <c r="AC29" s="335"/>
      <c r="AD29" s="335"/>
      <c r="AE29" s="335"/>
      <c r="AF29" s="47"/>
      <c r="AG29" s="47"/>
      <c r="AH29" s="47"/>
      <c r="AI29" s="47"/>
      <c r="AJ29" s="47"/>
      <c r="AK29" s="334">
        <v>0</v>
      </c>
      <c r="AL29" s="335"/>
      <c r="AM29" s="335"/>
      <c r="AN29" s="335"/>
      <c r="AO29" s="335"/>
      <c r="AP29" s="47"/>
      <c r="AQ29" s="49"/>
      <c r="BE29" s="333"/>
    </row>
    <row r="30" spans="2:57" s="2" customFormat="1" ht="14.4" customHeight="1" hidden="1">
      <c r="B30" s="46"/>
      <c r="C30" s="47"/>
      <c r="D30" s="47"/>
      <c r="E30" s="47"/>
      <c r="F30" s="48" t="s">
        <v>48</v>
      </c>
      <c r="G30" s="47"/>
      <c r="H30" s="47"/>
      <c r="I30" s="47"/>
      <c r="J30" s="47"/>
      <c r="K30" s="47"/>
      <c r="L30" s="356">
        <v>0</v>
      </c>
      <c r="M30" s="335"/>
      <c r="N30" s="335"/>
      <c r="O30" s="335"/>
      <c r="P30" s="47"/>
      <c r="Q30" s="47"/>
      <c r="R30" s="47"/>
      <c r="S30" s="47"/>
      <c r="T30" s="47"/>
      <c r="U30" s="47"/>
      <c r="V30" s="47"/>
      <c r="W30" s="334">
        <f>ROUND(BD51,2)</f>
        <v>0</v>
      </c>
      <c r="X30" s="335"/>
      <c r="Y30" s="335"/>
      <c r="Z30" s="335"/>
      <c r="AA30" s="335"/>
      <c r="AB30" s="335"/>
      <c r="AC30" s="335"/>
      <c r="AD30" s="335"/>
      <c r="AE30" s="335"/>
      <c r="AF30" s="47"/>
      <c r="AG30" s="47"/>
      <c r="AH30" s="47"/>
      <c r="AI30" s="47"/>
      <c r="AJ30" s="47"/>
      <c r="AK30" s="334">
        <v>0</v>
      </c>
      <c r="AL30" s="335"/>
      <c r="AM30" s="335"/>
      <c r="AN30" s="335"/>
      <c r="AO30" s="335"/>
      <c r="AP30" s="47"/>
      <c r="AQ30" s="49"/>
      <c r="BE30" s="333"/>
    </row>
    <row r="31" spans="2:57" s="1" customFormat="1" ht="6.9"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3"/>
    </row>
    <row r="32" spans="2:57" s="1" customFormat="1" ht="25.95" customHeight="1">
      <c r="B32" s="40"/>
      <c r="C32" s="50"/>
      <c r="D32" s="51" t="s">
        <v>49</v>
      </c>
      <c r="E32" s="52"/>
      <c r="F32" s="52"/>
      <c r="G32" s="52"/>
      <c r="H32" s="52"/>
      <c r="I32" s="52"/>
      <c r="J32" s="52"/>
      <c r="K32" s="52"/>
      <c r="L32" s="52"/>
      <c r="M32" s="52"/>
      <c r="N32" s="52"/>
      <c r="O32" s="52"/>
      <c r="P32" s="52"/>
      <c r="Q32" s="52"/>
      <c r="R32" s="52"/>
      <c r="S32" s="52"/>
      <c r="T32" s="53" t="s">
        <v>50</v>
      </c>
      <c r="U32" s="52"/>
      <c r="V32" s="52"/>
      <c r="W32" s="52"/>
      <c r="X32" s="336" t="s">
        <v>51</v>
      </c>
      <c r="Y32" s="337"/>
      <c r="Z32" s="337"/>
      <c r="AA32" s="337"/>
      <c r="AB32" s="337"/>
      <c r="AC32" s="52"/>
      <c r="AD32" s="52"/>
      <c r="AE32" s="52"/>
      <c r="AF32" s="52"/>
      <c r="AG32" s="52"/>
      <c r="AH32" s="52"/>
      <c r="AI32" s="52"/>
      <c r="AJ32" s="52"/>
      <c r="AK32" s="338">
        <f>SUM(AK23:AK30)</f>
        <v>0</v>
      </c>
      <c r="AL32" s="337"/>
      <c r="AM32" s="337"/>
      <c r="AN32" s="337"/>
      <c r="AO32" s="339"/>
      <c r="AP32" s="50"/>
      <c r="AQ32" s="54"/>
      <c r="BE32" s="333"/>
    </row>
    <row r="33" spans="2:43" s="1" customFormat="1" ht="6.9"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 customHeight="1">
      <c r="B39" s="40"/>
      <c r="C39" s="61" t="s">
        <v>52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 customHeight="1">
      <c r="B41" s="63"/>
      <c r="C41" s="64" t="s">
        <v>15</v>
      </c>
      <c r="D41" s="65"/>
      <c r="E41" s="65"/>
      <c r="F41" s="65"/>
      <c r="G41" s="65"/>
      <c r="H41" s="65"/>
      <c r="I41" s="65"/>
      <c r="J41" s="65"/>
      <c r="K41" s="65"/>
      <c r="L41" s="65" t="str">
        <f>K5</f>
        <v>3558vv</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 customHeight="1">
      <c r="B42" s="67"/>
      <c r="C42" s="68" t="s">
        <v>18</v>
      </c>
      <c r="D42" s="69"/>
      <c r="E42" s="69"/>
      <c r="F42" s="69"/>
      <c r="G42" s="69"/>
      <c r="H42" s="69"/>
      <c r="I42" s="69"/>
      <c r="J42" s="69"/>
      <c r="K42" s="69"/>
      <c r="L42" s="366" t="str">
        <f>K6</f>
        <v>Bystřice, shybka Komárov, vyčištění shybky, ř. km 22,500</v>
      </c>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69"/>
      <c r="AQ42" s="69"/>
      <c r="AR42" s="70"/>
    </row>
    <row r="43" spans="2:44" s="1" customFormat="1" ht="6.9"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2">
      <c r="B44" s="40"/>
      <c r="C44" s="64" t="s">
        <v>24</v>
      </c>
      <c r="D44" s="62"/>
      <c r="E44" s="62"/>
      <c r="F44" s="62"/>
      <c r="G44" s="62"/>
      <c r="H44" s="62"/>
      <c r="I44" s="62"/>
      <c r="J44" s="62"/>
      <c r="K44" s="62"/>
      <c r="L44" s="71" t="str">
        <f>IF(K8="","",K8)</f>
        <v>Nechanice</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68" t="str">
        <f>IF(AN8="","",AN8)</f>
        <v>5.9.2018</v>
      </c>
      <c r="AN44" s="368"/>
      <c r="AO44" s="62"/>
      <c r="AP44" s="62"/>
      <c r="AQ44" s="62"/>
      <c r="AR44" s="60"/>
    </row>
    <row r="45" spans="2:44" s="1" customFormat="1" ht="6.9"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2">
      <c r="B46" s="40"/>
      <c r="C46" s="64" t="s">
        <v>28</v>
      </c>
      <c r="D46" s="62"/>
      <c r="E46" s="62"/>
      <c r="F46" s="62"/>
      <c r="G46" s="62"/>
      <c r="H46" s="62"/>
      <c r="I46" s="62"/>
      <c r="J46" s="62"/>
      <c r="K46" s="62"/>
      <c r="L46" s="65" t="str">
        <f>IF(E11="","",E11)</f>
        <v>Povodí Labe, státní podnik, OIČ, Hradec Králové</v>
      </c>
      <c r="M46" s="62"/>
      <c r="N46" s="62"/>
      <c r="O46" s="62"/>
      <c r="P46" s="62"/>
      <c r="Q46" s="62"/>
      <c r="R46" s="62"/>
      <c r="S46" s="62"/>
      <c r="T46" s="62"/>
      <c r="U46" s="62"/>
      <c r="V46" s="62"/>
      <c r="W46" s="62"/>
      <c r="X46" s="62"/>
      <c r="Y46" s="62"/>
      <c r="Z46" s="62"/>
      <c r="AA46" s="62"/>
      <c r="AB46" s="62"/>
      <c r="AC46" s="62"/>
      <c r="AD46" s="62"/>
      <c r="AE46" s="62"/>
      <c r="AF46" s="62"/>
      <c r="AG46" s="62"/>
      <c r="AH46" s="62"/>
      <c r="AI46" s="64" t="s">
        <v>35</v>
      </c>
      <c r="AJ46" s="62"/>
      <c r="AK46" s="62"/>
      <c r="AL46" s="62"/>
      <c r="AM46" s="351" t="str">
        <f>IF(E17="","",E17)</f>
        <v>Povodí Labe, státní podnik, OIČ, Hradec Králové</v>
      </c>
      <c r="AN46" s="351"/>
      <c r="AO46" s="351"/>
      <c r="AP46" s="351"/>
      <c r="AQ46" s="62"/>
      <c r="AR46" s="60"/>
      <c r="AS46" s="343" t="s">
        <v>53</v>
      </c>
      <c r="AT46" s="344"/>
      <c r="AU46" s="73"/>
      <c r="AV46" s="73"/>
      <c r="AW46" s="73"/>
      <c r="AX46" s="73"/>
      <c r="AY46" s="73"/>
      <c r="AZ46" s="73"/>
      <c r="BA46" s="73"/>
      <c r="BB46" s="73"/>
      <c r="BC46" s="73"/>
      <c r="BD46" s="74"/>
    </row>
    <row r="47" spans="2:56" s="1" customFormat="1" ht="13.2">
      <c r="B47" s="40"/>
      <c r="C47" s="64" t="s">
        <v>33</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5"/>
      <c r="AT47" s="346"/>
      <c r="AU47" s="75"/>
      <c r="AV47" s="75"/>
      <c r="AW47" s="75"/>
      <c r="AX47" s="75"/>
      <c r="AY47" s="75"/>
      <c r="AZ47" s="75"/>
      <c r="BA47" s="75"/>
      <c r="BB47" s="75"/>
      <c r="BC47" s="75"/>
      <c r="BD47" s="76"/>
    </row>
    <row r="48" spans="2:56" s="1" customFormat="1" ht="10.8"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7"/>
      <c r="AT48" s="348"/>
      <c r="AU48" s="41"/>
      <c r="AV48" s="41"/>
      <c r="AW48" s="41"/>
      <c r="AX48" s="41"/>
      <c r="AY48" s="41"/>
      <c r="AZ48" s="41"/>
      <c r="BA48" s="41"/>
      <c r="BB48" s="41"/>
      <c r="BC48" s="41"/>
      <c r="BD48" s="77"/>
    </row>
    <row r="49" spans="2:56" s="1" customFormat="1" ht="29.25" customHeight="1">
      <c r="B49" s="40"/>
      <c r="C49" s="365" t="s">
        <v>54</v>
      </c>
      <c r="D49" s="353"/>
      <c r="E49" s="353"/>
      <c r="F49" s="353"/>
      <c r="G49" s="353"/>
      <c r="H49" s="78"/>
      <c r="I49" s="352" t="s">
        <v>55</v>
      </c>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69" t="s">
        <v>56</v>
      </c>
      <c r="AH49" s="353"/>
      <c r="AI49" s="353"/>
      <c r="AJ49" s="353"/>
      <c r="AK49" s="353"/>
      <c r="AL49" s="353"/>
      <c r="AM49" s="353"/>
      <c r="AN49" s="352" t="s">
        <v>57</v>
      </c>
      <c r="AO49" s="353"/>
      <c r="AP49" s="353"/>
      <c r="AQ49" s="79" t="s">
        <v>58</v>
      </c>
      <c r="AR49" s="60"/>
      <c r="AS49" s="80" t="s">
        <v>59</v>
      </c>
      <c r="AT49" s="81" t="s">
        <v>60</v>
      </c>
      <c r="AU49" s="81" t="s">
        <v>61</v>
      </c>
      <c r="AV49" s="81" t="s">
        <v>62</v>
      </c>
      <c r="AW49" s="81" t="s">
        <v>63</v>
      </c>
      <c r="AX49" s="81" t="s">
        <v>64</v>
      </c>
      <c r="AY49" s="81" t="s">
        <v>65</v>
      </c>
      <c r="AZ49" s="81" t="s">
        <v>66</v>
      </c>
      <c r="BA49" s="81" t="s">
        <v>67</v>
      </c>
      <c r="BB49" s="81" t="s">
        <v>68</v>
      </c>
      <c r="BC49" s="81" t="s">
        <v>69</v>
      </c>
      <c r="BD49" s="82" t="s">
        <v>70</v>
      </c>
    </row>
    <row r="50" spans="2:56" s="1" customFormat="1" ht="10.8"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 customHeight="1">
      <c r="B51" s="67"/>
      <c r="C51" s="86" t="s">
        <v>71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54">
        <f>ROUND(SUM(AG52:AG53),2)</f>
        <v>0</v>
      </c>
      <c r="AH51" s="354"/>
      <c r="AI51" s="354"/>
      <c r="AJ51" s="354"/>
      <c r="AK51" s="354"/>
      <c r="AL51" s="354"/>
      <c r="AM51" s="354"/>
      <c r="AN51" s="355">
        <f>SUM(AG51,AT51)</f>
        <v>0</v>
      </c>
      <c r="AO51" s="355"/>
      <c r="AP51" s="355"/>
      <c r="AQ51" s="88" t="s">
        <v>30</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72</v>
      </c>
      <c r="BT51" s="93" t="s">
        <v>73</v>
      </c>
      <c r="BU51" s="94" t="s">
        <v>74</v>
      </c>
      <c r="BV51" s="93" t="s">
        <v>75</v>
      </c>
      <c r="BW51" s="93" t="s">
        <v>7</v>
      </c>
      <c r="BX51" s="93" t="s">
        <v>76</v>
      </c>
      <c r="CL51" s="93" t="s">
        <v>21</v>
      </c>
    </row>
    <row r="52" spans="1:91" s="5" customFormat="1" ht="16.5" customHeight="1">
      <c r="A52" s="95" t="s">
        <v>77</v>
      </c>
      <c r="B52" s="96"/>
      <c r="C52" s="97"/>
      <c r="D52" s="364" t="s">
        <v>78</v>
      </c>
      <c r="E52" s="364"/>
      <c r="F52" s="364"/>
      <c r="G52" s="364"/>
      <c r="H52" s="364"/>
      <c r="I52" s="98"/>
      <c r="J52" s="364" t="s">
        <v>79</v>
      </c>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49">
        <f>'1. - SO 01 Odstranění sed...'!J27</f>
        <v>0</v>
      </c>
      <c r="AH52" s="350"/>
      <c r="AI52" s="350"/>
      <c r="AJ52" s="350"/>
      <c r="AK52" s="350"/>
      <c r="AL52" s="350"/>
      <c r="AM52" s="350"/>
      <c r="AN52" s="349">
        <f>SUM(AG52,AT52)</f>
        <v>0</v>
      </c>
      <c r="AO52" s="350"/>
      <c r="AP52" s="350"/>
      <c r="AQ52" s="99" t="s">
        <v>80</v>
      </c>
      <c r="AR52" s="100"/>
      <c r="AS52" s="101">
        <v>0</v>
      </c>
      <c r="AT52" s="102">
        <f>ROUND(SUM(AV52:AW52),2)</f>
        <v>0</v>
      </c>
      <c r="AU52" s="103">
        <f>'1. - SO 01 Odstranění sed...'!P84</f>
        <v>0</v>
      </c>
      <c r="AV52" s="102">
        <f>'1. - SO 01 Odstranění sed...'!J30</f>
        <v>0</v>
      </c>
      <c r="AW52" s="102">
        <f>'1. - SO 01 Odstranění sed...'!J31</f>
        <v>0</v>
      </c>
      <c r="AX52" s="102">
        <f>'1. - SO 01 Odstranění sed...'!J32</f>
        <v>0</v>
      </c>
      <c r="AY52" s="102">
        <f>'1. - SO 01 Odstranění sed...'!J33</f>
        <v>0</v>
      </c>
      <c r="AZ52" s="102">
        <f>'1. - SO 01 Odstranění sed...'!F30</f>
        <v>0</v>
      </c>
      <c r="BA52" s="102">
        <f>'1. - SO 01 Odstranění sed...'!F31</f>
        <v>0</v>
      </c>
      <c r="BB52" s="102">
        <f>'1. - SO 01 Odstranění sed...'!F32</f>
        <v>0</v>
      </c>
      <c r="BC52" s="102">
        <f>'1. - SO 01 Odstranění sed...'!F33</f>
        <v>0</v>
      </c>
      <c r="BD52" s="104">
        <f>'1. - SO 01 Odstranění sed...'!F34</f>
        <v>0</v>
      </c>
      <c r="BT52" s="105" t="s">
        <v>81</v>
      </c>
      <c r="BV52" s="105" t="s">
        <v>75</v>
      </c>
      <c r="BW52" s="105" t="s">
        <v>82</v>
      </c>
      <c r="BX52" s="105" t="s">
        <v>7</v>
      </c>
      <c r="CL52" s="105" t="s">
        <v>21</v>
      </c>
      <c r="CM52" s="105" t="s">
        <v>83</v>
      </c>
    </row>
    <row r="53" spans="1:91" s="5" customFormat="1" ht="16.5" customHeight="1">
      <c r="A53" s="95" t="s">
        <v>77</v>
      </c>
      <c r="B53" s="96"/>
      <c r="C53" s="97"/>
      <c r="D53" s="364" t="s">
        <v>84</v>
      </c>
      <c r="E53" s="364"/>
      <c r="F53" s="364"/>
      <c r="G53" s="364"/>
      <c r="H53" s="364"/>
      <c r="I53" s="98"/>
      <c r="J53" s="364" t="s">
        <v>85</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49">
        <f>'VON - Vedlejší a ostatní ...'!J27</f>
        <v>0</v>
      </c>
      <c r="AH53" s="350"/>
      <c r="AI53" s="350"/>
      <c r="AJ53" s="350"/>
      <c r="AK53" s="350"/>
      <c r="AL53" s="350"/>
      <c r="AM53" s="350"/>
      <c r="AN53" s="349">
        <f>SUM(AG53,AT53)</f>
        <v>0</v>
      </c>
      <c r="AO53" s="350"/>
      <c r="AP53" s="350"/>
      <c r="AQ53" s="99" t="s">
        <v>84</v>
      </c>
      <c r="AR53" s="100"/>
      <c r="AS53" s="106">
        <v>0</v>
      </c>
      <c r="AT53" s="107">
        <f>ROUND(SUM(AV53:AW53),2)</f>
        <v>0</v>
      </c>
      <c r="AU53" s="108">
        <f>'VON - Vedlejší a ostatní ...'!P81</f>
        <v>0</v>
      </c>
      <c r="AV53" s="107">
        <f>'VON - Vedlejší a ostatní ...'!J30</f>
        <v>0</v>
      </c>
      <c r="AW53" s="107">
        <f>'VON - Vedlejší a ostatní ...'!J31</f>
        <v>0</v>
      </c>
      <c r="AX53" s="107">
        <f>'VON - Vedlejší a ostatní ...'!J32</f>
        <v>0</v>
      </c>
      <c r="AY53" s="107">
        <f>'VON - Vedlejší a ostatní ...'!J33</f>
        <v>0</v>
      </c>
      <c r="AZ53" s="107">
        <f>'VON - Vedlejší a ostatní ...'!F30</f>
        <v>0</v>
      </c>
      <c r="BA53" s="107">
        <f>'VON - Vedlejší a ostatní ...'!F31</f>
        <v>0</v>
      </c>
      <c r="BB53" s="107">
        <f>'VON - Vedlejší a ostatní ...'!F32</f>
        <v>0</v>
      </c>
      <c r="BC53" s="107">
        <f>'VON - Vedlejší a ostatní ...'!F33</f>
        <v>0</v>
      </c>
      <c r="BD53" s="109">
        <f>'VON - Vedlejší a ostatní ...'!F34</f>
        <v>0</v>
      </c>
      <c r="BT53" s="105" t="s">
        <v>81</v>
      </c>
      <c r="BV53" s="105" t="s">
        <v>75</v>
      </c>
      <c r="BW53" s="105" t="s">
        <v>86</v>
      </c>
      <c r="BX53" s="105" t="s">
        <v>7</v>
      </c>
      <c r="CL53" s="105" t="s">
        <v>21</v>
      </c>
      <c r="CM53" s="105" t="s">
        <v>83</v>
      </c>
    </row>
    <row r="54" spans="2:44"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2:44" s="1" customFormat="1" ht="6.9"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algorithmName="SHA-512" hashValue="q9X0l2fBbQEQ/el3EeFqQpli575lT+QrLmSE9EYKd+7Frupfu4ax8IRcRSxhgU6wXUFQXJfo8wEH7xkOIn1evg==" saltValue="zTZhxcSnLBSo4E8uolm+rk6gV6oIAyt9cq98ysXKPgU3EHORgMdhbIbKjoo0GSag3NJTF7YvwCe71l0Wlade/A==" spinCount="100000" sheet="1" objects="1" scenarios="1" formatColumns="0" formatRows="0"/>
  <mergeCells count="45">
    <mergeCell ref="D52:H52"/>
    <mergeCell ref="D53:H53"/>
    <mergeCell ref="J53:AF53"/>
    <mergeCell ref="C49:G49"/>
    <mergeCell ref="L42:AO42"/>
    <mergeCell ref="AM44:AN44"/>
    <mergeCell ref="I49:AF49"/>
    <mergeCell ref="AG49:AM49"/>
    <mergeCell ref="L30:O30"/>
    <mergeCell ref="AK30:AO30"/>
    <mergeCell ref="K6:AO6"/>
    <mergeCell ref="J52:AF52"/>
    <mergeCell ref="W29:AE29"/>
    <mergeCell ref="AK29:AO29"/>
    <mergeCell ref="L26:O26"/>
    <mergeCell ref="W26:AE26"/>
    <mergeCell ref="AK26:AO26"/>
    <mergeCell ref="L27:O27"/>
    <mergeCell ref="W27:AE27"/>
    <mergeCell ref="AK27:AO27"/>
    <mergeCell ref="AS46:AT48"/>
    <mergeCell ref="AN53:AP53"/>
    <mergeCell ref="AN52:AP52"/>
    <mergeCell ref="AM46:AP46"/>
    <mergeCell ref="AN49:AP49"/>
    <mergeCell ref="AG52:AM52"/>
    <mergeCell ref="AG53:AM53"/>
    <mergeCell ref="AG51:AM51"/>
    <mergeCell ref="AN51:AP51"/>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1. - SO 01 Odstranění sed...'!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87</v>
      </c>
      <c r="G1" s="378" t="s">
        <v>88</v>
      </c>
      <c r="H1" s="378"/>
      <c r="I1" s="114"/>
      <c r="J1" s="113" t="s">
        <v>89</v>
      </c>
      <c r="K1" s="112" t="s">
        <v>90</v>
      </c>
      <c r="L1" s="113" t="s">
        <v>91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40"/>
      <c r="M2" s="340"/>
      <c r="N2" s="340"/>
      <c r="O2" s="340"/>
      <c r="P2" s="340"/>
      <c r="Q2" s="340"/>
      <c r="R2" s="340"/>
      <c r="S2" s="340"/>
      <c r="T2" s="340"/>
      <c r="U2" s="340"/>
      <c r="V2" s="340"/>
      <c r="AT2" s="23" t="s">
        <v>82</v>
      </c>
    </row>
    <row r="3" spans="2:46" ht="6.9" customHeight="1">
      <c r="B3" s="24"/>
      <c r="C3" s="25"/>
      <c r="D3" s="25"/>
      <c r="E3" s="25"/>
      <c r="F3" s="25"/>
      <c r="G3" s="25"/>
      <c r="H3" s="25"/>
      <c r="I3" s="115"/>
      <c r="J3" s="25"/>
      <c r="K3" s="26"/>
      <c r="AT3" s="23" t="s">
        <v>83</v>
      </c>
    </row>
    <row r="4" spans="2:46" ht="36.9" customHeight="1">
      <c r="B4" s="27"/>
      <c r="C4" s="28"/>
      <c r="D4" s="29" t="s">
        <v>92</v>
      </c>
      <c r="E4" s="28"/>
      <c r="F4" s="28"/>
      <c r="G4" s="28"/>
      <c r="H4" s="28"/>
      <c r="I4" s="116"/>
      <c r="J4" s="28"/>
      <c r="K4" s="30"/>
      <c r="M4" s="31" t="s">
        <v>12</v>
      </c>
      <c r="AT4" s="23" t="s">
        <v>36</v>
      </c>
    </row>
    <row r="5" spans="2:11" ht="6.9" customHeight="1">
      <c r="B5" s="27"/>
      <c r="C5" s="28"/>
      <c r="D5" s="28"/>
      <c r="E5" s="28"/>
      <c r="F5" s="28"/>
      <c r="G5" s="28"/>
      <c r="H5" s="28"/>
      <c r="I5" s="116"/>
      <c r="J5" s="28"/>
      <c r="K5" s="30"/>
    </row>
    <row r="6" spans="2:11" ht="13.2">
      <c r="B6" s="27"/>
      <c r="C6" s="28"/>
      <c r="D6" s="36" t="s">
        <v>18</v>
      </c>
      <c r="E6" s="28"/>
      <c r="F6" s="28"/>
      <c r="G6" s="28"/>
      <c r="H6" s="28"/>
      <c r="I6" s="116"/>
      <c r="J6" s="28"/>
      <c r="K6" s="30"/>
    </row>
    <row r="7" spans="2:11" ht="16.5" customHeight="1">
      <c r="B7" s="27"/>
      <c r="C7" s="28"/>
      <c r="D7" s="28"/>
      <c r="E7" s="370" t="str">
        <f>'Rekapitulace stavby'!K6</f>
        <v>Bystřice, shybka Komárov, vyčištění shybky, ř. km 22,500</v>
      </c>
      <c r="F7" s="371"/>
      <c r="G7" s="371"/>
      <c r="H7" s="371"/>
      <c r="I7" s="116"/>
      <c r="J7" s="28"/>
      <c r="K7" s="30"/>
    </row>
    <row r="8" spans="2:11" s="1" customFormat="1" ht="13.2">
      <c r="B8" s="40"/>
      <c r="C8" s="41"/>
      <c r="D8" s="36" t="s">
        <v>93</v>
      </c>
      <c r="E8" s="41"/>
      <c r="F8" s="41"/>
      <c r="G8" s="41"/>
      <c r="H8" s="41"/>
      <c r="I8" s="117"/>
      <c r="J8" s="41"/>
      <c r="K8" s="44"/>
    </row>
    <row r="9" spans="2:11" s="1" customFormat="1" ht="36.9" customHeight="1">
      <c r="B9" s="40"/>
      <c r="C9" s="41"/>
      <c r="D9" s="41"/>
      <c r="E9" s="372" t="s">
        <v>94</v>
      </c>
      <c r="F9" s="373"/>
      <c r="G9" s="373"/>
      <c r="H9" s="373"/>
      <c r="I9" s="117"/>
      <c r="J9" s="41"/>
      <c r="K9" s="44"/>
    </row>
    <row r="10" spans="2:11" s="1" customFormat="1" ht="12">
      <c r="B10" s="40"/>
      <c r="C10" s="41"/>
      <c r="D10" s="41"/>
      <c r="E10" s="41"/>
      <c r="F10" s="41"/>
      <c r="G10" s="41"/>
      <c r="H10" s="41"/>
      <c r="I10" s="117"/>
      <c r="J10" s="41"/>
      <c r="K10" s="44"/>
    </row>
    <row r="11" spans="2:11" s="1" customFormat="1" ht="14.4" customHeight="1">
      <c r="B11" s="40"/>
      <c r="C11" s="41"/>
      <c r="D11" s="36" t="s">
        <v>20</v>
      </c>
      <c r="E11" s="41"/>
      <c r="F11" s="34" t="s">
        <v>21</v>
      </c>
      <c r="G11" s="41"/>
      <c r="H11" s="41"/>
      <c r="I11" s="118" t="s">
        <v>22</v>
      </c>
      <c r="J11" s="34" t="s">
        <v>23</v>
      </c>
      <c r="K11" s="44"/>
    </row>
    <row r="12" spans="2:11" s="1" customFormat="1" ht="14.4" customHeight="1">
      <c r="B12" s="40"/>
      <c r="C12" s="41"/>
      <c r="D12" s="36" t="s">
        <v>24</v>
      </c>
      <c r="E12" s="41"/>
      <c r="F12" s="34" t="s">
        <v>25</v>
      </c>
      <c r="G12" s="41"/>
      <c r="H12" s="41"/>
      <c r="I12" s="118" t="s">
        <v>26</v>
      </c>
      <c r="J12" s="119" t="str">
        <f>'Rekapitulace stavby'!AN8</f>
        <v>5.9.2018</v>
      </c>
      <c r="K12" s="44"/>
    </row>
    <row r="13" spans="2:11" s="1" customFormat="1" ht="10.8" customHeight="1">
      <c r="B13" s="40"/>
      <c r="C13" s="41"/>
      <c r="D13" s="41"/>
      <c r="E13" s="41"/>
      <c r="F13" s="41"/>
      <c r="G13" s="41"/>
      <c r="H13" s="41"/>
      <c r="I13" s="117"/>
      <c r="J13" s="41"/>
      <c r="K13" s="44"/>
    </row>
    <row r="14" spans="2:11" s="1" customFormat="1" ht="14.4"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 customHeight="1">
      <c r="B16" s="40"/>
      <c r="C16" s="41"/>
      <c r="D16" s="41"/>
      <c r="E16" s="41"/>
      <c r="F16" s="41"/>
      <c r="G16" s="41"/>
      <c r="H16" s="41"/>
      <c r="I16" s="117"/>
      <c r="J16" s="41"/>
      <c r="K16" s="44"/>
    </row>
    <row r="17" spans="2:11" s="1" customFormat="1" ht="14.4"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 customHeight="1">
      <c r="B19" s="40"/>
      <c r="C19" s="41"/>
      <c r="D19" s="41"/>
      <c r="E19" s="41"/>
      <c r="F19" s="41"/>
      <c r="G19" s="41"/>
      <c r="H19" s="41"/>
      <c r="I19" s="117"/>
      <c r="J19" s="41"/>
      <c r="K19" s="44"/>
    </row>
    <row r="20" spans="2:11" s="1" customFormat="1" ht="14.4" customHeight="1">
      <c r="B20" s="40"/>
      <c r="C20" s="41"/>
      <c r="D20" s="36" t="s">
        <v>35</v>
      </c>
      <c r="E20" s="41"/>
      <c r="F20" s="41"/>
      <c r="G20" s="41"/>
      <c r="H20" s="41"/>
      <c r="I20" s="118" t="s">
        <v>29</v>
      </c>
      <c r="J20" s="34" t="s">
        <v>30</v>
      </c>
      <c r="K20" s="44"/>
    </row>
    <row r="21" spans="2:11" s="1" customFormat="1" ht="18" customHeight="1">
      <c r="B21" s="40"/>
      <c r="C21" s="41"/>
      <c r="D21" s="41"/>
      <c r="E21" s="34" t="s">
        <v>31</v>
      </c>
      <c r="F21" s="41"/>
      <c r="G21" s="41"/>
      <c r="H21" s="41"/>
      <c r="I21" s="118" t="s">
        <v>32</v>
      </c>
      <c r="J21" s="34" t="s">
        <v>30</v>
      </c>
      <c r="K21" s="44"/>
    </row>
    <row r="22" spans="2:11" s="1" customFormat="1" ht="6.9" customHeight="1">
      <c r="B22" s="40"/>
      <c r="C22" s="41"/>
      <c r="D22" s="41"/>
      <c r="E22" s="41"/>
      <c r="F22" s="41"/>
      <c r="G22" s="41"/>
      <c r="H22" s="41"/>
      <c r="I22" s="117"/>
      <c r="J22" s="41"/>
      <c r="K22" s="44"/>
    </row>
    <row r="23" spans="2:11" s="1" customFormat="1" ht="14.4" customHeight="1">
      <c r="B23" s="40"/>
      <c r="C23" s="41"/>
      <c r="D23" s="36" t="s">
        <v>37</v>
      </c>
      <c r="E23" s="41"/>
      <c r="F23" s="41"/>
      <c r="G23" s="41"/>
      <c r="H23" s="41"/>
      <c r="I23" s="117"/>
      <c r="J23" s="41"/>
      <c r="K23" s="44"/>
    </row>
    <row r="24" spans="2:11" s="6" customFormat="1" ht="28.5" customHeight="1">
      <c r="B24" s="120"/>
      <c r="C24" s="121"/>
      <c r="D24" s="121"/>
      <c r="E24" s="359" t="s">
        <v>95</v>
      </c>
      <c r="F24" s="359"/>
      <c r="G24" s="359"/>
      <c r="H24" s="359"/>
      <c r="I24" s="122"/>
      <c r="J24" s="121"/>
      <c r="K24" s="123"/>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ROUND(J84,2)</f>
        <v>0</v>
      </c>
      <c r="K27" s="44"/>
    </row>
    <row r="28" spans="2:11" s="1" customFormat="1" ht="6.9" customHeight="1">
      <c r="B28" s="40"/>
      <c r="C28" s="41"/>
      <c r="D28" s="84"/>
      <c r="E28" s="84"/>
      <c r="F28" s="84"/>
      <c r="G28" s="84"/>
      <c r="H28" s="84"/>
      <c r="I28" s="124"/>
      <c r="J28" s="84"/>
      <c r="K28" s="125"/>
    </row>
    <row r="29" spans="2:11" s="1" customFormat="1" ht="14.4" customHeight="1">
      <c r="B29" s="40"/>
      <c r="C29" s="41"/>
      <c r="D29" s="41"/>
      <c r="E29" s="41"/>
      <c r="F29" s="45" t="s">
        <v>41</v>
      </c>
      <c r="G29" s="41"/>
      <c r="H29" s="41"/>
      <c r="I29" s="128" t="s">
        <v>40</v>
      </c>
      <c r="J29" s="45" t="s">
        <v>42</v>
      </c>
      <c r="K29" s="44"/>
    </row>
    <row r="30" spans="2:11" s="1" customFormat="1" ht="14.4" customHeight="1" hidden="1">
      <c r="B30" s="40"/>
      <c r="C30" s="41"/>
      <c r="D30" s="48" t="s">
        <v>43</v>
      </c>
      <c r="E30" s="48" t="s">
        <v>44</v>
      </c>
      <c r="F30" s="129">
        <f>ROUND(SUM(BE84:BE206),2)</f>
        <v>0</v>
      </c>
      <c r="G30" s="41"/>
      <c r="H30" s="41"/>
      <c r="I30" s="130">
        <v>0.21</v>
      </c>
      <c r="J30" s="129">
        <f>ROUND(ROUND((SUM(BE84:BE206)),2)*I30,2)</f>
        <v>0</v>
      </c>
      <c r="K30" s="44"/>
    </row>
    <row r="31" spans="2:11" s="1" customFormat="1" ht="14.4" customHeight="1" hidden="1">
      <c r="B31" s="40"/>
      <c r="C31" s="41"/>
      <c r="D31" s="41"/>
      <c r="E31" s="48" t="s">
        <v>45</v>
      </c>
      <c r="F31" s="129">
        <f>ROUND(SUM(BF84:BF206),2)</f>
        <v>0</v>
      </c>
      <c r="G31" s="41"/>
      <c r="H31" s="41"/>
      <c r="I31" s="130">
        <v>0.15</v>
      </c>
      <c r="J31" s="129">
        <f>ROUND(ROUND((SUM(BF84:BF206)),2)*I31,2)</f>
        <v>0</v>
      </c>
      <c r="K31" s="44"/>
    </row>
    <row r="32" spans="2:11" s="1" customFormat="1" ht="14.4" customHeight="1">
      <c r="B32" s="40"/>
      <c r="C32" s="41"/>
      <c r="D32" s="48" t="s">
        <v>43</v>
      </c>
      <c r="E32" s="48" t="s">
        <v>46</v>
      </c>
      <c r="F32" s="129">
        <f>ROUND(SUM(BG84:BG206),2)</f>
        <v>0</v>
      </c>
      <c r="G32" s="41"/>
      <c r="H32" s="41"/>
      <c r="I32" s="130">
        <v>0.21</v>
      </c>
      <c r="J32" s="129">
        <v>0</v>
      </c>
      <c r="K32" s="44"/>
    </row>
    <row r="33" spans="2:11" s="1" customFormat="1" ht="14.4" customHeight="1">
      <c r="B33" s="40"/>
      <c r="C33" s="41"/>
      <c r="D33" s="41"/>
      <c r="E33" s="48" t="s">
        <v>47</v>
      </c>
      <c r="F33" s="129">
        <f>ROUND(SUM(BH84:BH206),2)</f>
        <v>0</v>
      </c>
      <c r="G33" s="41"/>
      <c r="H33" s="41"/>
      <c r="I33" s="130">
        <v>0.15</v>
      </c>
      <c r="J33" s="129">
        <v>0</v>
      </c>
      <c r="K33" s="44"/>
    </row>
    <row r="34" spans="2:11" s="1" customFormat="1" ht="14.4" customHeight="1" hidden="1">
      <c r="B34" s="40"/>
      <c r="C34" s="41"/>
      <c r="D34" s="41"/>
      <c r="E34" s="48" t="s">
        <v>48</v>
      </c>
      <c r="F34" s="129">
        <f>ROUND(SUM(BI84:BI206),2)</f>
        <v>0</v>
      </c>
      <c r="G34" s="41"/>
      <c r="H34" s="41"/>
      <c r="I34" s="130">
        <v>0</v>
      </c>
      <c r="J34" s="129">
        <v>0</v>
      </c>
      <c r="K34" s="44"/>
    </row>
    <row r="35" spans="2:11" s="1" customFormat="1" ht="6.9"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 customHeight="1">
      <c r="B37" s="55"/>
      <c r="C37" s="56"/>
      <c r="D37" s="56"/>
      <c r="E37" s="56"/>
      <c r="F37" s="56"/>
      <c r="G37" s="56"/>
      <c r="H37" s="56"/>
      <c r="I37" s="138"/>
      <c r="J37" s="56"/>
      <c r="K37" s="57"/>
    </row>
    <row r="41" spans="2:11" s="1" customFormat="1" ht="6.9" customHeight="1">
      <c r="B41" s="139"/>
      <c r="C41" s="140"/>
      <c r="D41" s="140"/>
      <c r="E41" s="140"/>
      <c r="F41" s="140"/>
      <c r="G41" s="140"/>
      <c r="H41" s="140"/>
      <c r="I41" s="141"/>
      <c r="J41" s="140"/>
      <c r="K41" s="142"/>
    </row>
    <row r="42" spans="2:11" s="1" customFormat="1" ht="36.9" customHeight="1">
      <c r="B42" s="40"/>
      <c r="C42" s="29" t="s">
        <v>96</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6" t="s">
        <v>18</v>
      </c>
      <c r="D44" s="41"/>
      <c r="E44" s="41"/>
      <c r="F44" s="41"/>
      <c r="G44" s="41"/>
      <c r="H44" s="41"/>
      <c r="I44" s="117"/>
      <c r="J44" s="41"/>
      <c r="K44" s="44"/>
    </row>
    <row r="45" spans="2:11" s="1" customFormat="1" ht="16.5" customHeight="1">
      <c r="B45" s="40"/>
      <c r="C45" s="41"/>
      <c r="D45" s="41"/>
      <c r="E45" s="370" t="str">
        <f>E7</f>
        <v>Bystřice, shybka Komárov, vyčištění shybky, ř. km 22,500</v>
      </c>
      <c r="F45" s="371"/>
      <c r="G45" s="371"/>
      <c r="H45" s="371"/>
      <c r="I45" s="117"/>
      <c r="J45" s="41"/>
      <c r="K45" s="44"/>
    </row>
    <row r="46" spans="2:11" s="1" customFormat="1" ht="14.4" customHeight="1">
      <c r="B46" s="40"/>
      <c r="C46" s="36" t="s">
        <v>93</v>
      </c>
      <c r="D46" s="41"/>
      <c r="E46" s="41"/>
      <c r="F46" s="41"/>
      <c r="G46" s="41"/>
      <c r="H46" s="41"/>
      <c r="I46" s="117"/>
      <c r="J46" s="41"/>
      <c r="K46" s="44"/>
    </row>
    <row r="47" spans="2:11" s="1" customFormat="1" ht="17.25" customHeight="1">
      <c r="B47" s="40"/>
      <c r="C47" s="41"/>
      <c r="D47" s="41"/>
      <c r="E47" s="372" t="str">
        <f>E9</f>
        <v>1. - SO 01 Odstranění sedimentů</v>
      </c>
      <c r="F47" s="373"/>
      <c r="G47" s="373"/>
      <c r="H47" s="373"/>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6" t="s">
        <v>24</v>
      </c>
      <c r="D49" s="41"/>
      <c r="E49" s="41"/>
      <c r="F49" s="34" t="str">
        <f>F12</f>
        <v>Nechanice</v>
      </c>
      <c r="G49" s="41"/>
      <c r="H49" s="41"/>
      <c r="I49" s="118" t="s">
        <v>26</v>
      </c>
      <c r="J49" s="119" t="str">
        <f>IF(J12="","",J12)</f>
        <v>5.9.2018</v>
      </c>
      <c r="K49" s="44"/>
    </row>
    <row r="50" spans="2:11" s="1" customFormat="1" ht="6.9" customHeight="1">
      <c r="B50" s="40"/>
      <c r="C50" s="41"/>
      <c r="D50" s="41"/>
      <c r="E50" s="41"/>
      <c r="F50" s="41"/>
      <c r="G50" s="41"/>
      <c r="H50" s="41"/>
      <c r="I50" s="117"/>
      <c r="J50" s="41"/>
      <c r="K50" s="44"/>
    </row>
    <row r="51" spans="2:11" s="1" customFormat="1" ht="13.2">
      <c r="B51" s="40"/>
      <c r="C51" s="36" t="s">
        <v>28</v>
      </c>
      <c r="D51" s="41"/>
      <c r="E51" s="41"/>
      <c r="F51" s="34" t="str">
        <f>E15</f>
        <v>Povodí Labe, státní podnik, OIČ, Hradec Králové</v>
      </c>
      <c r="G51" s="41"/>
      <c r="H51" s="41"/>
      <c r="I51" s="118" t="s">
        <v>35</v>
      </c>
      <c r="J51" s="359" t="str">
        <f>E21</f>
        <v>Povodí Labe, státní podnik, OIČ, Hradec Králové</v>
      </c>
      <c r="K51" s="44"/>
    </row>
    <row r="52" spans="2:11" s="1" customFormat="1" ht="14.4"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10.3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J84</f>
        <v>0</v>
      </c>
      <c r="K56" s="44"/>
      <c r="AU56" s="23" t="s">
        <v>100</v>
      </c>
    </row>
    <row r="57" spans="2:11" s="7" customFormat="1" ht="24.9" customHeight="1">
      <c r="B57" s="148"/>
      <c r="C57" s="149"/>
      <c r="D57" s="150" t="s">
        <v>101</v>
      </c>
      <c r="E57" s="151"/>
      <c r="F57" s="151"/>
      <c r="G57" s="151"/>
      <c r="H57" s="151"/>
      <c r="I57" s="152"/>
      <c r="J57" s="153">
        <f>J85</f>
        <v>0</v>
      </c>
      <c r="K57" s="154"/>
    </row>
    <row r="58" spans="2:11" s="8" customFormat="1" ht="19.95" customHeight="1">
      <c r="B58" s="155"/>
      <c r="C58" s="156"/>
      <c r="D58" s="157" t="s">
        <v>102</v>
      </c>
      <c r="E58" s="158"/>
      <c r="F58" s="158"/>
      <c r="G58" s="158"/>
      <c r="H58" s="158"/>
      <c r="I58" s="159"/>
      <c r="J58" s="160">
        <f>J86</f>
        <v>0</v>
      </c>
      <c r="K58" s="161"/>
    </row>
    <row r="59" spans="2:11" s="8" customFormat="1" ht="14.85" customHeight="1">
      <c r="B59" s="155"/>
      <c r="C59" s="156"/>
      <c r="D59" s="157" t="s">
        <v>103</v>
      </c>
      <c r="E59" s="158"/>
      <c r="F59" s="158"/>
      <c r="G59" s="158"/>
      <c r="H59" s="158"/>
      <c r="I59" s="159"/>
      <c r="J59" s="160">
        <f>J125</f>
        <v>0</v>
      </c>
      <c r="K59" s="161"/>
    </row>
    <row r="60" spans="2:11" s="8" customFormat="1" ht="19.95" customHeight="1">
      <c r="B60" s="155"/>
      <c r="C60" s="156"/>
      <c r="D60" s="157" t="s">
        <v>104</v>
      </c>
      <c r="E60" s="158"/>
      <c r="F60" s="158"/>
      <c r="G60" s="158"/>
      <c r="H60" s="158"/>
      <c r="I60" s="159"/>
      <c r="J60" s="160">
        <f>J134</f>
        <v>0</v>
      </c>
      <c r="K60" s="161"/>
    </row>
    <row r="61" spans="2:11" s="8" customFormat="1" ht="19.95" customHeight="1">
      <c r="B61" s="155"/>
      <c r="C61" s="156"/>
      <c r="D61" s="157" t="s">
        <v>105</v>
      </c>
      <c r="E61" s="158"/>
      <c r="F61" s="158"/>
      <c r="G61" s="158"/>
      <c r="H61" s="158"/>
      <c r="I61" s="159"/>
      <c r="J61" s="160">
        <f>J147</f>
        <v>0</v>
      </c>
      <c r="K61" s="161"/>
    </row>
    <row r="62" spans="2:11" s="8" customFormat="1" ht="19.95" customHeight="1">
      <c r="B62" s="155"/>
      <c r="C62" s="156"/>
      <c r="D62" s="157" t="s">
        <v>106</v>
      </c>
      <c r="E62" s="158"/>
      <c r="F62" s="158"/>
      <c r="G62" s="158"/>
      <c r="H62" s="158"/>
      <c r="I62" s="159"/>
      <c r="J62" s="160">
        <f>J152</f>
        <v>0</v>
      </c>
      <c r="K62" s="161"/>
    </row>
    <row r="63" spans="2:11" s="8" customFormat="1" ht="19.95" customHeight="1">
      <c r="B63" s="155"/>
      <c r="C63" s="156"/>
      <c r="D63" s="157" t="s">
        <v>107</v>
      </c>
      <c r="E63" s="158"/>
      <c r="F63" s="158"/>
      <c r="G63" s="158"/>
      <c r="H63" s="158"/>
      <c r="I63" s="159"/>
      <c r="J63" s="160">
        <f>J191</f>
        <v>0</v>
      </c>
      <c r="K63" s="161"/>
    </row>
    <row r="64" spans="2:11" s="8" customFormat="1" ht="19.95" customHeight="1">
      <c r="B64" s="155"/>
      <c r="C64" s="156"/>
      <c r="D64" s="157" t="s">
        <v>108</v>
      </c>
      <c r="E64" s="158"/>
      <c r="F64" s="158"/>
      <c r="G64" s="158"/>
      <c r="H64" s="158"/>
      <c r="I64" s="159"/>
      <c r="J64" s="160">
        <f>J204</f>
        <v>0</v>
      </c>
      <c r="K64" s="161"/>
    </row>
    <row r="65" spans="2:11" s="1" customFormat="1" ht="21.75" customHeight="1">
      <c r="B65" s="40"/>
      <c r="C65" s="41"/>
      <c r="D65" s="41"/>
      <c r="E65" s="41"/>
      <c r="F65" s="41"/>
      <c r="G65" s="41"/>
      <c r="H65" s="41"/>
      <c r="I65" s="117"/>
      <c r="J65" s="41"/>
      <c r="K65" s="44"/>
    </row>
    <row r="66" spans="2:11" s="1" customFormat="1" ht="6.9" customHeight="1">
      <c r="B66" s="55"/>
      <c r="C66" s="56"/>
      <c r="D66" s="56"/>
      <c r="E66" s="56"/>
      <c r="F66" s="56"/>
      <c r="G66" s="56"/>
      <c r="H66" s="56"/>
      <c r="I66" s="138"/>
      <c r="J66" s="56"/>
      <c r="K66" s="57"/>
    </row>
    <row r="70" spans="2:12" s="1" customFormat="1" ht="6.9" customHeight="1">
      <c r="B70" s="58"/>
      <c r="C70" s="59"/>
      <c r="D70" s="59"/>
      <c r="E70" s="59"/>
      <c r="F70" s="59"/>
      <c r="G70" s="59"/>
      <c r="H70" s="59"/>
      <c r="I70" s="141"/>
      <c r="J70" s="59"/>
      <c r="K70" s="59"/>
      <c r="L70" s="60"/>
    </row>
    <row r="71" spans="2:12" s="1" customFormat="1" ht="36.9" customHeight="1">
      <c r="B71" s="40"/>
      <c r="C71" s="61" t="s">
        <v>109</v>
      </c>
      <c r="D71" s="62"/>
      <c r="E71" s="62"/>
      <c r="F71" s="62"/>
      <c r="G71" s="62"/>
      <c r="H71" s="62"/>
      <c r="I71" s="162"/>
      <c r="J71" s="62"/>
      <c r="K71" s="62"/>
      <c r="L71" s="60"/>
    </row>
    <row r="72" spans="2:12" s="1" customFormat="1" ht="6.9" customHeight="1">
      <c r="B72" s="40"/>
      <c r="C72" s="62"/>
      <c r="D72" s="62"/>
      <c r="E72" s="62"/>
      <c r="F72" s="62"/>
      <c r="G72" s="62"/>
      <c r="H72" s="62"/>
      <c r="I72" s="162"/>
      <c r="J72" s="62"/>
      <c r="K72" s="62"/>
      <c r="L72" s="60"/>
    </row>
    <row r="73" spans="2:12" s="1" customFormat="1" ht="14.4" customHeight="1">
      <c r="B73" s="40"/>
      <c r="C73" s="64" t="s">
        <v>18</v>
      </c>
      <c r="D73" s="62"/>
      <c r="E73" s="62"/>
      <c r="F73" s="62"/>
      <c r="G73" s="62"/>
      <c r="H73" s="62"/>
      <c r="I73" s="162"/>
      <c r="J73" s="62"/>
      <c r="K73" s="62"/>
      <c r="L73" s="60"/>
    </row>
    <row r="74" spans="2:12" s="1" customFormat="1" ht="16.5" customHeight="1">
      <c r="B74" s="40"/>
      <c r="C74" s="62"/>
      <c r="D74" s="62"/>
      <c r="E74" s="375" t="str">
        <f>E7</f>
        <v>Bystřice, shybka Komárov, vyčištění shybky, ř. km 22,500</v>
      </c>
      <c r="F74" s="376"/>
      <c r="G74" s="376"/>
      <c r="H74" s="376"/>
      <c r="I74" s="162"/>
      <c r="J74" s="62"/>
      <c r="K74" s="62"/>
      <c r="L74" s="60"/>
    </row>
    <row r="75" spans="2:12" s="1" customFormat="1" ht="14.4" customHeight="1">
      <c r="B75" s="40"/>
      <c r="C75" s="64" t="s">
        <v>93</v>
      </c>
      <c r="D75" s="62"/>
      <c r="E75" s="62"/>
      <c r="F75" s="62"/>
      <c r="G75" s="62"/>
      <c r="H75" s="62"/>
      <c r="I75" s="162"/>
      <c r="J75" s="62"/>
      <c r="K75" s="62"/>
      <c r="L75" s="60"/>
    </row>
    <row r="76" spans="2:12" s="1" customFormat="1" ht="17.25" customHeight="1">
      <c r="B76" s="40"/>
      <c r="C76" s="62"/>
      <c r="D76" s="62"/>
      <c r="E76" s="366" t="str">
        <f>E9</f>
        <v>1. - SO 01 Odstranění sedimentů</v>
      </c>
      <c r="F76" s="377"/>
      <c r="G76" s="377"/>
      <c r="H76" s="377"/>
      <c r="I76" s="162"/>
      <c r="J76" s="62"/>
      <c r="K76" s="62"/>
      <c r="L76" s="60"/>
    </row>
    <row r="77" spans="2:12" s="1" customFormat="1" ht="6.9" customHeight="1">
      <c r="B77" s="40"/>
      <c r="C77" s="62"/>
      <c r="D77" s="62"/>
      <c r="E77" s="62"/>
      <c r="F77" s="62"/>
      <c r="G77" s="62"/>
      <c r="H77" s="62"/>
      <c r="I77" s="162"/>
      <c r="J77" s="62"/>
      <c r="K77" s="62"/>
      <c r="L77" s="60"/>
    </row>
    <row r="78" spans="2:12" s="1" customFormat="1" ht="18" customHeight="1">
      <c r="B78" s="40"/>
      <c r="C78" s="64" t="s">
        <v>24</v>
      </c>
      <c r="D78" s="62"/>
      <c r="E78" s="62"/>
      <c r="F78" s="163" t="str">
        <f>F12</f>
        <v>Nechanice</v>
      </c>
      <c r="G78" s="62"/>
      <c r="H78" s="62"/>
      <c r="I78" s="164" t="s">
        <v>26</v>
      </c>
      <c r="J78" s="72" t="str">
        <f>IF(J12="","",J12)</f>
        <v>5.9.2018</v>
      </c>
      <c r="K78" s="62"/>
      <c r="L78" s="60"/>
    </row>
    <row r="79" spans="2:12" s="1" customFormat="1" ht="6.9" customHeight="1">
      <c r="B79" s="40"/>
      <c r="C79" s="62"/>
      <c r="D79" s="62"/>
      <c r="E79" s="62"/>
      <c r="F79" s="62"/>
      <c r="G79" s="62"/>
      <c r="H79" s="62"/>
      <c r="I79" s="162"/>
      <c r="J79" s="62"/>
      <c r="K79" s="62"/>
      <c r="L79" s="60"/>
    </row>
    <row r="80" spans="2:12" s="1" customFormat="1" ht="13.2">
      <c r="B80" s="40"/>
      <c r="C80" s="64" t="s">
        <v>28</v>
      </c>
      <c r="D80" s="62"/>
      <c r="E80" s="62"/>
      <c r="F80" s="163" t="str">
        <f>E15</f>
        <v>Povodí Labe, státní podnik, OIČ, Hradec Králové</v>
      </c>
      <c r="G80" s="62"/>
      <c r="H80" s="62"/>
      <c r="I80" s="164" t="s">
        <v>35</v>
      </c>
      <c r="J80" s="163" t="str">
        <f>E21</f>
        <v>Povodí Labe, státní podnik, OIČ, Hradec Králové</v>
      </c>
      <c r="K80" s="62"/>
      <c r="L80" s="60"/>
    </row>
    <row r="81" spans="2:12" s="1" customFormat="1" ht="14.4" customHeight="1">
      <c r="B81" s="40"/>
      <c r="C81" s="64" t="s">
        <v>33</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110</v>
      </c>
      <c r="D83" s="167" t="s">
        <v>58</v>
      </c>
      <c r="E83" s="167" t="s">
        <v>54</v>
      </c>
      <c r="F83" s="167" t="s">
        <v>111</v>
      </c>
      <c r="G83" s="167" t="s">
        <v>112</v>
      </c>
      <c r="H83" s="167" t="s">
        <v>113</v>
      </c>
      <c r="I83" s="168" t="s">
        <v>114</v>
      </c>
      <c r="J83" s="167" t="s">
        <v>98</v>
      </c>
      <c r="K83" s="169" t="s">
        <v>115</v>
      </c>
      <c r="L83" s="170"/>
      <c r="M83" s="80" t="s">
        <v>116</v>
      </c>
      <c r="N83" s="81" t="s">
        <v>43</v>
      </c>
      <c r="O83" s="81" t="s">
        <v>117</v>
      </c>
      <c r="P83" s="81" t="s">
        <v>118</v>
      </c>
      <c r="Q83" s="81" t="s">
        <v>119</v>
      </c>
      <c r="R83" s="81" t="s">
        <v>120</v>
      </c>
      <c r="S83" s="81" t="s">
        <v>121</v>
      </c>
      <c r="T83" s="82" t="s">
        <v>122</v>
      </c>
    </row>
    <row r="84" spans="2:63" s="1" customFormat="1" ht="29.25" customHeight="1">
      <c r="B84" s="40"/>
      <c r="C84" s="86" t="s">
        <v>99</v>
      </c>
      <c r="D84" s="62"/>
      <c r="E84" s="62"/>
      <c r="F84" s="62"/>
      <c r="G84" s="62"/>
      <c r="H84" s="62"/>
      <c r="I84" s="162"/>
      <c r="J84" s="171">
        <f>BK84</f>
        <v>0</v>
      </c>
      <c r="K84" s="62"/>
      <c r="L84" s="60"/>
      <c r="M84" s="83"/>
      <c r="N84" s="84"/>
      <c r="O84" s="84"/>
      <c r="P84" s="172">
        <f>P85</f>
        <v>0</v>
      </c>
      <c r="Q84" s="84"/>
      <c r="R84" s="172">
        <f>R85</f>
        <v>56.21559816</v>
      </c>
      <c r="S84" s="84"/>
      <c r="T84" s="173">
        <f>T85</f>
        <v>41.456900000000005</v>
      </c>
      <c r="AT84" s="23" t="s">
        <v>72</v>
      </c>
      <c r="AU84" s="23" t="s">
        <v>100</v>
      </c>
      <c r="BK84" s="174">
        <f>BK85</f>
        <v>0</v>
      </c>
    </row>
    <row r="85" spans="2:63" s="10" customFormat="1" ht="37.35" customHeight="1">
      <c r="B85" s="175"/>
      <c r="C85" s="176"/>
      <c r="D85" s="177" t="s">
        <v>72</v>
      </c>
      <c r="E85" s="178" t="s">
        <v>123</v>
      </c>
      <c r="F85" s="178" t="s">
        <v>124</v>
      </c>
      <c r="G85" s="176"/>
      <c r="H85" s="176"/>
      <c r="I85" s="179"/>
      <c r="J85" s="180">
        <f>BK85</f>
        <v>0</v>
      </c>
      <c r="K85" s="176"/>
      <c r="L85" s="181"/>
      <c r="M85" s="182"/>
      <c r="N85" s="183"/>
      <c r="O85" s="183"/>
      <c r="P85" s="184">
        <f>P86+P134+P147+P152+P191+P204</f>
        <v>0</v>
      </c>
      <c r="Q85" s="183"/>
      <c r="R85" s="184">
        <f>R86+R134+R147+R152+R191+R204</f>
        <v>56.21559816</v>
      </c>
      <c r="S85" s="183"/>
      <c r="T85" s="185">
        <f>T86+T134+T147+T152+T191+T204</f>
        <v>41.456900000000005</v>
      </c>
      <c r="AR85" s="186" t="s">
        <v>81</v>
      </c>
      <c r="AT85" s="187" t="s">
        <v>72</v>
      </c>
      <c r="AU85" s="187" t="s">
        <v>73</v>
      </c>
      <c r="AY85" s="186" t="s">
        <v>125</v>
      </c>
      <c r="BK85" s="188">
        <f>BK86+BK134+BK147+BK152+BK191+BK204</f>
        <v>0</v>
      </c>
    </row>
    <row r="86" spans="2:63" s="10" customFormat="1" ht="19.95" customHeight="1">
      <c r="B86" s="175"/>
      <c r="C86" s="176"/>
      <c r="D86" s="177" t="s">
        <v>72</v>
      </c>
      <c r="E86" s="189" t="s">
        <v>81</v>
      </c>
      <c r="F86" s="189" t="s">
        <v>126</v>
      </c>
      <c r="G86" s="176"/>
      <c r="H86" s="176"/>
      <c r="I86" s="179"/>
      <c r="J86" s="190">
        <f>BK86</f>
        <v>0</v>
      </c>
      <c r="K86" s="176"/>
      <c r="L86" s="181"/>
      <c r="M86" s="182"/>
      <c r="N86" s="183"/>
      <c r="O86" s="183"/>
      <c r="P86" s="184">
        <f>P87+SUM(P88:P125)</f>
        <v>0</v>
      </c>
      <c r="Q86" s="183"/>
      <c r="R86" s="184">
        <f>R87+SUM(R88:R125)</f>
        <v>0.078169</v>
      </c>
      <c r="S86" s="183"/>
      <c r="T86" s="185">
        <f>T87+SUM(T88:T125)</f>
        <v>0</v>
      </c>
      <c r="AR86" s="186" t="s">
        <v>81</v>
      </c>
      <c r="AT86" s="187" t="s">
        <v>72</v>
      </c>
      <c r="AU86" s="187" t="s">
        <v>81</v>
      </c>
      <c r="AY86" s="186" t="s">
        <v>125</v>
      </c>
      <c r="BK86" s="188">
        <f>BK87+SUM(BK88:BK125)</f>
        <v>0</v>
      </c>
    </row>
    <row r="87" spans="2:65" s="1" customFormat="1" ht="38.25" customHeight="1">
      <c r="B87" s="40"/>
      <c r="C87" s="191" t="s">
        <v>81</v>
      </c>
      <c r="D87" s="191" t="s">
        <v>127</v>
      </c>
      <c r="E87" s="192" t="s">
        <v>128</v>
      </c>
      <c r="F87" s="193" t="s">
        <v>129</v>
      </c>
      <c r="G87" s="194" t="s">
        <v>130</v>
      </c>
      <c r="H87" s="195">
        <v>11.826</v>
      </c>
      <c r="I87" s="196"/>
      <c r="J87" s="197">
        <f>ROUND(I87*H87,2)</f>
        <v>0</v>
      </c>
      <c r="K87" s="193" t="s">
        <v>131</v>
      </c>
      <c r="L87" s="60"/>
      <c r="M87" s="198" t="s">
        <v>30</v>
      </c>
      <c r="N87" s="199" t="s">
        <v>46</v>
      </c>
      <c r="O87" s="41"/>
      <c r="P87" s="200">
        <f>O87*H87</f>
        <v>0</v>
      </c>
      <c r="Q87" s="200">
        <v>0</v>
      </c>
      <c r="R87" s="200">
        <f>Q87*H87</f>
        <v>0</v>
      </c>
      <c r="S87" s="200">
        <v>0</v>
      </c>
      <c r="T87" s="201">
        <f>S87*H87</f>
        <v>0</v>
      </c>
      <c r="AR87" s="23" t="s">
        <v>132</v>
      </c>
      <c r="AT87" s="23" t="s">
        <v>127</v>
      </c>
      <c r="AU87" s="23" t="s">
        <v>83</v>
      </c>
      <c r="AY87" s="23" t="s">
        <v>125</v>
      </c>
      <c r="BE87" s="202">
        <f>IF(N87="základní",J87,0)</f>
        <v>0</v>
      </c>
      <c r="BF87" s="202">
        <f>IF(N87="snížená",J87,0)</f>
        <v>0</v>
      </c>
      <c r="BG87" s="202">
        <f>IF(N87="zákl. přenesená",J87,0)</f>
        <v>0</v>
      </c>
      <c r="BH87" s="202">
        <f>IF(N87="sníž. přenesená",J87,0)</f>
        <v>0</v>
      </c>
      <c r="BI87" s="202">
        <f>IF(N87="nulová",J87,0)</f>
        <v>0</v>
      </c>
      <c r="BJ87" s="23" t="s">
        <v>132</v>
      </c>
      <c r="BK87" s="202">
        <f>ROUND(I87*H87,2)</f>
        <v>0</v>
      </c>
      <c r="BL87" s="23" t="s">
        <v>132</v>
      </c>
      <c r="BM87" s="23" t="s">
        <v>133</v>
      </c>
    </row>
    <row r="88" spans="2:47" s="1" customFormat="1" ht="409.6">
      <c r="B88" s="40"/>
      <c r="C88" s="62"/>
      <c r="D88" s="203" t="s">
        <v>134</v>
      </c>
      <c r="E88" s="62"/>
      <c r="F88" s="204" t="s">
        <v>135</v>
      </c>
      <c r="G88" s="62"/>
      <c r="H88" s="62"/>
      <c r="I88" s="162"/>
      <c r="J88" s="62"/>
      <c r="K88" s="62"/>
      <c r="L88" s="60"/>
      <c r="M88" s="205"/>
      <c r="N88" s="41"/>
      <c r="O88" s="41"/>
      <c r="P88" s="41"/>
      <c r="Q88" s="41"/>
      <c r="R88" s="41"/>
      <c r="S88" s="41"/>
      <c r="T88" s="77"/>
      <c r="AT88" s="23" t="s">
        <v>134</v>
      </c>
      <c r="AU88" s="23" t="s">
        <v>83</v>
      </c>
    </row>
    <row r="89" spans="2:51" s="11" customFormat="1" ht="24">
      <c r="B89" s="206"/>
      <c r="C89" s="207"/>
      <c r="D89" s="203" t="s">
        <v>136</v>
      </c>
      <c r="E89" s="208" t="s">
        <v>30</v>
      </c>
      <c r="F89" s="209" t="s">
        <v>137</v>
      </c>
      <c r="G89" s="207"/>
      <c r="H89" s="208" t="s">
        <v>30</v>
      </c>
      <c r="I89" s="210"/>
      <c r="J89" s="207"/>
      <c r="K89" s="207"/>
      <c r="L89" s="211"/>
      <c r="M89" s="212"/>
      <c r="N89" s="213"/>
      <c r="O89" s="213"/>
      <c r="P89" s="213"/>
      <c r="Q89" s="213"/>
      <c r="R89" s="213"/>
      <c r="S89" s="213"/>
      <c r="T89" s="214"/>
      <c r="AT89" s="215" t="s">
        <v>136</v>
      </c>
      <c r="AU89" s="215" t="s">
        <v>83</v>
      </c>
      <c r="AV89" s="11" t="s">
        <v>81</v>
      </c>
      <c r="AW89" s="11" t="s">
        <v>36</v>
      </c>
      <c r="AX89" s="11" t="s">
        <v>73</v>
      </c>
      <c r="AY89" s="215" t="s">
        <v>125</v>
      </c>
    </row>
    <row r="90" spans="2:51" s="12" customFormat="1" ht="12">
      <c r="B90" s="216"/>
      <c r="C90" s="217"/>
      <c r="D90" s="203" t="s">
        <v>136</v>
      </c>
      <c r="E90" s="218" t="s">
        <v>30</v>
      </c>
      <c r="F90" s="219" t="s">
        <v>138</v>
      </c>
      <c r="G90" s="217"/>
      <c r="H90" s="220">
        <v>11.826</v>
      </c>
      <c r="I90" s="221"/>
      <c r="J90" s="217"/>
      <c r="K90" s="217"/>
      <c r="L90" s="222"/>
      <c r="M90" s="223"/>
      <c r="N90" s="224"/>
      <c r="O90" s="224"/>
      <c r="P90" s="224"/>
      <c r="Q90" s="224"/>
      <c r="R90" s="224"/>
      <c r="S90" s="224"/>
      <c r="T90" s="225"/>
      <c r="AT90" s="226" t="s">
        <v>136</v>
      </c>
      <c r="AU90" s="226" t="s">
        <v>83</v>
      </c>
      <c r="AV90" s="12" t="s">
        <v>83</v>
      </c>
      <c r="AW90" s="12" t="s">
        <v>36</v>
      </c>
      <c r="AX90" s="12" t="s">
        <v>81</v>
      </c>
      <c r="AY90" s="226" t="s">
        <v>125</v>
      </c>
    </row>
    <row r="91" spans="2:65" s="1" customFormat="1" ht="25.5" customHeight="1">
      <c r="B91" s="40"/>
      <c r="C91" s="191" t="s">
        <v>83</v>
      </c>
      <c r="D91" s="191" t="s">
        <v>127</v>
      </c>
      <c r="E91" s="192" t="s">
        <v>139</v>
      </c>
      <c r="F91" s="193" t="s">
        <v>140</v>
      </c>
      <c r="G91" s="194" t="s">
        <v>130</v>
      </c>
      <c r="H91" s="195">
        <v>11.826</v>
      </c>
      <c r="I91" s="196"/>
      <c r="J91" s="197">
        <f>ROUND(I91*H91,2)</f>
        <v>0</v>
      </c>
      <c r="K91" s="193" t="s">
        <v>131</v>
      </c>
      <c r="L91" s="60"/>
      <c r="M91" s="198" t="s">
        <v>30</v>
      </c>
      <c r="N91" s="199" t="s">
        <v>46</v>
      </c>
      <c r="O91" s="41"/>
      <c r="P91" s="200">
        <f>O91*H91</f>
        <v>0</v>
      </c>
      <c r="Q91" s="200">
        <v>0</v>
      </c>
      <c r="R91" s="200">
        <f>Q91*H91</f>
        <v>0</v>
      </c>
      <c r="S91" s="200">
        <v>0</v>
      </c>
      <c r="T91" s="201">
        <f>S91*H91</f>
        <v>0</v>
      </c>
      <c r="AR91" s="23" t="s">
        <v>132</v>
      </c>
      <c r="AT91" s="23" t="s">
        <v>127</v>
      </c>
      <c r="AU91" s="23" t="s">
        <v>83</v>
      </c>
      <c r="AY91" s="23" t="s">
        <v>125</v>
      </c>
      <c r="BE91" s="202">
        <f>IF(N91="základní",J91,0)</f>
        <v>0</v>
      </c>
      <c r="BF91" s="202">
        <f>IF(N91="snížená",J91,0)</f>
        <v>0</v>
      </c>
      <c r="BG91" s="202">
        <f>IF(N91="zákl. přenesená",J91,0)</f>
        <v>0</v>
      </c>
      <c r="BH91" s="202">
        <f>IF(N91="sníž. přenesená",J91,0)</f>
        <v>0</v>
      </c>
      <c r="BI91" s="202">
        <f>IF(N91="nulová",J91,0)</f>
        <v>0</v>
      </c>
      <c r="BJ91" s="23" t="s">
        <v>132</v>
      </c>
      <c r="BK91" s="202">
        <f>ROUND(I91*H91,2)</f>
        <v>0</v>
      </c>
      <c r="BL91" s="23" t="s">
        <v>132</v>
      </c>
      <c r="BM91" s="23" t="s">
        <v>141</v>
      </c>
    </row>
    <row r="92" spans="2:47" s="1" customFormat="1" ht="168">
      <c r="B92" s="40"/>
      <c r="C92" s="62"/>
      <c r="D92" s="203" t="s">
        <v>134</v>
      </c>
      <c r="E92" s="62"/>
      <c r="F92" s="204" t="s">
        <v>142</v>
      </c>
      <c r="G92" s="62"/>
      <c r="H92" s="62"/>
      <c r="I92" s="162"/>
      <c r="J92" s="62"/>
      <c r="K92" s="62"/>
      <c r="L92" s="60"/>
      <c r="M92" s="205"/>
      <c r="N92" s="41"/>
      <c r="O92" s="41"/>
      <c r="P92" s="41"/>
      <c r="Q92" s="41"/>
      <c r="R92" s="41"/>
      <c r="S92" s="41"/>
      <c r="T92" s="77"/>
      <c r="AT92" s="23" t="s">
        <v>134</v>
      </c>
      <c r="AU92" s="23" t="s">
        <v>83</v>
      </c>
    </row>
    <row r="93" spans="2:51" s="11" customFormat="1" ht="24">
      <c r="B93" s="206"/>
      <c r="C93" s="207"/>
      <c r="D93" s="203" t="s">
        <v>136</v>
      </c>
      <c r="E93" s="208" t="s">
        <v>30</v>
      </c>
      <c r="F93" s="209" t="s">
        <v>143</v>
      </c>
      <c r="G93" s="207"/>
      <c r="H93" s="208" t="s">
        <v>30</v>
      </c>
      <c r="I93" s="210"/>
      <c r="J93" s="207"/>
      <c r="K93" s="207"/>
      <c r="L93" s="211"/>
      <c r="M93" s="212"/>
      <c r="N93" s="213"/>
      <c r="O93" s="213"/>
      <c r="P93" s="213"/>
      <c r="Q93" s="213"/>
      <c r="R93" s="213"/>
      <c r="S93" s="213"/>
      <c r="T93" s="214"/>
      <c r="AT93" s="215" t="s">
        <v>136</v>
      </c>
      <c r="AU93" s="215" t="s">
        <v>83</v>
      </c>
      <c r="AV93" s="11" t="s">
        <v>81</v>
      </c>
      <c r="AW93" s="11" t="s">
        <v>36</v>
      </c>
      <c r="AX93" s="11" t="s">
        <v>73</v>
      </c>
      <c r="AY93" s="215" t="s">
        <v>125</v>
      </c>
    </row>
    <row r="94" spans="2:51" s="12" customFormat="1" ht="12">
      <c r="B94" s="216"/>
      <c r="C94" s="217"/>
      <c r="D94" s="203" t="s">
        <v>136</v>
      </c>
      <c r="E94" s="218" t="s">
        <v>30</v>
      </c>
      <c r="F94" s="219" t="s">
        <v>138</v>
      </c>
      <c r="G94" s="217"/>
      <c r="H94" s="220">
        <v>11.826</v>
      </c>
      <c r="I94" s="221"/>
      <c r="J94" s="217"/>
      <c r="K94" s="217"/>
      <c r="L94" s="222"/>
      <c r="M94" s="223"/>
      <c r="N94" s="224"/>
      <c r="O94" s="224"/>
      <c r="P94" s="224"/>
      <c r="Q94" s="224"/>
      <c r="R94" s="224"/>
      <c r="S94" s="224"/>
      <c r="T94" s="225"/>
      <c r="AT94" s="226" t="s">
        <v>136</v>
      </c>
      <c r="AU94" s="226" t="s">
        <v>83</v>
      </c>
      <c r="AV94" s="12" t="s">
        <v>83</v>
      </c>
      <c r="AW94" s="12" t="s">
        <v>36</v>
      </c>
      <c r="AX94" s="12" t="s">
        <v>81</v>
      </c>
      <c r="AY94" s="226" t="s">
        <v>125</v>
      </c>
    </row>
    <row r="95" spans="2:65" s="1" customFormat="1" ht="16.5" customHeight="1">
      <c r="B95" s="40"/>
      <c r="C95" s="191" t="s">
        <v>144</v>
      </c>
      <c r="D95" s="191" t="s">
        <v>127</v>
      </c>
      <c r="E95" s="192" t="s">
        <v>145</v>
      </c>
      <c r="F95" s="193" t="s">
        <v>146</v>
      </c>
      <c r="G95" s="194" t="s">
        <v>130</v>
      </c>
      <c r="H95" s="195">
        <v>2</v>
      </c>
      <c r="I95" s="196"/>
      <c r="J95" s="197">
        <f>ROUND(I95*H95,2)</f>
        <v>0</v>
      </c>
      <c r="K95" s="193" t="s">
        <v>30</v>
      </c>
      <c r="L95" s="60"/>
      <c r="M95" s="198" t="s">
        <v>30</v>
      </c>
      <c r="N95" s="199" t="s">
        <v>46</v>
      </c>
      <c r="O95" s="41"/>
      <c r="P95" s="200">
        <f>O95*H95</f>
        <v>0</v>
      </c>
      <c r="Q95" s="200">
        <v>0</v>
      </c>
      <c r="R95" s="200">
        <f>Q95*H95</f>
        <v>0</v>
      </c>
      <c r="S95" s="200">
        <v>0</v>
      </c>
      <c r="T95" s="201">
        <f>S95*H95</f>
        <v>0</v>
      </c>
      <c r="AR95" s="23" t="s">
        <v>132</v>
      </c>
      <c r="AT95" s="23" t="s">
        <v>127</v>
      </c>
      <c r="AU95" s="23" t="s">
        <v>83</v>
      </c>
      <c r="AY95" s="23" t="s">
        <v>125</v>
      </c>
      <c r="BE95" s="202">
        <f>IF(N95="základní",J95,0)</f>
        <v>0</v>
      </c>
      <c r="BF95" s="202">
        <f>IF(N95="snížená",J95,0)</f>
        <v>0</v>
      </c>
      <c r="BG95" s="202">
        <f>IF(N95="zákl. přenesená",J95,0)</f>
        <v>0</v>
      </c>
      <c r="BH95" s="202">
        <f>IF(N95="sníž. přenesená",J95,0)</f>
        <v>0</v>
      </c>
      <c r="BI95" s="202">
        <f>IF(N95="nulová",J95,0)</f>
        <v>0</v>
      </c>
      <c r="BJ95" s="23" t="s">
        <v>132</v>
      </c>
      <c r="BK95" s="202">
        <f>ROUND(I95*H95,2)</f>
        <v>0</v>
      </c>
      <c r="BL95" s="23" t="s">
        <v>132</v>
      </c>
      <c r="BM95" s="23" t="s">
        <v>147</v>
      </c>
    </row>
    <row r="96" spans="2:51" s="11" customFormat="1" ht="24">
      <c r="B96" s="206"/>
      <c r="C96" s="207"/>
      <c r="D96" s="203" t="s">
        <v>136</v>
      </c>
      <c r="E96" s="208" t="s">
        <v>30</v>
      </c>
      <c r="F96" s="209" t="s">
        <v>148</v>
      </c>
      <c r="G96" s="207"/>
      <c r="H96" s="208" t="s">
        <v>30</v>
      </c>
      <c r="I96" s="210"/>
      <c r="J96" s="207"/>
      <c r="K96" s="207"/>
      <c r="L96" s="211"/>
      <c r="M96" s="212"/>
      <c r="N96" s="213"/>
      <c r="O96" s="213"/>
      <c r="P96" s="213"/>
      <c r="Q96" s="213"/>
      <c r="R96" s="213"/>
      <c r="S96" s="213"/>
      <c r="T96" s="214"/>
      <c r="AT96" s="215" t="s">
        <v>136</v>
      </c>
      <c r="AU96" s="215" t="s">
        <v>83</v>
      </c>
      <c r="AV96" s="11" t="s">
        <v>81</v>
      </c>
      <c r="AW96" s="11" t="s">
        <v>36</v>
      </c>
      <c r="AX96" s="11" t="s">
        <v>73</v>
      </c>
      <c r="AY96" s="215" t="s">
        <v>125</v>
      </c>
    </row>
    <row r="97" spans="2:51" s="12" customFormat="1" ht="12">
      <c r="B97" s="216"/>
      <c r="C97" s="217"/>
      <c r="D97" s="203" t="s">
        <v>136</v>
      </c>
      <c r="E97" s="218" t="s">
        <v>30</v>
      </c>
      <c r="F97" s="219" t="s">
        <v>149</v>
      </c>
      <c r="G97" s="217"/>
      <c r="H97" s="220">
        <v>2</v>
      </c>
      <c r="I97" s="221"/>
      <c r="J97" s="217"/>
      <c r="K97" s="217"/>
      <c r="L97" s="222"/>
      <c r="M97" s="223"/>
      <c r="N97" s="224"/>
      <c r="O97" s="224"/>
      <c r="P97" s="224"/>
      <c r="Q97" s="224"/>
      <c r="R97" s="224"/>
      <c r="S97" s="224"/>
      <c r="T97" s="225"/>
      <c r="AT97" s="226" t="s">
        <v>136</v>
      </c>
      <c r="AU97" s="226" t="s">
        <v>83</v>
      </c>
      <c r="AV97" s="12" t="s">
        <v>83</v>
      </c>
      <c r="AW97" s="12" t="s">
        <v>36</v>
      </c>
      <c r="AX97" s="12" t="s">
        <v>81</v>
      </c>
      <c r="AY97" s="226" t="s">
        <v>125</v>
      </c>
    </row>
    <row r="98" spans="2:65" s="1" customFormat="1" ht="16.5" customHeight="1">
      <c r="B98" s="40"/>
      <c r="C98" s="191" t="s">
        <v>132</v>
      </c>
      <c r="D98" s="191" t="s">
        <v>127</v>
      </c>
      <c r="E98" s="192" t="s">
        <v>150</v>
      </c>
      <c r="F98" s="193" t="s">
        <v>151</v>
      </c>
      <c r="G98" s="194" t="s">
        <v>130</v>
      </c>
      <c r="H98" s="195">
        <v>85.85</v>
      </c>
      <c r="I98" s="196"/>
      <c r="J98" s="197">
        <f>ROUND(I98*H98,2)</f>
        <v>0</v>
      </c>
      <c r="K98" s="193" t="s">
        <v>30</v>
      </c>
      <c r="L98" s="60"/>
      <c r="M98" s="198" t="s">
        <v>30</v>
      </c>
      <c r="N98" s="199" t="s">
        <v>46</v>
      </c>
      <c r="O98" s="41"/>
      <c r="P98" s="200">
        <f>O98*H98</f>
        <v>0</v>
      </c>
      <c r="Q98" s="200">
        <v>0</v>
      </c>
      <c r="R98" s="200">
        <f>Q98*H98</f>
        <v>0</v>
      </c>
      <c r="S98" s="200">
        <v>0</v>
      </c>
      <c r="T98" s="201">
        <f>S98*H98</f>
        <v>0</v>
      </c>
      <c r="AR98" s="23" t="s">
        <v>132</v>
      </c>
      <c r="AT98" s="23" t="s">
        <v>127</v>
      </c>
      <c r="AU98" s="23" t="s">
        <v>83</v>
      </c>
      <c r="AY98" s="23" t="s">
        <v>125</v>
      </c>
      <c r="BE98" s="202">
        <f>IF(N98="základní",J98,0)</f>
        <v>0</v>
      </c>
      <c r="BF98" s="202">
        <f>IF(N98="snížená",J98,0)</f>
        <v>0</v>
      </c>
      <c r="BG98" s="202">
        <f>IF(N98="zákl. přenesená",J98,0)</f>
        <v>0</v>
      </c>
      <c r="BH98" s="202">
        <f>IF(N98="sníž. přenesená",J98,0)</f>
        <v>0</v>
      </c>
      <c r="BI98" s="202">
        <f>IF(N98="nulová",J98,0)</f>
        <v>0</v>
      </c>
      <c r="BJ98" s="23" t="s">
        <v>132</v>
      </c>
      <c r="BK98" s="202">
        <f>ROUND(I98*H98,2)</f>
        <v>0</v>
      </c>
      <c r="BL98" s="23" t="s">
        <v>132</v>
      </c>
      <c r="BM98" s="23" t="s">
        <v>152</v>
      </c>
    </row>
    <row r="99" spans="2:51" s="11" customFormat="1" ht="24">
      <c r="B99" s="206"/>
      <c r="C99" s="207"/>
      <c r="D99" s="203" t="s">
        <v>136</v>
      </c>
      <c r="E99" s="208" t="s">
        <v>30</v>
      </c>
      <c r="F99" s="209" t="s">
        <v>153</v>
      </c>
      <c r="G99" s="207"/>
      <c r="H99" s="208" t="s">
        <v>30</v>
      </c>
      <c r="I99" s="210"/>
      <c r="J99" s="207"/>
      <c r="K99" s="207"/>
      <c r="L99" s="211"/>
      <c r="M99" s="212"/>
      <c r="N99" s="213"/>
      <c r="O99" s="213"/>
      <c r="P99" s="213"/>
      <c r="Q99" s="213"/>
      <c r="R99" s="213"/>
      <c r="S99" s="213"/>
      <c r="T99" s="214"/>
      <c r="AT99" s="215" t="s">
        <v>136</v>
      </c>
      <c r="AU99" s="215" t="s">
        <v>83</v>
      </c>
      <c r="AV99" s="11" t="s">
        <v>81</v>
      </c>
      <c r="AW99" s="11" t="s">
        <v>36</v>
      </c>
      <c r="AX99" s="11" t="s">
        <v>73</v>
      </c>
      <c r="AY99" s="215" t="s">
        <v>125</v>
      </c>
    </row>
    <row r="100" spans="2:51" s="11" customFormat="1" ht="12">
      <c r="B100" s="206"/>
      <c r="C100" s="207"/>
      <c r="D100" s="203" t="s">
        <v>136</v>
      </c>
      <c r="E100" s="208" t="s">
        <v>30</v>
      </c>
      <c r="F100" s="209" t="s">
        <v>154</v>
      </c>
      <c r="G100" s="207"/>
      <c r="H100" s="208" t="s">
        <v>30</v>
      </c>
      <c r="I100" s="210"/>
      <c r="J100" s="207"/>
      <c r="K100" s="207"/>
      <c r="L100" s="211"/>
      <c r="M100" s="212"/>
      <c r="N100" s="213"/>
      <c r="O100" s="213"/>
      <c r="P100" s="213"/>
      <c r="Q100" s="213"/>
      <c r="R100" s="213"/>
      <c r="S100" s="213"/>
      <c r="T100" s="214"/>
      <c r="AT100" s="215" t="s">
        <v>136</v>
      </c>
      <c r="AU100" s="215" t="s">
        <v>83</v>
      </c>
      <c r="AV100" s="11" t="s">
        <v>81</v>
      </c>
      <c r="AW100" s="11" t="s">
        <v>36</v>
      </c>
      <c r="AX100" s="11" t="s">
        <v>73</v>
      </c>
      <c r="AY100" s="215" t="s">
        <v>125</v>
      </c>
    </row>
    <row r="101" spans="2:51" s="12" customFormat="1" ht="12">
      <c r="B101" s="216"/>
      <c r="C101" s="217"/>
      <c r="D101" s="203" t="s">
        <v>136</v>
      </c>
      <c r="E101" s="218" t="s">
        <v>30</v>
      </c>
      <c r="F101" s="219" t="s">
        <v>155</v>
      </c>
      <c r="G101" s="217"/>
      <c r="H101" s="220">
        <v>85.85</v>
      </c>
      <c r="I101" s="221"/>
      <c r="J101" s="217"/>
      <c r="K101" s="217"/>
      <c r="L101" s="222"/>
      <c r="M101" s="223"/>
      <c r="N101" s="224"/>
      <c r="O101" s="224"/>
      <c r="P101" s="224"/>
      <c r="Q101" s="224"/>
      <c r="R101" s="224"/>
      <c r="S101" s="224"/>
      <c r="T101" s="225"/>
      <c r="AT101" s="226" t="s">
        <v>136</v>
      </c>
      <c r="AU101" s="226" t="s">
        <v>83</v>
      </c>
      <c r="AV101" s="12" t="s">
        <v>83</v>
      </c>
      <c r="AW101" s="12" t="s">
        <v>36</v>
      </c>
      <c r="AX101" s="12" t="s">
        <v>81</v>
      </c>
      <c r="AY101" s="226" t="s">
        <v>125</v>
      </c>
    </row>
    <row r="102" spans="2:65" s="1" customFormat="1" ht="38.25" customHeight="1">
      <c r="B102" s="40"/>
      <c r="C102" s="191" t="s">
        <v>156</v>
      </c>
      <c r="D102" s="191" t="s">
        <v>127</v>
      </c>
      <c r="E102" s="192" t="s">
        <v>157</v>
      </c>
      <c r="F102" s="193" t="s">
        <v>158</v>
      </c>
      <c r="G102" s="194" t="s">
        <v>130</v>
      </c>
      <c r="H102" s="195">
        <v>44.7</v>
      </c>
      <c r="I102" s="196"/>
      <c r="J102" s="197">
        <f>ROUND(I102*H102,2)</f>
        <v>0</v>
      </c>
      <c r="K102" s="193" t="s">
        <v>131</v>
      </c>
      <c r="L102" s="60"/>
      <c r="M102" s="198" t="s">
        <v>30</v>
      </c>
      <c r="N102" s="199" t="s">
        <v>46</v>
      </c>
      <c r="O102" s="41"/>
      <c r="P102" s="200">
        <f>O102*H102</f>
        <v>0</v>
      </c>
      <c r="Q102" s="200">
        <v>8E-05</v>
      </c>
      <c r="R102" s="200">
        <f>Q102*H102</f>
        <v>0.0035760000000000006</v>
      </c>
      <c r="S102" s="200">
        <v>0</v>
      </c>
      <c r="T102" s="201">
        <f>S102*H102</f>
        <v>0</v>
      </c>
      <c r="AR102" s="23" t="s">
        <v>132</v>
      </c>
      <c r="AT102" s="23" t="s">
        <v>127</v>
      </c>
      <c r="AU102" s="23" t="s">
        <v>83</v>
      </c>
      <c r="AY102" s="23" t="s">
        <v>125</v>
      </c>
      <c r="BE102" s="202">
        <f>IF(N102="základní",J102,0)</f>
        <v>0</v>
      </c>
      <c r="BF102" s="202">
        <f>IF(N102="snížená",J102,0)</f>
        <v>0</v>
      </c>
      <c r="BG102" s="202">
        <f>IF(N102="zákl. přenesená",J102,0)</f>
        <v>0</v>
      </c>
      <c r="BH102" s="202">
        <f>IF(N102="sníž. přenesená",J102,0)</f>
        <v>0</v>
      </c>
      <c r="BI102" s="202">
        <f>IF(N102="nulová",J102,0)</f>
        <v>0</v>
      </c>
      <c r="BJ102" s="23" t="s">
        <v>132</v>
      </c>
      <c r="BK102" s="202">
        <f>ROUND(I102*H102,2)</f>
        <v>0</v>
      </c>
      <c r="BL102" s="23" t="s">
        <v>132</v>
      </c>
      <c r="BM102" s="23" t="s">
        <v>159</v>
      </c>
    </row>
    <row r="103" spans="2:47" s="1" customFormat="1" ht="96">
      <c r="B103" s="40"/>
      <c r="C103" s="62"/>
      <c r="D103" s="203" t="s">
        <v>134</v>
      </c>
      <c r="E103" s="62"/>
      <c r="F103" s="204" t="s">
        <v>160</v>
      </c>
      <c r="G103" s="62"/>
      <c r="H103" s="62"/>
      <c r="I103" s="162"/>
      <c r="J103" s="62"/>
      <c r="K103" s="62"/>
      <c r="L103" s="60"/>
      <c r="M103" s="205"/>
      <c r="N103" s="41"/>
      <c r="O103" s="41"/>
      <c r="P103" s="41"/>
      <c r="Q103" s="41"/>
      <c r="R103" s="41"/>
      <c r="S103" s="41"/>
      <c r="T103" s="77"/>
      <c r="AT103" s="23" t="s">
        <v>134</v>
      </c>
      <c r="AU103" s="23" t="s">
        <v>83</v>
      </c>
    </row>
    <row r="104" spans="2:51" s="11" customFormat="1" ht="12">
      <c r="B104" s="206"/>
      <c r="C104" s="207"/>
      <c r="D104" s="203" t="s">
        <v>136</v>
      </c>
      <c r="E104" s="208" t="s">
        <v>30</v>
      </c>
      <c r="F104" s="209" t="s">
        <v>161</v>
      </c>
      <c r="G104" s="207"/>
      <c r="H104" s="208" t="s">
        <v>30</v>
      </c>
      <c r="I104" s="210"/>
      <c r="J104" s="207"/>
      <c r="K104" s="207"/>
      <c r="L104" s="211"/>
      <c r="M104" s="212"/>
      <c r="N104" s="213"/>
      <c r="O104" s="213"/>
      <c r="P104" s="213"/>
      <c r="Q104" s="213"/>
      <c r="R104" s="213"/>
      <c r="S104" s="213"/>
      <c r="T104" s="214"/>
      <c r="AT104" s="215" t="s">
        <v>136</v>
      </c>
      <c r="AU104" s="215" t="s">
        <v>83</v>
      </c>
      <c r="AV104" s="11" t="s">
        <v>81</v>
      </c>
      <c r="AW104" s="11" t="s">
        <v>36</v>
      </c>
      <c r="AX104" s="11" t="s">
        <v>73</v>
      </c>
      <c r="AY104" s="215" t="s">
        <v>125</v>
      </c>
    </row>
    <row r="105" spans="2:51" s="12" customFormat="1" ht="12">
      <c r="B105" s="216"/>
      <c r="C105" s="217"/>
      <c r="D105" s="203" t="s">
        <v>136</v>
      </c>
      <c r="E105" s="218" t="s">
        <v>30</v>
      </c>
      <c r="F105" s="219" t="s">
        <v>162</v>
      </c>
      <c r="G105" s="217"/>
      <c r="H105" s="220">
        <v>44.7</v>
      </c>
      <c r="I105" s="221"/>
      <c r="J105" s="217"/>
      <c r="K105" s="217"/>
      <c r="L105" s="222"/>
      <c r="M105" s="223"/>
      <c r="N105" s="224"/>
      <c r="O105" s="224"/>
      <c r="P105" s="224"/>
      <c r="Q105" s="224"/>
      <c r="R105" s="224"/>
      <c r="S105" s="224"/>
      <c r="T105" s="225"/>
      <c r="AT105" s="226" t="s">
        <v>136</v>
      </c>
      <c r="AU105" s="226" t="s">
        <v>83</v>
      </c>
      <c r="AV105" s="12" t="s">
        <v>83</v>
      </c>
      <c r="AW105" s="12" t="s">
        <v>36</v>
      </c>
      <c r="AX105" s="12" t="s">
        <v>81</v>
      </c>
      <c r="AY105" s="226" t="s">
        <v>125</v>
      </c>
    </row>
    <row r="106" spans="2:65" s="1" customFormat="1" ht="25.5" customHeight="1">
      <c r="B106" s="40"/>
      <c r="C106" s="191" t="s">
        <v>163</v>
      </c>
      <c r="D106" s="191" t="s">
        <v>127</v>
      </c>
      <c r="E106" s="192" t="s">
        <v>164</v>
      </c>
      <c r="F106" s="193" t="s">
        <v>165</v>
      </c>
      <c r="G106" s="194" t="s">
        <v>130</v>
      </c>
      <c r="H106" s="195">
        <v>44.7</v>
      </c>
      <c r="I106" s="196"/>
      <c r="J106" s="197">
        <f>ROUND(I106*H106,2)</f>
        <v>0</v>
      </c>
      <c r="K106" s="193" t="s">
        <v>131</v>
      </c>
      <c r="L106" s="60"/>
      <c r="M106" s="198" t="s">
        <v>30</v>
      </c>
      <c r="N106" s="199" t="s">
        <v>46</v>
      </c>
      <c r="O106" s="41"/>
      <c r="P106" s="200">
        <f>O106*H106</f>
        <v>0</v>
      </c>
      <c r="Q106" s="200">
        <v>0</v>
      </c>
      <c r="R106" s="200">
        <f>Q106*H106</f>
        <v>0</v>
      </c>
      <c r="S106" s="200">
        <v>0</v>
      </c>
      <c r="T106" s="201">
        <f>S106*H106</f>
        <v>0</v>
      </c>
      <c r="AR106" s="23" t="s">
        <v>132</v>
      </c>
      <c r="AT106" s="23" t="s">
        <v>127</v>
      </c>
      <c r="AU106" s="23" t="s">
        <v>83</v>
      </c>
      <c r="AY106" s="23" t="s">
        <v>125</v>
      </c>
      <c r="BE106" s="202">
        <f>IF(N106="základní",J106,0)</f>
        <v>0</v>
      </c>
      <c r="BF106" s="202">
        <f>IF(N106="snížená",J106,0)</f>
        <v>0</v>
      </c>
      <c r="BG106" s="202">
        <f>IF(N106="zákl. přenesená",J106,0)</f>
        <v>0</v>
      </c>
      <c r="BH106" s="202">
        <f>IF(N106="sníž. přenesená",J106,0)</f>
        <v>0</v>
      </c>
      <c r="BI106" s="202">
        <f>IF(N106="nulová",J106,0)</f>
        <v>0</v>
      </c>
      <c r="BJ106" s="23" t="s">
        <v>132</v>
      </c>
      <c r="BK106" s="202">
        <f>ROUND(I106*H106,2)</f>
        <v>0</v>
      </c>
      <c r="BL106" s="23" t="s">
        <v>132</v>
      </c>
      <c r="BM106" s="23" t="s">
        <v>166</v>
      </c>
    </row>
    <row r="107" spans="2:47" s="1" customFormat="1" ht="168">
      <c r="B107" s="40"/>
      <c r="C107" s="62"/>
      <c r="D107" s="203" t="s">
        <v>134</v>
      </c>
      <c r="E107" s="62"/>
      <c r="F107" s="204" t="s">
        <v>167</v>
      </c>
      <c r="G107" s="62"/>
      <c r="H107" s="62"/>
      <c r="I107" s="162"/>
      <c r="J107" s="62"/>
      <c r="K107" s="62"/>
      <c r="L107" s="60"/>
      <c r="M107" s="205"/>
      <c r="N107" s="41"/>
      <c r="O107" s="41"/>
      <c r="P107" s="41"/>
      <c r="Q107" s="41"/>
      <c r="R107" s="41"/>
      <c r="S107" s="41"/>
      <c r="T107" s="77"/>
      <c r="AT107" s="23" t="s">
        <v>134</v>
      </c>
      <c r="AU107" s="23" t="s">
        <v>83</v>
      </c>
    </row>
    <row r="108" spans="2:51" s="11" customFormat="1" ht="12">
      <c r="B108" s="206"/>
      <c r="C108" s="207"/>
      <c r="D108" s="203" t="s">
        <v>136</v>
      </c>
      <c r="E108" s="208" t="s">
        <v>30</v>
      </c>
      <c r="F108" s="209" t="s">
        <v>168</v>
      </c>
      <c r="G108" s="207"/>
      <c r="H108" s="208" t="s">
        <v>30</v>
      </c>
      <c r="I108" s="210"/>
      <c r="J108" s="207"/>
      <c r="K108" s="207"/>
      <c r="L108" s="211"/>
      <c r="M108" s="212"/>
      <c r="N108" s="213"/>
      <c r="O108" s="213"/>
      <c r="P108" s="213"/>
      <c r="Q108" s="213"/>
      <c r="R108" s="213"/>
      <c r="S108" s="213"/>
      <c r="T108" s="214"/>
      <c r="AT108" s="215" t="s">
        <v>136</v>
      </c>
      <c r="AU108" s="215" t="s">
        <v>83</v>
      </c>
      <c r="AV108" s="11" t="s">
        <v>81</v>
      </c>
      <c r="AW108" s="11" t="s">
        <v>36</v>
      </c>
      <c r="AX108" s="11" t="s">
        <v>73</v>
      </c>
      <c r="AY108" s="215" t="s">
        <v>125</v>
      </c>
    </row>
    <row r="109" spans="2:51" s="12" customFormat="1" ht="12">
      <c r="B109" s="216"/>
      <c r="C109" s="217"/>
      <c r="D109" s="203" t="s">
        <v>136</v>
      </c>
      <c r="E109" s="218" t="s">
        <v>30</v>
      </c>
      <c r="F109" s="219" t="s">
        <v>162</v>
      </c>
      <c r="G109" s="217"/>
      <c r="H109" s="220">
        <v>44.7</v>
      </c>
      <c r="I109" s="221"/>
      <c r="J109" s="217"/>
      <c r="K109" s="217"/>
      <c r="L109" s="222"/>
      <c r="M109" s="223"/>
      <c r="N109" s="224"/>
      <c r="O109" s="224"/>
      <c r="P109" s="224"/>
      <c r="Q109" s="224"/>
      <c r="R109" s="224"/>
      <c r="S109" s="224"/>
      <c r="T109" s="225"/>
      <c r="AT109" s="226" t="s">
        <v>136</v>
      </c>
      <c r="AU109" s="226" t="s">
        <v>83</v>
      </c>
      <c r="AV109" s="12" t="s">
        <v>83</v>
      </c>
      <c r="AW109" s="12" t="s">
        <v>36</v>
      </c>
      <c r="AX109" s="12" t="s">
        <v>81</v>
      </c>
      <c r="AY109" s="226" t="s">
        <v>125</v>
      </c>
    </row>
    <row r="110" spans="2:65" s="1" customFormat="1" ht="25.5" customHeight="1">
      <c r="B110" s="40"/>
      <c r="C110" s="191" t="s">
        <v>169</v>
      </c>
      <c r="D110" s="191" t="s">
        <v>127</v>
      </c>
      <c r="E110" s="192" t="s">
        <v>170</v>
      </c>
      <c r="F110" s="193" t="s">
        <v>171</v>
      </c>
      <c r="G110" s="194" t="s">
        <v>172</v>
      </c>
      <c r="H110" s="195">
        <v>252.16</v>
      </c>
      <c r="I110" s="196"/>
      <c r="J110" s="197">
        <f>ROUND(I110*H110,2)</f>
        <v>0</v>
      </c>
      <c r="K110" s="193" t="s">
        <v>30</v>
      </c>
      <c r="L110" s="60"/>
      <c r="M110" s="198" t="s">
        <v>30</v>
      </c>
      <c r="N110" s="199" t="s">
        <v>46</v>
      </c>
      <c r="O110" s="41"/>
      <c r="P110" s="200">
        <f>O110*H110</f>
        <v>0</v>
      </c>
      <c r="Q110" s="200">
        <v>0</v>
      </c>
      <c r="R110" s="200">
        <f>Q110*H110</f>
        <v>0</v>
      </c>
      <c r="S110" s="200">
        <v>0</v>
      </c>
      <c r="T110" s="201">
        <f>S110*H110</f>
        <v>0</v>
      </c>
      <c r="AR110" s="23" t="s">
        <v>132</v>
      </c>
      <c r="AT110" s="23" t="s">
        <v>127</v>
      </c>
      <c r="AU110" s="23" t="s">
        <v>83</v>
      </c>
      <c r="AY110" s="23" t="s">
        <v>125</v>
      </c>
      <c r="BE110" s="202">
        <f>IF(N110="základní",J110,0)</f>
        <v>0</v>
      </c>
      <c r="BF110" s="202">
        <f>IF(N110="snížená",J110,0)</f>
        <v>0</v>
      </c>
      <c r="BG110" s="202">
        <f>IF(N110="zákl. přenesená",J110,0)</f>
        <v>0</v>
      </c>
      <c r="BH110" s="202">
        <f>IF(N110="sníž. přenesená",J110,0)</f>
        <v>0</v>
      </c>
      <c r="BI110" s="202">
        <f>IF(N110="nulová",J110,0)</f>
        <v>0</v>
      </c>
      <c r="BJ110" s="23" t="s">
        <v>132</v>
      </c>
      <c r="BK110" s="202">
        <f>ROUND(I110*H110,2)</f>
        <v>0</v>
      </c>
      <c r="BL110" s="23" t="s">
        <v>132</v>
      </c>
      <c r="BM110" s="23" t="s">
        <v>173</v>
      </c>
    </row>
    <row r="111" spans="2:51" s="11" customFormat="1" ht="12">
      <c r="B111" s="206"/>
      <c r="C111" s="207"/>
      <c r="D111" s="203" t="s">
        <v>136</v>
      </c>
      <c r="E111" s="208" t="s">
        <v>30</v>
      </c>
      <c r="F111" s="209" t="s">
        <v>174</v>
      </c>
      <c r="G111" s="207"/>
      <c r="H111" s="208" t="s">
        <v>30</v>
      </c>
      <c r="I111" s="210"/>
      <c r="J111" s="207"/>
      <c r="K111" s="207"/>
      <c r="L111" s="211"/>
      <c r="M111" s="212"/>
      <c r="N111" s="213"/>
      <c r="O111" s="213"/>
      <c r="P111" s="213"/>
      <c r="Q111" s="213"/>
      <c r="R111" s="213"/>
      <c r="S111" s="213"/>
      <c r="T111" s="214"/>
      <c r="AT111" s="215" t="s">
        <v>136</v>
      </c>
      <c r="AU111" s="215" t="s">
        <v>83</v>
      </c>
      <c r="AV111" s="11" t="s">
        <v>81</v>
      </c>
      <c r="AW111" s="11" t="s">
        <v>36</v>
      </c>
      <c r="AX111" s="11" t="s">
        <v>73</v>
      </c>
      <c r="AY111" s="215" t="s">
        <v>125</v>
      </c>
    </row>
    <row r="112" spans="2:51" s="11" customFormat="1" ht="12">
      <c r="B112" s="206"/>
      <c r="C112" s="207"/>
      <c r="D112" s="203" t="s">
        <v>136</v>
      </c>
      <c r="E112" s="208" t="s">
        <v>30</v>
      </c>
      <c r="F112" s="209" t="s">
        <v>175</v>
      </c>
      <c r="G112" s="207"/>
      <c r="H112" s="208" t="s">
        <v>30</v>
      </c>
      <c r="I112" s="210"/>
      <c r="J112" s="207"/>
      <c r="K112" s="207"/>
      <c r="L112" s="211"/>
      <c r="M112" s="212"/>
      <c r="N112" s="213"/>
      <c r="O112" s="213"/>
      <c r="P112" s="213"/>
      <c r="Q112" s="213"/>
      <c r="R112" s="213"/>
      <c r="S112" s="213"/>
      <c r="T112" s="214"/>
      <c r="AT112" s="215" t="s">
        <v>136</v>
      </c>
      <c r="AU112" s="215" t="s">
        <v>83</v>
      </c>
      <c r="AV112" s="11" t="s">
        <v>81</v>
      </c>
      <c r="AW112" s="11" t="s">
        <v>36</v>
      </c>
      <c r="AX112" s="11" t="s">
        <v>73</v>
      </c>
      <c r="AY112" s="215" t="s">
        <v>125</v>
      </c>
    </row>
    <row r="113" spans="2:51" s="12" customFormat="1" ht="12">
      <c r="B113" s="216"/>
      <c r="C113" s="217"/>
      <c r="D113" s="203" t="s">
        <v>136</v>
      </c>
      <c r="E113" s="218" t="s">
        <v>30</v>
      </c>
      <c r="F113" s="219" t="s">
        <v>176</v>
      </c>
      <c r="G113" s="217"/>
      <c r="H113" s="220">
        <v>80.46</v>
      </c>
      <c r="I113" s="221"/>
      <c r="J113" s="217"/>
      <c r="K113" s="217"/>
      <c r="L113" s="222"/>
      <c r="M113" s="223"/>
      <c r="N113" s="224"/>
      <c r="O113" s="224"/>
      <c r="P113" s="224"/>
      <c r="Q113" s="224"/>
      <c r="R113" s="224"/>
      <c r="S113" s="224"/>
      <c r="T113" s="225"/>
      <c r="AT113" s="226" t="s">
        <v>136</v>
      </c>
      <c r="AU113" s="226" t="s">
        <v>83</v>
      </c>
      <c r="AV113" s="12" t="s">
        <v>83</v>
      </c>
      <c r="AW113" s="12" t="s">
        <v>36</v>
      </c>
      <c r="AX113" s="12" t="s">
        <v>73</v>
      </c>
      <c r="AY113" s="226" t="s">
        <v>125</v>
      </c>
    </row>
    <row r="114" spans="2:51" s="11" customFormat="1" ht="12">
      <c r="B114" s="206"/>
      <c r="C114" s="207"/>
      <c r="D114" s="203" t="s">
        <v>136</v>
      </c>
      <c r="E114" s="208" t="s">
        <v>30</v>
      </c>
      <c r="F114" s="209" t="s">
        <v>177</v>
      </c>
      <c r="G114" s="207"/>
      <c r="H114" s="208" t="s">
        <v>30</v>
      </c>
      <c r="I114" s="210"/>
      <c r="J114" s="207"/>
      <c r="K114" s="207"/>
      <c r="L114" s="211"/>
      <c r="M114" s="212"/>
      <c r="N114" s="213"/>
      <c r="O114" s="213"/>
      <c r="P114" s="213"/>
      <c r="Q114" s="213"/>
      <c r="R114" s="213"/>
      <c r="S114" s="213"/>
      <c r="T114" s="214"/>
      <c r="AT114" s="215" t="s">
        <v>136</v>
      </c>
      <c r="AU114" s="215" t="s">
        <v>83</v>
      </c>
      <c r="AV114" s="11" t="s">
        <v>81</v>
      </c>
      <c r="AW114" s="11" t="s">
        <v>36</v>
      </c>
      <c r="AX114" s="11" t="s">
        <v>73</v>
      </c>
      <c r="AY114" s="215" t="s">
        <v>125</v>
      </c>
    </row>
    <row r="115" spans="2:51" s="12" customFormat="1" ht="12">
      <c r="B115" s="216"/>
      <c r="C115" s="217"/>
      <c r="D115" s="203" t="s">
        <v>136</v>
      </c>
      <c r="E115" s="218" t="s">
        <v>30</v>
      </c>
      <c r="F115" s="219" t="s">
        <v>178</v>
      </c>
      <c r="G115" s="217"/>
      <c r="H115" s="220">
        <v>171.7</v>
      </c>
      <c r="I115" s="221"/>
      <c r="J115" s="217"/>
      <c r="K115" s="217"/>
      <c r="L115" s="222"/>
      <c r="M115" s="223"/>
      <c r="N115" s="224"/>
      <c r="O115" s="224"/>
      <c r="P115" s="224"/>
      <c r="Q115" s="224"/>
      <c r="R115" s="224"/>
      <c r="S115" s="224"/>
      <c r="T115" s="225"/>
      <c r="AT115" s="226" t="s">
        <v>136</v>
      </c>
      <c r="AU115" s="226" t="s">
        <v>83</v>
      </c>
      <c r="AV115" s="12" t="s">
        <v>83</v>
      </c>
      <c r="AW115" s="12" t="s">
        <v>36</v>
      </c>
      <c r="AX115" s="12" t="s">
        <v>73</v>
      </c>
      <c r="AY115" s="226" t="s">
        <v>125</v>
      </c>
    </row>
    <row r="116" spans="2:51" s="13" customFormat="1" ht="12">
      <c r="B116" s="227"/>
      <c r="C116" s="228"/>
      <c r="D116" s="203" t="s">
        <v>136</v>
      </c>
      <c r="E116" s="229" t="s">
        <v>30</v>
      </c>
      <c r="F116" s="230" t="s">
        <v>179</v>
      </c>
      <c r="G116" s="228"/>
      <c r="H116" s="231">
        <v>252.16</v>
      </c>
      <c r="I116" s="232"/>
      <c r="J116" s="228"/>
      <c r="K116" s="228"/>
      <c r="L116" s="233"/>
      <c r="M116" s="234"/>
      <c r="N116" s="235"/>
      <c r="O116" s="235"/>
      <c r="P116" s="235"/>
      <c r="Q116" s="235"/>
      <c r="R116" s="235"/>
      <c r="S116" s="235"/>
      <c r="T116" s="236"/>
      <c r="AT116" s="237" t="s">
        <v>136</v>
      </c>
      <c r="AU116" s="237" t="s">
        <v>83</v>
      </c>
      <c r="AV116" s="13" t="s">
        <v>132</v>
      </c>
      <c r="AW116" s="13" t="s">
        <v>36</v>
      </c>
      <c r="AX116" s="13" t="s">
        <v>81</v>
      </c>
      <c r="AY116" s="237" t="s">
        <v>125</v>
      </c>
    </row>
    <row r="117" spans="2:65" s="1" customFormat="1" ht="38.25" customHeight="1">
      <c r="B117" s="40"/>
      <c r="C117" s="191" t="s">
        <v>180</v>
      </c>
      <c r="D117" s="191" t="s">
        <v>127</v>
      </c>
      <c r="E117" s="192" t="s">
        <v>181</v>
      </c>
      <c r="F117" s="193" t="s">
        <v>182</v>
      </c>
      <c r="G117" s="194" t="s">
        <v>183</v>
      </c>
      <c r="H117" s="195">
        <v>2414</v>
      </c>
      <c r="I117" s="196"/>
      <c r="J117" s="197">
        <f>ROUND(I117*H117,2)</f>
        <v>0</v>
      </c>
      <c r="K117" s="193" t="s">
        <v>131</v>
      </c>
      <c r="L117" s="60"/>
      <c r="M117" s="198" t="s">
        <v>30</v>
      </c>
      <c r="N117" s="199" t="s">
        <v>46</v>
      </c>
      <c r="O117" s="41"/>
      <c r="P117" s="200">
        <f>O117*H117</f>
        <v>0</v>
      </c>
      <c r="Q117" s="200">
        <v>0</v>
      </c>
      <c r="R117" s="200">
        <f>Q117*H117</f>
        <v>0</v>
      </c>
      <c r="S117" s="200">
        <v>0</v>
      </c>
      <c r="T117" s="201">
        <f>S117*H117</f>
        <v>0</v>
      </c>
      <c r="AR117" s="23" t="s">
        <v>132</v>
      </c>
      <c r="AT117" s="23" t="s">
        <v>127</v>
      </c>
      <c r="AU117" s="23" t="s">
        <v>83</v>
      </c>
      <c r="AY117" s="23" t="s">
        <v>125</v>
      </c>
      <c r="BE117" s="202">
        <f>IF(N117="základní",J117,0)</f>
        <v>0</v>
      </c>
      <c r="BF117" s="202">
        <f>IF(N117="snížená",J117,0)</f>
        <v>0</v>
      </c>
      <c r="BG117" s="202">
        <f>IF(N117="zákl. přenesená",J117,0)</f>
        <v>0</v>
      </c>
      <c r="BH117" s="202">
        <f>IF(N117="sníž. přenesená",J117,0)</f>
        <v>0</v>
      </c>
      <c r="BI117" s="202">
        <f>IF(N117="nulová",J117,0)</f>
        <v>0</v>
      </c>
      <c r="BJ117" s="23" t="s">
        <v>132</v>
      </c>
      <c r="BK117" s="202">
        <f>ROUND(I117*H117,2)</f>
        <v>0</v>
      </c>
      <c r="BL117" s="23" t="s">
        <v>132</v>
      </c>
      <c r="BM117" s="23" t="s">
        <v>184</v>
      </c>
    </row>
    <row r="118" spans="2:47" s="1" customFormat="1" ht="120">
      <c r="B118" s="40"/>
      <c r="C118" s="62"/>
      <c r="D118" s="203" t="s">
        <v>134</v>
      </c>
      <c r="E118" s="62"/>
      <c r="F118" s="204" t="s">
        <v>185</v>
      </c>
      <c r="G118" s="62"/>
      <c r="H118" s="62"/>
      <c r="I118" s="162"/>
      <c r="J118" s="62"/>
      <c r="K118" s="62"/>
      <c r="L118" s="60"/>
      <c r="M118" s="205"/>
      <c r="N118" s="41"/>
      <c r="O118" s="41"/>
      <c r="P118" s="41"/>
      <c r="Q118" s="41"/>
      <c r="R118" s="41"/>
      <c r="S118" s="41"/>
      <c r="T118" s="77"/>
      <c r="AT118" s="23" t="s">
        <v>134</v>
      </c>
      <c r="AU118" s="23" t="s">
        <v>83</v>
      </c>
    </row>
    <row r="119" spans="2:51" s="11" customFormat="1" ht="12">
      <c r="B119" s="206"/>
      <c r="C119" s="207"/>
      <c r="D119" s="203" t="s">
        <v>136</v>
      </c>
      <c r="E119" s="208" t="s">
        <v>30</v>
      </c>
      <c r="F119" s="209" t="s">
        <v>186</v>
      </c>
      <c r="G119" s="207"/>
      <c r="H119" s="208" t="s">
        <v>30</v>
      </c>
      <c r="I119" s="210"/>
      <c r="J119" s="207"/>
      <c r="K119" s="207"/>
      <c r="L119" s="211"/>
      <c r="M119" s="212"/>
      <c r="N119" s="213"/>
      <c r="O119" s="213"/>
      <c r="P119" s="213"/>
      <c r="Q119" s="213"/>
      <c r="R119" s="213"/>
      <c r="S119" s="213"/>
      <c r="T119" s="214"/>
      <c r="AT119" s="215" t="s">
        <v>136</v>
      </c>
      <c r="AU119" s="215" t="s">
        <v>83</v>
      </c>
      <c r="AV119" s="11" t="s">
        <v>81</v>
      </c>
      <c r="AW119" s="11" t="s">
        <v>36</v>
      </c>
      <c r="AX119" s="11" t="s">
        <v>73</v>
      </c>
      <c r="AY119" s="215" t="s">
        <v>125</v>
      </c>
    </row>
    <row r="120" spans="2:51" s="11" customFormat="1" ht="12">
      <c r="B120" s="206"/>
      <c r="C120" s="207"/>
      <c r="D120" s="203" t="s">
        <v>136</v>
      </c>
      <c r="E120" s="208" t="s">
        <v>30</v>
      </c>
      <c r="F120" s="209" t="s">
        <v>187</v>
      </c>
      <c r="G120" s="207"/>
      <c r="H120" s="208" t="s">
        <v>30</v>
      </c>
      <c r="I120" s="210"/>
      <c r="J120" s="207"/>
      <c r="K120" s="207"/>
      <c r="L120" s="211"/>
      <c r="M120" s="212"/>
      <c r="N120" s="213"/>
      <c r="O120" s="213"/>
      <c r="P120" s="213"/>
      <c r="Q120" s="213"/>
      <c r="R120" s="213"/>
      <c r="S120" s="213"/>
      <c r="T120" s="214"/>
      <c r="AT120" s="215" t="s">
        <v>136</v>
      </c>
      <c r="AU120" s="215" t="s">
        <v>83</v>
      </c>
      <c r="AV120" s="11" t="s">
        <v>81</v>
      </c>
      <c r="AW120" s="11" t="s">
        <v>36</v>
      </c>
      <c r="AX120" s="11" t="s">
        <v>73</v>
      </c>
      <c r="AY120" s="215" t="s">
        <v>125</v>
      </c>
    </row>
    <row r="121" spans="2:51" s="12" customFormat="1" ht="12">
      <c r="B121" s="216"/>
      <c r="C121" s="217"/>
      <c r="D121" s="203" t="s">
        <v>136</v>
      </c>
      <c r="E121" s="218" t="s">
        <v>30</v>
      </c>
      <c r="F121" s="219" t="s">
        <v>188</v>
      </c>
      <c r="G121" s="217"/>
      <c r="H121" s="220">
        <v>2414</v>
      </c>
      <c r="I121" s="221"/>
      <c r="J121" s="217"/>
      <c r="K121" s="217"/>
      <c r="L121" s="222"/>
      <c r="M121" s="223"/>
      <c r="N121" s="224"/>
      <c r="O121" s="224"/>
      <c r="P121" s="224"/>
      <c r="Q121" s="224"/>
      <c r="R121" s="224"/>
      <c r="S121" s="224"/>
      <c r="T121" s="225"/>
      <c r="AT121" s="226" t="s">
        <v>136</v>
      </c>
      <c r="AU121" s="226" t="s">
        <v>83</v>
      </c>
      <c r="AV121" s="12" t="s">
        <v>83</v>
      </c>
      <c r="AW121" s="12" t="s">
        <v>36</v>
      </c>
      <c r="AX121" s="12" t="s">
        <v>81</v>
      </c>
      <c r="AY121" s="226" t="s">
        <v>125</v>
      </c>
    </row>
    <row r="122" spans="2:65" s="1" customFormat="1" ht="25.5" customHeight="1">
      <c r="B122" s="40"/>
      <c r="C122" s="191" t="s">
        <v>189</v>
      </c>
      <c r="D122" s="191" t="s">
        <v>127</v>
      </c>
      <c r="E122" s="192" t="s">
        <v>190</v>
      </c>
      <c r="F122" s="193" t="s">
        <v>191</v>
      </c>
      <c r="G122" s="194" t="s">
        <v>192</v>
      </c>
      <c r="H122" s="195">
        <v>4</v>
      </c>
      <c r="I122" s="196"/>
      <c r="J122" s="197">
        <f>ROUND(I122*H122,2)</f>
        <v>0</v>
      </c>
      <c r="K122" s="193" t="s">
        <v>30</v>
      </c>
      <c r="L122" s="60"/>
      <c r="M122" s="198" t="s">
        <v>30</v>
      </c>
      <c r="N122" s="199" t="s">
        <v>46</v>
      </c>
      <c r="O122" s="41"/>
      <c r="P122" s="200">
        <f>O122*H122</f>
        <v>0</v>
      </c>
      <c r="Q122" s="200">
        <v>0</v>
      </c>
      <c r="R122" s="200">
        <f>Q122*H122</f>
        <v>0</v>
      </c>
      <c r="S122" s="200">
        <v>0</v>
      </c>
      <c r="T122" s="201">
        <f>S122*H122</f>
        <v>0</v>
      </c>
      <c r="AR122" s="23" t="s">
        <v>132</v>
      </c>
      <c r="AT122" s="23" t="s">
        <v>127</v>
      </c>
      <c r="AU122" s="23" t="s">
        <v>83</v>
      </c>
      <c r="AY122" s="23" t="s">
        <v>125</v>
      </c>
      <c r="BE122" s="202">
        <f>IF(N122="základní",J122,0)</f>
        <v>0</v>
      </c>
      <c r="BF122" s="202">
        <f>IF(N122="snížená",J122,0)</f>
        <v>0</v>
      </c>
      <c r="BG122" s="202">
        <f>IF(N122="zákl. přenesená",J122,0)</f>
        <v>0</v>
      </c>
      <c r="BH122" s="202">
        <f>IF(N122="sníž. přenesená",J122,0)</f>
        <v>0</v>
      </c>
      <c r="BI122" s="202">
        <f>IF(N122="nulová",J122,0)</f>
        <v>0</v>
      </c>
      <c r="BJ122" s="23" t="s">
        <v>132</v>
      </c>
      <c r="BK122" s="202">
        <f>ROUND(I122*H122,2)</f>
        <v>0</v>
      </c>
      <c r="BL122" s="23" t="s">
        <v>132</v>
      </c>
      <c r="BM122" s="23" t="s">
        <v>193</v>
      </c>
    </row>
    <row r="123" spans="2:51" s="11" customFormat="1" ht="12">
      <c r="B123" s="206"/>
      <c r="C123" s="207"/>
      <c r="D123" s="203" t="s">
        <v>136</v>
      </c>
      <c r="E123" s="208" t="s">
        <v>30</v>
      </c>
      <c r="F123" s="209" t="s">
        <v>194</v>
      </c>
      <c r="G123" s="207"/>
      <c r="H123" s="208" t="s">
        <v>30</v>
      </c>
      <c r="I123" s="210"/>
      <c r="J123" s="207"/>
      <c r="K123" s="207"/>
      <c r="L123" s="211"/>
      <c r="M123" s="212"/>
      <c r="N123" s="213"/>
      <c r="O123" s="213"/>
      <c r="P123" s="213"/>
      <c r="Q123" s="213"/>
      <c r="R123" s="213"/>
      <c r="S123" s="213"/>
      <c r="T123" s="214"/>
      <c r="AT123" s="215" t="s">
        <v>136</v>
      </c>
      <c r="AU123" s="215" t="s">
        <v>83</v>
      </c>
      <c r="AV123" s="11" t="s">
        <v>81</v>
      </c>
      <c r="AW123" s="11" t="s">
        <v>36</v>
      </c>
      <c r="AX123" s="11" t="s">
        <v>73</v>
      </c>
      <c r="AY123" s="215" t="s">
        <v>125</v>
      </c>
    </row>
    <row r="124" spans="2:51" s="12" customFormat="1" ht="12">
      <c r="B124" s="216"/>
      <c r="C124" s="217"/>
      <c r="D124" s="203" t="s">
        <v>136</v>
      </c>
      <c r="E124" s="218" t="s">
        <v>30</v>
      </c>
      <c r="F124" s="219" t="s">
        <v>132</v>
      </c>
      <c r="G124" s="217"/>
      <c r="H124" s="220">
        <v>4</v>
      </c>
      <c r="I124" s="221"/>
      <c r="J124" s="217"/>
      <c r="K124" s="217"/>
      <c r="L124" s="222"/>
      <c r="M124" s="223"/>
      <c r="N124" s="224"/>
      <c r="O124" s="224"/>
      <c r="P124" s="224"/>
      <c r="Q124" s="224"/>
      <c r="R124" s="224"/>
      <c r="S124" s="224"/>
      <c r="T124" s="225"/>
      <c r="AT124" s="226" t="s">
        <v>136</v>
      </c>
      <c r="AU124" s="226" t="s">
        <v>83</v>
      </c>
      <c r="AV124" s="12" t="s">
        <v>83</v>
      </c>
      <c r="AW124" s="12" t="s">
        <v>36</v>
      </c>
      <c r="AX124" s="12" t="s">
        <v>81</v>
      </c>
      <c r="AY124" s="226" t="s">
        <v>125</v>
      </c>
    </row>
    <row r="125" spans="2:63" s="10" customFormat="1" ht="22.35" customHeight="1">
      <c r="B125" s="175"/>
      <c r="C125" s="176"/>
      <c r="D125" s="177" t="s">
        <v>72</v>
      </c>
      <c r="E125" s="189" t="s">
        <v>195</v>
      </c>
      <c r="F125" s="189" t="s">
        <v>196</v>
      </c>
      <c r="G125" s="176"/>
      <c r="H125" s="176"/>
      <c r="I125" s="179"/>
      <c r="J125" s="190">
        <f>BK125</f>
        <v>0</v>
      </c>
      <c r="K125" s="176"/>
      <c r="L125" s="181"/>
      <c r="M125" s="182"/>
      <c r="N125" s="183"/>
      <c r="O125" s="183"/>
      <c r="P125" s="184">
        <f>SUM(P126:P133)</f>
        <v>0</v>
      </c>
      <c r="Q125" s="183"/>
      <c r="R125" s="184">
        <f>SUM(R126:R133)</f>
        <v>0.074593</v>
      </c>
      <c r="S125" s="183"/>
      <c r="T125" s="185">
        <f>SUM(T126:T133)</f>
        <v>0</v>
      </c>
      <c r="AR125" s="186" t="s">
        <v>81</v>
      </c>
      <c r="AT125" s="187" t="s">
        <v>72</v>
      </c>
      <c r="AU125" s="187" t="s">
        <v>83</v>
      </c>
      <c r="AY125" s="186" t="s">
        <v>125</v>
      </c>
      <c r="BK125" s="188">
        <f>SUM(BK126:BK133)</f>
        <v>0</v>
      </c>
    </row>
    <row r="126" spans="2:65" s="1" customFormat="1" ht="25.5" customHeight="1">
      <c r="B126" s="40"/>
      <c r="C126" s="191" t="s">
        <v>197</v>
      </c>
      <c r="D126" s="191" t="s">
        <v>127</v>
      </c>
      <c r="E126" s="192" t="s">
        <v>198</v>
      </c>
      <c r="F126" s="193" t="s">
        <v>199</v>
      </c>
      <c r="G126" s="194" t="s">
        <v>183</v>
      </c>
      <c r="H126" s="195">
        <v>2414</v>
      </c>
      <c r="I126" s="196"/>
      <c r="J126" s="197">
        <f>ROUND(I126*H126,2)</f>
        <v>0</v>
      </c>
      <c r="K126" s="193" t="s">
        <v>131</v>
      </c>
      <c r="L126" s="60"/>
      <c r="M126" s="198" t="s">
        <v>30</v>
      </c>
      <c r="N126" s="199" t="s">
        <v>46</v>
      </c>
      <c r="O126" s="41"/>
      <c r="P126" s="200">
        <f>O126*H126</f>
        <v>0</v>
      </c>
      <c r="Q126" s="200">
        <v>0</v>
      </c>
      <c r="R126" s="200">
        <f>Q126*H126</f>
        <v>0</v>
      </c>
      <c r="S126" s="200">
        <v>0</v>
      </c>
      <c r="T126" s="201">
        <f>S126*H126</f>
        <v>0</v>
      </c>
      <c r="AR126" s="23" t="s">
        <v>132</v>
      </c>
      <c r="AT126" s="23" t="s">
        <v>127</v>
      </c>
      <c r="AU126" s="23" t="s">
        <v>144</v>
      </c>
      <c r="AY126" s="23" t="s">
        <v>125</v>
      </c>
      <c r="BE126" s="202">
        <f>IF(N126="základní",J126,0)</f>
        <v>0</v>
      </c>
      <c r="BF126" s="202">
        <f>IF(N126="snížená",J126,0)</f>
        <v>0</v>
      </c>
      <c r="BG126" s="202">
        <f>IF(N126="zákl. přenesená",J126,0)</f>
        <v>0</v>
      </c>
      <c r="BH126" s="202">
        <f>IF(N126="sníž. přenesená",J126,0)</f>
        <v>0</v>
      </c>
      <c r="BI126" s="202">
        <f>IF(N126="nulová",J126,0)</f>
        <v>0</v>
      </c>
      <c r="BJ126" s="23" t="s">
        <v>132</v>
      </c>
      <c r="BK126" s="202">
        <f>ROUND(I126*H126,2)</f>
        <v>0</v>
      </c>
      <c r="BL126" s="23" t="s">
        <v>132</v>
      </c>
      <c r="BM126" s="23" t="s">
        <v>200</v>
      </c>
    </row>
    <row r="127" spans="2:47" s="1" customFormat="1" ht="168">
      <c r="B127" s="40"/>
      <c r="C127" s="62"/>
      <c r="D127" s="203" t="s">
        <v>134</v>
      </c>
      <c r="E127" s="62"/>
      <c r="F127" s="204" t="s">
        <v>201</v>
      </c>
      <c r="G127" s="62"/>
      <c r="H127" s="62"/>
      <c r="I127" s="162"/>
      <c r="J127" s="62"/>
      <c r="K127" s="62"/>
      <c r="L127" s="60"/>
      <c r="M127" s="205"/>
      <c r="N127" s="41"/>
      <c r="O127" s="41"/>
      <c r="P127" s="41"/>
      <c r="Q127" s="41"/>
      <c r="R127" s="41"/>
      <c r="S127" s="41"/>
      <c r="T127" s="77"/>
      <c r="AT127" s="23" t="s">
        <v>134</v>
      </c>
      <c r="AU127" s="23" t="s">
        <v>144</v>
      </c>
    </row>
    <row r="128" spans="2:51" s="11" customFormat="1" ht="12">
      <c r="B128" s="206"/>
      <c r="C128" s="207"/>
      <c r="D128" s="203" t="s">
        <v>136</v>
      </c>
      <c r="E128" s="208" t="s">
        <v>30</v>
      </c>
      <c r="F128" s="209" t="s">
        <v>202</v>
      </c>
      <c r="G128" s="207"/>
      <c r="H128" s="208" t="s">
        <v>30</v>
      </c>
      <c r="I128" s="210"/>
      <c r="J128" s="207"/>
      <c r="K128" s="207"/>
      <c r="L128" s="211"/>
      <c r="M128" s="212"/>
      <c r="N128" s="213"/>
      <c r="O128" s="213"/>
      <c r="P128" s="213"/>
      <c r="Q128" s="213"/>
      <c r="R128" s="213"/>
      <c r="S128" s="213"/>
      <c r="T128" s="214"/>
      <c r="AT128" s="215" t="s">
        <v>136</v>
      </c>
      <c r="AU128" s="215" t="s">
        <v>144</v>
      </c>
      <c r="AV128" s="11" t="s">
        <v>81</v>
      </c>
      <c r="AW128" s="11" t="s">
        <v>36</v>
      </c>
      <c r="AX128" s="11" t="s">
        <v>73</v>
      </c>
      <c r="AY128" s="215" t="s">
        <v>125</v>
      </c>
    </row>
    <row r="129" spans="2:51" s="11" customFormat="1" ht="12">
      <c r="B129" s="206"/>
      <c r="C129" s="207"/>
      <c r="D129" s="203" t="s">
        <v>136</v>
      </c>
      <c r="E129" s="208" t="s">
        <v>30</v>
      </c>
      <c r="F129" s="209" t="s">
        <v>203</v>
      </c>
      <c r="G129" s="207"/>
      <c r="H129" s="208" t="s">
        <v>30</v>
      </c>
      <c r="I129" s="210"/>
      <c r="J129" s="207"/>
      <c r="K129" s="207"/>
      <c r="L129" s="211"/>
      <c r="M129" s="212"/>
      <c r="N129" s="213"/>
      <c r="O129" s="213"/>
      <c r="P129" s="213"/>
      <c r="Q129" s="213"/>
      <c r="R129" s="213"/>
      <c r="S129" s="213"/>
      <c r="T129" s="214"/>
      <c r="AT129" s="215" t="s">
        <v>136</v>
      </c>
      <c r="AU129" s="215" t="s">
        <v>144</v>
      </c>
      <c r="AV129" s="11" t="s">
        <v>81</v>
      </c>
      <c r="AW129" s="11" t="s">
        <v>36</v>
      </c>
      <c r="AX129" s="11" t="s">
        <v>73</v>
      </c>
      <c r="AY129" s="215" t="s">
        <v>125</v>
      </c>
    </row>
    <row r="130" spans="2:51" s="12" customFormat="1" ht="12">
      <c r="B130" s="216"/>
      <c r="C130" s="217"/>
      <c r="D130" s="203" t="s">
        <v>136</v>
      </c>
      <c r="E130" s="218" t="s">
        <v>30</v>
      </c>
      <c r="F130" s="219" t="s">
        <v>188</v>
      </c>
      <c r="G130" s="217"/>
      <c r="H130" s="220">
        <v>2414</v>
      </c>
      <c r="I130" s="221"/>
      <c r="J130" s="217"/>
      <c r="K130" s="217"/>
      <c r="L130" s="222"/>
      <c r="M130" s="223"/>
      <c r="N130" s="224"/>
      <c r="O130" s="224"/>
      <c r="P130" s="224"/>
      <c r="Q130" s="224"/>
      <c r="R130" s="224"/>
      <c r="S130" s="224"/>
      <c r="T130" s="225"/>
      <c r="AT130" s="226" t="s">
        <v>136</v>
      </c>
      <c r="AU130" s="226" t="s">
        <v>144</v>
      </c>
      <c r="AV130" s="12" t="s">
        <v>83</v>
      </c>
      <c r="AW130" s="12" t="s">
        <v>36</v>
      </c>
      <c r="AX130" s="12" t="s">
        <v>81</v>
      </c>
      <c r="AY130" s="226" t="s">
        <v>125</v>
      </c>
    </row>
    <row r="131" spans="2:65" s="1" customFormat="1" ht="16.5" customHeight="1">
      <c r="B131" s="40"/>
      <c r="C131" s="238" t="s">
        <v>204</v>
      </c>
      <c r="D131" s="238" t="s">
        <v>205</v>
      </c>
      <c r="E131" s="239" t="s">
        <v>206</v>
      </c>
      <c r="F131" s="240" t="s">
        <v>207</v>
      </c>
      <c r="G131" s="241" t="s">
        <v>208</v>
      </c>
      <c r="H131" s="242">
        <v>74.593</v>
      </c>
      <c r="I131" s="243"/>
      <c r="J131" s="244">
        <f>ROUND(I131*H131,2)</f>
        <v>0</v>
      </c>
      <c r="K131" s="240" t="s">
        <v>131</v>
      </c>
      <c r="L131" s="245"/>
      <c r="M131" s="246" t="s">
        <v>30</v>
      </c>
      <c r="N131" s="247" t="s">
        <v>46</v>
      </c>
      <c r="O131" s="41"/>
      <c r="P131" s="200">
        <f>O131*H131</f>
        <v>0</v>
      </c>
      <c r="Q131" s="200">
        <v>0.001</v>
      </c>
      <c r="R131" s="200">
        <f>Q131*H131</f>
        <v>0.074593</v>
      </c>
      <c r="S131" s="200">
        <v>0</v>
      </c>
      <c r="T131" s="201">
        <f>S131*H131</f>
        <v>0</v>
      </c>
      <c r="AR131" s="23" t="s">
        <v>180</v>
      </c>
      <c r="AT131" s="23" t="s">
        <v>205</v>
      </c>
      <c r="AU131" s="23" t="s">
        <v>144</v>
      </c>
      <c r="AY131" s="23" t="s">
        <v>125</v>
      </c>
      <c r="BE131" s="202">
        <f>IF(N131="základní",J131,0)</f>
        <v>0</v>
      </c>
      <c r="BF131" s="202">
        <f>IF(N131="snížená",J131,0)</f>
        <v>0</v>
      </c>
      <c r="BG131" s="202">
        <f>IF(N131="zákl. přenesená",J131,0)</f>
        <v>0</v>
      </c>
      <c r="BH131" s="202">
        <f>IF(N131="sníž. přenesená",J131,0)</f>
        <v>0</v>
      </c>
      <c r="BI131" s="202">
        <f>IF(N131="nulová",J131,0)</f>
        <v>0</v>
      </c>
      <c r="BJ131" s="23" t="s">
        <v>132</v>
      </c>
      <c r="BK131" s="202">
        <f>ROUND(I131*H131,2)</f>
        <v>0</v>
      </c>
      <c r="BL131" s="23" t="s">
        <v>132</v>
      </c>
      <c r="BM131" s="23" t="s">
        <v>209</v>
      </c>
    </row>
    <row r="132" spans="2:51" s="11" customFormat="1" ht="12">
      <c r="B132" s="206"/>
      <c r="C132" s="207"/>
      <c r="D132" s="203" t="s">
        <v>136</v>
      </c>
      <c r="E132" s="208" t="s">
        <v>30</v>
      </c>
      <c r="F132" s="209" t="s">
        <v>210</v>
      </c>
      <c r="G132" s="207"/>
      <c r="H132" s="208" t="s">
        <v>30</v>
      </c>
      <c r="I132" s="210"/>
      <c r="J132" s="207"/>
      <c r="K132" s="207"/>
      <c r="L132" s="211"/>
      <c r="M132" s="212"/>
      <c r="N132" s="213"/>
      <c r="O132" s="213"/>
      <c r="P132" s="213"/>
      <c r="Q132" s="213"/>
      <c r="R132" s="213"/>
      <c r="S132" s="213"/>
      <c r="T132" s="214"/>
      <c r="AT132" s="215" t="s">
        <v>136</v>
      </c>
      <c r="AU132" s="215" t="s">
        <v>144</v>
      </c>
      <c r="AV132" s="11" t="s">
        <v>81</v>
      </c>
      <c r="AW132" s="11" t="s">
        <v>36</v>
      </c>
      <c r="AX132" s="11" t="s">
        <v>73</v>
      </c>
      <c r="AY132" s="215" t="s">
        <v>125</v>
      </c>
    </row>
    <row r="133" spans="2:51" s="12" customFormat="1" ht="12">
      <c r="B133" s="216"/>
      <c r="C133" s="217"/>
      <c r="D133" s="203" t="s">
        <v>136</v>
      </c>
      <c r="E133" s="218" t="s">
        <v>30</v>
      </c>
      <c r="F133" s="219" t="s">
        <v>211</v>
      </c>
      <c r="G133" s="217"/>
      <c r="H133" s="220">
        <v>74.593</v>
      </c>
      <c r="I133" s="221"/>
      <c r="J133" s="217"/>
      <c r="K133" s="217"/>
      <c r="L133" s="222"/>
      <c r="M133" s="223"/>
      <c r="N133" s="224"/>
      <c r="O133" s="224"/>
      <c r="P133" s="224"/>
      <c r="Q133" s="224"/>
      <c r="R133" s="224"/>
      <c r="S133" s="224"/>
      <c r="T133" s="225"/>
      <c r="AT133" s="226" t="s">
        <v>136</v>
      </c>
      <c r="AU133" s="226" t="s">
        <v>144</v>
      </c>
      <c r="AV133" s="12" t="s">
        <v>83</v>
      </c>
      <c r="AW133" s="12" t="s">
        <v>36</v>
      </c>
      <c r="AX133" s="12" t="s">
        <v>81</v>
      </c>
      <c r="AY133" s="226" t="s">
        <v>125</v>
      </c>
    </row>
    <row r="134" spans="2:63" s="10" customFormat="1" ht="29.85" customHeight="1">
      <c r="B134" s="175"/>
      <c r="C134" s="176"/>
      <c r="D134" s="177" t="s">
        <v>72</v>
      </c>
      <c r="E134" s="189" t="s">
        <v>132</v>
      </c>
      <c r="F134" s="189" t="s">
        <v>212</v>
      </c>
      <c r="G134" s="176"/>
      <c r="H134" s="176"/>
      <c r="I134" s="179"/>
      <c r="J134" s="190">
        <f>BK134</f>
        <v>0</v>
      </c>
      <c r="K134" s="176"/>
      <c r="L134" s="181"/>
      <c r="M134" s="182"/>
      <c r="N134" s="183"/>
      <c r="O134" s="183"/>
      <c r="P134" s="184">
        <f>SUM(P135:P146)</f>
        <v>0</v>
      </c>
      <c r="Q134" s="183"/>
      <c r="R134" s="184">
        <f>SUM(R135:R146)</f>
        <v>38.90680416</v>
      </c>
      <c r="S134" s="183"/>
      <c r="T134" s="185">
        <f>SUM(T135:T146)</f>
        <v>0</v>
      </c>
      <c r="AR134" s="186" t="s">
        <v>81</v>
      </c>
      <c r="AT134" s="187" t="s">
        <v>72</v>
      </c>
      <c r="AU134" s="187" t="s">
        <v>81</v>
      </c>
      <c r="AY134" s="186" t="s">
        <v>125</v>
      </c>
      <c r="BK134" s="188">
        <f>SUM(BK135:BK146)</f>
        <v>0</v>
      </c>
    </row>
    <row r="135" spans="2:65" s="1" customFormat="1" ht="25.5" customHeight="1">
      <c r="B135" s="40"/>
      <c r="C135" s="191" t="s">
        <v>213</v>
      </c>
      <c r="D135" s="191" t="s">
        <v>127</v>
      </c>
      <c r="E135" s="192" t="s">
        <v>214</v>
      </c>
      <c r="F135" s="193" t="s">
        <v>215</v>
      </c>
      <c r="G135" s="194" t="s">
        <v>183</v>
      </c>
      <c r="H135" s="195">
        <v>65.7</v>
      </c>
      <c r="I135" s="196"/>
      <c r="J135" s="197">
        <f>ROUND(I135*H135,2)</f>
        <v>0</v>
      </c>
      <c r="K135" s="193" t="s">
        <v>131</v>
      </c>
      <c r="L135" s="60"/>
      <c r="M135" s="198" t="s">
        <v>30</v>
      </c>
      <c r="N135" s="199" t="s">
        <v>46</v>
      </c>
      <c r="O135" s="41"/>
      <c r="P135" s="200">
        <f>O135*H135</f>
        <v>0</v>
      </c>
      <c r="Q135" s="200">
        <v>0</v>
      </c>
      <c r="R135" s="200">
        <f>Q135*H135</f>
        <v>0</v>
      </c>
      <c r="S135" s="200">
        <v>0</v>
      </c>
      <c r="T135" s="201">
        <f>S135*H135</f>
        <v>0</v>
      </c>
      <c r="AR135" s="23" t="s">
        <v>132</v>
      </c>
      <c r="AT135" s="23" t="s">
        <v>127</v>
      </c>
      <c r="AU135" s="23" t="s">
        <v>83</v>
      </c>
      <c r="AY135" s="23" t="s">
        <v>125</v>
      </c>
      <c r="BE135" s="202">
        <f>IF(N135="základní",J135,0)</f>
        <v>0</v>
      </c>
      <c r="BF135" s="202">
        <f>IF(N135="snížená",J135,0)</f>
        <v>0</v>
      </c>
      <c r="BG135" s="202">
        <f>IF(N135="zákl. přenesená",J135,0)</f>
        <v>0</v>
      </c>
      <c r="BH135" s="202">
        <f>IF(N135="sníž. přenesená",J135,0)</f>
        <v>0</v>
      </c>
      <c r="BI135" s="202">
        <f>IF(N135="nulová",J135,0)</f>
        <v>0</v>
      </c>
      <c r="BJ135" s="23" t="s">
        <v>132</v>
      </c>
      <c r="BK135" s="202">
        <f>ROUND(I135*H135,2)</f>
        <v>0</v>
      </c>
      <c r="BL135" s="23" t="s">
        <v>132</v>
      </c>
      <c r="BM135" s="23" t="s">
        <v>216</v>
      </c>
    </row>
    <row r="136" spans="2:47" s="1" customFormat="1" ht="156">
      <c r="B136" s="40"/>
      <c r="C136" s="62"/>
      <c r="D136" s="203" t="s">
        <v>134</v>
      </c>
      <c r="E136" s="62"/>
      <c r="F136" s="204" t="s">
        <v>217</v>
      </c>
      <c r="G136" s="62"/>
      <c r="H136" s="62"/>
      <c r="I136" s="162"/>
      <c r="J136" s="62"/>
      <c r="K136" s="62"/>
      <c r="L136" s="60"/>
      <c r="M136" s="205"/>
      <c r="N136" s="41"/>
      <c r="O136" s="41"/>
      <c r="P136" s="41"/>
      <c r="Q136" s="41"/>
      <c r="R136" s="41"/>
      <c r="S136" s="41"/>
      <c r="T136" s="77"/>
      <c r="AT136" s="23" t="s">
        <v>134</v>
      </c>
      <c r="AU136" s="23" t="s">
        <v>83</v>
      </c>
    </row>
    <row r="137" spans="2:51" s="11" customFormat="1" ht="12">
      <c r="B137" s="206"/>
      <c r="C137" s="207"/>
      <c r="D137" s="203" t="s">
        <v>136</v>
      </c>
      <c r="E137" s="208" t="s">
        <v>30</v>
      </c>
      <c r="F137" s="209" t="s">
        <v>218</v>
      </c>
      <c r="G137" s="207"/>
      <c r="H137" s="208" t="s">
        <v>30</v>
      </c>
      <c r="I137" s="210"/>
      <c r="J137" s="207"/>
      <c r="K137" s="207"/>
      <c r="L137" s="211"/>
      <c r="M137" s="212"/>
      <c r="N137" s="213"/>
      <c r="O137" s="213"/>
      <c r="P137" s="213"/>
      <c r="Q137" s="213"/>
      <c r="R137" s="213"/>
      <c r="S137" s="213"/>
      <c r="T137" s="214"/>
      <c r="AT137" s="215" t="s">
        <v>136</v>
      </c>
      <c r="AU137" s="215" t="s">
        <v>83</v>
      </c>
      <c r="AV137" s="11" t="s">
        <v>81</v>
      </c>
      <c r="AW137" s="11" t="s">
        <v>36</v>
      </c>
      <c r="AX137" s="11" t="s">
        <v>73</v>
      </c>
      <c r="AY137" s="215" t="s">
        <v>125</v>
      </c>
    </row>
    <row r="138" spans="2:51" s="12" customFormat="1" ht="12">
      <c r="B138" s="216"/>
      <c r="C138" s="217"/>
      <c r="D138" s="203" t="s">
        <v>136</v>
      </c>
      <c r="E138" s="218" t="s">
        <v>30</v>
      </c>
      <c r="F138" s="219" t="s">
        <v>219</v>
      </c>
      <c r="G138" s="217"/>
      <c r="H138" s="220">
        <v>65.7</v>
      </c>
      <c r="I138" s="221"/>
      <c r="J138" s="217"/>
      <c r="K138" s="217"/>
      <c r="L138" s="222"/>
      <c r="M138" s="223"/>
      <c r="N138" s="224"/>
      <c r="O138" s="224"/>
      <c r="P138" s="224"/>
      <c r="Q138" s="224"/>
      <c r="R138" s="224"/>
      <c r="S138" s="224"/>
      <c r="T138" s="225"/>
      <c r="AT138" s="226" t="s">
        <v>136</v>
      </c>
      <c r="AU138" s="226" t="s">
        <v>83</v>
      </c>
      <c r="AV138" s="12" t="s">
        <v>83</v>
      </c>
      <c r="AW138" s="12" t="s">
        <v>36</v>
      </c>
      <c r="AX138" s="12" t="s">
        <v>81</v>
      </c>
      <c r="AY138" s="226" t="s">
        <v>125</v>
      </c>
    </row>
    <row r="139" spans="2:65" s="1" customFormat="1" ht="25.5" customHeight="1">
      <c r="B139" s="40"/>
      <c r="C139" s="191" t="s">
        <v>220</v>
      </c>
      <c r="D139" s="191" t="s">
        <v>127</v>
      </c>
      <c r="E139" s="192" t="s">
        <v>221</v>
      </c>
      <c r="F139" s="193" t="s">
        <v>222</v>
      </c>
      <c r="G139" s="194" t="s">
        <v>183</v>
      </c>
      <c r="H139" s="195">
        <v>26.28</v>
      </c>
      <c r="I139" s="196"/>
      <c r="J139" s="197">
        <f>ROUND(I139*H139,2)</f>
        <v>0</v>
      </c>
      <c r="K139" s="193" t="s">
        <v>131</v>
      </c>
      <c r="L139" s="60"/>
      <c r="M139" s="198" t="s">
        <v>30</v>
      </c>
      <c r="N139" s="199" t="s">
        <v>46</v>
      </c>
      <c r="O139" s="41"/>
      <c r="P139" s="200">
        <f>O139*H139</f>
        <v>0</v>
      </c>
      <c r="Q139" s="200">
        <v>0.93779</v>
      </c>
      <c r="R139" s="200">
        <f>Q139*H139</f>
        <v>24.645121200000002</v>
      </c>
      <c r="S139" s="200">
        <v>0</v>
      </c>
      <c r="T139" s="201">
        <f>S139*H139</f>
        <v>0</v>
      </c>
      <c r="AR139" s="23" t="s">
        <v>132</v>
      </c>
      <c r="AT139" s="23" t="s">
        <v>127</v>
      </c>
      <c r="AU139" s="23" t="s">
        <v>83</v>
      </c>
      <c r="AY139" s="23" t="s">
        <v>125</v>
      </c>
      <c r="BE139" s="202">
        <f>IF(N139="základní",J139,0)</f>
        <v>0</v>
      </c>
      <c r="BF139" s="202">
        <f>IF(N139="snížená",J139,0)</f>
        <v>0</v>
      </c>
      <c r="BG139" s="202">
        <f>IF(N139="zákl. přenesená",J139,0)</f>
        <v>0</v>
      </c>
      <c r="BH139" s="202">
        <f>IF(N139="sníž. přenesená",J139,0)</f>
        <v>0</v>
      </c>
      <c r="BI139" s="202">
        <f>IF(N139="nulová",J139,0)</f>
        <v>0</v>
      </c>
      <c r="BJ139" s="23" t="s">
        <v>132</v>
      </c>
      <c r="BK139" s="202">
        <f>ROUND(I139*H139,2)</f>
        <v>0</v>
      </c>
      <c r="BL139" s="23" t="s">
        <v>132</v>
      </c>
      <c r="BM139" s="23" t="s">
        <v>223</v>
      </c>
    </row>
    <row r="140" spans="2:47" s="1" customFormat="1" ht="120">
      <c r="B140" s="40"/>
      <c r="C140" s="62"/>
      <c r="D140" s="203" t="s">
        <v>134</v>
      </c>
      <c r="E140" s="62"/>
      <c r="F140" s="204" t="s">
        <v>224</v>
      </c>
      <c r="G140" s="62"/>
      <c r="H140" s="62"/>
      <c r="I140" s="162"/>
      <c r="J140" s="62"/>
      <c r="K140" s="62"/>
      <c r="L140" s="60"/>
      <c r="M140" s="205"/>
      <c r="N140" s="41"/>
      <c r="O140" s="41"/>
      <c r="P140" s="41"/>
      <c r="Q140" s="41"/>
      <c r="R140" s="41"/>
      <c r="S140" s="41"/>
      <c r="T140" s="77"/>
      <c r="AT140" s="23" t="s">
        <v>134</v>
      </c>
      <c r="AU140" s="23" t="s">
        <v>83</v>
      </c>
    </row>
    <row r="141" spans="2:51" s="11" customFormat="1" ht="12">
      <c r="B141" s="206"/>
      <c r="C141" s="207"/>
      <c r="D141" s="203" t="s">
        <v>136</v>
      </c>
      <c r="E141" s="208" t="s">
        <v>30</v>
      </c>
      <c r="F141" s="209" t="s">
        <v>225</v>
      </c>
      <c r="G141" s="207"/>
      <c r="H141" s="208" t="s">
        <v>30</v>
      </c>
      <c r="I141" s="210"/>
      <c r="J141" s="207"/>
      <c r="K141" s="207"/>
      <c r="L141" s="211"/>
      <c r="M141" s="212"/>
      <c r="N141" s="213"/>
      <c r="O141" s="213"/>
      <c r="P141" s="213"/>
      <c r="Q141" s="213"/>
      <c r="R141" s="213"/>
      <c r="S141" s="213"/>
      <c r="T141" s="214"/>
      <c r="AT141" s="215" t="s">
        <v>136</v>
      </c>
      <c r="AU141" s="215" t="s">
        <v>83</v>
      </c>
      <c r="AV141" s="11" t="s">
        <v>81</v>
      </c>
      <c r="AW141" s="11" t="s">
        <v>36</v>
      </c>
      <c r="AX141" s="11" t="s">
        <v>73</v>
      </c>
      <c r="AY141" s="215" t="s">
        <v>125</v>
      </c>
    </row>
    <row r="142" spans="2:51" s="12" customFormat="1" ht="12">
      <c r="B142" s="216"/>
      <c r="C142" s="217"/>
      <c r="D142" s="203" t="s">
        <v>136</v>
      </c>
      <c r="E142" s="218" t="s">
        <v>30</v>
      </c>
      <c r="F142" s="219" t="s">
        <v>226</v>
      </c>
      <c r="G142" s="217"/>
      <c r="H142" s="220">
        <v>26.28</v>
      </c>
      <c r="I142" s="221"/>
      <c r="J142" s="217"/>
      <c r="K142" s="217"/>
      <c r="L142" s="222"/>
      <c r="M142" s="223"/>
      <c r="N142" s="224"/>
      <c r="O142" s="224"/>
      <c r="P142" s="224"/>
      <c r="Q142" s="224"/>
      <c r="R142" s="224"/>
      <c r="S142" s="224"/>
      <c r="T142" s="225"/>
      <c r="AT142" s="226" t="s">
        <v>136</v>
      </c>
      <c r="AU142" s="226" t="s">
        <v>83</v>
      </c>
      <c r="AV142" s="12" t="s">
        <v>83</v>
      </c>
      <c r="AW142" s="12" t="s">
        <v>36</v>
      </c>
      <c r="AX142" s="12" t="s">
        <v>81</v>
      </c>
      <c r="AY142" s="226" t="s">
        <v>125</v>
      </c>
    </row>
    <row r="143" spans="2:65" s="1" customFormat="1" ht="25.5" customHeight="1">
      <c r="B143" s="40"/>
      <c r="C143" s="191" t="s">
        <v>227</v>
      </c>
      <c r="D143" s="191" t="s">
        <v>127</v>
      </c>
      <c r="E143" s="192" t="s">
        <v>228</v>
      </c>
      <c r="F143" s="193" t="s">
        <v>222</v>
      </c>
      <c r="G143" s="194" t="s">
        <v>183</v>
      </c>
      <c r="H143" s="195">
        <v>39.42</v>
      </c>
      <c r="I143" s="196"/>
      <c r="J143" s="197">
        <f>ROUND(I143*H143,2)</f>
        <v>0</v>
      </c>
      <c r="K143" s="193" t="s">
        <v>131</v>
      </c>
      <c r="L143" s="60"/>
      <c r="M143" s="198" t="s">
        <v>30</v>
      </c>
      <c r="N143" s="199" t="s">
        <v>46</v>
      </c>
      <c r="O143" s="41"/>
      <c r="P143" s="200">
        <f>O143*H143</f>
        <v>0</v>
      </c>
      <c r="Q143" s="200">
        <v>0.361788</v>
      </c>
      <c r="R143" s="200">
        <f>Q143*H143</f>
        <v>14.26168296</v>
      </c>
      <c r="S143" s="200">
        <v>0</v>
      </c>
      <c r="T143" s="201">
        <f>S143*H143</f>
        <v>0</v>
      </c>
      <c r="AR143" s="23" t="s">
        <v>132</v>
      </c>
      <c r="AT143" s="23" t="s">
        <v>127</v>
      </c>
      <c r="AU143" s="23" t="s">
        <v>83</v>
      </c>
      <c r="AY143" s="23" t="s">
        <v>125</v>
      </c>
      <c r="BE143" s="202">
        <f>IF(N143="základní",J143,0)</f>
        <v>0</v>
      </c>
      <c r="BF143" s="202">
        <f>IF(N143="snížená",J143,0)</f>
        <v>0</v>
      </c>
      <c r="BG143" s="202">
        <f>IF(N143="zákl. přenesená",J143,0)</f>
        <v>0</v>
      </c>
      <c r="BH143" s="202">
        <f>IF(N143="sníž. přenesená",J143,0)</f>
        <v>0</v>
      </c>
      <c r="BI143" s="202">
        <f>IF(N143="nulová",J143,0)</f>
        <v>0</v>
      </c>
      <c r="BJ143" s="23" t="s">
        <v>132</v>
      </c>
      <c r="BK143" s="202">
        <f>ROUND(I143*H143,2)</f>
        <v>0</v>
      </c>
      <c r="BL143" s="23" t="s">
        <v>132</v>
      </c>
      <c r="BM143" s="23" t="s">
        <v>229</v>
      </c>
    </row>
    <row r="144" spans="2:47" s="1" customFormat="1" ht="120">
      <c r="B144" s="40"/>
      <c r="C144" s="62"/>
      <c r="D144" s="203" t="s">
        <v>134</v>
      </c>
      <c r="E144" s="62"/>
      <c r="F144" s="204" t="s">
        <v>224</v>
      </c>
      <c r="G144" s="62"/>
      <c r="H144" s="62"/>
      <c r="I144" s="162"/>
      <c r="J144" s="62"/>
      <c r="K144" s="62"/>
      <c r="L144" s="60"/>
      <c r="M144" s="205"/>
      <c r="N144" s="41"/>
      <c r="O144" s="41"/>
      <c r="P144" s="41"/>
      <c r="Q144" s="41"/>
      <c r="R144" s="41"/>
      <c r="S144" s="41"/>
      <c r="T144" s="77"/>
      <c r="AT144" s="23" t="s">
        <v>134</v>
      </c>
      <c r="AU144" s="23" t="s">
        <v>83</v>
      </c>
    </row>
    <row r="145" spans="2:51" s="11" customFormat="1" ht="24">
      <c r="B145" s="206"/>
      <c r="C145" s="207"/>
      <c r="D145" s="203" t="s">
        <v>136</v>
      </c>
      <c r="E145" s="208" t="s">
        <v>30</v>
      </c>
      <c r="F145" s="209" t="s">
        <v>230</v>
      </c>
      <c r="G145" s="207"/>
      <c r="H145" s="208" t="s">
        <v>30</v>
      </c>
      <c r="I145" s="210"/>
      <c r="J145" s="207"/>
      <c r="K145" s="207"/>
      <c r="L145" s="211"/>
      <c r="M145" s="212"/>
      <c r="N145" s="213"/>
      <c r="O145" s="213"/>
      <c r="P145" s="213"/>
      <c r="Q145" s="213"/>
      <c r="R145" s="213"/>
      <c r="S145" s="213"/>
      <c r="T145" s="214"/>
      <c r="AT145" s="215" t="s">
        <v>136</v>
      </c>
      <c r="AU145" s="215" t="s">
        <v>83</v>
      </c>
      <c r="AV145" s="11" t="s">
        <v>81</v>
      </c>
      <c r="AW145" s="11" t="s">
        <v>36</v>
      </c>
      <c r="AX145" s="11" t="s">
        <v>73</v>
      </c>
      <c r="AY145" s="215" t="s">
        <v>125</v>
      </c>
    </row>
    <row r="146" spans="2:51" s="12" customFormat="1" ht="12">
      <c r="B146" s="216"/>
      <c r="C146" s="217"/>
      <c r="D146" s="203" t="s">
        <v>136</v>
      </c>
      <c r="E146" s="218" t="s">
        <v>30</v>
      </c>
      <c r="F146" s="219" t="s">
        <v>231</v>
      </c>
      <c r="G146" s="217"/>
      <c r="H146" s="220">
        <v>39.42</v>
      </c>
      <c r="I146" s="221"/>
      <c r="J146" s="217"/>
      <c r="K146" s="217"/>
      <c r="L146" s="222"/>
      <c r="M146" s="223"/>
      <c r="N146" s="224"/>
      <c r="O146" s="224"/>
      <c r="P146" s="224"/>
      <c r="Q146" s="224"/>
      <c r="R146" s="224"/>
      <c r="S146" s="224"/>
      <c r="T146" s="225"/>
      <c r="AT146" s="226" t="s">
        <v>136</v>
      </c>
      <c r="AU146" s="226" t="s">
        <v>83</v>
      </c>
      <c r="AV146" s="12" t="s">
        <v>83</v>
      </c>
      <c r="AW146" s="12" t="s">
        <v>36</v>
      </c>
      <c r="AX146" s="12" t="s">
        <v>81</v>
      </c>
      <c r="AY146" s="226" t="s">
        <v>125</v>
      </c>
    </row>
    <row r="147" spans="2:63" s="10" customFormat="1" ht="29.85" customHeight="1">
      <c r="B147" s="175"/>
      <c r="C147" s="176"/>
      <c r="D147" s="177" t="s">
        <v>72</v>
      </c>
      <c r="E147" s="189" t="s">
        <v>163</v>
      </c>
      <c r="F147" s="189" t="s">
        <v>232</v>
      </c>
      <c r="G147" s="176"/>
      <c r="H147" s="176"/>
      <c r="I147" s="179"/>
      <c r="J147" s="190">
        <f>BK147</f>
        <v>0</v>
      </c>
      <c r="K147" s="176"/>
      <c r="L147" s="181"/>
      <c r="M147" s="182"/>
      <c r="N147" s="183"/>
      <c r="O147" s="183"/>
      <c r="P147" s="184">
        <f>SUM(P148:P151)</f>
        <v>0</v>
      </c>
      <c r="Q147" s="183"/>
      <c r="R147" s="184">
        <f>SUM(R148:R151)</f>
        <v>7.15407</v>
      </c>
      <c r="S147" s="183"/>
      <c r="T147" s="185">
        <f>SUM(T148:T151)</f>
        <v>0</v>
      </c>
      <c r="AR147" s="186" t="s">
        <v>81</v>
      </c>
      <c r="AT147" s="187" t="s">
        <v>72</v>
      </c>
      <c r="AU147" s="187" t="s">
        <v>81</v>
      </c>
      <c r="AY147" s="186" t="s">
        <v>125</v>
      </c>
      <c r="BK147" s="188">
        <f>SUM(BK148:BK151)</f>
        <v>0</v>
      </c>
    </row>
    <row r="148" spans="2:65" s="1" customFormat="1" ht="25.5" customHeight="1">
      <c r="B148" s="40"/>
      <c r="C148" s="191" t="s">
        <v>10</v>
      </c>
      <c r="D148" s="191" t="s">
        <v>127</v>
      </c>
      <c r="E148" s="192" t="s">
        <v>233</v>
      </c>
      <c r="F148" s="193" t="s">
        <v>234</v>
      </c>
      <c r="G148" s="194" t="s">
        <v>183</v>
      </c>
      <c r="H148" s="195">
        <v>179.3</v>
      </c>
      <c r="I148" s="196"/>
      <c r="J148" s="197">
        <f>ROUND(I148*H148,2)</f>
        <v>0</v>
      </c>
      <c r="K148" s="193" t="s">
        <v>131</v>
      </c>
      <c r="L148" s="60"/>
      <c r="M148" s="198" t="s">
        <v>30</v>
      </c>
      <c r="N148" s="199" t="s">
        <v>46</v>
      </c>
      <c r="O148" s="41"/>
      <c r="P148" s="200">
        <f>O148*H148</f>
        <v>0</v>
      </c>
      <c r="Q148" s="200">
        <v>0.0399</v>
      </c>
      <c r="R148" s="200">
        <f>Q148*H148</f>
        <v>7.15407</v>
      </c>
      <c r="S148" s="200">
        <v>0</v>
      </c>
      <c r="T148" s="201">
        <f>S148*H148</f>
        <v>0</v>
      </c>
      <c r="AR148" s="23" t="s">
        <v>132</v>
      </c>
      <c r="AT148" s="23" t="s">
        <v>127</v>
      </c>
      <c r="AU148" s="23" t="s">
        <v>83</v>
      </c>
      <c r="AY148" s="23" t="s">
        <v>125</v>
      </c>
      <c r="BE148" s="202">
        <f>IF(N148="základní",J148,0)</f>
        <v>0</v>
      </c>
      <c r="BF148" s="202">
        <f>IF(N148="snížená",J148,0)</f>
        <v>0</v>
      </c>
      <c r="BG148" s="202">
        <f>IF(N148="zákl. přenesená",J148,0)</f>
        <v>0</v>
      </c>
      <c r="BH148" s="202">
        <f>IF(N148="sníž. přenesená",J148,0)</f>
        <v>0</v>
      </c>
      <c r="BI148" s="202">
        <f>IF(N148="nulová",J148,0)</f>
        <v>0</v>
      </c>
      <c r="BJ148" s="23" t="s">
        <v>132</v>
      </c>
      <c r="BK148" s="202">
        <f>ROUND(I148*H148,2)</f>
        <v>0</v>
      </c>
      <c r="BL148" s="23" t="s">
        <v>132</v>
      </c>
      <c r="BM148" s="23" t="s">
        <v>235</v>
      </c>
    </row>
    <row r="149" spans="2:47" s="1" customFormat="1" ht="60">
      <c r="B149" s="40"/>
      <c r="C149" s="62"/>
      <c r="D149" s="203" t="s">
        <v>134</v>
      </c>
      <c r="E149" s="62"/>
      <c r="F149" s="204" t="s">
        <v>236</v>
      </c>
      <c r="G149" s="62"/>
      <c r="H149" s="62"/>
      <c r="I149" s="162"/>
      <c r="J149" s="62"/>
      <c r="K149" s="62"/>
      <c r="L149" s="60"/>
      <c r="M149" s="205"/>
      <c r="N149" s="41"/>
      <c r="O149" s="41"/>
      <c r="P149" s="41"/>
      <c r="Q149" s="41"/>
      <c r="R149" s="41"/>
      <c r="S149" s="41"/>
      <c r="T149" s="77"/>
      <c r="AT149" s="23" t="s">
        <v>134</v>
      </c>
      <c r="AU149" s="23" t="s">
        <v>83</v>
      </c>
    </row>
    <row r="150" spans="2:51" s="11" customFormat="1" ht="12">
      <c r="B150" s="206"/>
      <c r="C150" s="207"/>
      <c r="D150" s="203" t="s">
        <v>136</v>
      </c>
      <c r="E150" s="208" t="s">
        <v>30</v>
      </c>
      <c r="F150" s="209" t="s">
        <v>237</v>
      </c>
      <c r="G150" s="207"/>
      <c r="H150" s="208" t="s">
        <v>30</v>
      </c>
      <c r="I150" s="210"/>
      <c r="J150" s="207"/>
      <c r="K150" s="207"/>
      <c r="L150" s="211"/>
      <c r="M150" s="212"/>
      <c r="N150" s="213"/>
      <c r="O150" s="213"/>
      <c r="P150" s="213"/>
      <c r="Q150" s="213"/>
      <c r="R150" s="213"/>
      <c r="S150" s="213"/>
      <c r="T150" s="214"/>
      <c r="AT150" s="215" t="s">
        <v>136</v>
      </c>
      <c r="AU150" s="215" t="s">
        <v>83</v>
      </c>
      <c r="AV150" s="11" t="s">
        <v>81</v>
      </c>
      <c r="AW150" s="11" t="s">
        <v>36</v>
      </c>
      <c r="AX150" s="11" t="s">
        <v>73</v>
      </c>
      <c r="AY150" s="215" t="s">
        <v>125</v>
      </c>
    </row>
    <row r="151" spans="2:51" s="12" customFormat="1" ht="12">
      <c r="B151" s="216"/>
      <c r="C151" s="217"/>
      <c r="D151" s="203" t="s">
        <v>136</v>
      </c>
      <c r="E151" s="218" t="s">
        <v>30</v>
      </c>
      <c r="F151" s="219" t="s">
        <v>238</v>
      </c>
      <c r="G151" s="217"/>
      <c r="H151" s="220">
        <v>179.3</v>
      </c>
      <c r="I151" s="221"/>
      <c r="J151" s="217"/>
      <c r="K151" s="217"/>
      <c r="L151" s="222"/>
      <c r="M151" s="223"/>
      <c r="N151" s="224"/>
      <c r="O151" s="224"/>
      <c r="P151" s="224"/>
      <c r="Q151" s="224"/>
      <c r="R151" s="224"/>
      <c r="S151" s="224"/>
      <c r="T151" s="225"/>
      <c r="AT151" s="226" t="s">
        <v>136</v>
      </c>
      <c r="AU151" s="226" t="s">
        <v>83</v>
      </c>
      <c r="AV151" s="12" t="s">
        <v>83</v>
      </c>
      <c r="AW151" s="12" t="s">
        <v>36</v>
      </c>
      <c r="AX151" s="12" t="s">
        <v>81</v>
      </c>
      <c r="AY151" s="226" t="s">
        <v>125</v>
      </c>
    </row>
    <row r="152" spans="2:63" s="10" customFormat="1" ht="29.85" customHeight="1">
      <c r="B152" s="175"/>
      <c r="C152" s="176"/>
      <c r="D152" s="177" t="s">
        <v>72</v>
      </c>
      <c r="E152" s="189" t="s">
        <v>189</v>
      </c>
      <c r="F152" s="189" t="s">
        <v>239</v>
      </c>
      <c r="G152" s="176"/>
      <c r="H152" s="176"/>
      <c r="I152" s="179"/>
      <c r="J152" s="190">
        <f>BK152</f>
        <v>0</v>
      </c>
      <c r="K152" s="176"/>
      <c r="L152" s="181"/>
      <c r="M152" s="182"/>
      <c r="N152" s="183"/>
      <c r="O152" s="183"/>
      <c r="P152" s="184">
        <f>SUM(P153:P190)</f>
        <v>0</v>
      </c>
      <c r="Q152" s="183"/>
      <c r="R152" s="184">
        <f>SUM(R153:R190)</f>
        <v>10.076555</v>
      </c>
      <c r="S152" s="183"/>
      <c r="T152" s="185">
        <f>SUM(T153:T190)</f>
        <v>41.456900000000005</v>
      </c>
      <c r="AR152" s="186" t="s">
        <v>81</v>
      </c>
      <c r="AT152" s="187" t="s">
        <v>72</v>
      </c>
      <c r="AU152" s="187" t="s">
        <v>81</v>
      </c>
      <c r="AY152" s="186" t="s">
        <v>125</v>
      </c>
      <c r="BK152" s="188">
        <f>SUM(BK153:BK190)</f>
        <v>0</v>
      </c>
    </row>
    <row r="153" spans="2:65" s="1" customFormat="1" ht="51" customHeight="1">
      <c r="B153" s="40"/>
      <c r="C153" s="191" t="s">
        <v>240</v>
      </c>
      <c r="D153" s="191" t="s">
        <v>127</v>
      </c>
      <c r="E153" s="192" t="s">
        <v>241</v>
      </c>
      <c r="F153" s="193" t="s">
        <v>242</v>
      </c>
      <c r="G153" s="194" t="s">
        <v>183</v>
      </c>
      <c r="H153" s="195">
        <v>245</v>
      </c>
      <c r="I153" s="196"/>
      <c r="J153" s="197">
        <f>ROUND(I153*H153,2)</f>
        <v>0</v>
      </c>
      <c r="K153" s="193" t="s">
        <v>131</v>
      </c>
      <c r="L153" s="60"/>
      <c r="M153" s="198" t="s">
        <v>30</v>
      </c>
      <c r="N153" s="199" t="s">
        <v>46</v>
      </c>
      <c r="O153" s="41"/>
      <c r="P153" s="200">
        <f>O153*H153</f>
        <v>0</v>
      </c>
      <c r="Q153" s="200">
        <v>0</v>
      </c>
      <c r="R153" s="200">
        <f>Q153*H153</f>
        <v>0</v>
      </c>
      <c r="S153" s="200">
        <v>0</v>
      </c>
      <c r="T153" s="201">
        <f>S153*H153</f>
        <v>0</v>
      </c>
      <c r="AR153" s="23" t="s">
        <v>132</v>
      </c>
      <c r="AT153" s="23" t="s">
        <v>127</v>
      </c>
      <c r="AU153" s="23" t="s">
        <v>83</v>
      </c>
      <c r="AY153" s="23" t="s">
        <v>125</v>
      </c>
      <c r="BE153" s="202">
        <f>IF(N153="základní",J153,0)</f>
        <v>0</v>
      </c>
      <c r="BF153" s="202">
        <f>IF(N153="snížená",J153,0)</f>
        <v>0</v>
      </c>
      <c r="BG153" s="202">
        <f>IF(N153="zákl. přenesená",J153,0)</f>
        <v>0</v>
      </c>
      <c r="BH153" s="202">
        <f>IF(N153="sníž. přenesená",J153,0)</f>
        <v>0</v>
      </c>
      <c r="BI153" s="202">
        <f>IF(N153="nulová",J153,0)</f>
        <v>0</v>
      </c>
      <c r="BJ153" s="23" t="s">
        <v>132</v>
      </c>
      <c r="BK153" s="202">
        <f>ROUND(I153*H153,2)</f>
        <v>0</v>
      </c>
      <c r="BL153" s="23" t="s">
        <v>132</v>
      </c>
      <c r="BM153" s="23" t="s">
        <v>243</v>
      </c>
    </row>
    <row r="154" spans="2:47" s="1" customFormat="1" ht="132">
      <c r="B154" s="40"/>
      <c r="C154" s="62"/>
      <c r="D154" s="203" t="s">
        <v>134</v>
      </c>
      <c r="E154" s="62"/>
      <c r="F154" s="204" t="s">
        <v>244</v>
      </c>
      <c r="G154" s="62"/>
      <c r="H154" s="62"/>
      <c r="I154" s="162"/>
      <c r="J154" s="62"/>
      <c r="K154" s="62"/>
      <c r="L154" s="60"/>
      <c r="M154" s="205"/>
      <c r="N154" s="41"/>
      <c r="O154" s="41"/>
      <c r="P154" s="41"/>
      <c r="Q154" s="41"/>
      <c r="R154" s="41"/>
      <c r="S154" s="41"/>
      <c r="T154" s="77"/>
      <c r="AT154" s="23" t="s">
        <v>134</v>
      </c>
      <c r="AU154" s="23" t="s">
        <v>83</v>
      </c>
    </row>
    <row r="155" spans="2:51" s="11" customFormat="1" ht="12">
      <c r="B155" s="206"/>
      <c r="C155" s="207"/>
      <c r="D155" s="203" t="s">
        <v>136</v>
      </c>
      <c r="E155" s="208" t="s">
        <v>30</v>
      </c>
      <c r="F155" s="209" t="s">
        <v>245</v>
      </c>
      <c r="G155" s="207"/>
      <c r="H155" s="208" t="s">
        <v>30</v>
      </c>
      <c r="I155" s="210"/>
      <c r="J155" s="207"/>
      <c r="K155" s="207"/>
      <c r="L155" s="211"/>
      <c r="M155" s="212"/>
      <c r="N155" s="213"/>
      <c r="O155" s="213"/>
      <c r="P155" s="213"/>
      <c r="Q155" s="213"/>
      <c r="R155" s="213"/>
      <c r="S155" s="213"/>
      <c r="T155" s="214"/>
      <c r="AT155" s="215" t="s">
        <v>136</v>
      </c>
      <c r="AU155" s="215" t="s">
        <v>83</v>
      </c>
      <c r="AV155" s="11" t="s">
        <v>81</v>
      </c>
      <c r="AW155" s="11" t="s">
        <v>36</v>
      </c>
      <c r="AX155" s="11" t="s">
        <v>73</v>
      </c>
      <c r="AY155" s="215" t="s">
        <v>125</v>
      </c>
    </row>
    <row r="156" spans="2:51" s="12" customFormat="1" ht="12">
      <c r="B156" s="216"/>
      <c r="C156" s="217"/>
      <c r="D156" s="203" t="s">
        <v>136</v>
      </c>
      <c r="E156" s="218" t="s">
        <v>30</v>
      </c>
      <c r="F156" s="219" t="s">
        <v>246</v>
      </c>
      <c r="G156" s="217"/>
      <c r="H156" s="220">
        <v>245</v>
      </c>
      <c r="I156" s="221"/>
      <c r="J156" s="217"/>
      <c r="K156" s="217"/>
      <c r="L156" s="222"/>
      <c r="M156" s="223"/>
      <c r="N156" s="224"/>
      <c r="O156" s="224"/>
      <c r="P156" s="224"/>
      <c r="Q156" s="224"/>
      <c r="R156" s="224"/>
      <c r="S156" s="224"/>
      <c r="T156" s="225"/>
      <c r="AT156" s="226" t="s">
        <v>136</v>
      </c>
      <c r="AU156" s="226" t="s">
        <v>83</v>
      </c>
      <c r="AV156" s="12" t="s">
        <v>83</v>
      </c>
      <c r="AW156" s="12" t="s">
        <v>36</v>
      </c>
      <c r="AX156" s="12" t="s">
        <v>81</v>
      </c>
      <c r="AY156" s="226" t="s">
        <v>125</v>
      </c>
    </row>
    <row r="157" spans="2:65" s="1" customFormat="1" ht="51" customHeight="1">
      <c r="B157" s="40"/>
      <c r="C157" s="191" t="s">
        <v>247</v>
      </c>
      <c r="D157" s="191" t="s">
        <v>127</v>
      </c>
      <c r="E157" s="192" t="s">
        <v>248</v>
      </c>
      <c r="F157" s="193" t="s">
        <v>249</v>
      </c>
      <c r="G157" s="194" t="s">
        <v>183</v>
      </c>
      <c r="H157" s="195">
        <v>179.3</v>
      </c>
      <c r="I157" s="196"/>
      <c r="J157" s="197">
        <f>ROUND(I157*H157,2)</f>
        <v>0</v>
      </c>
      <c r="K157" s="193" t="s">
        <v>131</v>
      </c>
      <c r="L157" s="60"/>
      <c r="M157" s="198" t="s">
        <v>30</v>
      </c>
      <c r="N157" s="199" t="s">
        <v>46</v>
      </c>
      <c r="O157" s="41"/>
      <c r="P157" s="200">
        <f>O157*H157</f>
        <v>0</v>
      </c>
      <c r="Q157" s="200">
        <v>0</v>
      </c>
      <c r="R157" s="200">
        <f>Q157*H157</f>
        <v>0</v>
      </c>
      <c r="S157" s="200">
        <v>0.023</v>
      </c>
      <c r="T157" s="201">
        <f>S157*H157</f>
        <v>4.1239</v>
      </c>
      <c r="AR157" s="23" t="s">
        <v>132</v>
      </c>
      <c r="AT157" s="23" t="s">
        <v>127</v>
      </c>
      <c r="AU157" s="23" t="s">
        <v>83</v>
      </c>
      <c r="AY157" s="23" t="s">
        <v>125</v>
      </c>
      <c r="BE157" s="202">
        <f>IF(N157="základní",J157,0)</f>
        <v>0</v>
      </c>
      <c r="BF157" s="202">
        <f>IF(N157="snížená",J157,0)</f>
        <v>0</v>
      </c>
      <c r="BG157" s="202">
        <f>IF(N157="zákl. přenesená",J157,0)</f>
        <v>0</v>
      </c>
      <c r="BH157" s="202">
        <f>IF(N157="sníž. přenesená",J157,0)</f>
        <v>0</v>
      </c>
      <c r="BI157" s="202">
        <f>IF(N157="nulová",J157,0)</f>
        <v>0</v>
      </c>
      <c r="BJ157" s="23" t="s">
        <v>132</v>
      </c>
      <c r="BK157" s="202">
        <f>ROUND(I157*H157,2)</f>
        <v>0</v>
      </c>
      <c r="BL157" s="23" t="s">
        <v>132</v>
      </c>
      <c r="BM157" s="23" t="s">
        <v>250</v>
      </c>
    </row>
    <row r="158" spans="2:47" s="1" customFormat="1" ht="132">
      <c r="B158" s="40"/>
      <c r="C158" s="62"/>
      <c r="D158" s="203" t="s">
        <v>134</v>
      </c>
      <c r="E158" s="62"/>
      <c r="F158" s="204" t="s">
        <v>244</v>
      </c>
      <c r="G158" s="62"/>
      <c r="H158" s="62"/>
      <c r="I158" s="162"/>
      <c r="J158" s="62"/>
      <c r="K158" s="62"/>
      <c r="L158" s="60"/>
      <c r="M158" s="205"/>
      <c r="N158" s="41"/>
      <c r="O158" s="41"/>
      <c r="P158" s="41"/>
      <c r="Q158" s="41"/>
      <c r="R158" s="41"/>
      <c r="S158" s="41"/>
      <c r="T158" s="77"/>
      <c r="AT158" s="23" t="s">
        <v>134</v>
      </c>
      <c r="AU158" s="23" t="s">
        <v>83</v>
      </c>
    </row>
    <row r="159" spans="2:51" s="11" customFormat="1" ht="12">
      <c r="B159" s="206"/>
      <c r="C159" s="207"/>
      <c r="D159" s="203" t="s">
        <v>136</v>
      </c>
      <c r="E159" s="208" t="s">
        <v>30</v>
      </c>
      <c r="F159" s="209" t="s">
        <v>237</v>
      </c>
      <c r="G159" s="207"/>
      <c r="H159" s="208" t="s">
        <v>30</v>
      </c>
      <c r="I159" s="210"/>
      <c r="J159" s="207"/>
      <c r="K159" s="207"/>
      <c r="L159" s="211"/>
      <c r="M159" s="212"/>
      <c r="N159" s="213"/>
      <c r="O159" s="213"/>
      <c r="P159" s="213"/>
      <c r="Q159" s="213"/>
      <c r="R159" s="213"/>
      <c r="S159" s="213"/>
      <c r="T159" s="214"/>
      <c r="AT159" s="215" t="s">
        <v>136</v>
      </c>
      <c r="AU159" s="215" t="s">
        <v>83</v>
      </c>
      <c r="AV159" s="11" t="s">
        <v>81</v>
      </c>
      <c r="AW159" s="11" t="s">
        <v>36</v>
      </c>
      <c r="AX159" s="11" t="s">
        <v>73</v>
      </c>
      <c r="AY159" s="215" t="s">
        <v>125</v>
      </c>
    </row>
    <row r="160" spans="2:51" s="12" customFormat="1" ht="12">
      <c r="B160" s="216"/>
      <c r="C160" s="217"/>
      <c r="D160" s="203" t="s">
        <v>136</v>
      </c>
      <c r="E160" s="218" t="s">
        <v>30</v>
      </c>
      <c r="F160" s="219" t="s">
        <v>238</v>
      </c>
      <c r="G160" s="217"/>
      <c r="H160" s="220">
        <v>179.3</v>
      </c>
      <c r="I160" s="221"/>
      <c r="J160" s="217"/>
      <c r="K160" s="217"/>
      <c r="L160" s="222"/>
      <c r="M160" s="223"/>
      <c r="N160" s="224"/>
      <c r="O160" s="224"/>
      <c r="P160" s="224"/>
      <c r="Q160" s="224"/>
      <c r="R160" s="224"/>
      <c r="S160" s="224"/>
      <c r="T160" s="225"/>
      <c r="AT160" s="226" t="s">
        <v>136</v>
      </c>
      <c r="AU160" s="226" t="s">
        <v>83</v>
      </c>
      <c r="AV160" s="12" t="s">
        <v>83</v>
      </c>
      <c r="AW160" s="12" t="s">
        <v>36</v>
      </c>
      <c r="AX160" s="12" t="s">
        <v>81</v>
      </c>
      <c r="AY160" s="226" t="s">
        <v>125</v>
      </c>
    </row>
    <row r="161" spans="2:65" s="1" customFormat="1" ht="25.5" customHeight="1">
      <c r="B161" s="40"/>
      <c r="C161" s="191" t="s">
        <v>195</v>
      </c>
      <c r="D161" s="191" t="s">
        <v>127</v>
      </c>
      <c r="E161" s="192" t="s">
        <v>251</v>
      </c>
      <c r="F161" s="193" t="s">
        <v>252</v>
      </c>
      <c r="G161" s="194" t="s">
        <v>130</v>
      </c>
      <c r="H161" s="195">
        <v>9.855</v>
      </c>
      <c r="I161" s="196"/>
      <c r="J161" s="197">
        <f>ROUND(I161*H161,2)</f>
        <v>0</v>
      </c>
      <c r="K161" s="193" t="s">
        <v>131</v>
      </c>
      <c r="L161" s="60"/>
      <c r="M161" s="198" t="s">
        <v>30</v>
      </c>
      <c r="N161" s="199" t="s">
        <v>46</v>
      </c>
      <c r="O161" s="41"/>
      <c r="P161" s="200">
        <f>O161*H161</f>
        <v>0</v>
      </c>
      <c r="Q161" s="200">
        <v>0</v>
      </c>
      <c r="R161" s="200">
        <f>Q161*H161</f>
        <v>0</v>
      </c>
      <c r="S161" s="200">
        <v>2.2</v>
      </c>
      <c r="T161" s="201">
        <f>S161*H161</f>
        <v>21.681</v>
      </c>
      <c r="AR161" s="23" t="s">
        <v>132</v>
      </c>
      <c r="AT161" s="23" t="s">
        <v>127</v>
      </c>
      <c r="AU161" s="23" t="s">
        <v>83</v>
      </c>
      <c r="AY161" s="23" t="s">
        <v>125</v>
      </c>
      <c r="BE161" s="202">
        <f>IF(N161="základní",J161,0)</f>
        <v>0</v>
      </c>
      <c r="BF161" s="202">
        <f>IF(N161="snížená",J161,0)</f>
        <v>0</v>
      </c>
      <c r="BG161" s="202">
        <f>IF(N161="zákl. přenesená",J161,0)</f>
        <v>0</v>
      </c>
      <c r="BH161" s="202">
        <f>IF(N161="sníž. přenesená",J161,0)</f>
        <v>0</v>
      </c>
      <c r="BI161" s="202">
        <f>IF(N161="nulová",J161,0)</f>
        <v>0</v>
      </c>
      <c r="BJ161" s="23" t="s">
        <v>132</v>
      </c>
      <c r="BK161" s="202">
        <f>ROUND(I161*H161,2)</f>
        <v>0</v>
      </c>
      <c r="BL161" s="23" t="s">
        <v>132</v>
      </c>
      <c r="BM161" s="23" t="s">
        <v>253</v>
      </c>
    </row>
    <row r="162" spans="2:47" s="1" customFormat="1" ht="144">
      <c r="B162" s="40"/>
      <c r="C162" s="62"/>
      <c r="D162" s="203" t="s">
        <v>134</v>
      </c>
      <c r="E162" s="62"/>
      <c r="F162" s="204" t="s">
        <v>254</v>
      </c>
      <c r="G162" s="62"/>
      <c r="H162" s="62"/>
      <c r="I162" s="162"/>
      <c r="J162" s="62"/>
      <c r="K162" s="62"/>
      <c r="L162" s="60"/>
      <c r="M162" s="205"/>
      <c r="N162" s="41"/>
      <c r="O162" s="41"/>
      <c r="P162" s="41"/>
      <c r="Q162" s="41"/>
      <c r="R162" s="41"/>
      <c r="S162" s="41"/>
      <c r="T162" s="77"/>
      <c r="AT162" s="23" t="s">
        <v>134</v>
      </c>
      <c r="AU162" s="23" t="s">
        <v>83</v>
      </c>
    </row>
    <row r="163" spans="2:51" s="11" customFormat="1" ht="24">
      <c r="B163" s="206"/>
      <c r="C163" s="207"/>
      <c r="D163" s="203" t="s">
        <v>136</v>
      </c>
      <c r="E163" s="208" t="s">
        <v>30</v>
      </c>
      <c r="F163" s="209" t="s">
        <v>255</v>
      </c>
      <c r="G163" s="207"/>
      <c r="H163" s="208" t="s">
        <v>30</v>
      </c>
      <c r="I163" s="210"/>
      <c r="J163" s="207"/>
      <c r="K163" s="207"/>
      <c r="L163" s="211"/>
      <c r="M163" s="212"/>
      <c r="N163" s="213"/>
      <c r="O163" s="213"/>
      <c r="P163" s="213"/>
      <c r="Q163" s="213"/>
      <c r="R163" s="213"/>
      <c r="S163" s="213"/>
      <c r="T163" s="214"/>
      <c r="AT163" s="215" t="s">
        <v>136</v>
      </c>
      <c r="AU163" s="215" t="s">
        <v>83</v>
      </c>
      <c r="AV163" s="11" t="s">
        <v>81</v>
      </c>
      <c r="AW163" s="11" t="s">
        <v>36</v>
      </c>
      <c r="AX163" s="11" t="s">
        <v>73</v>
      </c>
      <c r="AY163" s="215" t="s">
        <v>125</v>
      </c>
    </row>
    <row r="164" spans="2:51" s="12" customFormat="1" ht="12">
      <c r="B164" s="216"/>
      <c r="C164" s="217"/>
      <c r="D164" s="203" t="s">
        <v>136</v>
      </c>
      <c r="E164" s="218" t="s">
        <v>30</v>
      </c>
      <c r="F164" s="219" t="s">
        <v>256</v>
      </c>
      <c r="G164" s="217"/>
      <c r="H164" s="220">
        <v>9.855</v>
      </c>
      <c r="I164" s="221"/>
      <c r="J164" s="217"/>
      <c r="K164" s="217"/>
      <c r="L164" s="222"/>
      <c r="M164" s="223"/>
      <c r="N164" s="224"/>
      <c r="O164" s="224"/>
      <c r="P164" s="224"/>
      <c r="Q164" s="224"/>
      <c r="R164" s="224"/>
      <c r="S164" s="224"/>
      <c r="T164" s="225"/>
      <c r="AT164" s="226" t="s">
        <v>136</v>
      </c>
      <c r="AU164" s="226" t="s">
        <v>83</v>
      </c>
      <c r="AV164" s="12" t="s">
        <v>83</v>
      </c>
      <c r="AW164" s="12" t="s">
        <v>36</v>
      </c>
      <c r="AX164" s="12" t="s">
        <v>81</v>
      </c>
      <c r="AY164" s="226" t="s">
        <v>125</v>
      </c>
    </row>
    <row r="165" spans="2:65" s="1" customFormat="1" ht="25.5" customHeight="1">
      <c r="B165" s="40"/>
      <c r="C165" s="191" t="s">
        <v>257</v>
      </c>
      <c r="D165" s="191" t="s">
        <v>127</v>
      </c>
      <c r="E165" s="192" t="s">
        <v>258</v>
      </c>
      <c r="F165" s="193" t="s">
        <v>259</v>
      </c>
      <c r="G165" s="194" t="s">
        <v>183</v>
      </c>
      <c r="H165" s="195">
        <v>223.6</v>
      </c>
      <c r="I165" s="196"/>
      <c r="J165" s="197">
        <f>ROUND(I165*H165,2)</f>
        <v>0</v>
      </c>
      <c r="K165" s="193" t="s">
        <v>30</v>
      </c>
      <c r="L165" s="60"/>
      <c r="M165" s="198" t="s">
        <v>30</v>
      </c>
      <c r="N165" s="199" t="s">
        <v>46</v>
      </c>
      <c r="O165" s="41"/>
      <c r="P165" s="200">
        <f>O165*H165</f>
        <v>0</v>
      </c>
      <c r="Q165" s="200">
        <v>0</v>
      </c>
      <c r="R165" s="200">
        <f>Q165*H165</f>
        <v>0</v>
      </c>
      <c r="S165" s="200">
        <v>0.07</v>
      </c>
      <c r="T165" s="201">
        <f>S165*H165</f>
        <v>15.652000000000001</v>
      </c>
      <c r="AR165" s="23" t="s">
        <v>132</v>
      </c>
      <c r="AT165" s="23" t="s">
        <v>127</v>
      </c>
      <c r="AU165" s="23" t="s">
        <v>83</v>
      </c>
      <c r="AY165" s="23" t="s">
        <v>125</v>
      </c>
      <c r="BE165" s="202">
        <f>IF(N165="základní",J165,0)</f>
        <v>0</v>
      </c>
      <c r="BF165" s="202">
        <f>IF(N165="snížená",J165,0)</f>
        <v>0</v>
      </c>
      <c r="BG165" s="202">
        <f>IF(N165="zákl. přenesená",J165,0)</f>
        <v>0</v>
      </c>
      <c r="BH165" s="202">
        <f>IF(N165="sníž. přenesená",J165,0)</f>
        <v>0</v>
      </c>
      <c r="BI165" s="202">
        <f>IF(N165="nulová",J165,0)</f>
        <v>0</v>
      </c>
      <c r="BJ165" s="23" t="s">
        <v>132</v>
      </c>
      <c r="BK165" s="202">
        <f>ROUND(I165*H165,2)</f>
        <v>0</v>
      </c>
      <c r="BL165" s="23" t="s">
        <v>132</v>
      </c>
      <c r="BM165" s="23" t="s">
        <v>260</v>
      </c>
    </row>
    <row r="166" spans="2:47" s="1" customFormat="1" ht="84">
      <c r="B166" s="40"/>
      <c r="C166" s="62"/>
      <c r="D166" s="203" t="s">
        <v>134</v>
      </c>
      <c r="E166" s="62"/>
      <c r="F166" s="204" t="s">
        <v>261</v>
      </c>
      <c r="G166" s="62"/>
      <c r="H166" s="62"/>
      <c r="I166" s="162"/>
      <c r="J166" s="62"/>
      <c r="K166" s="62"/>
      <c r="L166" s="60"/>
      <c r="M166" s="205"/>
      <c r="N166" s="41"/>
      <c r="O166" s="41"/>
      <c r="P166" s="41"/>
      <c r="Q166" s="41"/>
      <c r="R166" s="41"/>
      <c r="S166" s="41"/>
      <c r="T166" s="77"/>
      <c r="AT166" s="23" t="s">
        <v>134</v>
      </c>
      <c r="AU166" s="23" t="s">
        <v>83</v>
      </c>
    </row>
    <row r="167" spans="2:51" s="11" customFormat="1" ht="24">
      <c r="B167" s="206"/>
      <c r="C167" s="207"/>
      <c r="D167" s="203" t="s">
        <v>136</v>
      </c>
      <c r="E167" s="208" t="s">
        <v>30</v>
      </c>
      <c r="F167" s="209" t="s">
        <v>262</v>
      </c>
      <c r="G167" s="207"/>
      <c r="H167" s="208" t="s">
        <v>30</v>
      </c>
      <c r="I167" s="210"/>
      <c r="J167" s="207"/>
      <c r="K167" s="207"/>
      <c r="L167" s="211"/>
      <c r="M167" s="212"/>
      <c r="N167" s="213"/>
      <c r="O167" s="213"/>
      <c r="P167" s="213"/>
      <c r="Q167" s="213"/>
      <c r="R167" s="213"/>
      <c r="S167" s="213"/>
      <c r="T167" s="214"/>
      <c r="AT167" s="215" t="s">
        <v>136</v>
      </c>
      <c r="AU167" s="215" t="s">
        <v>83</v>
      </c>
      <c r="AV167" s="11" t="s">
        <v>81</v>
      </c>
      <c r="AW167" s="11" t="s">
        <v>36</v>
      </c>
      <c r="AX167" s="11" t="s">
        <v>73</v>
      </c>
      <c r="AY167" s="215" t="s">
        <v>125</v>
      </c>
    </row>
    <row r="168" spans="2:51" s="12" customFormat="1" ht="12">
      <c r="B168" s="216"/>
      <c r="C168" s="217"/>
      <c r="D168" s="203" t="s">
        <v>136</v>
      </c>
      <c r="E168" s="218" t="s">
        <v>30</v>
      </c>
      <c r="F168" s="219" t="s">
        <v>263</v>
      </c>
      <c r="G168" s="217"/>
      <c r="H168" s="220">
        <v>223.6</v>
      </c>
      <c r="I168" s="221"/>
      <c r="J168" s="217"/>
      <c r="K168" s="217"/>
      <c r="L168" s="222"/>
      <c r="M168" s="223"/>
      <c r="N168" s="224"/>
      <c r="O168" s="224"/>
      <c r="P168" s="224"/>
      <c r="Q168" s="224"/>
      <c r="R168" s="224"/>
      <c r="S168" s="224"/>
      <c r="T168" s="225"/>
      <c r="AT168" s="226" t="s">
        <v>136</v>
      </c>
      <c r="AU168" s="226" t="s">
        <v>83</v>
      </c>
      <c r="AV168" s="12" t="s">
        <v>83</v>
      </c>
      <c r="AW168" s="12" t="s">
        <v>36</v>
      </c>
      <c r="AX168" s="12" t="s">
        <v>81</v>
      </c>
      <c r="AY168" s="226" t="s">
        <v>125</v>
      </c>
    </row>
    <row r="169" spans="2:65" s="1" customFormat="1" ht="16.5" customHeight="1">
      <c r="B169" s="40"/>
      <c r="C169" s="191" t="s">
        <v>264</v>
      </c>
      <c r="D169" s="191" t="s">
        <v>127</v>
      </c>
      <c r="E169" s="192" t="s">
        <v>265</v>
      </c>
      <c r="F169" s="193" t="s">
        <v>266</v>
      </c>
      <c r="G169" s="194" t="s">
        <v>183</v>
      </c>
      <c r="H169" s="195">
        <v>223.6</v>
      </c>
      <c r="I169" s="196"/>
      <c r="J169" s="197">
        <f>ROUND(I169*H169,2)</f>
        <v>0</v>
      </c>
      <c r="K169" s="193" t="s">
        <v>30</v>
      </c>
      <c r="L169" s="60"/>
      <c r="M169" s="198" t="s">
        <v>30</v>
      </c>
      <c r="N169" s="199" t="s">
        <v>46</v>
      </c>
      <c r="O169" s="41"/>
      <c r="P169" s="200">
        <f>O169*H169</f>
        <v>0</v>
      </c>
      <c r="Q169" s="200">
        <v>0</v>
      </c>
      <c r="R169" s="200">
        <f>Q169*H169</f>
        <v>0</v>
      </c>
      <c r="S169" s="200">
        <v>0</v>
      </c>
      <c r="T169" s="201">
        <f>S169*H169</f>
        <v>0</v>
      </c>
      <c r="AR169" s="23" t="s">
        <v>132</v>
      </c>
      <c r="AT169" s="23" t="s">
        <v>127</v>
      </c>
      <c r="AU169" s="23" t="s">
        <v>83</v>
      </c>
      <c r="AY169" s="23" t="s">
        <v>125</v>
      </c>
      <c r="BE169" s="202">
        <f>IF(N169="základní",J169,0)</f>
        <v>0</v>
      </c>
      <c r="BF169" s="202">
        <f>IF(N169="snížená",J169,0)</f>
        <v>0</v>
      </c>
      <c r="BG169" s="202">
        <f>IF(N169="zákl. přenesená",J169,0)</f>
        <v>0</v>
      </c>
      <c r="BH169" s="202">
        <f>IF(N169="sníž. přenesená",J169,0)</f>
        <v>0</v>
      </c>
      <c r="BI169" s="202">
        <f>IF(N169="nulová",J169,0)</f>
        <v>0</v>
      </c>
      <c r="BJ169" s="23" t="s">
        <v>132</v>
      </c>
      <c r="BK169" s="202">
        <f>ROUND(I169*H169,2)</f>
        <v>0</v>
      </c>
      <c r="BL169" s="23" t="s">
        <v>132</v>
      </c>
      <c r="BM169" s="23" t="s">
        <v>267</v>
      </c>
    </row>
    <row r="170" spans="2:47" s="1" customFormat="1" ht="84">
      <c r="B170" s="40"/>
      <c r="C170" s="62"/>
      <c r="D170" s="203" t="s">
        <v>134</v>
      </c>
      <c r="E170" s="62"/>
      <c r="F170" s="204" t="s">
        <v>268</v>
      </c>
      <c r="G170" s="62"/>
      <c r="H170" s="62"/>
      <c r="I170" s="162"/>
      <c r="J170" s="62"/>
      <c r="K170" s="62"/>
      <c r="L170" s="60"/>
      <c r="M170" s="205"/>
      <c r="N170" s="41"/>
      <c r="O170" s="41"/>
      <c r="P170" s="41"/>
      <c r="Q170" s="41"/>
      <c r="R170" s="41"/>
      <c r="S170" s="41"/>
      <c r="T170" s="77"/>
      <c r="AT170" s="23" t="s">
        <v>134</v>
      </c>
      <c r="AU170" s="23" t="s">
        <v>83</v>
      </c>
    </row>
    <row r="171" spans="2:51" s="11" customFormat="1" ht="24">
      <c r="B171" s="206"/>
      <c r="C171" s="207"/>
      <c r="D171" s="203" t="s">
        <v>136</v>
      </c>
      <c r="E171" s="208" t="s">
        <v>30</v>
      </c>
      <c r="F171" s="209" t="s">
        <v>269</v>
      </c>
      <c r="G171" s="207"/>
      <c r="H171" s="208" t="s">
        <v>30</v>
      </c>
      <c r="I171" s="210"/>
      <c r="J171" s="207"/>
      <c r="K171" s="207"/>
      <c r="L171" s="211"/>
      <c r="M171" s="212"/>
      <c r="N171" s="213"/>
      <c r="O171" s="213"/>
      <c r="P171" s="213"/>
      <c r="Q171" s="213"/>
      <c r="R171" s="213"/>
      <c r="S171" s="213"/>
      <c r="T171" s="214"/>
      <c r="AT171" s="215" t="s">
        <v>136</v>
      </c>
      <c r="AU171" s="215" t="s">
        <v>83</v>
      </c>
      <c r="AV171" s="11" t="s">
        <v>81</v>
      </c>
      <c r="AW171" s="11" t="s">
        <v>36</v>
      </c>
      <c r="AX171" s="11" t="s">
        <v>73</v>
      </c>
      <c r="AY171" s="215" t="s">
        <v>125</v>
      </c>
    </row>
    <row r="172" spans="2:51" s="12" customFormat="1" ht="12">
      <c r="B172" s="216"/>
      <c r="C172" s="217"/>
      <c r="D172" s="203" t="s">
        <v>136</v>
      </c>
      <c r="E172" s="218" t="s">
        <v>30</v>
      </c>
      <c r="F172" s="219" t="s">
        <v>263</v>
      </c>
      <c r="G172" s="217"/>
      <c r="H172" s="220">
        <v>223.6</v>
      </c>
      <c r="I172" s="221"/>
      <c r="J172" s="217"/>
      <c r="K172" s="217"/>
      <c r="L172" s="222"/>
      <c r="M172" s="223"/>
      <c r="N172" s="224"/>
      <c r="O172" s="224"/>
      <c r="P172" s="224"/>
      <c r="Q172" s="224"/>
      <c r="R172" s="224"/>
      <c r="S172" s="224"/>
      <c r="T172" s="225"/>
      <c r="AT172" s="226" t="s">
        <v>136</v>
      </c>
      <c r="AU172" s="226" t="s">
        <v>83</v>
      </c>
      <c r="AV172" s="12" t="s">
        <v>83</v>
      </c>
      <c r="AW172" s="12" t="s">
        <v>36</v>
      </c>
      <c r="AX172" s="12" t="s">
        <v>81</v>
      </c>
      <c r="AY172" s="226" t="s">
        <v>125</v>
      </c>
    </row>
    <row r="173" spans="2:65" s="1" customFormat="1" ht="25.5" customHeight="1">
      <c r="B173" s="40"/>
      <c r="C173" s="191" t="s">
        <v>9</v>
      </c>
      <c r="D173" s="191" t="s">
        <v>127</v>
      </c>
      <c r="E173" s="192" t="s">
        <v>270</v>
      </c>
      <c r="F173" s="193" t="s">
        <v>271</v>
      </c>
      <c r="G173" s="194" t="s">
        <v>183</v>
      </c>
      <c r="H173" s="195">
        <v>201.24</v>
      </c>
      <c r="I173" s="196"/>
      <c r="J173" s="197">
        <f>ROUND(I173*H173,2)</f>
        <v>0</v>
      </c>
      <c r="K173" s="193" t="s">
        <v>131</v>
      </c>
      <c r="L173" s="60"/>
      <c r="M173" s="198" t="s">
        <v>30</v>
      </c>
      <c r="N173" s="199" t="s">
        <v>46</v>
      </c>
      <c r="O173" s="41"/>
      <c r="P173" s="200">
        <f>O173*H173</f>
        <v>0</v>
      </c>
      <c r="Q173" s="200">
        <v>0.03885</v>
      </c>
      <c r="R173" s="200">
        <f>Q173*H173</f>
        <v>7.818174000000001</v>
      </c>
      <c r="S173" s="200">
        <v>0</v>
      </c>
      <c r="T173" s="201">
        <f>S173*H173</f>
        <v>0</v>
      </c>
      <c r="AR173" s="23" t="s">
        <v>132</v>
      </c>
      <c r="AT173" s="23" t="s">
        <v>127</v>
      </c>
      <c r="AU173" s="23" t="s">
        <v>83</v>
      </c>
      <c r="AY173" s="23" t="s">
        <v>125</v>
      </c>
      <c r="BE173" s="202">
        <f>IF(N173="základní",J173,0)</f>
        <v>0</v>
      </c>
      <c r="BF173" s="202">
        <f>IF(N173="snížená",J173,0)</f>
        <v>0</v>
      </c>
      <c r="BG173" s="202">
        <f>IF(N173="zákl. přenesená",J173,0)</f>
        <v>0</v>
      </c>
      <c r="BH173" s="202">
        <f>IF(N173="sníž. přenesená",J173,0)</f>
        <v>0</v>
      </c>
      <c r="BI173" s="202">
        <f>IF(N173="nulová",J173,0)</f>
        <v>0</v>
      </c>
      <c r="BJ173" s="23" t="s">
        <v>132</v>
      </c>
      <c r="BK173" s="202">
        <f>ROUND(I173*H173,2)</f>
        <v>0</v>
      </c>
      <c r="BL173" s="23" t="s">
        <v>132</v>
      </c>
      <c r="BM173" s="23" t="s">
        <v>272</v>
      </c>
    </row>
    <row r="174" spans="2:47" s="1" customFormat="1" ht="168">
      <c r="B174" s="40"/>
      <c r="C174" s="62"/>
      <c r="D174" s="203" t="s">
        <v>134</v>
      </c>
      <c r="E174" s="62"/>
      <c r="F174" s="204" t="s">
        <v>273</v>
      </c>
      <c r="G174" s="62"/>
      <c r="H174" s="62"/>
      <c r="I174" s="162"/>
      <c r="J174" s="62"/>
      <c r="K174" s="62"/>
      <c r="L174" s="60"/>
      <c r="M174" s="205"/>
      <c r="N174" s="41"/>
      <c r="O174" s="41"/>
      <c r="P174" s="41"/>
      <c r="Q174" s="41"/>
      <c r="R174" s="41"/>
      <c r="S174" s="41"/>
      <c r="T174" s="77"/>
      <c r="AT174" s="23" t="s">
        <v>134</v>
      </c>
      <c r="AU174" s="23" t="s">
        <v>83</v>
      </c>
    </row>
    <row r="175" spans="2:51" s="11" customFormat="1" ht="24">
      <c r="B175" s="206"/>
      <c r="C175" s="207"/>
      <c r="D175" s="203" t="s">
        <v>136</v>
      </c>
      <c r="E175" s="208" t="s">
        <v>30</v>
      </c>
      <c r="F175" s="209" t="s">
        <v>274</v>
      </c>
      <c r="G175" s="207"/>
      <c r="H175" s="208" t="s">
        <v>30</v>
      </c>
      <c r="I175" s="210"/>
      <c r="J175" s="207"/>
      <c r="K175" s="207"/>
      <c r="L175" s="211"/>
      <c r="M175" s="212"/>
      <c r="N175" s="213"/>
      <c r="O175" s="213"/>
      <c r="P175" s="213"/>
      <c r="Q175" s="213"/>
      <c r="R175" s="213"/>
      <c r="S175" s="213"/>
      <c r="T175" s="214"/>
      <c r="AT175" s="215" t="s">
        <v>136</v>
      </c>
      <c r="AU175" s="215" t="s">
        <v>83</v>
      </c>
      <c r="AV175" s="11" t="s">
        <v>81</v>
      </c>
      <c r="AW175" s="11" t="s">
        <v>36</v>
      </c>
      <c r="AX175" s="11" t="s">
        <v>73</v>
      </c>
      <c r="AY175" s="215" t="s">
        <v>125</v>
      </c>
    </row>
    <row r="176" spans="2:51" s="12" customFormat="1" ht="12">
      <c r="B176" s="216"/>
      <c r="C176" s="217"/>
      <c r="D176" s="203" t="s">
        <v>136</v>
      </c>
      <c r="E176" s="218" t="s">
        <v>30</v>
      </c>
      <c r="F176" s="219" t="s">
        <v>275</v>
      </c>
      <c r="G176" s="217"/>
      <c r="H176" s="220">
        <v>201.24</v>
      </c>
      <c r="I176" s="221"/>
      <c r="J176" s="217"/>
      <c r="K176" s="217"/>
      <c r="L176" s="222"/>
      <c r="M176" s="223"/>
      <c r="N176" s="224"/>
      <c r="O176" s="224"/>
      <c r="P176" s="224"/>
      <c r="Q176" s="224"/>
      <c r="R176" s="224"/>
      <c r="S176" s="224"/>
      <c r="T176" s="225"/>
      <c r="AT176" s="226" t="s">
        <v>136</v>
      </c>
      <c r="AU176" s="226" t="s">
        <v>83</v>
      </c>
      <c r="AV176" s="12" t="s">
        <v>83</v>
      </c>
      <c r="AW176" s="12" t="s">
        <v>36</v>
      </c>
      <c r="AX176" s="12" t="s">
        <v>81</v>
      </c>
      <c r="AY176" s="226" t="s">
        <v>125</v>
      </c>
    </row>
    <row r="177" spans="2:65" s="1" customFormat="1" ht="25.5" customHeight="1">
      <c r="B177" s="40"/>
      <c r="C177" s="191" t="s">
        <v>276</v>
      </c>
      <c r="D177" s="191" t="s">
        <v>127</v>
      </c>
      <c r="E177" s="192" t="s">
        <v>277</v>
      </c>
      <c r="F177" s="193" t="s">
        <v>278</v>
      </c>
      <c r="G177" s="194" t="s">
        <v>183</v>
      </c>
      <c r="H177" s="195">
        <v>22.36</v>
      </c>
      <c r="I177" s="196"/>
      <c r="J177" s="197">
        <f>ROUND(I177*H177,2)</f>
        <v>0</v>
      </c>
      <c r="K177" s="193" t="s">
        <v>131</v>
      </c>
      <c r="L177" s="60"/>
      <c r="M177" s="198" t="s">
        <v>30</v>
      </c>
      <c r="N177" s="199" t="s">
        <v>46</v>
      </c>
      <c r="O177" s="41"/>
      <c r="P177" s="200">
        <f>O177*H177</f>
        <v>0</v>
      </c>
      <c r="Q177" s="200">
        <v>0.0798</v>
      </c>
      <c r="R177" s="200">
        <f>Q177*H177</f>
        <v>1.784328</v>
      </c>
      <c r="S177" s="200">
        <v>0</v>
      </c>
      <c r="T177" s="201">
        <f>S177*H177</f>
        <v>0</v>
      </c>
      <c r="AR177" s="23" t="s">
        <v>132</v>
      </c>
      <c r="AT177" s="23" t="s">
        <v>127</v>
      </c>
      <c r="AU177" s="23" t="s">
        <v>83</v>
      </c>
      <c r="AY177" s="23" t="s">
        <v>125</v>
      </c>
      <c r="BE177" s="202">
        <f>IF(N177="základní",J177,0)</f>
        <v>0</v>
      </c>
      <c r="BF177" s="202">
        <f>IF(N177="snížená",J177,0)</f>
        <v>0</v>
      </c>
      <c r="BG177" s="202">
        <f>IF(N177="zákl. přenesená",J177,0)</f>
        <v>0</v>
      </c>
      <c r="BH177" s="202">
        <f>IF(N177="sníž. přenesená",J177,0)</f>
        <v>0</v>
      </c>
      <c r="BI177" s="202">
        <f>IF(N177="nulová",J177,0)</f>
        <v>0</v>
      </c>
      <c r="BJ177" s="23" t="s">
        <v>132</v>
      </c>
      <c r="BK177" s="202">
        <f>ROUND(I177*H177,2)</f>
        <v>0</v>
      </c>
      <c r="BL177" s="23" t="s">
        <v>132</v>
      </c>
      <c r="BM177" s="23" t="s">
        <v>279</v>
      </c>
    </row>
    <row r="178" spans="2:47" s="1" customFormat="1" ht="168">
      <c r="B178" s="40"/>
      <c r="C178" s="62"/>
      <c r="D178" s="203" t="s">
        <v>134</v>
      </c>
      <c r="E178" s="62"/>
      <c r="F178" s="204" t="s">
        <v>273</v>
      </c>
      <c r="G178" s="62"/>
      <c r="H178" s="62"/>
      <c r="I178" s="162"/>
      <c r="J178" s="62"/>
      <c r="K178" s="62"/>
      <c r="L178" s="60"/>
      <c r="M178" s="205"/>
      <c r="N178" s="41"/>
      <c r="O178" s="41"/>
      <c r="P178" s="41"/>
      <c r="Q178" s="41"/>
      <c r="R178" s="41"/>
      <c r="S178" s="41"/>
      <c r="T178" s="77"/>
      <c r="AT178" s="23" t="s">
        <v>134</v>
      </c>
      <c r="AU178" s="23" t="s">
        <v>83</v>
      </c>
    </row>
    <row r="179" spans="2:51" s="11" customFormat="1" ht="24">
      <c r="B179" s="206"/>
      <c r="C179" s="207"/>
      <c r="D179" s="203" t="s">
        <v>136</v>
      </c>
      <c r="E179" s="208" t="s">
        <v>30</v>
      </c>
      <c r="F179" s="209" t="s">
        <v>280</v>
      </c>
      <c r="G179" s="207"/>
      <c r="H179" s="208" t="s">
        <v>30</v>
      </c>
      <c r="I179" s="210"/>
      <c r="J179" s="207"/>
      <c r="K179" s="207"/>
      <c r="L179" s="211"/>
      <c r="M179" s="212"/>
      <c r="N179" s="213"/>
      <c r="O179" s="213"/>
      <c r="P179" s="213"/>
      <c r="Q179" s="213"/>
      <c r="R179" s="213"/>
      <c r="S179" s="213"/>
      <c r="T179" s="214"/>
      <c r="AT179" s="215" t="s">
        <v>136</v>
      </c>
      <c r="AU179" s="215" t="s">
        <v>83</v>
      </c>
      <c r="AV179" s="11" t="s">
        <v>81</v>
      </c>
      <c r="AW179" s="11" t="s">
        <v>36</v>
      </c>
      <c r="AX179" s="11" t="s">
        <v>73</v>
      </c>
      <c r="AY179" s="215" t="s">
        <v>125</v>
      </c>
    </row>
    <row r="180" spans="2:51" s="12" customFormat="1" ht="12">
      <c r="B180" s="216"/>
      <c r="C180" s="217"/>
      <c r="D180" s="203" t="s">
        <v>136</v>
      </c>
      <c r="E180" s="218" t="s">
        <v>30</v>
      </c>
      <c r="F180" s="219" t="s">
        <v>281</v>
      </c>
      <c r="G180" s="217"/>
      <c r="H180" s="220">
        <v>22.36</v>
      </c>
      <c r="I180" s="221"/>
      <c r="J180" s="217"/>
      <c r="K180" s="217"/>
      <c r="L180" s="222"/>
      <c r="M180" s="223"/>
      <c r="N180" s="224"/>
      <c r="O180" s="224"/>
      <c r="P180" s="224"/>
      <c r="Q180" s="224"/>
      <c r="R180" s="224"/>
      <c r="S180" s="224"/>
      <c r="T180" s="225"/>
      <c r="AT180" s="226" t="s">
        <v>136</v>
      </c>
      <c r="AU180" s="226" t="s">
        <v>83</v>
      </c>
      <c r="AV180" s="12" t="s">
        <v>83</v>
      </c>
      <c r="AW180" s="12" t="s">
        <v>36</v>
      </c>
      <c r="AX180" s="12" t="s">
        <v>81</v>
      </c>
      <c r="AY180" s="226" t="s">
        <v>125</v>
      </c>
    </row>
    <row r="181" spans="2:65" s="1" customFormat="1" ht="16.5" customHeight="1">
      <c r="B181" s="40"/>
      <c r="C181" s="191" t="s">
        <v>282</v>
      </c>
      <c r="D181" s="191" t="s">
        <v>127</v>
      </c>
      <c r="E181" s="192" t="s">
        <v>283</v>
      </c>
      <c r="F181" s="193" t="s">
        <v>284</v>
      </c>
      <c r="G181" s="194" t="s">
        <v>183</v>
      </c>
      <c r="H181" s="195">
        <v>223.6</v>
      </c>
      <c r="I181" s="196"/>
      <c r="J181" s="197">
        <f>ROUND(I181*H181,2)</f>
        <v>0</v>
      </c>
      <c r="K181" s="193" t="s">
        <v>131</v>
      </c>
      <c r="L181" s="60"/>
      <c r="M181" s="198" t="s">
        <v>30</v>
      </c>
      <c r="N181" s="199" t="s">
        <v>46</v>
      </c>
      <c r="O181" s="41"/>
      <c r="P181" s="200">
        <f>O181*H181</f>
        <v>0</v>
      </c>
      <c r="Q181" s="200">
        <v>0.00158</v>
      </c>
      <c r="R181" s="200">
        <f>Q181*H181</f>
        <v>0.353288</v>
      </c>
      <c r="S181" s="200">
        <v>0</v>
      </c>
      <c r="T181" s="201">
        <f>S181*H181</f>
        <v>0</v>
      </c>
      <c r="AR181" s="23" t="s">
        <v>132</v>
      </c>
      <c r="AT181" s="23" t="s">
        <v>127</v>
      </c>
      <c r="AU181" s="23" t="s">
        <v>83</v>
      </c>
      <c r="AY181" s="23" t="s">
        <v>125</v>
      </c>
      <c r="BE181" s="202">
        <f>IF(N181="základní",J181,0)</f>
        <v>0</v>
      </c>
      <c r="BF181" s="202">
        <f>IF(N181="snížená",J181,0)</f>
        <v>0</v>
      </c>
      <c r="BG181" s="202">
        <f>IF(N181="zákl. přenesená",J181,0)</f>
        <v>0</v>
      </c>
      <c r="BH181" s="202">
        <f>IF(N181="sníž. přenesená",J181,0)</f>
        <v>0</v>
      </c>
      <c r="BI181" s="202">
        <f>IF(N181="nulová",J181,0)</f>
        <v>0</v>
      </c>
      <c r="BJ181" s="23" t="s">
        <v>132</v>
      </c>
      <c r="BK181" s="202">
        <f>ROUND(I181*H181,2)</f>
        <v>0</v>
      </c>
      <c r="BL181" s="23" t="s">
        <v>132</v>
      </c>
      <c r="BM181" s="23" t="s">
        <v>285</v>
      </c>
    </row>
    <row r="182" spans="2:51" s="11" customFormat="1" ht="12">
      <c r="B182" s="206"/>
      <c r="C182" s="207"/>
      <c r="D182" s="203" t="s">
        <v>136</v>
      </c>
      <c r="E182" s="208" t="s">
        <v>30</v>
      </c>
      <c r="F182" s="209" t="s">
        <v>286</v>
      </c>
      <c r="G182" s="207"/>
      <c r="H182" s="208" t="s">
        <v>30</v>
      </c>
      <c r="I182" s="210"/>
      <c r="J182" s="207"/>
      <c r="K182" s="207"/>
      <c r="L182" s="211"/>
      <c r="M182" s="212"/>
      <c r="N182" s="213"/>
      <c r="O182" s="213"/>
      <c r="P182" s="213"/>
      <c r="Q182" s="213"/>
      <c r="R182" s="213"/>
      <c r="S182" s="213"/>
      <c r="T182" s="214"/>
      <c r="AT182" s="215" t="s">
        <v>136</v>
      </c>
      <c r="AU182" s="215" t="s">
        <v>83</v>
      </c>
      <c r="AV182" s="11" t="s">
        <v>81</v>
      </c>
      <c r="AW182" s="11" t="s">
        <v>36</v>
      </c>
      <c r="AX182" s="11" t="s">
        <v>73</v>
      </c>
      <c r="AY182" s="215" t="s">
        <v>125</v>
      </c>
    </row>
    <row r="183" spans="2:51" s="12" customFormat="1" ht="12">
      <c r="B183" s="216"/>
      <c r="C183" s="217"/>
      <c r="D183" s="203" t="s">
        <v>136</v>
      </c>
      <c r="E183" s="218" t="s">
        <v>30</v>
      </c>
      <c r="F183" s="219" t="s">
        <v>263</v>
      </c>
      <c r="G183" s="217"/>
      <c r="H183" s="220">
        <v>223.6</v>
      </c>
      <c r="I183" s="221"/>
      <c r="J183" s="217"/>
      <c r="K183" s="217"/>
      <c r="L183" s="222"/>
      <c r="M183" s="223"/>
      <c r="N183" s="224"/>
      <c r="O183" s="224"/>
      <c r="P183" s="224"/>
      <c r="Q183" s="224"/>
      <c r="R183" s="224"/>
      <c r="S183" s="224"/>
      <c r="T183" s="225"/>
      <c r="AT183" s="226" t="s">
        <v>136</v>
      </c>
      <c r="AU183" s="226" t="s">
        <v>83</v>
      </c>
      <c r="AV183" s="12" t="s">
        <v>83</v>
      </c>
      <c r="AW183" s="12" t="s">
        <v>36</v>
      </c>
      <c r="AX183" s="12" t="s">
        <v>81</v>
      </c>
      <c r="AY183" s="226" t="s">
        <v>125</v>
      </c>
    </row>
    <row r="184" spans="2:65" s="1" customFormat="1" ht="16.5" customHeight="1">
      <c r="B184" s="40"/>
      <c r="C184" s="191" t="s">
        <v>287</v>
      </c>
      <c r="D184" s="191" t="s">
        <v>127</v>
      </c>
      <c r="E184" s="192" t="s">
        <v>288</v>
      </c>
      <c r="F184" s="193" t="s">
        <v>289</v>
      </c>
      <c r="G184" s="194" t="s">
        <v>183</v>
      </c>
      <c r="H184" s="195">
        <v>241.53</v>
      </c>
      <c r="I184" s="196"/>
      <c r="J184" s="197">
        <f>ROUND(I184*H184,2)</f>
        <v>0</v>
      </c>
      <c r="K184" s="193" t="s">
        <v>131</v>
      </c>
      <c r="L184" s="60"/>
      <c r="M184" s="198" t="s">
        <v>30</v>
      </c>
      <c r="N184" s="199" t="s">
        <v>46</v>
      </c>
      <c r="O184" s="41"/>
      <c r="P184" s="200">
        <f>O184*H184</f>
        <v>0</v>
      </c>
      <c r="Q184" s="200">
        <v>0.0005</v>
      </c>
      <c r="R184" s="200">
        <f>Q184*H184</f>
        <v>0.120765</v>
      </c>
      <c r="S184" s="200">
        <v>0</v>
      </c>
      <c r="T184" s="201">
        <f>S184*H184</f>
        <v>0</v>
      </c>
      <c r="AR184" s="23" t="s">
        <v>132</v>
      </c>
      <c r="AT184" s="23" t="s">
        <v>127</v>
      </c>
      <c r="AU184" s="23" t="s">
        <v>83</v>
      </c>
      <c r="AY184" s="23" t="s">
        <v>125</v>
      </c>
      <c r="BE184" s="202">
        <f>IF(N184="základní",J184,0)</f>
        <v>0</v>
      </c>
      <c r="BF184" s="202">
        <f>IF(N184="snížená",J184,0)</f>
        <v>0</v>
      </c>
      <c r="BG184" s="202">
        <f>IF(N184="zákl. přenesená",J184,0)</f>
        <v>0</v>
      </c>
      <c r="BH184" s="202">
        <f>IF(N184="sníž. přenesená",J184,0)</f>
        <v>0</v>
      </c>
      <c r="BI184" s="202">
        <f>IF(N184="nulová",J184,0)</f>
        <v>0</v>
      </c>
      <c r="BJ184" s="23" t="s">
        <v>132</v>
      </c>
      <c r="BK184" s="202">
        <f>ROUND(I184*H184,2)</f>
        <v>0</v>
      </c>
      <c r="BL184" s="23" t="s">
        <v>132</v>
      </c>
      <c r="BM184" s="23" t="s">
        <v>290</v>
      </c>
    </row>
    <row r="185" spans="2:51" s="11" customFormat="1" ht="12">
      <c r="B185" s="206"/>
      <c r="C185" s="207"/>
      <c r="D185" s="203" t="s">
        <v>136</v>
      </c>
      <c r="E185" s="208" t="s">
        <v>30</v>
      </c>
      <c r="F185" s="209" t="s">
        <v>202</v>
      </c>
      <c r="G185" s="207"/>
      <c r="H185" s="208" t="s">
        <v>30</v>
      </c>
      <c r="I185" s="210"/>
      <c r="J185" s="207"/>
      <c r="K185" s="207"/>
      <c r="L185" s="211"/>
      <c r="M185" s="212"/>
      <c r="N185" s="213"/>
      <c r="O185" s="213"/>
      <c r="P185" s="213"/>
      <c r="Q185" s="213"/>
      <c r="R185" s="213"/>
      <c r="S185" s="213"/>
      <c r="T185" s="214"/>
      <c r="AT185" s="215" t="s">
        <v>136</v>
      </c>
      <c r="AU185" s="215" t="s">
        <v>83</v>
      </c>
      <c r="AV185" s="11" t="s">
        <v>81</v>
      </c>
      <c r="AW185" s="11" t="s">
        <v>36</v>
      </c>
      <c r="AX185" s="11" t="s">
        <v>73</v>
      </c>
      <c r="AY185" s="215" t="s">
        <v>125</v>
      </c>
    </row>
    <row r="186" spans="2:51" s="11" customFormat="1" ht="12">
      <c r="B186" s="206"/>
      <c r="C186" s="207"/>
      <c r="D186" s="203" t="s">
        <v>136</v>
      </c>
      <c r="E186" s="208" t="s">
        <v>30</v>
      </c>
      <c r="F186" s="209" t="s">
        <v>291</v>
      </c>
      <c r="G186" s="207"/>
      <c r="H186" s="208" t="s">
        <v>30</v>
      </c>
      <c r="I186" s="210"/>
      <c r="J186" s="207"/>
      <c r="K186" s="207"/>
      <c r="L186" s="211"/>
      <c r="M186" s="212"/>
      <c r="N186" s="213"/>
      <c r="O186" s="213"/>
      <c r="P186" s="213"/>
      <c r="Q186" s="213"/>
      <c r="R186" s="213"/>
      <c r="S186" s="213"/>
      <c r="T186" s="214"/>
      <c r="AT186" s="215" t="s">
        <v>136</v>
      </c>
      <c r="AU186" s="215" t="s">
        <v>83</v>
      </c>
      <c r="AV186" s="11" t="s">
        <v>81</v>
      </c>
      <c r="AW186" s="11" t="s">
        <v>36</v>
      </c>
      <c r="AX186" s="11" t="s">
        <v>73</v>
      </c>
      <c r="AY186" s="215" t="s">
        <v>125</v>
      </c>
    </row>
    <row r="187" spans="2:51" s="12" customFormat="1" ht="12">
      <c r="B187" s="216"/>
      <c r="C187" s="217"/>
      <c r="D187" s="203" t="s">
        <v>136</v>
      </c>
      <c r="E187" s="218" t="s">
        <v>30</v>
      </c>
      <c r="F187" s="219" t="s">
        <v>263</v>
      </c>
      <c r="G187" s="217"/>
      <c r="H187" s="220">
        <v>223.6</v>
      </c>
      <c r="I187" s="221"/>
      <c r="J187" s="217"/>
      <c r="K187" s="217"/>
      <c r="L187" s="222"/>
      <c r="M187" s="223"/>
      <c r="N187" s="224"/>
      <c r="O187" s="224"/>
      <c r="P187" s="224"/>
      <c r="Q187" s="224"/>
      <c r="R187" s="224"/>
      <c r="S187" s="224"/>
      <c r="T187" s="225"/>
      <c r="AT187" s="226" t="s">
        <v>136</v>
      </c>
      <c r="AU187" s="226" t="s">
        <v>83</v>
      </c>
      <c r="AV187" s="12" t="s">
        <v>83</v>
      </c>
      <c r="AW187" s="12" t="s">
        <v>36</v>
      </c>
      <c r="AX187" s="12" t="s">
        <v>73</v>
      </c>
      <c r="AY187" s="226" t="s">
        <v>125</v>
      </c>
    </row>
    <row r="188" spans="2:51" s="11" customFormat="1" ht="12">
      <c r="B188" s="206"/>
      <c r="C188" s="207"/>
      <c r="D188" s="203" t="s">
        <v>136</v>
      </c>
      <c r="E188" s="208" t="s">
        <v>30</v>
      </c>
      <c r="F188" s="209" t="s">
        <v>292</v>
      </c>
      <c r="G188" s="207"/>
      <c r="H188" s="208" t="s">
        <v>30</v>
      </c>
      <c r="I188" s="210"/>
      <c r="J188" s="207"/>
      <c r="K188" s="207"/>
      <c r="L188" s="211"/>
      <c r="M188" s="212"/>
      <c r="N188" s="213"/>
      <c r="O188" s="213"/>
      <c r="P188" s="213"/>
      <c r="Q188" s="213"/>
      <c r="R188" s="213"/>
      <c r="S188" s="213"/>
      <c r="T188" s="214"/>
      <c r="AT188" s="215" t="s">
        <v>136</v>
      </c>
      <c r="AU188" s="215" t="s">
        <v>83</v>
      </c>
      <c r="AV188" s="11" t="s">
        <v>81</v>
      </c>
      <c r="AW188" s="11" t="s">
        <v>36</v>
      </c>
      <c r="AX188" s="11" t="s">
        <v>73</v>
      </c>
      <c r="AY188" s="215" t="s">
        <v>125</v>
      </c>
    </row>
    <row r="189" spans="2:51" s="12" customFormat="1" ht="12">
      <c r="B189" s="216"/>
      <c r="C189" s="217"/>
      <c r="D189" s="203" t="s">
        <v>136</v>
      </c>
      <c r="E189" s="218" t="s">
        <v>30</v>
      </c>
      <c r="F189" s="219" t="s">
        <v>293</v>
      </c>
      <c r="G189" s="217"/>
      <c r="H189" s="220">
        <v>17.93</v>
      </c>
      <c r="I189" s="221"/>
      <c r="J189" s="217"/>
      <c r="K189" s="217"/>
      <c r="L189" s="222"/>
      <c r="M189" s="223"/>
      <c r="N189" s="224"/>
      <c r="O189" s="224"/>
      <c r="P189" s="224"/>
      <c r="Q189" s="224"/>
      <c r="R189" s="224"/>
      <c r="S189" s="224"/>
      <c r="T189" s="225"/>
      <c r="AT189" s="226" t="s">
        <v>136</v>
      </c>
      <c r="AU189" s="226" t="s">
        <v>83</v>
      </c>
      <c r="AV189" s="12" t="s">
        <v>83</v>
      </c>
      <c r="AW189" s="12" t="s">
        <v>36</v>
      </c>
      <c r="AX189" s="12" t="s">
        <v>73</v>
      </c>
      <c r="AY189" s="226" t="s">
        <v>125</v>
      </c>
    </row>
    <row r="190" spans="2:51" s="13" customFormat="1" ht="12">
      <c r="B190" s="227"/>
      <c r="C190" s="228"/>
      <c r="D190" s="203" t="s">
        <v>136</v>
      </c>
      <c r="E190" s="229" t="s">
        <v>30</v>
      </c>
      <c r="F190" s="230" t="s">
        <v>179</v>
      </c>
      <c r="G190" s="228"/>
      <c r="H190" s="231">
        <v>241.53</v>
      </c>
      <c r="I190" s="232"/>
      <c r="J190" s="228"/>
      <c r="K190" s="228"/>
      <c r="L190" s="233"/>
      <c r="M190" s="234"/>
      <c r="N190" s="235"/>
      <c r="O190" s="235"/>
      <c r="P190" s="235"/>
      <c r="Q190" s="235"/>
      <c r="R190" s="235"/>
      <c r="S190" s="235"/>
      <c r="T190" s="236"/>
      <c r="AT190" s="237" t="s">
        <v>136</v>
      </c>
      <c r="AU190" s="237" t="s">
        <v>83</v>
      </c>
      <c r="AV190" s="13" t="s">
        <v>132</v>
      </c>
      <c r="AW190" s="13" t="s">
        <v>36</v>
      </c>
      <c r="AX190" s="13" t="s">
        <v>81</v>
      </c>
      <c r="AY190" s="237" t="s">
        <v>125</v>
      </c>
    </row>
    <row r="191" spans="2:63" s="10" customFormat="1" ht="29.85" customHeight="1">
      <c r="B191" s="175"/>
      <c r="C191" s="176"/>
      <c r="D191" s="177" t="s">
        <v>72</v>
      </c>
      <c r="E191" s="189" t="s">
        <v>294</v>
      </c>
      <c r="F191" s="189" t="s">
        <v>295</v>
      </c>
      <c r="G191" s="176"/>
      <c r="H191" s="176"/>
      <c r="I191" s="179"/>
      <c r="J191" s="190">
        <f>BK191</f>
        <v>0</v>
      </c>
      <c r="K191" s="176"/>
      <c r="L191" s="181"/>
      <c r="M191" s="182"/>
      <c r="N191" s="183"/>
      <c r="O191" s="183"/>
      <c r="P191" s="184">
        <f>SUM(P192:P203)</f>
        <v>0</v>
      </c>
      <c r="Q191" s="183"/>
      <c r="R191" s="184">
        <f>SUM(R192:R203)</f>
        <v>0</v>
      </c>
      <c r="S191" s="183"/>
      <c r="T191" s="185">
        <f>SUM(T192:T203)</f>
        <v>0</v>
      </c>
      <c r="AR191" s="186" t="s">
        <v>81</v>
      </c>
      <c r="AT191" s="187" t="s">
        <v>72</v>
      </c>
      <c r="AU191" s="187" t="s">
        <v>81</v>
      </c>
      <c r="AY191" s="186" t="s">
        <v>125</v>
      </c>
      <c r="BK191" s="188">
        <f>SUM(BK192:BK203)</f>
        <v>0</v>
      </c>
    </row>
    <row r="192" spans="2:65" s="1" customFormat="1" ht="25.5" customHeight="1">
      <c r="B192" s="40"/>
      <c r="C192" s="191" t="s">
        <v>296</v>
      </c>
      <c r="D192" s="191" t="s">
        <v>127</v>
      </c>
      <c r="E192" s="192" t="s">
        <v>297</v>
      </c>
      <c r="F192" s="193" t="s">
        <v>298</v>
      </c>
      <c r="G192" s="194" t="s">
        <v>172</v>
      </c>
      <c r="H192" s="195">
        <v>1.8</v>
      </c>
      <c r="I192" s="196"/>
      <c r="J192" s="197">
        <f>ROUND(I192*H192,2)</f>
        <v>0</v>
      </c>
      <c r="K192" s="193" t="s">
        <v>30</v>
      </c>
      <c r="L192" s="60"/>
      <c r="M192" s="198" t="s">
        <v>30</v>
      </c>
      <c r="N192" s="199" t="s">
        <v>46</v>
      </c>
      <c r="O192" s="41"/>
      <c r="P192" s="200">
        <f>O192*H192</f>
        <v>0</v>
      </c>
      <c r="Q192" s="200">
        <v>0</v>
      </c>
      <c r="R192" s="200">
        <f>Q192*H192</f>
        <v>0</v>
      </c>
      <c r="S192" s="200">
        <v>0</v>
      </c>
      <c r="T192" s="201">
        <f>S192*H192</f>
        <v>0</v>
      </c>
      <c r="AR192" s="23" t="s">
        <v>132</v>
      </c>
      <c r="AT192" s="23" t="s">
        <v>127</v>
      </c>
      <c r="AU192" s="23" t="s">
        <v>83</v>
      </c>
      <c r="AY192" s="23" t="s">
        <v>125</v>
      </c>
      <c r="BE192" s="202">
        <f>IF(N192="základní",J192,0)</f>
        <v>0</v>
      </c>
      <c r="BF192" s="202">
        <f>IF(N192="snížená",J192,0)</f>
        <v>0</v>
      </c>
      <c r="BG192" s="202">
        <f>IF(N192="zákl. přenesená",J192,0)</f>
        <v>0</v>
      </c>
      <c r="BH192" s="202">
        <f>IF(N192="sníž. přenesená",J192,0)</f>
        <v>0</v>
      </c>
      <c r="BI192" s="202">
        <f>IF(N192="nulová",J192,0)</f>
        <v>0</v>
      </c>
      <c r="BJ192" s="23" t="s">
        <v>132</v>
      </c>
      <c r="BK192" s="202">
        <f>ROUND(I192*H192,2)</f>
        <v>0</v>
      </c>
      <c r="BL192" s="23" t="s">
        <v>132</v>
      </c>
      <c r="BM192" s="23" t="s">
        <v>299</v>
      </c>
    </row>
    <row r="193" spans="2:51" s="11" customFormat="1" ht="12">
      <c r="B193" s="206"/>
      <c r="C193" s="207"/>
      <c r="D193" s="203" t="s">
        <v>136</v>
      </c>
      <c r="E193" s="208" t="s">
        <v>30</v>
      </c>
      <c r="F193" s="209" t="s">
        <v>300</v>
      </c>
      <c r="G193" s="207"/>
      <c r="H193" s="208" t="s">
        <v>30</v>
      </c>
      <c r="I193" s="210"/>
      <c r="J193" s="207"/>
      <c r="K193" s="207"/>
      <c r="L193" s="211"/>
      <c r="M193" s="212"/>
      <c r="N193" s="213"/>
      <c r="O193" s="213"/>
      <c r="P193" s="213"/>
      <c r="Q193" s="213"/>
      <c r="R193" s="213"/>
      <c r="S193" s="213"/>
      <c r="T193" s="214"/>
      <c r="AT193" s="215" t="s">
        <v>136</v>
      </c>
      <c r="AU193" s="215" t="s">
        <v>83</v>
      </c>
      <c r="AV193" s="11" t="s">
        <v>81</v>
      </c>
      <c r="AW193" s="11" t="s">
        <v>36</v>
      </c>
      <c r="AX193" s="11" t="s">
        <v>73</v>
      </c>
      <c r="AY193" s="215" t="s">
        <v>125</v>
      </c>
    </row>
    <row r="194" spans="2:51" s="12" customFormat="1" ht="12">
      <c r="B194" s="216"/>
      <c r="C194" s="217"/>
      <c r="D194" s="203" t="s">
        <v>136</v>
      </c>
      <c r="E194" s="218" t="s">
        <v>30</v>
      </c>
      <c r="F194" s="219" t="s">
        <v>301</v>
      </c>
      <c r="G194" s="217"/>
      <c r="H194" s="220">
        <v>1.8</v>
      </c>
      <c r="I194" s="221"/>
      <c r="J194" s="217"/>
      <c r="K194" s="217"/>
      <c r="L194" s="222"/>
      <c r="M194" s="223"/>
      <c r="N194" s="224"/>
      <c r="O194" s="224"/>
      <c r="P194" s="224"/>
      <c r="Q194" s="224"/>
      <c r="R194" s="224"/>
      <c r="S194" s="224"/>
      <c r="T194" s="225"/>
      <c r="AT194" s="226" t="s">
        <v>136</v>
      </c>
      <c r="AU194" s="226" t="s">
        <v>83</v>
      </c>
      <c r="AV194" s="12" t="s">
        <v>83</v>
      </c>
      <c r="AW194" s="12" t="s">
        <v>36</v>
      </c>
      <c r="AX194" s="12" t="s">
        <v>81</v>
      </c>
      <c r="AY194" s="226" t="s">
        <v>125</v>
      </c>
    </row>
    <row r="195" spans="2:65" s="1" customFormat="1" ht="25.5" customHeight="1">
      <c r="B195" s="40"/>
      <c r="C195" s="191" t="s">
        <v>302</v>
      </c>
      <c r="D195" s="191" t="s">
        <v>127</v>
      </c>
      <c r="E195" s="192" t="s">
        <v>303</v>
      </c>
      <c r="F195" s="193" t="s">
        <v>304</v>
      </c>
      <c r="G195" s="194" t="s">
        <v>172</v>
      </c>
      <c r="H195" s="195">
        <v>33.184</v>
      </c>
      <c r="I195" s="196"/>
      <c r="J195" s="197">
        <f>ROUND(I195*H195,2)</f>
        <v>0</v>
      </c>
      <c r="K195" s="193" t="s">
        <v>30</v>
      </c>
      <c r="L195" s="60"/>
      <c r="M195" s="198" t="s">
        <v>30</v>
      </c>
      <c r="N195" s="199" t="s">
        <v>46</v>
      </c>
      <c r="O195" s="41"/>
      <c r="P195" s="200">
        <f>O195*H195</f>
        <v>0</v>
      </c>
      <c r="Q195" s="200">
        <v>0</v>
      </c>
      <c r="R195" s="200">
        <f>Q195*H195</f>
        <v>0</v>
      </c>
      <c r="S195" s="200">
        <v>0</v>
      </c>
      <c r="T195" s="201">
        <f>S195*H195</f>
        <v>0</v>
      </c>
      <c r="AR195" s="23" t="s">
        <v>132</v>
      </c>
      <c r="AT195" s="23" t="s">
        <v>127</v>
      </c>
      <c r="AU195" s="23" t="s">
        <v>83</v>
      </c>
      <c r="AY195" s="23" t="s">
        <v>125</v>
      </c>
      <c r="BE195" s="202">
        <f>IF(N195="základní",J195,0)</f>
        <v>0</v>
      </c>
      <c r="BF195" s="202">
        <f>IF(N195="snížená",J195,0)</f>
        <v>0</v>
      </c>
      <c r="BG195" s="202">
        <f>IF(N195="zákl. přenesená",J195,0)</f>
        <v>0</v>
      </c>
      <c r="BH195" s="202">
        <f>IF(N195="sníž. přenesená",J195,0)</f>
        <v>0</v>
      </c>
      <c r="BI195" s="202">
        <f>IF(N195="nulová",J195,0)</f>
        <v>0</v>
      </c>
      <c r="BJ195" s="23" t="s">
        <v>132</v>
      </c>
      <c r="BK195" s="202">
        <f>ROUND(I195*H195,2)</f>
        <v>0</v>
      </c>
      <c r="BL195" s="23" t="s">
        <v>132</v>
      </c>
      <c r="BM195" s="23" t="s">
        <v>305</v>
      </c>
    </row>
    <row r="196" spans="2:51" s="11" customFormat="1" ht="12">
      <c r="B196" s="206"/>
      <c r="C196" s="207"/>
      <c r="D196" s="203" t="s">
        <v>136</v>
      </c>
      <c r="E196" s="208" t="s">
        <v>30</v>
      </c>
      <c r="F196" s="209" t="s">
        <v>186</v>
      </c>
      <c r="G196" s="207"/>
      <c r="H196" s="208" t="s">
        <v>30</v>
      </c>
      <c r="I196" s="210"/>
      <c r="J196" s="207"/>
      <c r="K196" s="207"/>
      <c r="L196" s="211"/>
      <c r="M196" s="212"/>
      <c r="N196" s="213"/>
      <c r="O196" s="213"/>
      <c r="P196" s="213"/>
      <c r="Q196" s="213"/>
      <c r="R196" s="213"/>
      <c r="S196" s="213"/>
      <c r="T196" s="214"/>
      <c r="AT196" s="215" t="s">
        <v>136</v>
      </c>
      <c r="AU196" s="215" t="s">
        <v>83</v>
      </c>
      <c r="AV196" s="11" t="s">
        <v>81</v>
      </c>
      <c r="AW196" s="11" t="s">
        <v>36</v>
      </c>
      <c r="AX196" s="11" t="s">
        <v>73</v>
      </c>
      <c r="AY196" s="215" t="s">
        <v>125</v>
      </c>
    </row>
    <row r="197" spans="2:51" s="11" customFormat="1" ht="12">
      <c r="B197" s="206"/>
      <c r="C197" s="207"/>
      <c r="D197" s="203" t="s">
        <v>136</v>
      </c>
      <c r="E197" s="208" t="s">
        <v>30</v>
      </c>
      <c r="F197" s="209" t="s">
        <v>306</v>
      </c>
      <c r="G197" s="207"/>
      <c r="H197" s="208" t="s">
        <v>30</v>
      </c>
      <c r="I197" s="210"/>
      <c r="J197" s="207"/>
      <c r="K197" s="207"/>
      <c r="L197" s="211"/>
      <c r="M197" s="212"/>
      <c r="N197" s="213"/>
      <c r="O197" s="213"/>
      <c r="P197" s="213"/>
      <c r="Q197" s="213"/>
      <c r="R197" s="213"/>
      <c r="S197" s="213"/>
      <c r="T197" s="214"/>
      <c r="AT197" s="215" t="s">
        <v>136</v>
      </c>
      <c r="AU197" s="215" t="s">
        <v>83</v>
      </c>
      <c r="AV197" s="11" t="s">
        <v>81</v>
      </c>
      <c r="AW197" s="11" t="s">
        <v>36</v>
      </c>
      <c r="AX197" s="11" t="s">
        <v>73</v>
      </c>
      <c r="AY197" s="215" t="s">
        <v>125</v>
      </c>
    </row>
    <row r="198" spans="2:51" s="12" customFormat="1" ht="12">
      <c r="B198" s="216"/>
      <c r="C198" s="217"/>
      <c r="D198" s="203" t="s">
        <v>136</v>
      </c>
      <c r="E198" s="218" t="s">
        <v>30</v>
      </c>
      <c r="F198" s="219" t="s">
        <v>307</v>
      </c>
      <c r="G198" s="217"/>
      <c r="H198" s="220">
        <v>4.124</v>
      </c>
      <c r="I198" s="221"/>
      <c r="J198" s="217"/>
      <c r="K198" s="217"/>
      <c r="L198" s="222"/>
      <c r="M198" s="223"/>
      <c r="N198" s="224"/>
      <c r="O198" s="224"/>
      <c r="P198" s="224"/>
      <c r="Q198" s="224"/>
      <c r="R198" s="224"/>
      <c r="S198" s="224"/>
      <c r="T198" s="225"/>
      <c r="AT198" s="226" t="s">
        <v>136</v>
      </c>
      <c r="AU198" s="226" t="s">
        <v>83</v>
      </c>
      <c r="AV198" s="12" t="s">
        <v>83</v>
      </c>
      <c r="AW198" s="12" t="s">
        <v>36</v>
      </c>
      <c r="AX198" s="12" t="s">
        <v>73</v>
      </c>
      <c r="AY198" s="226" t="s">
        <v>125</v>
      </c>
    </row>
    <row r="199" spans="2:51" s="11" customFormat="1" ht="12">
      <c r="B199" s="206"/>
      <c r="C199" s="207"/>
      <c r="D199" s="203" t="s">
        <v>136</v>
      </c>
      <c r="E199" s="208" t="s">
        <v>30</v>
      </c>
      <c r="F199" s="209" t="s">
        <v>308</v>
      </c>
      <c r="G199" s="207"/>
      <c r="H199" s="208" t="s">
        <v>30</v>
      </c>
      <c r="I199" s="210"/>
      <c r="J199" s="207"/>
      <c r="K199" s="207"/>
      <c r="L199" s="211"/>
      <c r="M199" s="212"/>
      <c r="N199" s="213"/>
      <c r="O199" s="213"/>
      <c r="P199" s="213"/>
      <c r="Q199" s="213"/>
      <c r="R199" s="213"/>
      <c r="S199" s="213"/>
      <c r="T199" s="214"/>
      <c r="AT199" s="215" t="s">
        <v>136</v>
      </c>
      <c r="AU199" s="215" t="s">
        <v>83</v>
      </c>
      <c r="AV199" s="11" t="s">
        <v>81</v>
      </c>
      <c r="AW199" s="11" t="s">
        <v>36</v>
      </c>
      <c r="AX199" s="11" t="s">
        <v>73</v>
      </c>
      <c r="AY199" s="215" t="s">
        <v>125</v>
      </c>
    </row>
    <row r="200" spans="2:51" s="12" customFormat="1" ht="12">
      <c r="B200" s="216"/>
      <c r="C200" s="217"/>
      <c r="D200" s="203" t="s">
        <v>136</v>
      </c>
      <c r="E200" s="218" t="s">
        <v>30</v>
      </c>
      <c r="F200" s="219" t="s">
        <v>309</v>
      </c>
      <c r="G200" s="217"/>
      <c r="H200" s="220">
        <v>21.681</v>
      </c>
      <c r="I200" s="221"/>
      <c r="J200" s="217"/>
      <c r="K200" s="217"/>
      <c r="L200" s="222"/>
      <c r="M200" s="223"/>
      <c r="N200" s="224"/>
      <c r="O200" s="224"/>
      <c r="P200" s="224"/>
      <c r="Q200" s="224"/>
      <c r="R200" s="224"/>
      <c r="S200" s="224"/>
      <c r="T200" s="225"/>
      <c r="AT200" s="226" t="s">
        <v>136</v>
      </c>
      <c r="AU200" s="226" t="s">
        <v>83</v>
      </c>
      <c r="AV200" s="12" t="s">
        <v>83</v>
      </c>
      <c r="AW200" s="12" t="s">
        <v>36</v>
      </c>
      <c r="AX200" s="12" t="s">
        <v>73</v>
      </c>
      <c r="AY200" s="226" t="s">
        <v>125</v>
      </c>
    </row>
    <row r="201" spans="2:51" s="11" customFormat="1" ht="12">
      <c r="B201" s="206"/>
      <c r="C201" s="207"/>
      <c r="D201" s="203" t="s">
        <v>136</v>
      </c>
      <c r="E201" s="208" t="s">
        <v>30</v>
      </c>
      <c r="F201" s="209" t="s">
        <v>310</v>
      </c>
      <c r="G201" s="207"/>
      <c r="H201" s="208" t="s">
        <v>30</v>
      </c>
      <c r="I201" s="210"/>
      <c r="J201" s="207"/>
      <c r="K201" s="207"/>
      <c r="L201" s="211"/>
      <c r="M201" s="212"/>
      <c r="N201" s="213"/>
      <c r="O201" s="213"/>
      <c r="P201" s="213"/>
      <c r="Q201" s="213"/>
      <c r="R201" s="213"/>
      <c r="S201" s="213"/>
      <c r="T201" s="214"/>
      <c r="AT201" s="215" t="s">
        <v>136</v>
      </c>
      <c r="AU201" s="215" t="s">
        <v>83</v>
      </c>
      <c r="AV201" s="11" t="s">
        <v>81</v>
      </c>
      <c r="AW201" s="11" t="s">
        <v>36</v>
      </c>
      <c r="AX201" s="11" t="s">
        <v>73</v>
      </c>
      <c r="AY201" s="215" t="s">
        <v>125</v>
      </c>
    </row>
    <row r="202" spans="2:51" s="12" customFormat="1" ht="12">
      <c r="B202" s="216"/>
      <c r="C202" s="217"/>
      <c r="D202" s="203" t="s">
        <v>136</v>
      </c>
      <c r="E202" s="218" t="s">
        <v>30</v>
      </c>
      <c r="F202" s="219" t="s">
        <v>311</v>
      </c>
      <c r="G202" s="217"/>
      <c r="H202" s="220">
        <v>7.379</v>
      </c>
      <c r="I202" s="221"/>
      <c r="J202" s="217"/>
      <c r="K202" s="217"/>
      <c r="L202" s="222"/>
      <c r="M202" s="223"/>
      <c r="N202" s="224"/>
      <c r="O202" s="224"/>
      <c r="P202" s="224"/>
      <c r="Q202" s="224"/>
      <c r="R202" s="224"/>
      <c r="S202" s="224"/>
      <c r="T202" s="225"/>
      <c r="AT202" s="226" t="s">
        <v>136</v>
      </c>
      <c r="AU202" s="226" t="s">
        <v>83</v>
      </c>
      <c r="AV202" s="12" t="s">
        <v>83</v>
      </c>
      <c r="AW202" s="12" t="s">
        <v>36</v>
      </c>
      <c r="AX202" s="12" t="s">
        <v>73</v>
      </c>
      <c r="AY202" s="226" t="s">
        <v>125</v>
      </c>
    </row>
    <row r="203" spans="2:51" s="13" customFormat="1" ht="12">
      <c r="B203" s="227"/>
      <c r="C203" s="228"/>
      <c r="D203" s="203" t="s">
        <v>136</v>
      </c>
      <c r="E203" s="229" t="s">
        <v>30</v>
      </c>
      <c r="F203" s="230" t="s">
        <v>179</v>
      </c>
      <c r="G203" s="228"/>
      <c r="H203" s="231">
        <v>33.184</v>
      </c>
      <c r="I203" s="232"/>
      <c r="J203" s="228"/>
      <c r="K203" s="228"/>
      <c r="L203" s="233"/>
      <c r="M203" s="234"/>
      <c r="N203" s="235"/>
      <c r="O203" s="235"/>
      <c r="P203" s="235"/>
      <c r="Q203" s="235"/>
      <c r="R203" s="235"/>
      <c r="S203" s="235"/>
      <c r="T203" s="236"/>
      <c r="AT203" s="237" t="s">
        <v>136</v>
      </c>
      <c r="AU203" s="237" t="s">
        <v>83</v>
      </c>
      <c r="AV203" s="13" t="s">
        <v>132</v>
      </c>
      <c r="AW203" s="13" t="s">
        <v>36</v>
      </c>
      <c r="AX203" s="13" t="s">
        <v>81</v>
      </c>
      <c r="AY203" s="237" t="s">
        <v>125</v>
      </c>
    </row>
    <row r="204" spans="2:63" s="10" customFormat="1" ht="29.85" customHeight="1">
      <c r="B204" s="175"/>
      <c r="C204" s="176"/>
      <c r="D204" s="177" t="s">
        <v>72</v>
      </c>
      <c r="E204" s="189" t="s">
        <v>312</v>
      </c>
      <c r="F204" s="189" t="s">
        <v>313</v>
      </c>
      <c r="G204" s="176"/>
      <c r="H204" s="176"/>
      <c r="I204" s="179"/>
      <c r="J204" s="190">
        <f>BK204</f>
        <v>0</v>
      </c>
      <c r="K204" s="176"/>
      <c r="L204" s="181"/>
      <c r="M204" s="182"/>
      <c r="N204" s="183"/>
      <c r="O204" s="183"/>
      <c r="P204" s="184">
        <f>SUM(P205:P206)</f>
        <v>0</v>
      </c>
      <c r="Q204" s="183"/>
      <c r="R204" s="184">
        <f>SUM(R205:R206)</f>
        <v>0</v>
      </c>
      <c r="S204" s="183"/>
      <c r="T204" s="185">
        <f>SUM(T205:T206)</f>
        <v>0</v>
      </c>
      <c r="AR204" s="186" t="s">
        <v>81</v>
      </c>
      <c r="AT204" s="187" t="s">
        <v>72</v>
      </c>
      <c r="AU204" s="187" t="s">
        <v>81</v>
      </c>
      <c r="AY204" s="186" t="s">
        <v>125</v>
      </c>
      <c r="BK204" s="188">
        <f>SUM(BK205:BK206)</f>
        <v>0</v>
      </c>
    </row>
    <row r="205" spans="2:65" s="1" customFormat="1" ht="25.5" customHeight="1">
      <c r="B205" s="40"/>
      <c r="C205" s="191" t="s">
        <v>314</v>
      </c>
      <c r="D205" s="191" t="s">
        <v>127</v>
      </c>
      <c r="E205" s="192" t="s">
        <v>315</v>
      </c>
      <c r="F205" s="193" t="s">
        <v>316</v>
      </c>
      <c r="G205" s="194" t="s">
        <v>172</v>
      </c>
      <c r="H205" s="195">
        <v>56.216</v>
      </c>
      <c r="I205" s="196"/>
      <c r="J205" s="197">
        <f>ROUND(I205*H205,2)</f>
        <v>0</v>
      </c>
      <c r="K205" s="193" t="s">
        <v>131</v>
      </c>
      <c r="L205" s="60"/>
      <c r="M205" s="198" t="s">
        <v>30</v>
      </c>
      <c r="N205" s="199" t="s">
        <v>46</v>
      </c>
      <c r="O205" s="41"/>
      <c r="P205" s="200">
        <f>O205*H205</f>
        <v>0</v>
      </c>
      <c r="Q205" s="200">
        <v>0</v>
      </c>
      <c r="R205" s="200">
        <f>Q205*H205</f>
        <v>0</v>
      </c>
      <c r="S205" s="200">
        <v>0</v>
      </c>
      <c r="T205" s="201">
        <f>S205*H205</f>
        <v>0</v>
      </c>
      <c r="AR205" s="23" t="s">
        <v>132</v>
      </c>
      <c r="AT205" s="23" t="s">
        <v>127</v>
      </c>
      <c r="AU205" s="23" t="s">
        <v>83</v>
      </c>
      <c r="AY205" s="23" t="s">
        <v>125</v>
      </c>
      <c r="BE205" s="202">
        <f>IF(N205="základní",J205,0)</f>
        <v>0</v>
      </c>
      <c r="BF205" s="202">
        <f>IF(N205="snížená",J205,0)</f>
        <v>0</v>
      </c>
      <c r="BG205" s="202">
        <f>IF(N205="zákl. přenesená",J205,0)</f>
        <v>0</v>
      </c>
      <c r="BH205" s="202">
        <f>IF(N205="sníž. přenesená",J205,0)</f>
        <v>0</v>
      </c>
      <c r="BI205" s="202">
        <f>IF(N205="nulová",J205,0)</f>
        <v>0</v>
      </c>
      <c r="BJ205" s="23" t="s">
        <v>132</v>
      </c>
      <c r="BK205" s="202">
        <f>ROUND(I205*H205,2)</f>
        <v>0</v>
      </c>
      <c r="BL205" s="23" t="s">
        <v>132</v>
      </c>
      <c r="BM205" s="23" t="s">
        <v>317</v>
      </c>
    </row>
    <row r="206" spans="2:47" s="1" customFormat="1" ht="36">
      <c r="B206" s="40"/>
      <c r="C206" s="62"/>
      <c r="D206" s="203" t="s">
        <v>134</v>
      </c>
      <c r="E206" s="62"/>
      <c r="F206" s="204" t="s">
        <v>318</v>
      </c>
      <c r="G206" s="62"/>
      <c r="H206" s="62"/>
      <c r="I206" s="162"/>
      <c r="J206" s="62"/>
      <c r="K206" s="62"/>
      <c r="L206" s="60"/>
      <c r="M206" s="248"/>
      <c r="N206" s="249"/>
      <c r="O206" s="249"/>
      <c r="P206" s="249"/>
      <c r="Q206" s="249"/>
      <c r="R206" s="249"/>
      <c r="S206" s="249"/>
      <c r="T206" s="250"/>
      <c r="AT206" s="23" t="s">
        <v>134</v>
      </c>
      <c r="AU206" s="23" t="s">
        <v>83</v>
      </c>
    </row>
    <row r="207" spans="2:12" s="1" customFormat="1" ht="6.9" customHeight="1">
      <c r="B207" s="55"/>
      <c r="C207" s="56"/>
      <c r="D207" s="56"/>
      <c r="E207" s="56"/>
      <c r="F207" s="56"/>
      <c r="G207" s="56"/>
      <c r="H207" s="56"/>
      <c r="I207" s="138"/>
      <c r="J207" s="56"/>
      <c r="K207" s="56"/>
      <c r="L207" s="60"/>
    </row>
  </sheetData>
  <sheetProtection algorithmName="SHA-512" hashValue="ZH39ZO9yzIi+3V1WsQGKDCm1GL3h5H5mkEmI862TSSqiSBt5cCAd0WwBH52nhIT/13ohNWvMKxovW5/tm4vKww==" saltValue="PQLGpsw5gHfIZ6dcz0zsvdgsdUbjGe5yZ0BEuC6/hChflAxecR2r/bVVsuSgb3j7gsYvXWKvUv206949t1IEUQ==" spinCount="100000" sheet="1" objects="1" scenarios="1" formatColumns="0" formatRows="0" autoFilter="0"/>
  <autoFilter ref="C83:K206"/>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87</v>
      </c>
      <c r="G1" s="378" t="s">
        <v>88</v>
      </c>
      <c r="H1" s="378"/>
      <c r="I1" s="114"/>
      <c r="J1" s="113" t="s">
        <v>89</v>
      </c>
      <c r="K1" s="112" t="s">
        <v>90</v>
      </c>
      <c r="L1" s="113" t="s">
        <v>91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40"/>
      <c r="M2" s="340"/>
      <c r="N2" s="340"/>
      <c r="O2" s="340"/>
      <c r="P2" s="340"/>
      <c r="Q2" s="340"/>
      <c r="R2" s="340"/>
      <c r="S2" s="340"/>
      <c r="T2" s="340"/>
      <c r="U2" s="340"/>
      <c r="V2" s="340"/>
      <c r="AT2" s="23" t="s">
        <v>86</v>
      </c>
    </row>
    <row r="3" spans="2:46" ht="6.9" customHeight="1">
      <c r="B3" s="24"/>
      <c r="C3" s="25"/>
      <c r="D3" s="25"/>
      <c r="E3" s="25"/>
      <c r="F3" s="25"/>
      <c r="G3" s="25"/>
      <c r="H3" s="25"/>
      <c r="I3" s="115"/>
      <c r="J3" s="25"/>
      <c r="K3" s="26"/>
      <c r="AT3" s="23" t="s">
        <v>83</v>
      </c>
    </row>
    <row r="4" spans="2:46" ht="36.9" customHeight="1">
      <c r="B4" s="27"/>
      <c r="C4" s="28"/>
      <c r="D4" s="29" t="s">
        <v>92</v>
      </c>
      <c r="E4" s="28"/>
      <c r="F4" s="28"/>
      <c r="G4" s="28"/>
      <c r="H4" s="28"/>
      <c r="I4" s="116"/>
      <c r="J4" s="28"/>
      <c r="K4" s="30"/>
      <c r="M4" s="31" t="s">
        <v>12</v>
      </c>
      <c r="AT4" s="23" t="s">
        <v>36</v>
      </c>
    </row>
    <row r="5" spans="2:11" ht="6.9" customHeight="1">
      <c r="B5" s="27"/>
      <c r="C5" s="28"/>
      <c r="D5" s="28"/>
      <c r="E5" s="28"/>
      <c r="F5" s="28"/>
      <c r="G5" s="28"/>
      <c r="H5" s="28"/>
      <c r="I5" s="116"/>
      <c r="J5" s="28"/>
      <c r="K5" s="30"/>
    </row>
    <row r="6" spans="2:11" ht="13.2">
      <c r="B6" s="27"/>
      <c r="C6" s="28"/>
      <c r="D6" s="36" t="s">
        <v>18</v>
      </c>
      <c r="E6" s="28"/>
      <c r="F6" s="28"/>
      <c r="G6" s="28"/>
      <c r="H6" s="28"/>
      <c r="I6" s="116"/>
      <c r="J6" s="28"/>
      <c r="K6" s="30"/>
    </row>
    <row r="7" spans="2:11" ht="16.5" customHeight="1">
      <c r="B7" s="27"/>
      <c r="C7" s="28"/>
      <c r="D7" s="28"/>
      <c r="E7" s="370" t="str">
        <f>'Rekapitulace stavby'!K6</f>
        <v>Bystřice, shybka Komárov, vyčištění shybky, ř. km 22,500</v>
      </c>
      <c r="F7" s="371"/>
      <c r="G7" s="371"/>
      <c r="H7" s="371"/>
      <c r="I7" s="116"/>
      <c r="J7" s="28"/>
      <c r="K7" s="30"/>
    </row>
    <row r="8" spans="2:11" s="1" customFormat="1" ht="13.2">
      <c r="B8" s="40"/>
      <c r="C8" s="41"/>
      <c r="D8" s="36" t="s">
        <v>93</v>
      </c>
      <c r="E8" s="41"/>
      <c r="F8" s="41"/>
      <c r="G8" s="41"/>
      <c r="H8" s="41"/>
      <c r="I8" s="117"/>
      <c r="J8" s="41"/>
      <c r="K8" s="44"/>
    </row>
    <row r="9" spans="2:11" s="1" customFormat="1" ht="36.9" customHeight="1">
      <c r="B9" s="40"/>
      <c r="C9" s="41"/>
      <c r="D9" s="41"/>
      <c r="E9" s="372" t="s">
        <v>319</v>
      </c>
      <c r="F9" s="373"/>
      <c r="G9" s="373"/>
      <c r="H9" s="373"/>
      <c r="I9" s="117"/>
      <c r="J9" s="41"/>
      <c r="K9" s="44"/>
    </row>
    <row r="10" spans="2:11" s="1" customFormat="1" ht="12">
      <c r="B10" s="40"/>
      <c r="C10" s="41"/>
      <c r="D10" s="41"/>
      <c r="E10" s="41"/>
      <c r="F10" s="41"/>
      <c r="G10" s="41"/>
      <c r="H10" s="41"/>
      <c r="I10" s="117"/>
      <c r="J10" s="41"/>
      <c r="K10" s="44"/>
    </row>
    <row r="11" spans="2:11" s="1" customFormat="1" ht="14.4" customHeight="1">
      <c r="B11" s="40"/>
      <c r="C11" s="41"/>
      <c r="D11" s="36" t="s">
        <v>20</v>
      </c>
      <c r="E11" s="41"/>
      <c r="F11" s="34" t="s">
        <v>21</v>
      </c>
      <c r="G11" s="41"/>
      <c r="H11" s="41"/>
      <c r="I11" s="118" t="s">
        <v>22</v>
      </c>
      <c r="J11" s="34" t="s">
        <v>23</v>
      </c>
      <c r="K11" s="44"/>
    </row>
    <row r="12" spans="2:11" s="1" customFormat="1" ht="14.4" customHeight="1">
      <c r="B12" s="40"/>
      <c r="C12" s="41"/>
      <c r="D12" s="36" t="s">
        <v>24</v>
      </c>
      <c r="E12" s="41"/>
      <c r="F12" s="34" t="s">
        <v>25</v>
      </c>
      <c r="G12" s="41"/>
      <c r="H12" s="41"/>
      <c r="I12" s="118" t="s">
        <v>26</v>
      </c>
      <c r="J12" s="119" t="str">
        <f>'Rekapitulace stavby'!AN8</f>
        <v>5.9.2018</v>
      </c>
      <c r="K12" s="44"/>
    </row>
    <row r="13" spans="2:11" s="1" customFormat="1" ht="10.8" customHeight="1">
      <c r="B13" s="40"/>
      <c r="C13" s="41"/>
      <c r="D13" s="41"/>
      <c r="E13" s="41"/>
      <c r="F13" s="41"/>
      <c r="G13" s="41"/>
      <c r="H13" s="41"/>
      <c r="I13" s="117"/>
      <c r="J13" s="41"/>
      <c r="K13" s="44"/>
    </row>
    <row r="14" spans="2:11" s="1" customFormat="1" ht="14.4"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 customHeight="1">
      <c r="B16" s="40"/>
      <c r="C16" s="41"/>
      <c r="D16" s="41"/>
      <c r="E16" s="41"/>
      <c r="F16" s="41"/>
      <c r="G16" s="41"/>
      <c r="H16" s="41"/>
      <c r="I16" s="117"/>
      <c r="J16" s="41"/>
      <c r="K16" s="44"/>
    </row>
    <row r="17" spans="2:11" s="1" customFormat="1" ht="14.4"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 customHeight="1">
      <c r="B19" s="40"/>
      <c r="C19" s="41"/>
      <c r="D19" s="41"/>
      <c r="E19" s="41"/>
      <c r="F19" s="41"/>
      <c r="G19" s="41"/>
      <c r="H19" s="41"/>
      <c r="I19" s="117"/>
      <c r="J19" s="41"/>
      <c r="K19" s="44"/>
    </row>
    <row r="20" spans="2:11" s="1" customFormat="1" ht="14.4" customHeight="1">
      <c r="B20" s="40"/>
      <c r="C20" s="41"/>
      <c r="D20" s="36" t="s">
        <v>35</v>
      </c>
      <c r="E20" s="41"/>
      <c r="F20" s="41"/>
      <c r="G20" s="41"/>
      <c r="H20" s="41"/>
      <c r="I20" s="118" t="s">
        <v>29</v>
      </c>
      <c r="J20" s="34" t="s">
        <v>30</v>
      </c>
      <c r="K20" s="44"/>
    </row>
    <row r="21" spans="2:11" s="1" customFormat="1" ht="18" customHeight="1">
      <c r="B21" s="40"/>
      <c r="C21" s="41"/>
      <c r="D21" s="41"/>
      <c r="E21" s="34" t="s">
        <v>31</v>
      </c>
      <c r="F21" s="41"/>
      <c r="G21" s="41"/>
      <c r="H21" s="41"/>
      <c r="I21" s="118" t="s">
        <v>32</v>
      </c>
      <c r="J21" s="34" t="s">
        <v>30</v>
      </c>
      <c r="K21" s="44"/>
    </row>
    <row r="22" spans="2:11" s="1" customFormat="1" ht="6.9" customHeight="1">
      <c r="B22" s="40"/>
      <c r="C22" s="41"/>
      <c r="D22" s="41"/>
      <c r="E22" s="41"/>
      <c r="F22" s="41"/>
      <c r="G22" s="41"/>
      <c r="H22" s="41"/>
      <c r="I22" s="117"/>
      <c r="J22" s="41"/>
      <c r="K22" s="44"/>
    </row>
    <row r="23" spans="2:11" s="1" customFormat="1" ht="14.4" customHeight="1">
      <c r="B23" s="40"/>
      <c r="C23" s="41"/>
      <c r="D23" s="36" t="s">
        <v>37</v>
      </c>
      <c r="E23" s="41"/>
      <c r="F23" s="41"/>
      <c r="G23" s="41"/>
      <c r="H23" s="41"/>
      <c r="I23" s="117"/>
      <c r="J23" s="41"/>
      <c r="K23" s="44"/>
    </row>
    <row r="24" spans="2:11" s="6" customFormat="1" ht="28.5" customHeight="1">
      <c r="B24" s="120"/>
      <c r="C24" s="121"/>
      <c r="D24" s="121"/>
      <c r="E24" s="359" t="s">
        <v>95</v>
      </c>
      <c r="F24" s="359"/>
      <c r="G24" s="359"/>
      <c r="H24" s="359"/>
      <c r="I24" s="122"/>
      <c r="J24" s="121"/>
      <c r="K24" s="123"/>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ROUND(J81,2)</f>
        <v>0</v>
      </c>
      <c r="K27" s="44"/>
    </row>
    <row r="28" spans="2:11" s="1" customFormat="1" ht="6.9" customHeight="1">
      <c r="B28" s="40"/>
      <c r="C28" s="41"/>
      <c r="D28" s="84"/>
      <c r="E28" s="84"/>
      <c r="F28" s="84"/>
      <c r="G28" s="84"/>
      <c r="H28" s="84"/>
      <c r="I28" s="124"/>
      <c r="J28" s="84"/>
      <c r="K28" s="125"/>
    </row>
    <row r="29" spans="2:11" s="1" customFormat="1" ht="14.4" customHeight="1">
      <c r="B29" s="40"/>
      <c r="C29" s="41"/>
      <c r="D29" s="41"/>
      <c r="E29" s="41"/>
      <c r="F29" s="45" t="s">
        <v>41</v>
      </c>
      <c r="G29" s="41"/>
      <c r="H29" s="41"/>
      <c r="I29" s="128" t="s">
        <v>40</v>
      </c>
      <c r="J29" s="45" t="s">
        <v>42</v>
      </c>
      <c r="K29" s="44"/>
    </row>
    <row r="30" spans="2:11" s="1" customFormat="1" ht="14.4" customHeight="1" hidden="1">
      <c r="B30" s="40"/>
      <c r="C30" s="41"/>
      <c r="D30" s="48" t="s">
        <v>43</v>
      </c>
      <c r="E30" s="48" t="s">
        <v>44</v>
      </c>
      <c r="F30" s="129">
        <f>ROUND(SUM(BE81:BE122),2)</f>
        <v>0</v>
      </c>
      <c r="G30" s="41"/>
      <c r="H30" s="41"/>
      <c r="I30" s="130">
        <v>0.21</v>
      </c>
      <c r="J30" s="129">
        <f>ROUND(ROUND((SUM(BE81:BE122)),2)*I30,2)</f>
        <v>0</v>
      </c>
      <c r="K30" s="44"/>
    </row>
    <row r="31" spans="2:11" s="1" customFormat="1" ht="14.4" customHeight="1" hidden="1">
      <c r="B31" s="40"/>
      <c r="C31" s="41"/>
      <c r="D31" s="41"/>
      <c r="E31" s="48" t="s">
        <v>45</v>
      </c>
      <c r="F31" s="129">
        <f>ROUND(SUM(BF81:BF122),2)</f>
        <v>0</v>
      </c>
      <c r="G31" s="41"/>
      <c r="H31" s="41"/>
      <c r="I31" s="130">
        <v>0.15</v>
      </c>
      <c r="J31" s="129">
        <f>ROUND(ROUND((SUM(BF81:BF122)),2)*I31,2)</f>
        <v>0</v>
      </c>
      <c r="K31" s="44"/>
    </row>
    <row r="32" spans="2:11" s="1" customFormat="1" ht="14.4" customHeight="1">
      <c r="B32" s="40"/>
      <c r="C32" s="41"/>
      <c r="D32" s="48" t="s">
        <v>43</v>
      </c>
      <c r="E32" s="48" t="s">
        <v>46</v>
      </c>
      <c r="F32" s="129">
        <f>ROUND(SUM(BG81:BG122),2)</f>
        <v>0</v>
      </c>
      <c r="G32" s="41"/>
      <c r="H32" s="41"/>
      <c r="I32" s="130">
        <v>0.21</v>
      </c>
      <c r="J32" s="129">
        <v>0</v>
      </c>
      <c r="K32" s="44"/>
    </row>
    <row r="33" spans="2:11" s="1" customFormat="1" ht="14.4" customHeight="1">
      <c r="B33" s="40"/>
      <c r="C33" s="41"/>
      <c r="D33" s="41"/>
      <c r="E33" s="48" t="s">
        <v>47</v>
      </c>
      <c r="F33" s="129">
        <f>ROUND(SUM(BH81:BH122),2)</f>
        <v>0</v>
      </c>
      <c r="G33" s="41"/>
      <c r="H33" s="41"/>
      <c r="I33" s="130">
        <v>0.15</v>
      </c>
      <c r="J33" s="129">
        <v>0</v>
      </c>
      <c r="K33" s="44"/>
    </row>
    <row r="34" spans="2:11" s="1" customFormat="1" ht="14.4" customHeight="1" hidden="1">
      <c r="B34" s="40"/>
      <c r="C34" s="41"/>
      <c r="D34" s="41"/>
      <c r="E34" s="48" t="s">
        <v>48</v>
      </c>
      <c r="F34" s="129">
        <f>ROUND(SUM(BI81:BI122),2)</f>
        <v>0</v>
      </c>
      <c r="G34" s="41"/>
      <c r="H34" s="41"/>
      <c r="I34" s="130">
        <v>0</v>
      </c>
      <c r="J34" s="129">
        <v>0</v>
      </c>
      <c r="K34" s="44"/>
    </row>
    <row r="35" spans="2:11" s="1" customFormat="1" ht="6.9"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 customHeight="1">
      <c r="B37" s="55"/>
      <c r="C37" s="56"/>
      <c r="D37" s="56"/>
      <c r="E37" s="56"/>
      <c r="F37" s="56"/>
      <c r="G37" s="56"/>
      <c r="H37" s="56"/>
      <c r="I37" s="138"/>
      <c r="J37" s="56"/>
      <c r="K37" s="57"/>
    </row>
    <row r="41" spans="2:11" s="1" customFormat="1" ht="6.9" customHeight="1">
      <c r="B41" s="139"/>
      <c r="C41" s="140"/>
      <c r="D41" s="140"/>
      <c r="E41" s="140"/>
      <c r="F41" s="140"/>
      <c r="G41" s="140"/>
      <c r="H41" s="140"/>
      <c r="I41" s="141"/>
      <c r="J41" s="140"/>
      <c r="K41" s="142"/>
    </row>
    <row r="42" spans="2:11" s="1" customFormat="1" ht="36.9" customHeight="1">
      <c r="B42" s="40"/>
      <c r="C42" s="29" t="s">
        <v>96</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6" t="s">
        <v>18</v>
      </c>
      <c r="D44" s="41"/>
      <c r="E44" s="41"/>
      <c r="F44" s="41"/>
      <c r="G44" s="41"/>
      <c r="H44" s="41"/>
      <c r="I44" s="117"/>
      <c r="J44" s="41"/>
      <c r="K44" s="44"/>
    </row>
    <row r="45" spans="2:11" s="1" customFormat="1" ht="16.5" customHeight="1">
      <c r="B45" s="40"/>
      <c r="C45" s="41"/>
      <c r="D45" s="41"/>
      <c r="E45" s="370" t="str">
        <f>E7</f>
        <v>Bystřice, shybka Komárov, vyčištění shybky, ř. km 22,500</v>
      </c>
      <c r="F45" s="371"/>
      <c r="G45" s="371"/>
      <c r="H45" s="371"/>
      <c r="I45" s="117"/>
      <c r="J45" s="41"/>
      <c r="K45" s="44"/>
    </row>
    <row r="46" spans="2:11" s="1" customFormat="1" ht="14.4" customHeight="1">
      <c r="B46" s="40"/>
      <c r="C46" s="36" t="s">
        <v>93</v>
      </c>
      <c r="D46" s="41"/>
      <c r="E46" s="41"/>
      <c r="F46" s="41"/>
      <c r="G46" s="41"/>
      <c r="H46" s="41"/>
      <c r="I46" s="117"/>
      <c r="J46" s="41"/>
      <c r="K46" s="44"/>
    </row>
    <row r="47" spans="2:11" s="1" customFormat="1" ht="17.25" customHeight="1">
      <c r="B47" s="40"/>
      <c r="C47" s="41"/>
      <c r="D47" s="41"/>
      <c r="E47" s="372" t="str">
        <f>E9</f>
        <v>VON - Vedlejší a ostatní náklady</v>
      </c>
      <c r="F47" s="373"/>
      <c r="G47" s="373"/>
      <c r="H47" s="373"/>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6" t="s">
        <v>24</v>
      </c>
      <c r="D49" s="41"/>
      <c r="E49" s="41"/>
      <c r="F49" s="34" t="str">
        <f>F12</f>
        <v>Nechanice</v>
      </c>
      <c r="G49" s="41"/>
      <c r="H49" s="41"/>
      <c r="I49" s="118" t="s">
        <v>26</v>
      </c>
      <c r="J49" s="119" t="str">
        <f>IF(J12="","",J12)</f>
        <v>5.9.2018</v>
      </c>
      <c r="K49" s="44"/>
    </row>
    <row r="50" spans="2:11" s="1" customFormat="1" ht="6.9" customHeight="1">
      <c r="B50" s="40"/>
      <c r="C50" s="41"/>
      <c r="D50" s="41"/>
      <c r="E50" s="41"/>
      <c r="F50" s="41"/>
      <c r="G50" s="41"/>
      <c r="H50" s="41"/>
      <c r="I50" s="117"/>
      <c r="J50" s="41"/>
      <c r="K50" s="44"/>
    </row>
    <row r="51" spans="2:11" s="1" customFormat="1" ht="13.2">
      <c r="B51" s="40"/>
      <c r="C51" s="36" t="s">
        <v>28</v>
      </c>
      <c r="D51" s="41"/>
      <c r="E51" s="41"/>
      <c r="F51" s="34" t="str">
        <f>E15</f>
        <v>Povodí Labe, státní podnik, OIČ, Hradec Králové</v>
      </c>
      <c r="G51" s="41"/>
      <c r="H51" s="41"/>
      <c r="I51" s="118" t="s">
        <v>35</v>
      </c>
      <c r="J51" s="359" t="str">
        <f>E21</f>
        <v>Povodí Labe, státní podnik, OIČ, Hradec Králové</v>
      </c>
      <c r="K51" s="44"/>
    </row>
    <row r="52" spans="2:11" s="1" customFormat="1" ht="14.4"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97</v>
      </c>
      <c r="D54" s="131"/>
      <c r="E54" s="131"/>
      <c r="F54" s="131"/>
      <c r="G54" s="131"/>
      <c r="H54" s="131"/>
      <c r="I54" s="144"/>
      <c r="J54" s="145" t="s">
        <v>98</v>
      </c>
      <c r="K54" s="146"/>
    </row>
    <row r="55" spans="2:11" s="1" customFormat="1" ht="10.35" customHeight="1">
      <c r="B55" s="40"/>
      <c r="C55" s="41"/>
      <c r="D55" s="41"/>
      <c r="E55" s="41"/>
      <c r="F55" s="41"/>
      <c r="G55" s="41"/>
      <c r="H55" s="41"/>
      <c r="I55" s="117"/>
      <c r="J55" s="41"/>
      <c r="K55" s="44"/>
    </row>
    <row r="56" spans="2:47" s="1" customFormat="1" ht="29.25" customHeight="1">
      <c r="B56" s="40"/>
      <c r="C56" s="147" t="s">
        <v>99</v>
      </c>
      <c r="D56" s="41"/>
      <c r="E56" s="41"/>
      <c r="F56" s="41"/>
      <c r="G56" s="41"/>
      <c r="H56" s="41"/>
      <c r="I56" s="117"/>
      <c r="J56" s="127">
        <f>J81</f>
        <v>0</v>
      </c>
      <c r="K56" s="44"/>
      <c r="AU56" s="23" t="s">
        <v>100</v>
      </c>
    </row>
    <row r="57" spans="2:11" s="7" customFormat="1" ht="24.9" customHeight="1">
      <c r="B57" s="148"/>
      <c r="C57" s="149"/>
      <c r="D57" s="150" t="s">
        <v>320</v>
      </c>
      <c r="E57" s="151"/>
      <c r="F57" s="151"/>
      <c r="G57" s="151"/>
      <c r="H57" s="151"/>
      <c r="I57" s="152"/>
      <c r="J57" s="153">
        <f>J82</f>
        <v>0</v>
      </c>
      <c r="K57" s="154"/>
    </row>
    <row r="58" spans="2:11" s="8" customFormat="1" ht="19.95" customHeight="1">
      <c r="B58" s="155"/>
      <c r="C58" s="156"/>
      <c r="D58" s="157" t="s">
        <v>321</v>
      </c>
      <c r="E58" s="158"/>
      <c r="F58" s="158"/>
      <c r="G58" s="158"/>
      <c r="H58" s="158"/>
      <c r="I58" s="159"/>
      <c r="J58" s="160">
        <f>J83</f>
        <v>0</v>
      </c>
      <c r="K58" s="161"/>
    </row>
    <row r="59" spans="2:11" s="8" customFormat="1" ht="19.95" customHeight="1">
      <c r="B59" s="155"/>
      <c r="C59" s="156"/>
      <c r="D59" s="157" t="s">
        <v>322</v>
      </c>
      <c r="E59" s="158"/>
      <c r="F59" s="158"/>
      <c r="G59" s="158"/>
      <c r="H59" s="158"/>
      <c r="I59" s="159"/>
      <c r="J59" s="160">
        <f>J103</f>
        <v>0</v>
      </c>
      <c r="K59" s="161"/>
    </row>
    <row r="60" spans="2:11" s="8" customFormat="1" ht="19.95" customHeight="1">
      <c r="B60" s="155"/>
      <c r="C60" s="156"/>
      <c r="D60" s="157" t="s">
        <v>323</v>
      </c>
      <c r="E60" s="158"/>
      <c r="F60" s="158"/>
      <c r="G60" s="158"/>
      <c r="H60" s="158"/>
      <c r="I60" s="159"/>
      <c r="J60" s="160">
        <f>J109</f>
        <v>0</v>
      </c>
      <c r="K60" s="161"/>
    </row>
    <row r="61" spans="2:11" s="8" customFormat="1" ht="19.95" customHeight="1">
      <c r="B61" s="155"/>
      <c r="C61" s="156"/>
      <c r="D61" s="157" t="s">
        <v>324</v>
      </c>
      <c r="E61" s="158"/>
      <c r="F61" s="158"/>
      <c r="G61" s="158"/>
      <c r="H61" s="158"/>
      <c r="I61" s="159"/>
      <c r="J61" s="160">
        <f>J114</f>
        <v>0</v>
      </c>
      <c r="K61" s="161"/>
    </row>
    <row r="62" spans="2:11" s="1" customFormat="1" ht="21.75" customHeight="1">
      <c r="B62" s="40"/>
      <c r="C62" s="41"/>
      <c r="D62" s="41"/>
      <c r="E62" s="41"/>
      <c r="F62" s="41"/>
      <c r="G62" s="41"/>
      <c r="H62" s="41"/>
      <c r="I62" s="117"/>
      <c r="J62" s="41"/>
      <c r="K62" s="44"/>
    </row>
    <row r="63" spans="2:11" s="1" customFormat="1" ht="6.9" customHeight="1">
      <c r="B63" s="55"/>
      <c r="C63" s="56"/>
      <c r="D63" s="56"/>
      <c r="E63" s="56"/>
      <c r="F63" s="56"/>
      <c r="G63" s="56"/>
      <c r="H63" s="56"/>
      <c r="I63" s="138"/>
      <c r="J63" s="56"/>
      <c r="K63" s="57"/>
    </row>
    <row r="67" spans="2:12" s="1" customFormat="1" ht="6.9" customHeight="1">
      <c r="B67" s="58"/>
      <c r="C67" s="59"/>
      <c r="D67" s="59"/>
      <c r="E67" s="59"/>
      <c r="F67" s="59"/>
      <c r="G67" s="59"/>
      <c r="H67" s="59"/>
      <c r="I67" s="141"/>
      <c r="J67" s="59"/>
      <c r="K67" s="59"/>
      <c r="L67" s="60"/>
    </row>
    <row r="68" spans="2:12" s="1" customFormat="1" ht="36.9" customHeight="1">
      <c r="B68" s="40"/>
      <c r="C68" s="61" t="s">
        <v>109</v>
      </c>
      <c r="D68" s="62"/>
      <c r="E68" s="62"/>
      <c r="F68" s="62"/>
      <c r="G68" s="62"/>
      <c r="H68" s="62"/>
      <c r="I68" s="162"/>
      <c r="J68" s="62"/>
      <c r="K68" s="62"/>
      <c r="L68" s="60"/>
    </row>
    <row r="69" spans="2:12" s="1" customFormat="1" ht="6.9" customHeight="1">
      <c r="B69" s="40"/>
      <c r="C69" s="62"/>
      <c r="D69" s="62"/>
      <c r="E69" s="62"/>
      <c r="F69" s="62"/>
      <c r="G69" s="62"/>
      <c r="H69" s="62"/>
      <c r="I69" s="162"/>
      <c r="J69" s="62"/>
      <c r="K69" s="62"/>
      <c r="L69" s="60"/>
    </row>
    <row r="70" spans="2:12" s="1" customFormat="1" ht="14.4" customHeight="1">
      <c r="B70" s="40"/>
      <c r="C70" s="64" t="s">
        <v>18</v>
      </c>
      <c r="D70" s="62"/>
      <c r="E70" s="62"/>
      <c r="F70" s="62"/>
      <c r="G70" s="62"/>
      <c r="H70" s="62"/>
      <c r="I70" s="162"/>
      <c r="J70" s="62"/>
      <c r="K70" s="62"/>
      <c r="L70" s="60"/>
    </row>
    <row r="71" spans="2:12" s="1" customFormat="1" ht="16.5" customHeight="1">
      <c r="B71" s="40"/>
      <c r="C71" s="62"/>
      <c r="D71" s="62"/>
      <c r="E71" s="375" t="str">
        <f>E7</f>
        <v>Bystřice, shybka Komárov, vyčištění shybky, ř. km 22,500</v>
      </c>
      <c r="F71" s="376"/>
      <c r="G71" s="376"/>
      <c r="H71" s="376"/>
      <c r="I71" s="162"/>
      <c r="J71" s="62"/>
      <c r="K71" s="62"/>
      <c r="L71" s="60"/>
    </row>
    <row r="72" spans="2:12" s="1" customFormat="1" ht="14.4" customHeight="1">
      <c r="B72" s="40"/>
      <c r="C72" s="64" t="s">
        <v>93</v>
      </c>
      <c r="D72" s="62"/>
      <c r="E72" s="62"/>
      <c r="F72" s="62"/>
      <c r="G72" s="62"/>
      <c r="H72" s="62"/>
      <c r="I72" s="162"/>
      <c r="J72" s="62"/>
      <c r="K72" s="62"/>
      <c r="L72" s="60"/>
    </row>
    <row r="73" spans="2:12" s="1" customFormat="1" ht="17.25" customHeight="1">
      <c r="B73" s="40"/>
      <c r="C73" s="62"/>
      <c r="D73" s="62"/>
      <c r="E73" s="366" t="str">
        <f>E9</f>
        <v>VON - Vedlejší a ostatní náklady</v>
      </c>
      <c r="F73" s="377"/>
      <c r="G73" s="377"/>
      <c r="H73" s="377"/>
      <c r="I73" s="162"/>
      <c r="J73" s="62"/>
      <c r="K73" s="62"/>
      <c r="L73" s="60"/>
    </row>
    <row r="74" spans="2:12" s="1" customFormat="1" ht="6.9" customHeight="1">
      <c r="B74" s="40"/>
      <c r="C74" s="62"/>
      <c r="D74" s="62"/>
      <c r="E74" s="62"/>
      <c r="F74" s="62"/>
      <c r="G74" s="62"/>
      <c r="H74" s="62"/>
      <c r="I74" s="162"/>
      <c r="J74" s="62"/>
      <c r="K74" s="62"/>
      <c r="L74" s="60"/>
    </row>
    <row r="75" spans="2:12" s="1" customFormat="1" ht="18" customHeight="1">
      <c r="B75" s="40"/>
      <c r="C75" s="64" t="s">
        <v>24</v>
      </c>
      <c r="D75" s="62"/>
      <c r="E75" s="62"/>
      <c r="F75" s="163" t="str">
        <f>F12</f>
        <v>Nechanice</v>
      </c>
      <c r="G75" s="62"/>
      <c r="H75" s="62"/>
      <c r="I75" s="164" t="s">
        <v>26</v>
      </c>
      <c r="J75" s="72" t="str">
        <f>IF(J12="","",J12)</f>
        <v>5.9.2018</v>
      </c>
      <c r="K75" s="62"/>
      <c r="L75" s="60"/>
    </row>
    <row r="76" spans="2:12" s="1" customFormat="1" ht="6.9" customHeight="1">
      <c r="B76" s="40"/>
      <c r="C76" s="62"/>
      <c r="D76" s="62"/>
      <c r="E76" s="62"/>
      <c r="F76" s="62"/>
      <c r="G76" s="62"/>
      <c r="H76" s="62"/>
      <c r="I76" s="162"/>
      <c r="J76" s="62"/>
      <c r="K76" s="62"/>
      <c r="L76" s="60"/>
    </row>
    <row r="77" spans="2:12" s="1" customFormat="1" ht="13.2">
      <c r="B77" s="40"/>
      <c r="C77" s="64" t="s">
        <v>28</v>
      </c>
      <c r="D77" s="62"/>
      <c r="E77" s="62"/>
      <c r="F77" s="163" t="str">
        <f>E15</f>
        <v>Povodí Labe, státní podnik, OIČ, Hradec Králové</v>
      </c>
      <c r="G77" s="62"/>
      <c r="H77" s="62"/>
      <c r="I77" s="164" t="s">
        <v>35</v>
      </c>
      <c r="J77" s="163" t="str">
        <f>E21</f>
        <v>Povodí Labe, státní podnik, OIČ, Hradec Králové</v>
      </c>
      <c r="K77" s="62"/>
      <c r="L77" s="60"/>
    </row>
    <row r="78" spans="2:12" s="1" customFormat="1" ht="14.4" customHeight="1">
      <c r="B78" s="40"/>
      <c r="C78" s="64" t="s">
        <v>33</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110</v>
      </c>
      <c r="D80" s="167" t="s">
        <v>58</v>
      </c>
      <c r="E80" s="167" t="s">
        <v>54</v>
      </c>
      <c r="F80" s="167" t="s">
        <v>111</v>
      </c>
      <c r="G80" s="167" t="s">
        <v>112</v>
      </c>
      <c r="H80" s="167" t="s">
        <v>113</v>
      </c>
      <c r="I80" s="168" t="s">
        <v>114</v>
      </c>
      <c r="J80" s="167" t="s">
        <v>98</v>
      </c>
      <c r="K80" s="169" t="s">
        <v>115</v>
      </c>
      <c r="L80" s="170"/>
      <c r="M80" s="80" t="s">
        <v>116</v>
      </c>
      <c r="N80" s="81" t="s">
        <v>43</v>
      </c>
      <c r="O80" s="81" t="s">
        <v>117</v>
      </c>
      <c r="P80" s="81" t="s">
        <v>118</v>
      </c>
      <c r="Q80" s="81" t="s">
        <v>119</v>
      </c>
      <c r="R80" s="81" t="s">
        <v>120</v>
      </c>
      <c r="S80" s="81" t="s">
        <v>121</v>
      </c>
      <c r="T80" s="82" t="s">
        <v>122</v>
      </c>
    </row>
    <row r="81" spans="2:63" s="1" customFormat="1" ht="29.25" customHeight="1">
      <c r="B81" s="40"/>
      <c r="C81" s="86" t="s">
        <v>99</v>
      </c>
      <c r="D81" s="62"/>
      <c r="E81" s="62"/>
      <c r="F81" s="62"/>
      <c r="G81" s="62"/>
      <c r="H81" s="62"/>
      <c r="I81" s="162"/>
      <c r="J81" s="171">
        <f>BK81</f>
        <v>0</v>
      </c>
      <c r="K81" s="62"/>
      <c r="L81" s="60"/>
      <c r="M81" s="83"/>
      <c r="N81" s="84"/>
      <c r="O81" s="84"/>
      <c r="P81" s="172">
        <f>P82</f>
        <v>0</v>
      </c>
      <c r="Q81" s="84"/>
      <c r="R81" s="172">
        <f>R82</f>
        <v>0</v>
      </c>
      <c r="S81" s="84"/>
      <c r="T81" s="173">
        <f>T82</f>
        <v>0</v>
      </c>
      <c r="AT81" s="23" t="s">
        <v>72</v>
      </c>
      <c r="AU81" s="23" t="s">
        <v>100</v>
      </c>
      <c r="BK81" s="174">
        <f>BK82</f>
        <v>0</v>
      </c>
    </row>
    <row r="82" spans="2:63" s="10" customFormat="1" ht="37.35" customHeight="1">
      <c r="B82" s="175"/>
      <c r="C82" s="176"/>
      <c r="D82" s="177" t="s">
        <v>72</v>
      </c>
      <c r="E82" s="178" t="s">
        <v>325</v>
      </c>
      <c r="F82" s="178" t="s">
        <v>326</v>
      </c>
      <c r="G82" s="176"/>
      <c r="H82" s="176"/>
      <c r="I82" s="179"/>
      <c r="J82" s="180">
        <f>BK82</f>
        <v>0</v>
      </c>
      <c r="K82" s="176"/>
      <c r="L82" s="181"/>
      <c r="M82" s="182"/>
      <c r="N82" s="183"/>
      <c r="O82" s="183"/>
      <c r="P82" s="184">
        <f>P83+P103+P109+P114</f>
        <v>0</v>
      </c>
      <c r="Q82" s="183"/>
      <c r="R82" s="184">
        <f>R83+R103+R109+R114</f>
        <v>0</v>
      </c>
      <c r="S82" s="183"/>
      <c r="T82" s="185">
        <f>T83+T103+T109+T114</f>
        <v>0</v>
      </c>
      <c r="AR82" s="186" t="s">
        <v>132</v>
      </c>
      <c r="AT82" s="187" t="s">
        <v>72</v>
      </c>
      <c r="AU82" s="187" t="s">
        <v>73</v>
      </c>
      <c r="AY82" s="186" t="s">
        <v>125</v>
      </c>
      <c r="BK82" s="188">
        <f>BK83+BK103+BK109+BK114</f>
        <v>0</v>
      </c>
    </row>
    <row r="83" spans="2:63" s="10" customFormat="1" ht="19.95" customHeight="1">
      <c r="B83" s="175"/>
      <c r="C83" s="176"/>
      <c r="D83" s="177" t="s">
        <v>72</v>
      </c>
      <c r="E83" s="189" t="s">
        <v>327</v>
      </c>
      <c r="F83" s="189" t="s">
        <v>328</v>
      </c>
      <c r="G83" s="176"/>
      <c r="H83" s="176"/>
      <c r="I83" s="179"/>
      <c r="J83" s="190">
        <f>BK83</f>
        <v>0</v>
      </c>
      <c r="K83" s="176"/>
      <c r="L83" s="181"/>
      <c r="M83" s="182"/>
      <c r="N83" s="183"/>
      <c r="O83" s="183"/>
      <c r="P83" s="184">
        <f>SUM(P84:P102)</f>
        <v>0</v>
      </c>
      <c r="Q83" s="183"/>
      <c r="R83" s="184">
        <f>SUM(R84:R102)</f>
        <v>0</v>
      </c>
      <c r="S83" s="183"/>
      <c r="T83" s="185">
        <f>SUM(T84:T102)</f>
        <v>0</v>
      </c>
      <c r="AR83" s="186" t="s">
        <v>132</v>
      </c>
      <c r="AT83" s="187" t="s">
        <v>72</v>
      </c>
      <c r="AU83" s="187" t="s">
        <v>81</v>
      </c>
      <c r="AY83" s="186" t="s">
        <v>125</v>
      </c>
      <c r="BK83" s="188">
        <f>SUM(BK84:BK102)</f>
        <v>0</v>
      </c>
    </row>
    <row r="84" spans="2:65" s="1" customFormat="1" ht="16.5" customHeight="1">
      <c r="B84" s="40"/>
      <c r="C84" s="191" t="s">
        <v>81</v>
      </c>
      <c r="D84" s="191" t="s">
        <v>127</v>
      </c>
      <c r="E84" s="192" t="s">
        <v>329</v>
      </c>
      <c r="F84" s="193" t="s">
        <v>330</v>
      </c>
      <c r="G84" s="194" t="s">
        <v>331</v>
      </c>
      <c r="H84" s="195">
        <v>1</v>
      </c>
      <c r="I84" s="196"/>
      <c r="J84" s="197">
        <f>ROUND(I84*H84,2)</f>
        <v>0</v>
      </c>
      <c r="K84" s="193" t="s">
        <v>30</v>
      </c>
      <c r="L84" s="60"/>
      <c r="M84" s="198" t="s">
        <v>30</v>
      </c>
      <c r="N84" s="199" t="s">
        <v>46</v>
      </c>
      <c r="O84" s="41"/>
      <c r="P84" s="200">
        <f>O84*H84</f>
        <v>0</v>
      </c>
      <c r="Q84" s="200">
        <v>0</v>
      </c>
      <c r="R84" s="200">
        <f>Q84*H84</f>
        <v>0</v>
      </c>
      <c r="S84" s="200">
        <v>0</v>
      </c>
      <c r="T84" s="201">
        <f>S84*H84</f>
        <v>0</v>
      </c>
      <c r="AR84" s="23" t="s">
        <v>332</v>
      </c>
      <c r="AT84" s="23" t="s">
        <v>127</v>
      </c>
      <c r="AU84" s="23" t="s">
        <v>83</v>
      </c>
      <c r="AY84" s="23" t="s">
        <v>125</v>
      </c>
      <c r="BE84" s="202">
        <f>IF(N84="základní",J84,0)</f>
        <v>0</v>
      </c>
      <c r="BF84" s="202">
        <f>IF(N84="snížená",J84,0)</f>
        <v>0</v>
      </c>
      <c r="BG84" s="202">
        <f>IF(N84="zákl. přenesená",J84,0)</f>
        <v>0</v>
      </c>
      <c r="BH84" s="202">
        <f>IF(N84="sníž. přenesená",J84,0)</f>
        <v>0</v>
      </c>
      <c r="BI84" s="202">
        <f>IF(N84="nulová",J84,0)</f>
        <v>0</v>
      </c>
      <c r="BJ84" s="23" t="s">
        <v>132</v>
      </c>
      <c r="BK84" s="202">
        <f>ROUND(I84*H84,2)</f>
        <v>0</v>
      </c>
      <c r="BL84" s="23" t="s">
        <v>332</v>
      </c>
      <c r="BM84" s="23" t="s">
        <v>333</v>
      </c>
    </row>
    <row r="85" spans="2:51" s="11" customFormat="1" ht="12">
      <c r="B85" s="206"/>
      <c r="C85" s="207"/>
      <c r="D85" s="203" t="s">
        <v>136</v>
      </c>
      <c r="E85" s="208" t="s">
        <v>30</v>
      </c>
      <c r="F85" s="209" t="s">
        <v>334</v>
      </c>
      <c r="G85" s="207"/>
      <c r="H85" s="208" t="s">
        <v>30</v>
      </c>
      <c r="I85" s="210"/>
      <c r="J85" s="207"/>
      <c r="K85" s="207"/>
      <c r="L85" s="211"/>
      <c r="M85" s="212"/>
      <c r="N85" s="213"/>
      <c r="O85" s="213"/>
      <c r="P85" s="213"/>
      <c r="Q85" s="213"/>
      <c r="R85" s="213"/>
      <c r="S85" s="213"/>
      <c r="T85" s="214"/>
      <c r="AT85" s="215" t="s">
        <v>136</v>
      </c>
      <c r="AU85" s="215" t="s">
        <v>83</v>
      </c>
      <c r="AV85" s="11" t="s">
        <v>81</v>
      </c>
      <c r="AW85" s="11" t="s">
        <v>36</v>
      </c>
      <c r="AX85" s="11" t="s">
        <v>73</v>
      </c>
      <c r="AY85" s="215" t="s">
        <v>125</v>
      </c>
    </row>
    <row r="86" spans="2:51" s="11" customFormat="1" ht="24">
      <c r="B86" s="206"/>
      <c r="C86" s="207"/>
      <c r="D86" s="203" t="s">
        <v>136</v>
      </c>
      <c r="E86" s="208" t="s">
        <v>30</v>
      </c>
      <c r="F86" s="209" t="s">
        <v>335</v>
      </c>
      <c r="G86" s="207"/>
      <c r="H86" s="208" t="s">
        <v>30</v>
      </c>
      <c r="I86" s="210"/>
      <c r="J86" s="207"/>
      <c r="K86" s="207"/>
      <c r="L86" s="211"/>
      <c r="M86" s="212"/>
      <c r="N86" s="213"/>
      <c r="O86" s="213"/>
      <c r="P86" s="213"/>
      <c r="Q86" s="213"/>
      <c r="R86" s="213"/>
      <c r="S86" s="213"/>
      <c r="T86" s="214"/>
      <c r="AT86" s="215" t="s">
        <v>136</v>
      </c>
      <c r="AU86" s="215" t="s">
        <v>83</v>
      </c>
      <c r="AV86" s="11" t="s">
        <v>81</v>
      </c>
      <c r="AW86" s="11" t="s">
        <v>36</v>
      </c>
      <c r="AX86" s="11" t="s">
        <v>73</v>
      </c>
      <c r="AY86" s="215" t="s">
        <v>125</v>
      </c>
    </row>
    <row r="87" spans="2:51" s="11" customFormat="1" ht="12">
      <c r="B87" s="206"/>
      <c r="C87" s="207"/>
      <c r="D87" s="203" t="s">
        <v>136</v>
      </c>
      <c r="E87" s="208" t="s">
        <v>30</v>
      </c>
      <c r="F87" s="209" t="s">
        <v>336</v>
      </c>
      <c r="G87" s="207"/>
      <c r="H87" s="208" t="s">
        <v>30</v>
      </c>
      <c r="I87" s="210"/>
      <c r="J87" s="207"/>
      <c r="K87" s="207"/>
      <c r="L87" s="211"/>
      <c r="M87" s="212"/>
      <c r="N87" s="213"/>
      <c r="O87" s="213"/>
      <c r="P87" s="213"/>
      <c r="Q87" s="213"/>
      <c r="R87" s="213"/>
      <c r="S87" s="213"/>
      <c r="T87" s="214"/>
      <c r="AT87" s="215" t="s">
        <v>136</v>
      </c>
      <c r="AU87" s="215" t="s">
        <v>83</v>
      </c>
      <c r="AV87" s="11" t="s">
        <v>81</v>
      </c>
      <c r="AW87" s="11" t="s">
        <v>36</v>
      </c>
      <c r="AX87" s="11" t="s">
        <v>73</v>
      </c>
      <c r="AY87" s="215" t="s">
        <v>125</v>
      </c>
    </row>
    <row r="88" spans="2:51" s="11" customFormat="1" ht="24">
      <c r="B88" s="206"/>
      <c r="C88" s="207"/>
      <c r="D88" s="203" t="s">
        <v>136</v>
      </c>
      <c r="E88" s="208" t="s">
        <v>30</v>
      </c>
      <c r="F88" s="209" t="s">
        <v>337</v>
      </c>
      <c r="G88" s="207"/>
      <c r="H88" s="208" t="s">
        <v>30</v>
      </c>
      <c r="I88" s="210"/>
      <c r="J88" s="207"/>
      <c r="K88" s="207"/>
      <c r="L88" s="211"/>
      <c r="M88" s="212"/>
      <c r="N88" s="213"/>
      <c r="O88" s="213"/>
      <c r="P88" s="213"/>
      <c r="Q88" s="213"/>
      <c r="R88" s="213"/>
      <c r="S88" s="213"/>
      <c r="T88" s="214"/>
      <c r="AT88" s="215" t="s">
        <v>136</v>
      </c>
      <c r="AU88" s="215" t="s">
        <v>83</v>
      </c>
      <c r="AV88" s="11" t="s">
        <v>81</v>
      </c>
      <c r="AW88" s="11" t="s">
        <v>36</v>
      </c>
      <c r="AX88" s="11" t="s">
        <v>73</v>
      </c>
      <c r="AY88" s="215" t="s">
        <v>125</v>
      </c>
    </row>
    <row r="89" spans="2:51" s="11" customFormat="1" ht="12">
      <c r="B89" s="206"/>
      <c r="C89" s="207"/>
      <c r="D89" s="203" t="s">
        <v>136</v>
      </c>
      <c r="E89" s="208" t="s">
        <v>30</v>
      </c>
      <c r="F89" s="209" t="s">
        <v>338</v>
      </c>
      <c r="G89" s="207"/>
      <c r="H89" s="208" t="s">
        <v>30</v>
      </c>
      <c r="I89" s="210"/>
      <c r="J89" s="207"/>
      <c r="K89" s="207"/>
      <c r="L89" s="211"/>
      <c r="M89" s="212"/>
      <c r="N89" s="213"/>
      <c r="O89" s="213"/>
      <c r="P89" s="213"/>
      <c r="Q89" s="213"/>
      <c r="R89" s="213"/>
      <c r="S89" s="213"/>
      <c r="T89" s="214"/>
      <c r="AT89" s="215" t="s">
        <v>136</v>
      </c>
      <c r="AU89" s="215" t="s">
        <v>83</v>
      </c>
      <c r="AV89" s="11" t="s">
        <v>81</v>
      </c>
      <c r="AW89" s="11" t="s">
        <v>36</v>
      </c>
      <c r="AX89" s="11" t="s">
        <v>73</v>
      </c>
      <c r="AY89" s="215" t="s">
        <v>125</v>
      </c>
    </row>
    <row r="90" spans="2:51" s="11" customFormat="1" ht="24">
      <c r="B90" s="206"/>
      <c r="C90" s="207"/>
      <c r="D90" s="203" t="s">
        <v>136</v>
      </c>
      <c r="E90" s="208" t="s">
        <v>30</v>
      </c>
      <c r="F90" s="209" t="s">
        <v>339</v>
      </c>
      <c r="G90" s="207"/>
      <c r="H90" s="208" t="s">
        <v>30</v>
      </c>
      <c r="I90" s="210"/>
      <c r="J90" s="207"/>
      <c r="K90" s="207"/>
      <c r="L90" s="211"/>
      <c r="M90" s="212"/>
      <c r="N90" s="213"/>
      <c r="O90" s="213"/>
      <c r="P90" s="213"/>
      <c r="Q90" s="213"/>
      <c r="R90" s="213"/>
      <c r="S90" s="213"/>
      <c r="T90" s="214"/>
      <c r="AT90" s="215" t="s">
        <v>136</v>
      </c>
      <c r="AU90" s="215" t="s">
        <v>83</v>
      </c>
      <c r="AV90" s="11" t="s">
        <v>81</v>
      </c>
      <c r="AW90" s="11" t="s">
        <v>36</v>
      </c>
      <c r="AX90" s="11" t="s">
        <v>73</v>
      </c>
      <c r="AY90" s="215" t="s">
        <v>125</v>
      </c>
    </row>
    <row r="91" spans="2:51" s="11" customFormat="1" ht="24">
      <c r="B91" s="206"/>
      <c r="C91" s="207"/>
      <c r="D91" s="203" t="s">
        <v>136</v>
      </c>
      <c r="E91" s="208" t="s">
        <v>30</v>
      </c>
      <c r="F91" s="209" t="s">
        <v>340</v>
      </c>
      <c r="G91" s="207"/>
      <c r="H91" s="208" t="s">
        <v>30</v>
      </c>
      <c r="I91" s="210"/>
      <c r="J91" s="207"/>
      <c r="K91" s="207"/>
      <c r="L91" s="211"/>
      <c r="M91" s="212"/>
      <c r="N91" s="213"/>
      <c r="O91" s="213"/>
      <c r="P91" s="213"/>
      <c r="Q91" s="213"/>
      <c r="R91" s="213"/>
      <c r="S91" s="213"/>
      <c r="T91" s="214"/>
      <c r="AT91" s="215" t="s">
        <v>136</v>
      </c>
      <c r="AU91" s="215" t="s">
        <v>83</v>
      </c>
      <c r="AV91" s="11" t="s">
        <v>81</v>
      </c>
      <c r="AW91" s="11" t="s">
        <v>36</v>
      </c>
      <c r="AX91" s="11" t="s">
        <v>73</v>
      </c>
      <c r="AY91" s="215" t="s">
        <v>125</v>
      </c>
    </row>
    <row r="92" spans="2:51" s="11" customFormat="1" ht="24">
      <c r="B92" s="206"/>
      <c r="C92" s="207"/>
      <c r="D92" s="203" t="s">
        <v>136</v>
      </c>
      <c r="E92" s="208" t="s">
        <v>30</v>
      </c>
      <c r="F92" s="209" t="s">
        <v>341</v>
      </c>
      <c r="G92" s="207"/>
      <c r="H92" s="208" t="s">
        <v>30</v>
      </c>
      <c r="I92" s="210"/>
      <c r="J92" s="207"/>
      <c r="K92" s="207"/>
      <c r="L92" s="211"/>
      <c r="M92" s="212"/>
      <c r="N92" s="213"/>
      <c r="O92" s="213"/>
      <c r="P92" s="213"/>
      <c r="Q92" s="213"/>
      <c r="R92" s="213"/>
      <c r="S92" s="213"/>
      <c r="T92" s="214"/>
      <c r="AT92" s="215" t="s">
        <v>136</v>
      </c>
      <c r="AU92" s="215" t="s">
        <v>83</v>
      </c>
      <c r="AV92" s="11" t="s">
        <v>81</v>
      </c>
      <c r="AW92" s="11" t="s">
        <v>36</v>
      </c>
      <c r="AX92" s="11" t="s">
        <v>73</v>
      </c>
      <c r="AY92" s="215" t="s">
        <v>125</v>
      </c>
    </row>
    <row r="93" spans="2:51" s="12" customFormat="1" ht="12">
      <c r="B93" s="216"/>
      <c r="C93" s="217"/>
      <c r="D93" s="203" t="s">
        <v>136</v>
      </c>
      <c r="E93" s="218" t="s">
        <v>30</v>
      </c>
      <c r="F93" s="219" t="s">
        <v>81</v>
      </c>
      <c r="G93" s="217"/>
      <c r="H93" s="220">
        <v>1</v>
      </c>
      <c r="I93" s="221"/>
      <c r="J93" s="217"/>
      <c r="K93" s="217"/>
      <c r="L93" s="222"/>
      <c r="M93" s="223"/>
      <c r="N93" s="224"/>
      <c r="O93" s="224"/>
      <c r="P93" s="224"/>
      <c r="Q93" s="224"/>
      <c r="R93" s="224"/>
      <c r="S93" s="224"/>
      <c r="T93" s="225"/>
      <c r="AT93" s="226" t="s">
        <v>136</v>
      </c>
      <c r="AU93" s="226" t="s">
        <v>83</v>
      </c>
      <c r="AV93" s="12" t="s">
        <v>83</v>
      </c>
      <c r="AW93" s="12" t="s">
        <v>36</v>
      </c>
      <c r="AX93" s="12" t="s">
        <v>81</v>
      </c>
      <c r="AY93" s="226" t="s">
        <v>125</v>
      </c>
    </row>
    <row r="94" spans="2:65" s="1" customFormat="1" ht="16.5" customHeight="1">
      <c r="B94" s="40"/>
      <c r="C94" s="191" t="s">
        <v>83</v>
      </c>
      <c r="D94" s="191" t="s">
        <v>127</v>
      </c>
      <c r="E94" s="192" t="s">
        <v>342</v>
      </c>
      <c r="F94" s="193" t="s">
        <v>343</v>
      </c>
      <c r="G94" s="194" t="s">
        <v>331</v>
      </c>
      <c r="H94" s="195">
        <v>1</v>
      </c>
      <c r="I94" s="196"/>
      <c r="J94" s="197">
        <f>ROUND(I94*H94,2)</f>
        <v>0</v>
      </c>
      <c r="K94" s="193" t="s">
        <v>30</v>
      </c>
      <c r="L94" s="60"/>
      <c r="M94" s="198" t="s">
        <v>30</v>
      </c>
      <c r="N94" s="199" t="s">
        <v>46</v>
      </c>
      <c r="O94" s="41"/>
      <c r="P94" s="200">
        <f>O94*H94</f>
        <v>0</v>
      </c>
      <c r="Q94" s="200">
        <v>0</v>
      </c>
      <c r="R94" s="200">
        <f>Q94*H94</f>
        <v>0</v>
      </c>
      <c r="S94" s="200">
        <v>0</v>
      </c>
      <c r="T94" s="201">
        <f>S94*H94</f>
        <v>0</v>
      </c>
      <c r="AR94" s="23" t="s">
        <v>332</v>
      </c>
      <c r="AT94" s="23" t="s">
        <v>127</v>
      </c>
      <c r="AU94" s="23" t="s">
        <v>83</v>
      </c>
      <c r="AY94" s="23" t="s">
        <v>125</v>
      </c>
      <c r="BE94" s="202">
        <f>IF(N94="základní",J94,0)</f>
        <v>0</v>
      </c>
      <c r="BF94" s="202">
        <f>IF(N94="snížená",J94,0)</f>
        <v>0</v>
      </c>
      <c r="BG94" s="202">
        <f>IF(N94="zákl. přenesená",J94,0)</f>
        <v>0</v>
      </c>
      <c r="BH94" s="202">
        <f>IF(N94="sníž. přenesená",J94,0)</f>
        <v>0</v>
      </c>
      <c r="BI94" s="202">
        <f>IF(N94="nulová",J94,0)</f>
        <v>0</v>
      </c>
      <c r="BJ94" s="23" t="s">
        <v>132</v>
      </c>
      <c r="BK94" s="202">
        <f>ROUND(I94*H94,2)</f>
        <v>0</v>
      </c>
      <c r="BL94" s="23" t="s">
        <v>332</v>
      </c>
      <c r="BM94" s="23" t="s">
        <v>344</v>
      </c>
    </row>
    <row r="95" spans="2:51" s="11" customFormat="1" ht="24">
      <c r="B95" s="206"/>
      <c r="C95" s="207"/>
      <c r="D95" s="203" t="s">
        <v>136</v>
      </c>
      <c r="E95" s="208" t="s">
        <v>30</v>
      </c>
      <c r="F95" s="209" t="s">
        <v>345</v>
      </c>
      <c r="G95" s="207"/>
      <c r="H95" s="208" t="s">
        <v>30</v>
      </c>
      <c r="I95" s="210"/>
      <c r="J95" s="207"/>
      <c r="K95" s="207"/>
      <c r="L95" s="211"/>
      <c r="M95" s="212"/>
      <c r="N95" s="213"/>
      <c r="O95" s="213"/>
      <c r="P95" s="213"/>
      <c r="Q95" s="213"/>
      <c r="R95" s="213"/>
      <c r="S95" s="213"/>
      <c r="T95" s="214"/>
      <c r="AT95" s="215" t="s">
        <v>136</v>
      </c>
      <c r="AU95" s="215" t="s">
        <v>83</v>
      </c>
      <c r="AV95" s="11" t="s">
        <v>81</v>
      </c>
      <c r="AW95" s="11" t="s">
        <v>36</v>
      </c>
      <c r="AX95" s="11" t="s">
        <v>73</v>
      </c>
      <c r="AY95" s="215" t="s">
        <v>125</v>
      </c>
    </row>
    <row r="96" spans="2:51" s="11" customFormat="1" ht="12">
      <c r="B96" s="206"/>
      <c r="C96" s="207"/>
      <c r="D96" s="203" t="s">
        <v>136</v>
      </c>
      <c r="E96" s="208" t="s">
        <v>30</v>
      </c>
      <c r="F96" s="209" t="s">
        <v>346</v>
      </c>
      <c r="G96" s="207"/>
      <c r="H96" s="208" t="s">
        <v>30</v>
      </c>
      <c r="I96" s="210"/>
      <c r="J96" s="207"/>
      <c r="K96" s="207"/>
      <c r="L96" s="211"/>
      <c r="M96" s="212"/>
      <c r="N96" s="213"/>
      <c r="O96" s="213"/>
      <c r="P96" s="213"/>
      <c r="Q96" s="213"/>
      <c r="R96" s="213"/>
      <c r="S96" s="213"/>
      <c r="T96" s="214"/>
      <c r="AT96" s="215" t="s">
        <v>136</v>
      </c>
      <c r="AU96" s="215" t="s">
        <v>83</v>
      </c>
      <c r="AV96" s="11" t="s">
        <v>81</v>
      </c>
      <c r="AW96" s="11" t="s">
        <v>36</v>
      </c>
      <c r="AX96" s="11" t="s">
        <v>73</v>
      </c>
      <c r="AY96" s="215" t="s">
        <v>125</v>
      </c>
    </row>
    <row r="97" spans="2:51" s="12" customFormat="1" ht="12">
      <c r="B97" s="216"/>
      <c r="C97" s="217"/>
      <c r="D97" s="203" t="s">
        <v>136</v>
      </c>
      <c r="E97" s="218" t="s">
        <v>30</v>
      </c>
      <c r="F97" s="219" t="s">
        <v>81</v>
      </c>
      <c r="G97" s="217"/>
      <c r="H97" s="220">
        <v>1</v>
      </c>
      <c r="I97" s="221"/>
      <c r="J97" s="217"/>
      <c r="K97" s="217"/>
      <c r="L97" s="222"/>
      <c r="M97" s="223"/>
      <c r="N97" s="224"/>
      <c r="O97" s="224"/>
      <c r="P97" s="224"/>
      <c r="Q97" s="224"/>
      <c r="R97" s="224"/>
      <c r="S97" s="224"/>
      <c r="T97" s="225"/>
      <c r="AT97" s="226" t="s">
        <v>136</v>
      </c>
      <c r="AU97" s="226" t="s">
        <v>83</v>
      </c>
      <c r="AV97" s="12" t="s">
        <v>83</v>
      </c>
      <c r="AW97" s="12" t="s">
        <v>36</v>
      </c>
      <c r="AX97" s="12" t="s">
        <v>81</v>
      </c>
      <c r="AY97" s="226" t="s">
        <v>125</v>
      </c>
    </row>
    <row r="98" spans="2:65" s="1" customFormat="1" ht="25.5" customHeight="1">
      <c r="B98" s="40"/>
      <c r="C98" s="191" t="s">
        <v>144</v>
      </c>
      <c r="D98" s="191" t="s">
        <v>127</v>
      </c>
      <c r="E98" s="192" t="s">
        <v>347</v>
      </c>
      <c r="F98" s="193" t="s">
        <v>348</v>
      </c>
      <c r="G98" s="194" t="s">
        <v>331</v>
      </c>
      <c r="H98" s="195">
        <v>1</v>
      </c>
      <c r="I98" s="196"/>
      <c r="J98" s="197">
        <f>ROUND(I98*H98,2)</f>
        <v>0</v>
      </c>
      <c r="K98" s="193" t="s">
        <v>30</v>
      </c>
      <c r="L98" s="60"/>
      <c r="M98" s="198" t="s">
        <v>30</v>
      </c>
      <c r="N98" s="199" t="s">
        <v>46</v>
      </c>
      <c r="O98" s="41"/>
      <c r="P98" s="200">
        <f>O98*H98</f>
        <v>0</v>
      </c>
      <c r="Q98" s="200">
        <v>0</v>
      </c>
      <c r="R98" s="200">
        <f>Q98*H98</f>
        <v>0</v>
      </c>
      <c r="S98" s="200">
        <v>0</v>
      </c>
      <c r="T98" s="201">
        <f>S98*H98</f>
        <v>0</v>
      </c>
      <c r="AR98" s="23" t="s">
        <v>332</v>
      </c>
      <c r="AT98" s="23" t="s">
        <v>127</v>
      </c>
      <c r="AU98" s="23" t="s">
        <v>83</v>
      </c>
      <c r="AY98" s="23" t="s">
        <v>125</v>
      </c>
      <c r="BE98" s="202">
        <f>IF(N98="základní",J98,0)</f>
        <v>0</v>
      </c>
      <c r="BF98" s="202">
        <f>IF(N98="snížená",J98,0)</f>
        <v>0</v>
      </c>
      <c r="BG98" s="202">
        <f>IF(N98="zákl. přenesená",J98,0)</f>
        <v>0</v>
      </c>
      <c r="BH98" s="202">
        <f>IF(N98="sníž. přenesená",J98,0)</f>
        <v>0</v>
      </c>
      <c r="BI98" s="202">
        <f>IF(N98="nulová",J98,0)</f>
        <v>0</v>
      </c>
      <c r="BJ98" s="23" t="s">
        <v>132</v>
      </c>
      <c r="BK98" s="202">
        <f>ROUND(I98*H98,2)</f>
        <v>0</v>
      </c>
      <c r="BL98" s="23" t="s">
        <v>332</v>
      </c>
      <c r="BM98" s="23" t="s">
        <v>349</v>
      </c>
    </row>
    <row r="99" spans="2:51" s="11" customFormat="1" ht="12">
      <c r="B99" s="206"/>
      <c r="C99" s="207"/>
      <c r="D99" s="203" t="s">
        <v>136</v>
      </c>
      <c r="E99" s="208" t="s">
        <v>30</v>
      </c>
      <c r="F99" s="209" t="s">
        <v>350</v>
      </c>
      <c r="G99" s="207"/>
      <c r="H99" s="208" t="s">
        <v>30</v>
      </c>
      <c r="I99" s="210"/>
      <c r="J99" s="207"/>
      <c r="K99" s="207"/>
      <c r="L99" s="211"/>
      <c r="M99" s="212"/>
      <c r="N99" s="213"/>
      <c r="O99" s="213"/>
      <c r="P99" s="213"/>
      <c r="Q99" s="213"/>
      <c r="R99" s="213"/>
      <c r="S99" s="213"/>
      <c r="T99" s="214"/>
      <c r="AT99" s="215" t="s">
        <v>136</v>
      </c>
      <c r="AU99" s="215" t="s">
        <v>83</v>
      </c>
      <c r="AV99" s="11" t="s">
        <v>81</v>
      </c>
      <c r="AW99" s="11" t="s">
        <v>36</v>
      </c>
      <c r="AX99" s="11" t="s">
        <v>73</v>
      </c>
      <c r="AY99" s="215" t="s">
        <v>125</v>
      </c>
    </row>
    <row r="100" spans="2:51" s="11" customFormat="1" ht="12">
      <c r="B100" s="206"/>
      <c r="C100" s="207"/>
      <c r="D100" s="203" t="s">
        <v>136</v>
      </c>
      <c r="E100" s="208" t="s">
        <v>30</v>
      </c>
      <c r="F100" s="209" t="s">
        <v>351</v>
      </c>
      <c r="G100" s="207"/>
      <c r="H100" s="208" t="s">
        <v>30</v>
      </c>
      <c r="I100" s="210"/>
      <c r="J100" s="207"/>
      <c r="K100" s="207"/>
      <c r="L100" s="211"/>
      <c r="M100" s="212"/>
      <c r="N100" s="213"/>
      <c r="O100" s="213"/>
      <c r="P100" s="213"/>
      <c r="Q100" s="213"/>
      <c r="R100" s="213"/>
      <c r="S100" s="213"/>
      <c r="T100" s="214"/>
      <c r="AT100" s="215" t="s">
        <v>136</v>
      </c>
      <c r="AU100" s="215" t="s">
        <v>83</v>
      </c>
      <c r="AV100" s="11" t="s">
        <v>81</v>
      </c>
      <c r="AW100" s="11" t="s">
        <v>36</v>
      </c>
      <c r="AX100" s="11" t="s">
        <v>73</v>
      </c>
      <c r="AY100" s="215" t="s">
        <v>125</v>
      </c>
    </row>
    <row r="101" spans="2:51" s="11" customFormat="1" ht="12">
      <c r="B101" s="206"/>
      <c r="C101" s="207"/>
      <c r="D101" s="203" t="s">
        <v>136</v>
      </c>
      <c r="E101" s="208" t="s">
        <v>30</v>
      </c>
      <c r="F101" s="209" t="s">
        <v>352</v>
      </c>
      <c r="G101" s="207"/>
      <c r="H101" s="208" t="s">
        <v>30</v>
      </c>
      <c r="I101" s="210"/>
      <c r="J101" s="207"/>
      <c r="K101" s="207"/>
      <c r="L101" s="211"/>
      <c r="M101" s="212"/>
      <c r="N101" s="213"/>
      <c r="O101" s="213"/>
      <c r="P101" s="213"/>
      <c r="Q101" s="213"/>
      <c r="R101" s="213"/>
      <c r="S101" s="213"/>
      <c r="T101" s="214"/>
      <c r="AT101" s="215" t="s">
        <v>136</v>
      </c>
      <c r="AU101" s="215" t="s">
        <v>83</v>
      </c>
      <c r="AV101" s="11" t="s">
        <v>81</v>
      </c>
      <c r="AW101" s="11" t="s">
        <v>36</v>
      </c>
      <c r="AX101" s="11" t="s">
        <v>73</v>
      </c>
      <c r="AY101" s="215" t="s">
        <v>125</v>
      </c>
    </row>
    <row r="102" spans="2:51" s="12" customFormat="1" ht="12">
      <c r="B102" s="216"/>
      <c r="C102" s="217"/>
      <c r="D102" s="203" t="s">
        <v>136</v>
      </c>
      <c r="E102" s="218" t="s">
        <v>30</v>
      </c>
      <c r="F102" s="219" t="s">
        <v>81</v>
      </c>
      <c r="G102" s="217"/>
      <c r="H102" s="220">
        <v>1</v>
      </c>
      <c r="I102" s="221"/>
      <c r="J102" s="217"/>
      <c r="K102" s="217"/>
      <c r="L102" s="222"/>
      <c r="M102" s="223"/>
      <c r="N102" s="224"/>
      <c r="O102" s="224"/>
      <c r="P102" s="224"/>
      <c r="Q102" s="224"/>
      <c r="R102" s="224"/>
      <c r="S102" s="224"/>
      <c r="T102" s="225"/>
      <c r="AT102" s="226" t="s">
        <v>136</v>
      </c>
      <c r="AU102" s="226" t="s">
        <v>83</v>
      </c>
      <c r="AV102" s="12" t="s">
        <v>83</v>
      </c>
      <c r="AW102" s="12" t="s">
        <v>36</v>
      </c>
      <c r="AX102" s="12" t="s">
        <v>81</v>
      </c>
      <c r="AY102" s="226" t="s">
        <v>125</v>
      </c>
    </row>
    <row r="103" spans="2:63" s="10" customFormat="1" ht="29.85" customHeight="1">
      <c r="B103" s="175"/>
      <c r="C103" s="176"/>
      <c r="D103" s="177" t="s">
        <v>72</v>
      </c>
      <c r="E103" s="189" t="s">
        <v>353</v>
      </c>
      <c r="F103" s="189" t="s">
        <v>354</v>
      </c>
      <c r="G103" s="176"/>
      <c r="H103" s="176"/>
      <c r="I103" s="179"/>
      <c r="J103" s="190">
        <f>BK103</f>
        <v>0</v>
      </c>
      <c r="K103" s="176"/>
      <c r="L103" s="181"/>
      <c r="M103" s="182"/>
      <c r="N103" s="183"/>
      <c r="O103" s="183"/>
      <c r="P103" s="184">
        <f>SUM(P104:P108)</f>
        <v>0</v>
      </c>
      <c r="Q103" s="183"/>
      <c r="R103" s="184">
        <f>SUM(R104:R108)</f>
        <v>0</v>
      </c>
      <c r="S103" s="183"/>
      <c r="T103" s="185">
        <f>SUM(T104:T108)</f>
        <v>0</v>
      </c>
      <c r="AR103" s="186" t="s">
        <v>132</v>
      </c>
      <c r="AT103" s="187" t="s">
        <v>72</v>
      </c>
      <c r="AU103" s="187" t="s">
        <v>81</v>
      </c>
      <c r="AY103" s="186" t="s">
        <v>125</v>
      </c>
      <c r="BK103" s="188">
        <f>SUM(BK104:BK108)</f>
        <v>0</v>
      </c>
    </row>
    <row r="104" spans="2:65" s="1" customFormat="1" ht="38.25" customHeight="1">
      <c r="B104" s="40"/>
      <c r="C104" s="191" t="s">
        <v>132</v>
      </c>
      <c r="D104" s="191" t="s">
        <v>127</v>
      </c>
      <c r="E104" s="192" t="s">
        <v>355</v>
      </c>
      <c r="F104" s="193" t="s">
        <v>356</v>
      </c>
      <c r="G104" s="194" t="s">
        <v>192</v>
      </c>
      <c r="H104" s="195">
        <v>1</v>
      </c>
      <c r="I104" s="196"/>
      <c r="J104" s="197">
        <f>ROUND(I104*H104,2)</f>
        <v>0</v>
      </c>
      <c r="K104" s="193" t="s">
        <v>30</v>
      </c>
      <c r="L104" s="60"/>
      <c r="M104" s="198" t="s">
        <v>30</v>
      </c>
      <c r="N104" s="199" t="s">
        <v>46</v>
      </c>
      <c r="O104" s="41"/>
      <c r="P104" s="200">
        <f>O104*H104</f>
        <v>0</v>
      </c>
      <c r="Q104" s="200">
        <v>0</v>
      </c>
      <c r="R104" s="200">
        <f>Q104*H104</f>
        <v>0</v>
      </c>
      <c r="S104" s="200">
        <v>0</v>
      </c>
      <c r="T104" s="201">
        <f>S104*H104</f>
        <v>0</v>
      </c>
      <c r="AR104" s="23" t="s">
        <v>357</v>
      </c>
      <c r="AT104" s="23" t="s">
        <v>127</v>
      </c>
      <c r="AU104" s="23" t="s">
        <v>83</v>
      </c>
      <c r="AY104" s="23" t="s">
        <v>125</v>
      </c>
      <c r="BE104" s="202">
        <f>IF(N104="základní",J104,0)</f>
        <v>0</v>
      </c>
      <c r="BF104" s="202">
        <f>IF(N104="snížená",J104,0)</f>
        <v>0</v>
      </c>
      <c r="BG104" s="202">
        <f>IF(N104="zákl. přenesená",J104,0)</f>
        <v>0</v>
      </c>
      <c r="BH104" s="202">
        <f>IF(N104="sníž. přenesená",J104,0)</f>
        <v>0</v>
      </c>
      <c r="BI104" s="202">
        <f>IF(N104="nulová",J104,0)</f>
        <v>0</v>
      </c>
      <c r="BJ104" s="23" t="s">
        <v>132</v>
      </c>
      <c r="BK104" s="202">
        <f>ROUND(I104*H104,2)</f>
        <v>0</v>
      </c>
      <c r="BL104" s="23" t="s">
        <v>357</v>
      </c>
      <c r="BM104" s="23" t="s">
        <v>358</v>
      </c>
    </row>
    <row r="105" spans="2:65" s="1" customFormat="1" ht="38.25" customHeight="1">
      <c r="B105" s="40"/>
      <c r="C105" s="191" t="s">
        <v>156</v>
      </c>
      <c r="D105" s="191" t="s">
        <v>127</v>
      </c>
      <c r="E105" s="192" t="s">
        <v>359</v>
      </c>
      <c r="F105" s="193" t="s">
        <v>360</v>
      </c>
      <c r="G105" s="194" t="s">
        <v>192</v>
      </c>
      <c r="H105" s="195">
        <v>1</v>
      </c>
      <c r="I105" s="196"/>
      <c r="J105" s="197">
        <f>ROUND(I105*H105,2)</f>
        <v>0</v>
      </c>
      <c r="K105" s="193" t="s">
        <v>30</v>
      </c>
      <c r="L105" s="60"/>
      <c r="M105" s="198" t="s">
        <v>30</v>
      </c>
      <c r="N105" s="199" t="s">
        <v>46</v>
      </c>
      <c r="O105" s="41"/>
      <c r="P105" s="200">
        <f>O105*H105</f>
        <v>0</v>
      </c>
      <c r="Q105" s="200">
        <v>0</v>
      </c>
      <c r="R105" s="200">
        <f>Q105*H105</f>
        <v>0</v>
      </c>
      <c r="S105" s="200">
        <v>0</v>
      </c>
      <c r="T105" s="201">
        <f>S105*H105</f>
        <v>0</v>
      </c>
      <c r="AR105" s="23" t="s">
        <v>357</v>
      </c>
      <c r="AT105" s="23" t="s">
        <v>127</v>
      </c>
      <c r="AU105" s="23" t="s">
        <v>83</v>
      </c>
      <c r="AY105" s="23" t="s">
        <v>125</v>
      </c>
      <c r="BE105" s="202">
        <f>IF(N105="základní",J105,0)</f>
        <v>0</v>
      </c>
      <c r="BF105" s="202">
        <f>IF(N105="snížená",J105,0)</f>
        <v>0</v>
      </c>
      <c r="BG105" s="202">
        <f>IF(N105="zákl. přenesená",J105,0)</f>
        <v>0</v>
      </c>
      <c r="BH105" s="202">
        <f>IF(N105="sníž. přenesená",J105,0)</f>
        <v>0</v>
      </c>
      <c r="BI105" s="202">
        <f>IF(N105="nulová",J105,0)</f>
        <v>0</v>
      </c>
      <c r="BJ105" s="23" t="s">
        <v>132</v>
      </c>
      <c r="BK105" s="202">
        <f>ROUND(I105*H105,2)</f>
        <v>0</v>
      </c>
      <c r="BL105" s="23" t="s">
        <v>357</v>
      </c>
      <c r="BM105" s="23" t="s">
        <v>361</v>
      </c>
    </row>
    <row r="106" spans="2:65" s="1" customFormat="1" ht="16.5" customHeight="1">
      <c r="B106" s="40"/>
      <c r="C106" s="191" t="s">
        <v>163</v>
      </c>
      <c r="D106" s="191" t="s">
        <v>127</v>
      </c>
      <c r="E106" s="192" t="s">
        <v>362</v>
      </c>
      <c r="F106" s="193" t="s">
        <v>363</v>
      </c>
      <c r="G106" s="194" t="s">
        <v>331</v>
      </c>
      <c r="H106" s="195">
        <v>1</v>
      </c>
      <c r="I106" s="196"/>
      <c r="J106" s="197">
        <f>ROUND(I106*H106,2)</f>
        <v>0</v>
      </c>
      <c r="K106" s="193" t="s">
        <v>30</v>
      </c>
      <c r="L106" s="60"/>
      <c r="M106" s="198" t="s">
        <v>30</v>
      </c>
      <c r="N106" s="199" t="s">
        <v>46</v>
      </c>
      <c r="O106" s="41"/>
      <c r="P106" s="200">
        <f>O106*H106</f>
        <v>0</v>
      </c>
      <c r="Q106" s="200">
        <v>0</v>
      </c>
      <c r="R106" s="200">
        <f>Q106*H106</f>
        <v>0</v>
      </c>
      <c r="S106" s="200">
        <v>0</v>
      </c>
      <c r="T106" s="201">
        <f>S106*H106</f>
        <v>0</v>
      </c>
      <c r="AR106" s="23" t="s">
        <v>332</v>
      </c>
      <c r="AT106" s="23" t="s">
        <v>127</v>
      </c>
      <c r="AU106" s="23" t="s">
        <v>83</v>
      </c>
      <c r="AY106" s="23" t="s">
        <v>125</v>
      </c>
      <c r="BE106" s="202">
        <f>IF(N106="základní",J106,0)</f>
        <v>0</v>
      </c>
      <c r="BF106" s="202">
        <f>IF(N106="snížená",J106,0)</f>
        <v>0</v>
      </c>
      <c r="BG106" s="202">
        <f>IF(N106="zákl. přenesená",J106,0)</f>
        <v>0</v>
      </c>
      <c r="BH106" s="202">
        <f>IF(N106="sníž. přenesená",J106,0)</f>
        <v>0</v>
      </c>
      <c r="BI106" s="202">
        <f>IF(N106="nulová",J106,0)</f>
        <v>0</v>
      </c>
      <c r="BJ106" s="23" t="s">
        <v>132</v>
      </c>
      <c r="BK106" s="202">
        <f>ROUND(I106*H106,2)</f>
        <v>0</v>
      </c>
      <c r="BL106" s="23" t="s">
        <v>332</v>
      </c>
      <c r="BM106" s="23" t="s">
        <v>364</v>
      </c>
    </row>
    <row r="107" spans="2:51" s="11" customFormat="1" ht="12">
      <c r="B107" s="206"/>
      <c r="C107" s="207"/>
      <c r="D107" s="203" t="s">
        <v>136</v>
      </c>
      <c r="E107" s="208" t="s">
        <v>30</v>
      </c>
      <c r="F107" s="209" t="s">
        <v>365</v>
      </c>
      <c r="G107" s="207"/>
      <c r="H107" s="208" t="s">
        <v>30</v>
      </c>
      <c r="I107" s="210"/>
      <c r="J107" s="207"/>
      <c r="K107" s="207"/>
      <c r="L107" s="211"/>
      <c r="M107" s="212"/>
      <c r="N107" s="213"/>
      <c r="O107" s="213"/>
      <c r="P107" s="213"/>
      <c r="Q107" s="213"/>
      <c r="R107" s="213"/>
      <c r="S107" s="213"/>
      <c r="T107" s="214"/>
      <c r="AT107" s="215" t="s">
        <v>136</v>
      </c>
      <c r="AU107" s="215" t="s">
        <v>83</v>
      </c>
      <c r="AV107" s="11" t="s">
        <v>81</v>
      </c>
      <c r="AW107" s="11" t="s">
        <v>36</v>
      </c>
      <c r="AX107" s="11" t="s">
        <v>73</v>
      </c>
      <c r="AY107" s="215" t="s">
        <v>125</v>
      </c>
    </row>
    <row r="108" spans="2:51" s="12" customFormat="1" ht="12">
      <c r="B108" s="216"/>
      <c r="C108" s="217"/>
      <c r="D108" s="203" t="s">
        <v>136</v>
      </c>
      <c r="E108" s="218" t="s">
        <v>30</v>
      </c>
      <c r="F108" s="219" t="s">
        <v>81</v>
      </c>
      <c r="G108" s="217"/>
      <c r="H108" s="220">
        <v>1</v>
      </c>
      <c r="I108" s="221"/>
      <c r="J108" s="217"/>
      <c r="K108" s="217"/>
      <c r="L108" s="222"/>
      <c r="M108" s="223"/>
      <c r="N108" s="224"/>
      <c r="O108" s="224"/>
      <c r="P108" s="224"/>
      <c r="Q108" s="224"/>
      <c r="R108" s="224"/>
      <c r="S108" s="224"/>
      <c r="T108" s="225"/>
      <c r="AT108" s="226" t="s">
        <v>136</v>
      </c>
      <c r="AU108" s="226" t="s">
        <v>83</v>
      </c>
      <c r="AV108" s="12" t="s">
        <v>83</v>
      </c>
      <c r="AW108" s="12" t="s">
        <v>36</v>
      </c>
      <c r="AX108" s="12" t="s">
        <v>81</v>
      </c>
      <c r="AY108" s="226" t="s">
        <v>125</v>
      </c>
    </row>
    <row r="109" spans="2:63" s="10" customFormat="1" ht="29.85" customHeight="1">
      <c r="B109" s="175"/>
      <c r="C109" s="176"/>
      <c r="D109" s="177" t="s">
        <v>72</v>
      </c>
      <c r="E109" s="189" t="s">
        <v>366</v>
      </c>
      <c r="F109" s="189" t="s">
        <v>367</v>
      </c>
      <c r="G109" s="176"/>
      <c r="H109" s="176"/>
      <c r="I109" s="179"/>
      <c r="J109" s="190">
        <f>BK109</f>
        <v>0</v>
      </c>
      <c r="K109" s="176"/>
      <c r="L109" s="181"/>
      <c r="M109" s="182"/>
      <c r="N109" s="183"/>
      <c r="O109" s="183"/>
      <c r="P109" s="184">
        <f>SUM(P110:P113)</f>
        <v>0</v>
      </c>
      <c r="Q109" s="183"/>
      <c r="R109" s="184">
        <f>SUM(R110:R113)</f>
        <v>0</v>
      </c>
      <c r="S109" s="183"/>
      <c r="T109" s="185">
        <f>SUM(T110:T113)</f>
        <v>0</v>
      </c>
      <c r="AR109" s="186" t="s">
        <v>132</v>
      </c>
      <c r="AT109" s="187" t="s">
        <v>72</v>
      </c>
      <c r="AU109" s="187" t="s">
        <v>81</v>
      </c>
      <c r="AY109" s="186" t="s">
        <v>125</v>
      </c>
      <c r="BK109" s="188">
        <f>SUM(BK110:BK113)</f>
        <v>0</v>
      </c>
    </row>
    <row r="110" spans="2:65" s="1" customFormat="1" ht="16.5" customHeight="1">
      <c r="B110" s="40"/>
      <c r="C110" s="191" t="s">
        <v>169</v>
      </c>
      <c r="D110" s="191" t="s">
        <v>127</v>
      </c>
      <c r="E110" s="192" t="s">
        <v>368</v>
      </c>
      <c r="F110" s="193" t="s">
        <v>369</v>
      </c>
      <c r="G110" s="194" t="s">
        <v>331</v>
      </c>
      <c r="H110" s="195">
        <v>1</v>
      </c>
      <c r="I110" s="196"/>
      <c r="J110" s="197">
        <f>ROUND(I110*H110,2)</f>
        <v>0</v>
      </c>
      <c r="K110" s="193" t="s">
        <v>30</v>
      </c>
      <c r="L110" s="60"/>
      <c r="M110" s="198" t="s">
        <v>30</v>
      </c>
      <c r="N110" s="199" t="s">
        <v>46</v>
      </c>
      <c r="O110" s="41"/>
      <c r="P110" s="200">
        <f>O110*H110</f>
        <v>0</v>
      </c>
      <c r="Q110" s="200">
        <v>0</v>
      </c>
      <c r="R110" s="200">
        <f>Q110*H110</f>
        <v>0</v>
      </c>
      <c r="S110" s="200">
        <v>0</v>
      </c>
      <c r="T110" s="201">
        <f>S110*H110</f>
        <v>0</v>
      </c>
      <c r="AR110" s="23" t="s">
        <v>370</v>
      </c>
      <c r="AT110" s="23" t="s">
        <v>127</v>
      </c>
      <c r="AU110" s="23" t="s">
        <v>83</v>
      </c>
      <c r="AY110" s="23" t="s">
        <v>125</v>
      </c>
      <c r="BE110" s="202">
        <f>IF(N110="základní",J110,0)</f>
        <v>0</v>
      </c>
      <c r="BF110" s="202">
        <f>IF(N110="snížená",J110,0)</f>
        <v>0</v>
      </c>
      <c r="BG110" s="202">
        <f>IF(N110="zákl. přenesená",J110,0)</f>
        <v>0</v>
      </c>
      <c r="BH110" s="202">
        <f>IF(N110="sníž. přenesená",J110,0)</f>
        <v>0</v>
      </c>
      <c r="BI110" s="202">
        <f>IF(N110="nulová",J110,0)</f>
        <v>0</v>
      </c>
      <c r="BJ110" s="23" t="s">
        <v>132</v>
      </c>
      <c r="BK110" s="202">
        <f>ROUND(I110*H110,2)</f>
        <v>0</v>
      </c>
      <c r="BL110" s="23" t="s">
        <v>370</v>
      </c>
      <c r="BM110" s="23" t="s">
        <v>371</v>
      </c>
    </row>
    <row r="111" spans="2:51" s="11" customFormat="1" ht="12">
      <c r="B111" s="206"/>
      <c r="C111" s="207"/>
      <c r="D111" s="203" t="s">
        <v>136</v>
      </c>
      <c r="E111" s="208" t="s">
        <v>30</v>
      </c>
      <c r="F111" s="209" t="s">
        <v>372</v>
      </c>
      <c r="G111" s="207"/>
      <c r="H111" s="208" t="s">
        <v>30</v>
      </c>
      <c r="I111" s="210"/>
      <c r="J111" s="207"/>
      <c r="K111" s="207"/>
      <c r="L111" s="211"/>
      <c r="M111" s="212"/>
      <c r="N111" s="213"/>
      <c r="O111" s="213"/>
      <c r="P111" s="213"/>
      <c r="Q111" s="213"/>
      <c r="R111" s="213"/>
      <c r="S111" s="213"/>
      <c r="T111" s="214"/>
      <c r="AT111" s="215" t="s">
        <v>136</v>
      </c>
      <c r="AU111" s="215" t="s">
        <v>83</v>
      </c>
      <c r="AV111" s="11" t="s">
        <v>81</v>
      </c>
      <c r="AW111" s="11" t="s">
        <v>36</v>
      </c>
      <c r="AX111" s="11" t="s">
        <v>73</v>
      </c>
      <c r="AY111" s="215" t="s">
        <v>125</v>
      </c>
    </row>
    <row r="112" spans="2:51" s="12" customFormat="1" ht="12">
      <c r="B112" s="216"/>
      <c r="C112" s="217"/>
      <c r="D112" s="203" t="s">
        <v>136</v>
      </c>
      <c r="E112" s="218" t="s">
        <v>30</v>
      </c>
      <c r="F112" s="219" t="s">
        <v>81</v>
      </c>
      <c r="G112" s="217"/>
      <c r="H112" s="220">
        <v>1</v>
      </c>
      <c r="I112" s="221"/>
      <c r="J112" s="217"/>
      <c r="K112" s="217"/>
      <c r="L112" s="222"/>
      <c r="M112" s="223"/>
      <c r="N112" s="224"/>
      <c r="O112" s="224"/>
      <c r="P112" s="224"/>
      <c r="Q112" s="224"/>
      <c r="R112" s="224"/>
      <c r="S112" s="224"/>
      <c r="T112" s="225"/>
      <c r="AT112" s="226" t="s">
        <v>136</v>
      </c>
      <c r="AU112" s="226" t="s">
        <v>83</v>
      </c>
      <c r="AV112" s="12" t="s">
        <v>83</v>
      </c>
      <c r="AW112" s="12" t="s">
        <v>36</v>
      </c>
      <c r="AX112" s="12" t="s">
        <v>81</v>
      </c>
      <c r="AY112" s="226" t="s">
        <v>125</v>
      </c>
    </row>
    <row r="113" spans="2:65" s="1" customFormat="1" ht="16.5" customHeight="1">
      <c r="B113" s="40"/>
      <c r="C113" s="191" t="s">
        <v>180</v>
      </c>
      <c r="D113" s="191" t="s">
        <v>127</v>
      </c>
      <c r="E113" s="192" t="s">
        <v>373</v>
      </c>
      <c r="F113" s="193" t="s">
        <v>374</v>
      </c>
      <c r="G113" s="194" t="s">
        <v>331</v>
      </c>
      <c r="H113" s="195">
        <v>1</v>
      </c>
      <c r="I113" s="196"/>
      <c r="J113" s="197">
        <f>ROUND(I113*H113,2)</f>
        <v>0</v>
      </c>
      <c r="K113" s="193" t="s">
        <v>30</v>
      </c>
      <c r="L113" s="60"/>
      <c r="M113" s="198" t="s">
        <v>30</v>
      </c>
      <c r="N113" s="199" t="s">
        <v>46</v>
      </c>
      <c r="O113" s="41"/>
      <c r="P113" s="200">
        <f>O113*H113</f>
        <v>0</v>
      </c>
      <c r="Q113" s="200">
        <v>0</v>
      </c>
      <c r="R113" s="200">
        <f>Q113*H113</f>
        <v>0</v>
      </c>
      <c r="S113" s="200">
        <v>0</v>
      </c>
      <c r="T113" s="201">
        <f>S113*H113</f>
        <v>0</v>
      </c>
      <c r="AR113" s="23" t="s">
        <v>370</v>
      </c>
      <c r="AT113" s="23" t="s">
        <v>127</v>
      </c>
      <c r="AU113" s="23" t="s">
        <v>83</v>
      </c>
      <c r="AY113" s="23" t="s">
        <v>125</v>
      </c>
      <c r="BE113" s="202">
        <f>IF(N113="základní",J113,0)</f>
        <v>0</v>
      </c>
      <c r="BF113" s="202">
        <f>IF(N113="snížená",J113,0)</f>
        <v>0</v>
      </c>
      <c r="BG113" s="202">
        <f>IF(N113="zákl. přenesená",J113,0)</f>
        <v>0</v>
      </c>
      <c r="BH113" s="202">
        <f>IF(N113="sníž. přenesená",J113,0)</f>
        <v>0</v>
      </c>
      <c r="BI113" s="202">
        <f>IF(N113="nulová",J113,0)</f>
        <v>0</v>
      </c>
      <c r="BJ113" s="23" t="s">
        <v>132</v>
      </c>
      <c r="BK113" s="202">
        <f>ROUND(I113*H113,2)</f>
        <v>0</v>
      </c>
      <c r="BL113" s="23" t="s">
        <v>370</v>
      </c>
      <c r="BM113" s="23" t="s">
        <v>375</v>
      </c>
    </row>
    <row r="114" spans="2:63" s="10" customFormat="1" ht="29.85" customHeight="1">
      <c r="B114" s="175"/>
      <c r="C114" s="176"/>
      <c r="D114" s="177" t="s">
        <v>72</v>
      </c>
      <c r="E114" s="189" t="s">
        <v>376</v>
      </c>
      <c r="F114" s="189" t="s">
        <v>377</v>
      </c>
      <c r="G114" s="176"/>
      <c r="H114" s="176"/>
      <c r="I114" s="179"/>
      <c r="J114" s="190">
        <f>BK114</f>
        <v>0</v>
      </c>
      <c r="K114" s="176"/>
      <c r="L114" s="181"/>
      <c r="M114" s="182"/>
      <c r="N114" s="183"/>
      <c r="O114" s="183"/>
      <c r="P114" s="184">
        <f>SUM(P115:P122)</f>
        <v>0</v>
      </c>
      <c r="Q114" s="183"/>
      <c r="R114" s="184">
        <f>SUM(R115:R122)</f>
        <v>0</v>
      </c>
      <c r="S114" s="183"/>
      <c r="T114" s="185">
        <f>SUM(T115:T122)</f>
        <v>0</v>
      </c>
      <c r="AR114" s="186" t="s">
        <v>132</v>
      </c>
      <c r="AT114" s="187" t="s">
        <v>72</v>
      </c>
      <c r="AU114" s="187" t="s">
        <v>81</v>
      </c>
      <c r="AY114" s="186" t="s">
        <v>125</v>
      </c>
      <c r="BK114" s="188">
        <f>SUM(BK115:BK122)</f>
        <v>0</v>
      </c>
    </row>
    <row r="115" spans="2:65" s="1" customFormat="1" ht="38.25" customHeight="1">
      <c r="B115" s="40"/>
      <c r="C115" s="191" t="s">
        <v>189</v>
      </c>
      <c r="D115" s="191" t="s">
        <v>127</v>
      </c>
      <c r="E115" s="192" t="s">
        <v>378</v>
      </c>
      <c r="F115" s="193" t="s">
        <v>379</v>
      </c>
      <c r="G115" s="194" t="s">
        <v>331</v>
      </c>
      <c r="H115" s="195">
        <v>1</v>
      </c>
      <c r="I115" s="196"/>
      <c r="J115" s="197">
        <f aca="true" t="shared" si="0" ref="J115:J120">ROUND(I115*H115,2)</f>
        <v>0</v>
      </c>
      <c r="K115" s="193" t="s">
        <v>30</v>
      </c>
      <c r="L115" s="60"/>
      <c r="M115" s="198" t="s">
        <v>30</v>
      </c>
      <c r="N115" s="199" t="s">
        <v>46</v>
      </c>
      <c r="O115" s="41"/>
      <c r="P115" s="200">
        <f aca="true" t="shared" si="1" ref="P115:P120">O115*H115</f>
        <v>0</v>
      </c>
      <c r="Q115" s="200">
        <v>0</v>
      </c>
      <c r="R115" s="200">
        <f aca="true" t="shared" si="2" ref="R115:R120">Q115*H115</f>
        <v>0</v>
      </c>
      <c r="S115" s="200">
        <v>0</v>
      </c>
      <c r="T115" s="201">
        <f aca="true" t="shared" si="3" ref="T115:T120">S115*H115</f>
        <v>0</v>
      </c>
      <c r="AR115" s="23" t="s">
        <v>370</v>
      </c>
      <c r="AT115" s="23" t="s">
        <v>127</v>
      </c>
      <c r="AU115" s="23" t="s">
        <v>83</v>
      </c>
      <c r="AY115" s="23" t="s">
        <v>125</v>
      </c>
      <c r="BE115" s="202">
        <f aca="true" t="shared" si="4" ref="BE115:BE120">IF(N115="základní",J115,0)</f>
        <v>0</v>
      </c>
      <c r="BF115" s="202">
        <f aca="true" t="shared" si="5" ref="BF115:BF120">IF(N115="snížená",J115,0)</f>
        <v>0</v>
      </c>
      <c r="BG115" s="202">
        <f aca="true" t="shared" si="6" ref="BG115:BG120">IF(N115="zákl. přenesená",J115,0)</f>
        <v>0</v>
      </c>
      <c r="BH115" s="202">
        <f aca="true" t="shared" si="7" ref="BH115:BH120">IF(N115="sníž. přenesená",J115,0)</f>
        <v>0</v>
      </c>
      <c r="BI115" s="202">
        <f aca="true" t="shared" si="8" ref="BI115:BI120">IF(N115="nulová",J115,0)</f>
        <v>0</v>
      </c>
      <c r="BJ115" s="23" t="s">
        <v>132</v>
      </c>
      <c r="BK115" s="202">
        <f aca="true" t="shared" si="9" ref="BK115:BK120">ROUND(I115*H115,2)</f>
        <v>0</v>
      </c>
      <c r="BL115" s="23" t="s">
        <v>370</v>
      </c>
      <c r="BM115" s="23" t="s">
        <v>380</v>
      </c>
    </row>
    <row r="116" spans="2:65" s="1" customFormat="1" ht="38.25" customHeight="1">
      <c r="B116" s="40"/>
      <c r="C116" s="191" t="s">
        <v>197</v>
      </c>
      <c r="D116" s="191" t="s">
        <v>127</v>
      </c>
      <c r="E116" s="192" t="s">
        <v>381</v>
      </c>
      <c r="F116" s="193" t="s">
        <v>382</v>
      </c>
      <c r="G116" s="194" t="s">
        <v>331</v>
      </c>
      <c r="H116" s="195">
        <v>1</v>
      </c>
      <c r="I116" s="196"/>
      <c r="J116" s="197">
        <f t="shared" si="0"/>
        <v>0</v>
      </c>
      <c r="K116" s="193" t="s">
        <v>30</v>
      </c>
      <c r="L116" s="60"/>
      <c r="M116" s="198" t="s">
        <v>30</v>
      </c>
      <c r="N116" s="199" t="s">
        <v>46</v>
      </c>
      <c r="O116" s="41"/>
      <c r="P116" s="200">
        <f t="shared" si="1"/>
        <v>0</v>
      </c>
      <c r="Q116" s="200">
        <v>0</v>
      </c>
      <c r="R116" s="200">
        <f t="shared" si="2"/>
        <v>0</v>
      </c>
      <c r="S116" s="200">
        <v>0</v>
      </c>
      <c r="T116" s="201">
        <f t="shared" si="3"/>
        <v>0</v>
      </c>
      <c r="AR116" s="23" t="s">
        <v>370</v>
      </c>
      <c r="AT116" s="23" t="s">
        <v>127</v>
      </c>
      <c r="AU116" s="23" t="s">
        <v>83</v>
      </c>
      <c r="AY116" s="23" t="s">
        <v>125</v>
      </c>
      <c r="BE116" s="202">
        <f t="shared" si="4"/>
        <v>0</v>
      </c>
      <c r="BF116" s="202">
        <f t="shared" si="5"/>
        <v>0</v>
      </c>
      <c r="BG116" s="202">
        <f t="shared" si="6"/>
        <v>0</v>
      </c>
      <c r="BH116" s="202">
        <f t="shared" si="7"/>
        <v>0</v>
      </c>
      <c r="BI116" s="202">
        <f t="shared" si="8"/>
        <v>0</v>
      </c>
      <c r="BJ116" s="23" t="s">
        <v>132</v>
      </c>
      <c r="BK116" s="202">
        <f t="shared" si="9"/>
        <v>0</v>
      </c>
      <c r="BL116" s="23" t="s">
        <v>370</v>
      </c>
      <c r="BM116" s="23" t="s">
        <v>383</v>
      </c>
    </row>
    <row r="117" spans="2:65" s="1" customFormat="1" ht="25.5" customHeight="1">
      <c r="B117" s="40"/>
      <c r="C117" s="191" t="s">
        <v>204</v>
      </c>
      <c r="D117" s="191" t="s">
        <v>127</v>
      </c>
      <c r="E117" s="192" t="s">
        <v>384</v>
      </c>
      <c r="F117" s="193" t="s">
        <v>385</v>
      </c>
      <c r="G117" s="194" t="s">
        <v>331</v>
      </c>
      <c r="H117" s="195">
        <v>1</v>
      </c>
      <c r="I117" s="196"/>
      <c r="J117" s="197">
        <f t="shared" si="0"/>
        <v>0</v>
      </c>
      <c r="K117" s="193" t="s">
        <v>30</v>
      </c>
      <c r="L117" s="60"/>
      <c r="M117" s="198" t="s">
        <v>30</v>
      </c>
      <c r="N117" s="199" t="s">
        <v>46</v>
      </c>
      <c r="O117" s="41"/>
      <c r="P117" s="200">
        <f t="shared" si="1"/>
        <v>0</v>
      </c>
      <c r="Q117" s="200">
        <v>0</v>
      </c>
      <c r="R117" s="200">
        <f t="shared" si="2"/>
        <v>0</v>
      </c>
      <c r="S117" s="200">
        <v>0</v>
      </c>
      <c r="T117" s="201">
        <f t="shared" si="3"/>
        <v>0</v>
      </c>
      <c r="AR117" s="23" t="s">
        <v>370</v>
      </c>
      <c r="AT117" s="23" t="s">
        <v>127</v>
      </c>
      <c r="AU117" s="23" t="s">
        <v>83</v>
      </c>
      <c r="AY117" s="23" t="s">
        <v>125</v>
      </c>
      <c r="BE117" s="202">
        <f t="shared" si="4"/>
        <v>0</v>
      </c>
      <c r="BF117" s="202">
        <f t="shared" si="5"/>
        <v>0</v>
      </c>
      <c r="BG117" s="202">
        <f t="shared" si="6"/>
        <v>0</v>
      </c>
      <c r="BH117" s="202">
        <f t="shared" si="7"/>
        <v>0</v>
      </c>
      <c r="BI117" s="202">
        <f t="shared" si="8"/>
        <v>0</v>
      </c>
      <c r="BJ117" s="23" t="s">
        <v>132</v>
      </c>
      <c r="BK117" s="202">
        <f t="shared" si="9"/>
        <v>0</v>
      </c>
      <c r="BL117" s="23" t="s">
        <v>370</v>
      </c>
      <c r="BM117" s="23" t="s">
        <v>386</v>
      </c>
    </row>
    <row r="118" spans="2:65" s="1" customFormat="1" ht="25.5" customHeight="1">
      <c r="B118" s="40"/>
      <c r="C118" s="191" t="s">
        <v>213</v>
      </c>
      <c r="D118" s="191" t="s">
        <v>127</v>
      </c>
      <c r="E118" s="192" t="s">
        <v>387</v>
      </c>
      <c r="F118" s="193" t="s">
        <v>388</v>
      </c>
      <c r="G118" s="194" t="s">
        <v>331</v>
      </c>
      <c r="H118" s="195">
        <v>1</v>
      </c>
      <c r="I118" s="196"/>
      <c r="J118" s="197">
        <f t="shared" si="0"/>
        <v>0</v>
      </c>
      <c r="K118" s="193" t="s">
        <v>30</v>
      </c>
      <c r="L118" s="60"/>
      <c r="M118" s="198" t="s">
        <v>30</v>
      </c>
      <c r="N118" s="199" t="s">
        <v>46</v>
      </c>
      <c r="O118" s="41"/>
      <c r="P118" s="200">
        <f t="shared" si="1"/>
        <v>0</v>
      </c>
      <c r="Q118" s="200">
        <v>0</v>
      </c>
      <c r="R118" s="200">
        <f t="shared" si="2"/>
        <v>0</v>
      </c>
      <c r="S118" s="200">
        <v>0</v>
      </c>
      <c r="T118" s="201">
        <f t="shared" si="3"/>
        <v>0</v>
      </c>
      <c r="AR118" s="23" t="s">
        <v>370</v>
      </c>
      <c r="AT118" s="23" t="s">
        <v>127</v>
      </c>
      <c r="AU118" s="23" t="s">
        <v>83</v>
      </c>
      <c r="AY118" s="23" t="s">
        <v>125</v>
      </c>
      <c r="BE118" s="202">
        <f t="shared" si="4"/>
        <v>0</v>
      </c>
      <c r="BF118" s="202">
        <f t="shared" si="5"/>
        <v>0</v>
      </c>
      <c r="BG118" s="202">
        <f t="shared" si="6"/>
        <v>0</v>
      </c>
      <c r="BH118" s="202">
        <f t="shared" si="7"/>
        <v>0</v>
      </c>
      <c r="BI118" s="202">
        <f t="shared" si="8"/>
        <v>0</v>
      </c>
      <c r="BJ118" s="23" t="s">
        <v>132</v>
      </c>
      <c r="BK118" s="202">
        <f t="shared" si="9"/>
        <v>0</v>
      </c>
      <c r="BL118" s="23" t="s">
        <v>370</v>
      </c>
      <c r="BM118" s="23" t="s">
        <v>389</v>
      </c>
    </row>
    <row r="119" spans="2:65" s="1" customFormat="1" ht="16.5" customHeight="1">
      <c r="B119" s="40"/>
      <c r="C119" s="191" t="s">
        <v>220</v>
      </c>
      <c r="D119" s="191" t="s">
        <v>127</v>
      </c>
      <c r="E119" s="192" t="s">
        <v>390</v>
      </c>
      <c r="F119" s="193" t="s">
        <v>391</v>
      </c>
      <c r="G119" s="194" t="s">
        <v>331</v>
      </c>
      <c r="H119" s="195">
        <v>1</v>
      </c>
      <c r="I119" s="196"/>
      <c r="J119" s="197">
        <f t="shared" si="0"/>
        <v>0</v>
      </c>
      <c r="K119" s="193" t="s">
        <v>30</v>
      </c>
      <c r="L119" s="60"/>
      <c r="M119" s="198" t="s">
        <v>30</v>
      </c>
      <c r="N119" s="199" t="s">
        <v>46</v>
      </c>
      <c r="O119" s="41"/>
      <c r="P119" s="200">
        <f t="shared" si="1"/>
        <v>0</v>
      </c>
      <c r="Q119" s="200">
        <v>0</v>
      </c>
      <c r="R119" s="200">
        <f t="shared" si="2"/>
        <v>0</v>
      </c>
      <c r="S119" s="200">
        <v>0</v>
      </c>
      <c r="T119" s="201">
        <f t="shared" si="3"/>
        <v>0</v>
      </c>
      <c r="AR119" s="23" t="s">
        <v>370</v>
      </c>
      <c r="AT119" s="23" t="s">
        <v>127</v>
      </c>
      <c r="AU119" s="23" t="s">
        <v>83</v>
      </c>
      <c r="AY119" s="23" t="s">
        <v>125</v>
      </c>
      <c r="BE119" s="202">
        <f t="shared" si="4"/>
        <v>0</v>
      </c>
      <c r="BF119" s="202">
        <f t="shared" si="5"/>
        <v>0</v>
      </c>
      <c r="BG119" s="202">
        <f t="shared" si="6"/>
        <v>0</v>
      </c>
      <c r="BH119" s="202">
        <f t="shared" si="7"/>
        <v>0</v>
      </c>
      <c r="BI119" s="202">
        <f t="shared" si="8"/>
        <v>0</v>
      </c>
      <c r="BJ119" s="23" t="s">
        <v>132</v>
      </c>
      <c r="BK119" s="202">
        <f t="shared" si="9"/>
        <v>0</v>
      </c>
      <c r="BL119" s="23" t="s">
        <v>370</v>
      </c>
      <c r="BM119" s="23" t="s">
        <v>392</v>
      </c>
    </row>
    <row r="120" spans="2:65" s="1" customFormat="1" ht="25.5" customHeight="1">
      <c r="B120" s="40"/>
      <c r="C120" s="191" t="s">
        <v>227</v>
      </c>
      <c r="D120" s="191" t="s">
        <v>127</v>
      </c>
      <c r="E120" s="192" t="s">
        <v>393</v>
      </c>
      <c r="F120" s="193" t="s">
        <v>394</v>
      </c>
      <c r="G120" s="194" t="s">
        <v>331</v>
      </c>
      <c r="H120" s="195">
        <v>1</v>
      </c>
      <c r="I120" s="196"/>
      <c r="J120" s="197">
        <f t="shared" si="0"/>
        <v>0</v>
      </c>
      <c r="K120" s="193" t="s">
        <v>30</v>
      </c>
      <c r="L120" s="60"/>
      <c r="M120" s="198" t="s">
        <v>30</v>
      </c>
      <c r="N120" s="199" t="s">
        <v>46</v>
      </c>
      <c r="O120" s="41"/>
      <c r="P120" s="200">
        <f t="shared" si="1"/>
        <v>0</v>
      </c>
      <c r="Q120" s="200">
        <v>0</v>
      </c>
      <c r="R120" s="200">
        <f t="shared" si="2"/>
        <v>0</v>
      </c>
      <c r="S120" s="200">
        <v>0</v>
      </c>
      <c r="T120" s="201">
        <f t="shared" si="3"/>
        <v>0</v>
      </c>
      <c r="AR120" s="23" t="s">
        <v>370</v>
      </c>
      <c r="AT120" s="23" t="s">
        <v>127</v>
      </c>
      <c r="AU120" s="23" t="s">
        <v>83</v>
      </c>
      <c r="AY120" s="23" t="s">
        <v>125</v>
      </c>
      <c r="BE120" s="202">
        <f t="shared" si="4"/>
        <v>0</v>
      </c>
      <c r="BF120" s="202">
        <f t="shared" si="5"/>
        <v>0</v>
      </c>
      <c r="BG120" s="202">
        <f t="shared" si="6"/>
        <v>0</v>
      </c>
      <c r="BH120" s="202">
        <f t="shared" si="7"/>
        <v>0</v>
      </c>
      <c r="BI120" s="202">
        <f t="shared" si="8"/>
        <v>0</v>
      </c>
      <c r="BJ120" s="23" t="s">
        <v>132</v>
      </c>
      <c r="BK120" s="202">
        <f t="shared" si="9"/>
        <v>0</v>
      </c>
      <c r="BL120" s="23" t="s">
        <v>370</v>
      </c>
      <c r="BM120" s="23" t="s">
        <v>395</v>
      </c>
    </row>
    <row r="121" spans="2:51" s="11" customFormat="1" ht="12">
      <c r="B121" s="206"/>
      <c r="C121" s="207"/>
      <c r="D121" s="203" t="s">
        <v>136</v>
      </c>
      <c r="E121" s="208" t="s">
        <v>30</v>
      </c>
      <c r="F121" s="209" t="s">
        <v>396</v>
      </c>
      <c r="G121" s="207"/>
      <c r="H121" s="208" t="s">
        <v>30</v>
      </c>
      <c r="I121" s="210"/>
      <c r="J121" s="207"/>
      <c r="K121" s="207"/>
      <c r="L121" s="211"/>
      <c r="M121" s="212"/>
      <c r="N121" s="213"/>
      <c r="O121" s="213"/>
      <c r="P121" s="213"/>
      <c r="Q121" s="213"/>
      <c r="R121" s="213"/>
      <c r="S121" s="213"/>
      <c r="T121" s="214"/>
      <c r="AT121" s="215" t="s">
        <v>136</v>
      </c>
      <c r="AU121" s="215" t="s">
        <v>83</v>
      </c>
      <c r="AV121" s="11" t="s">
        <v>81</v>
      </c>
      <c r="AW121" s="11" t="s">
        <v>36</v>
      </c>
      <c r="AX121" s="11" t="s">
        <v>73</v>
      </c>
      <c r="AY121" s="215" t="s">
        <v>125</v>
      </c>
    </row>
    <row r="122" spans="2:51" s="12" customFormat="1" ht="12">
      <c r="B122" s="216"/>
      <c r="C122" s="217"/>
      <c r="D122" s="203" t="s">
        <v>136</v>
      </c>
      <c r="E122" s="218" t="s">
        <v>30</v>
      </c>
      <c r="F122" s="219" t="s">
        <v>81</v>
      </c>
      <c r="G122" s="217"/>
      <c r="H122" s="220">
        <v>1</v>
      </c>
      <c r="I122" s="221"/>
      <c r="J122" s="217"/>
      <c r="K122" s="217"/>
      <c r="L122" s="222"/>
      <c r="M122" s="251"/>
      <c r="N122" s="252"/>
      <c r="O122" s="252"/>
      <c r="P122" s="252"/>
      <c r="Q122" s="252"/>
      <c r="R122" s="252"/>
      <c r="S122" s="252"/>
      <c r="T122" s="253"/>
      <c r="AT122" s="226" t="s">
        <v>136</v>
      </c>
      <c r="AU122" s="226" t="s">
        <v>83</v>
      </c>
      <c r="AV122" s="12" t="s">
        <v>83</v>
      </c>
      <c r="AW122" s="12" t="s">
        <v>36</v>
      </c>
      <c r="AX122" s="12" t="s">
        <v>81</v>
      </c>
      <c r="AY122" s="226" t="s">
        <v>125</v>
      </c>
    </row>
    <row r="123" spans="2:12" s="1" customFormat="1" ht="6.9" customHeight="1">
      <c r="B123" s="55"/>
      <c r="C123" s="56"/>
      <c r="D123" s="56"/>
      <c r="E123" s="56"/>
      <c r="F123" s="56"/>
      <c r="G123" s="56"/>
      <c r="H123" s="56"/>
      <c r="I123" s="138"/>
      <c r="J123" s="56"/>
      <c r="K123" s="56"/>
      <c r="L123" s="60"/>
    </row>
  </sheetData>
  <sheetProtection algorithmName="SHA-512" hashValue="N3gGUHf5XMzsVCk3Hly5D7O0t75J+zgUL1VEVsgwk0PtzJ+LtDnB7/jmoQsgFqI2keKA3oKnDhcBpgpx4KY0EA==" saltValue="m+LirjWk4gpONkpQ3lplzm96mN8c/1Is/jnWlQPyi6bL9/h2KknxJVqPqp9oiV8G8K6cRiXWRtWrhjoa51Yi+g==" spinCount="100000" sheet="1" objects="1" scenarios="1" formatColumns="0" formatRows="0" autoFilter="0"/>
  <autoFilter ref="C80:K122"/>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4" customWidth="1"/>
    <col min="2" max="2" width="1.66796875" style="254" customWidth="1"/>
    <col min="3" max="4" width="5" style="254" customWidth="1"/>
    <col min="5" max="5" width="11.66015625" style="254" customWidth="1"/>
    <col min="6" max="6" width="9.16015625" style="254" customWidth="1"/>
    <col min="7" max="7" width="5" style="254" customWidth="1"/>
    <col min="8" max="8" width="77.83203125" style="254" customWidth="1"/>
    <col min="9" max="10" width="20" style="254" customWidth="1"/>
    <col min="11" max="11" width="1.66796875" style="254" customWidth="1"/>
  </cols>
  <sheetData>
    <row r="1" ht="37.5" customHeight="1"/>
    <row r="2" spans="2:11" ht="7.5" customHeight="1">
      <c r="B2" s="255"/>
      <c r="C2" s="256"/>
      <c r="D2" s="256"/>
      <c r="E2" s="256"/>
      <c r="F2" s="256"/>
      <c r="G2" s="256"/>
      <c r="H2" s="256"/>
      <c r="I2" s="256"/>
      <c r="J2" s="256"/>
      <c r="K2" s="257"/>
    </row>
    <row r="3" spans="2:11" s="14" customFormat="1" ht="45" customHeight="1">
      <c r="B3" s="258"/>
      <c r="C3" s="382" t="s">
        <v>397</v>
      </c>
      <c r="D3" s="382"/>
      <c r="E3" s="382"/>
      <c r="F3" s="382"/>
      <c r="G3" s="382"/>
      <c r="H3" s="382"/>
      <c r="I3" s="382"/>
      <c r="J3" s="382"/>
      <c r="K3" s="259"/>
    </row>
    <row r="4" spans="2:11" ht="25.5" customHeight="1">
      <c r="B4" s="260"/>
      <c r="C4" s="386" t="s">
        <v>398</v>
      </c>
      <c r="D4" s="386"/>
      <c r="E4" s="386"/>
      <c r="F4" s="386"/>
      <c r="G4" s="386"/>
      <c r="H4" s="386"/>
      <c r="I4" s="386"/>
      <c r="J4" s="386"/>
      <c r="K4" s="261"/>
    </row>
    <row r="5" spans="2:11" ht="5.25" customHeight="1">
      <c r="B5" s="260"/>
      <c r="C5" s="262"/>
      <c r="D5" s="262"/>
      <c r="E5" s="262"/>
      <c r="F5" s="262"/>
      <c r="G5" s="262"/>
      <c r="H5" s="262"/>
      <c r="I5" s="262"/>
      <c r="J5" s="262"/>
      <c r="K5" s="261"/>
    </row>
    <row r="6" spans="2:11" ht="15" customHeight="1">
      <c r="B6" s="260"/>
      <c r="C6" s="384" t="s">
        <v>399</v>
      </c>
      <c r="D6" s="384"/>
      <c r="E6" s="384"/>
      <c r="F6" s="384"/>
      <c r="G6" s="384"/>
      <c r="H6" s="384"/>
      <c r="I6" s="384"/>
      <c r="J6" s="384"/>
      <c r="K6" s="261"/>
    </row>
    <row r="7" spans="2:11" ht="15" customHeight="1">
      <c r="B7" s="264"/>
      <c r="C7" s="384" t="s">
        <v>400</v>
      </c>
      <c r="D7" s="384"/>
      <c r="E7" s="384"/>
      <c r="F7" s="384"/>
      <c r="G7" s="384"/>
      <c r="H7" s="384"/>
      <c r="I7" s="384"/>
      <c r="J7" s="384"/>
      <c r="K7" s="261"/>
    </row>
    <row r="8" spans="2:11" ht="12.75" customHeight="1">
      <c r="B8" s="264"/>
      <c r="C8" s="263"/>
      <c r="D8" s="263"/>
      <c r="E8" s="263"/>
      <c r="F8" s="263"/>
      <c r="G8" s="263"/>
      <c r="H8" s="263"/>
      <c r="I8" s="263"/>
      <c r="J8" s="263"/>
      <c r="K8" s="261"/>
    </row>
    <row r="9" spans="2:11" ht="15" customHeight="1">
      <c r="B9" s="264"/>
      <c r="C9" s="384" t="s">
        <v>401</v>
      </c>
      <c r="D9" s="384"/>
      <c r="E9" s="384"/>
      <c r="F9" s="384"/>
      <c r="G9" s="384"/>
      <c r="H9" s="384"/>
      <c r="I9" s="384"/>
      <c r="J9" s="384"/>
      <c r="K9" s="261"/>
    </row>
    <row r="10" spans="2:11" ht="15" customHeight="1">
      <c r="B10" s="264"/>
      <c r="C10" s="263"/>
      <c r="D10" s="384" t="s">
        <v>402</v>
      </c>
      <c r="E10" s="384"/>
      <c r="F10" s="384"/>
      <c r="G10" s="384"/>
      <c r="H10" s="384"/>
      <c r="I10" s="384"/>
      <c r="J10" s="384"/>
      <c r="K10" s="261"/>
    </row>
    <row r="11" spans="2:11" ht="15" customHeight="1">
      <c r="B11" s="264"/>
      <c r="C11" s="265"/>
      <c r="D11" s="384" t="s">
        <v>403</v>
      </c>
      <c r="E11" s="384"/>
      <c r="F11" s="384"/>
      <c r="G11" s="384"/>
      <c r="H11" s="384"/>
      <c r="I11" s="384"/>
      <c r="J11" s="384"/>
      <c r="K11" s="261"/>
    </row>
    <row r="12" spans="2:11" ht="12.75" customHeight="1">
      <c r="B12" s="264"/>
      <c r="C12" s="265"/>
      <c r="D12" s="265"/>
      <c r="E12" s="265"/>
      <c r="F12" s="265"/>
      <c r="G12" s="265"/>
      <c r="H12" s="265"/>
      <c r="I12" s="265"/>
      <c r="J12" s="265"/>
      <c r="K12" s="261"/>
    </row>
    <row r="13" spans="2:11" ht="15" customHeight="1">
      <c r="B13" s="264"/>
      <c r="C13" s="265"/>
      <c r="D13" s="384" t="s">
        <v>404</v>
      </c>
      <c r="E13" s="384"/>
      <c r="F13" s="384"/>
      <c r="G13" s="384"/>
      <c r="H13" s="384"/>
      <c r="I13" s="384"/>
      <c r="J13" s="384"/>
      <c r="K13" s="261"/>
    </row>
    <row r="14" spans="2:11" ht="15" customHeight="1">
      <c r="B14" s="264"/>
      <c r="C14" s="265"/>
      <c r="D14" s="384" t="s">
        <v>405</v>
      </c>
      <c r="E14" s="384"/>
      <c r="F14" s="384"/>
      <c r="G14" s="384"/>
      <c r="H14" s="384"/>
      <c r="I14" s="384"/>
      <c r="J14" s="384"/>
      <c r="K14" s="261"/>
    </row>
    <row r="15" spans="2:11" ht="15" customHeight="1">
      <c r="B15" s="264"/>
      <c r="C15" s="265"/>
      <c r="D15" s="384" t="s">
        <v>406</v>
      </c>
      <c r="E15" s="384"/>
      <c r="F15" s="384"/>
      <c r="G15" s="384"/>
      <c r="H15" s="384"/>
      <c r="I15" s="384"/>
      <c r="J15" s="384"/>
      <c r="K15" s="261"/>
    </row>
    <row r="16" spans="2:11" ht="15" customHeight="1">
      <c r="B16" s="264"/>
      <c r="C16" s="265"/>
      <c r="D16" s="265"/>
      <c r="E16" s="266" t="s">
        <v>80</v>
      </c>
      <c r="F16" s="384" t="s">
        <v>407</v>
      </c>
      <c r="G16" s="384"/>
      <c r="H16" s="384"/>
      <c r="I16" s="384"/>
      <c r="J16" s="384"/>
      <c r="K16" s="261"/>
    </row>
    <row r="17" spans="2:11" ht="15" customHeight="1">
      <c r="B17" s="264"/>
      <c r="C17" s="265"/>
      <c r="D17" s="265"/>
      <c r="E17" s="266" t="s">
        <v>408</v>
      </c>
      <c r="F17" s="384" t="s">
        <v>409</v>
      </c>
      <c r="G17" s="384"/>
      <c r="H17" s="384"/>
      <c r="I17" s="384"/>
      <c r="J17" s="384"/>
      <c r="K17" s="261"/>
    </row>
    <row r="18" spans="2:11" ht="15" customHeight="1">
      <c r="B18" s="264"/>
      <c r="C18" s="265"/>
      <c r="D18" s="265"/>
      <c r="E18" s="266" t="s">
        <v>410</v>
      </c>
      <c r="F18" s="384" t="s">
        <v>411</v>
      </c>
      <c r="G18" s="384"/>
      <c r="H18" s="384"/>
      <c r="I18" s="384"/>
      <c r="J18" s="384"/>
      <c r="K18" s="261"/>
    </row>
    <row r="19" spans="2:11" ht="15" customHeight="1">
      <c r="B19" s="264"/>
      <c r="C19" s="265"/>
      <c r="D19" s="265"/>
      <c r="E19" s="266" t="s">
        <v>84</v>
      </c>
      <c r="F19" s="384" t="s">
        <v>85</v>
      </c>
      <c r="G19" s="384"/>
      <c r="H19" s="384"/>
      <c r="I19" s="384"/>
      <c r="J19" s="384"/>
      <c r="K19" s="261"/>
    </row>
    <row r="20" spans="2:11" ht="15" customHeight="1">
      <c r="B20" s="264"/>
      <c r="C20" s="265"/>
      <c r="D20" s="265"/>
      <c r="E20" s="266" t="s">
        <v>325</v>
      </c>
      <c r="F20" s="384" t="s">
        <v>412</v>
      </c>
      <c r="G20" s="384"/>
      <c r="H20" s="384"/>
      <c r="I20" s="384"/>
      <c r="J20" s="384"/>
      <c r="K20" s="261"/>
    </row>
    <row r="21" spans="2:11" ht="15" customHeight="1">
      <c r="B21" s="264"/>
      <c r="C21" s="265"/>
      <c r="D21" s="265"/>
      <c r="E21" s="266" t="s">
        <v>413</v>
      </c>
      <c r="F21" s="384" t="s">
        <v>414</v>
      </c>
      <c r="G21" s="384"/>
      <c r="H21" s="384"/>
      <c r="I21" s="384"/>
      <c r="J21" s="384"/>
      <c r="K21" s="261"/>
    </row>
    <row r="22" spans="2:11" ht="12.75" customHeight="1">
      <c r="B22" s="264"/>
      <c r="C22" s="265"/>
      <c r="D22" s="265"/>
      <c r="E22" s="265"/>
      <c r="F22" s="265"/>
      <c r="G22" s="265"/>
      <c r="H22" s="265"/>
      <c r="I22" s="265"/>
      <c r="J22" s="265"/>
      <c r="K22" s="261"/>
    </row>
    <row r="23" spans="2:11" ht="15" customHeight="1">
      <c r="B23" s="264"/>
      <c r="C23" s="384" t="s">
        <v>415</v>
      </c>
      <c r="D23" s="384"/>
      <c r="E23" s="384"/>
      <c r="F23" s="384"/>
      <c r="G23" s="384"/>
      <c r="H23" s="384"/>
      <c r="I23" s="384"/>
      <c r="J23" s="384"/>
      <c r="K23" s="261"/>
    </row>
    <row r="24" spans="2:11" ht="15" customHeight="1">
      <c r="B24" s="264"/>
      <c r="C24" s="384" t="s">
        <v>416</v>
      </c>
      <c r="D24" s="384"/>
      <c r="E24" s="384"/>
      <c r="F24" s="384"/>
      <c r="G24" s="384"/>
      <c r="H24" s="384"/>
      <c r="I24" s="384"/>
      <c r="J24" s="384"/>
      <c r="K24" s="261"/>
    </row>
    <row r="25" spans="2:11" ht="15" customHeight="1">
      <c r="B25" s="264"/>
      <c r="C25" s="263"/>
      <c r="D25" s="384" t="s">
        <v>417</v>
      </c>
      <c r="E25" s="384"/>
      <c r="F25" s="384"/>
      <c r="G25" s="384"/>
      <c r="H25" s="384"/>
      <c r="I25" s="384"/>
      <c r="J25" s="384"/>
      <c r="K25" s="261"/>
    </row>
    <row r="26" spans="2:11" ht="15" customHeight="1">
      <c r="B26" s="264"/>
      <c r="C26" s="265"/>
      <c r="D26" s="384" t="s">
        <v>418</v>
      </c>
      <c r="E26" s="384"/>
      <c r="F26" s="384"/>
      <c r="G26" s="384"/>
      <c r="H26" s="384"/>
      <c r="I26" s="384"/>
      <c r="J26" s="384"/>
      <c r="K26" s="261"/>
    </row>
    <row r="27" spans="2:11" ht="12.75" customHeight="1">
      <c r="B27" s="264"/>
      <c r="C27" s="265"/>
      <c r="D27" s="265"/>
      <c r="E27" s="265"/>
      <c r="F27" s="265"/>
      <c r="G27" s="265"/>
      <c r="H27" s="265"/>
      <c r="I27" s="265"/>
      <c r="J27" s="265"/>
      <c r="K27" s="261"/>
    </row>
    <row r="28" spans="2:11" ht="15" customHeight="1">
      <c r="B28" s="264"/>
      <c r="C28" s="265"/>
      <c r="D28" s="384" t="s">
        <v>419</v>
      </c>
      <c r="E28" s="384"/>
      <c r="F28" s="384"/>
      <c r="G28" s="384"/>
      <c r="H28" s="384"/>
      <c r="I28" s="384"/>
      <c r="J28" s="384"/>
      <c r="K28" s="261"/>
    </row>
    <row r="29" spans="2:11" ht="15" customHeight="1">
      <c r="B29" s="264"/>
      <c r="C29" s="265"/>
      <c r="D29" s="384" t="s">
        <v>420</v>
      </c>
      <c r="E29" s="384"/>
      <c r="F29" s="384"/>
      <c r="G29" s="384"/>
      <c r="H29" s="384"/>
      <c r="I29" s="384"/>
      <c r="J29" s="384"/>
      <c r="K29" s="261"/>
    </row>
    <row r="30" spans="2:11" ht="12.75" customHeight="1">
      <c r="B30" s="264"/>
      <c r="C30" s="265"/>
      <c r="D30" s="265"/>
      <c r="E30" s="265"/>
      <c r="F30" s="265"/>
      <c r="G30" s="265"/>
      <c r="H30" s="265"/>
      <c r="I30" s="265"/>
      <c r="J30" s="265"/>
      <c r="K30" s="261"/>
    </row>
    <row r="31" spans="2:11" ht="15" customHeight="1">
      <c r="B31" s="264"/>
      <c r="C31" s="265"/>
      <c r="D31" s="384" t="s">
        <v>421</v>
      </c>
      <c r="E31" s="384"/>
      <c r="F31" s="384"/>
      <c r="G31" s="384"/>
      <c r="H31" s="384"/>
      <c r="I31" s="384"/>
      <c r="J31" s="384"/>
      <c r="K31" s="261"/>
    </row>
    <row r="32" spans="2:11" ht="15" customHeight="1">
      <c r="B32" s="264"/>
      <c r="C32" s="265"/>
      <c r="D32" s="384" t="s">
        <v>422</v>
      </c>
      <c r="E32" s="384"/>
      <c r="F32" s="384"/>
      <c r="G32" s="384"/>
      <c r="H32" s="384"/>
      <c r="I32" s="384"/>
      <c r="J32" s="384"/>
      <c r="K32" s="261"/>
    </row>
    <row r="33" spans="2:11" ht="15" customHeight="1">
      <c r="B33" s="264"/>
      <c r="C33" s="265"/>
      <c r="D33" s="384" t="s">
        <v>423</v>
      </c>
      <c r="E33" s="384"/>
      <c r="F33" s="384"/>
      <c r="G33" s="384"/>
      <c r="H33" s="384"/>
      <c r="I33" s="384"/>
      <c r="J33" s="384"/>
      <c r="K33" s="261"/>
    </row>
    <row r="34" spans="2:11" ht="15" customHeight="1">
      <c r="B34" s="264"/>
      <c r="C34" s="265"/>
      <c r="D34" s="263"/>
      <c r="E34" s="267" t="s">
        <v>110</v>
      </c>
      <c r="F34" s="263"/>
      <c r="G34" s="384" t="s">
        <v>424</v>
      </c>
      <c r="H34" s="384"/>
      <c r="I34" s="384"/>
      <c r="J34" s="384"/>
      <c r="K34" s="261"/>
    </row>
    <row r="35" spans="2:11" ht="30.75" customHeight="1">
      <c r="B35" s="264"/>
      <c r="C35" s="265"/>
      <c r="D35" s="263"/>
      <c r="E35" s="267" t="s">
        <v>425</v>
      </c>
      <c r="F35" s="263"/>
      <c r="G35" s="384" t="s">
        <v>426</v>
      </c>
      <c r="H35" s="384"/>
      <c r="I35" s="384"/>
      <c r="J35" s="384"/>
      <c r="K35" s="261"/>
    </row>
    <row r="36" spans="2:11" ht="15" customHeight="1">
      <c r="B36" s="264"/>
      <c r="C36" s="265"/>
      <c r="D36" s="263"/>
      <c r="E36" s="267" t="s">
        <v>54</v>
      </c>
      <c r="F36" s="263"/>
      <c r="G36" s="384" t="s">
        <v>427</v>
      </c>
      <c r="H36" s="384"/>
      <c r="I36" s="384"/>
      <c r="J36" s="384"/>
      <c r="K36" s="261"/>
    </row>
    <row r="37" spans="2:11" ht="15" customHeight="1">
      <c r="B37" s="264"/>
      <c r="C37" s="265"/>
      <c r="D37" s="263"/>
      <c r="E37" s="267" t="s">
        <v>111</v>
      </c>
      <c r="F37" s="263"/>
      <c r="G37" s="384" t="s">
        <v>428</v>
      </c>
      <c r="H37" s="384"/>
      <c r="I37" s="384"/>
      <c r="J37" s="384"/>
      <c r="K37" s="261"/>
    </row>
    <row r="38" spans="2:11" ht="15" customHeight="1">
      <c r="B38" s="264"/>
      <c r="C38" s="265"/>
      <c r="D38" s="263"/>
      <c r="E38" s="267" t="s">
        <v>112</v>
      </c>
      <c r="F38" s="263"/>
      <c r="G38" s="384" t="s">
        <v>429</v>
      </c>
      <c r="H38" s="384"/>
      <c r="I38" s="384"/>
      <c r="J38" s="384"/>
      <c r="K38" s="261"/>
    </row>
    <row r="39" spans="2:11" ht="15" customHeight="1">
      <c r="B39" s="264"/>
      <c r="C39" s="265"/>
      <c r="D39" s="263"/>
      <c r="E39" s="267" t="s">
        <v>113</v>
      </c>
      <c r="F39" s="263"/>
      <c r="G39" s="384" t="s">
        <v>430</v>
      </c>
      <c r="H39" s="384"/>
      <c r="I39" s="384"/>
      <c r="J39" s="384"/>
      <c r="K39" s="261"/>
    </row>
    <row r="40" spans="2:11" ht="15" customHeight="1">
      <c r="B40" s="264"/>
      <c r="C40" s="265"/>
      <c r="D40" s="263"/>
      <c r="E40" s="267" t="s">
        <v>431</v>
      </c>
      <c r="F40" s="263"/>
      <c r="G40" s="384" t="s">
        <v>432</v>
      </c>
      <c r="H40" s="384"/>
      <c r="I40" s="384"/>
      <c r="J40" s="384"/>
      <c r="K40" s="261"/>
    </row>
    <row r="41" spans="2:11" ht="15" customHeight="1">
      <c r="B41" s="264"/>
      <c r="C41" s="265"/>
      <c r="D41" s="263"/>
      <c r="E41" s="267"/>
      <c r="F41" s="263"/>
      <c r="G41" s="384" t="s">
        <v>433</v>
      </c>
      <c r="H41" s="384"/>
      <c r="I41" s="384"/>
      <c r="J41" s="384"/>
      <c r="K41" s="261"/>
    </row>
    <row r="42" spans="2:11" ht="15" customHeight="1">
      <c r="B42" s="264"/>
      <c r="C42" s="265"/>
      <c r="D42" s="263"/>
      <c r="E42" s="267" t="s">
        <v>434</v>
      </c>
      <c r="F42" s="263"/>
      <c r="G42" s="384" t="s">
        <v>435</v>
      </c>
      <c r="H42" s="384"/>
      <c r="I42" s="384"/>
      <c r="J42" s="384"/>
      <c r="K42" s="261"/>
    </row>
    <row r="43" spans="2:11" ht="15" customHeight="1">
      <c r="B43" s="264"/>
      <c r="C43" s="265"/>
      <c r="D43" s="263"/>
      <c r="E43" s="267" t="s">
        <v>115</v>
      </c>
      <c r="F43" s="263"/>
      <c r="G43" s="384" t="s">
        <v>436</v>
      </c>
      <c r="H43" s="384"/>
      <c r="I43" s="384"/>
      <c r="J43" s="384"/>
      <c r="K43" s="261"/>
    </row>
    <row r="44" spans="2:11" ht="12.75" customHeight="1">
      <c r="B44" s="264"/>
      <c r="C44" s="265"/>
      <c r="D44" s="263"/>
      <c r="E44" s="263"/>
      <c r="F44" s="263"/>
      <c r="G44" s="263"/>
      <c r="H44" s="263"/>
      <c r="I44" s="263"/>
      <c r="J44" s="263"/>
      <c r="K44" s="261"/>
    </row>
    <row r="45" spans="2:11" ht="15" customHeight="1">
      <c r="B45" s="264"/>
      <c r="C45" s="265"/>
      <c r="D45" s="384" t="s">
        <v>437</v>
      </c>
      <c r="E45" s="384"/>
      <c r="F45" s="384"/>
      <c r="G45" s="384"/>
      <c r="H45" s="384"/>
      <c r="I45" s="384"/>
      <c r="J45" s="384"/>
      <c r="K45" s="261"/>
    </row>
    <row r="46" spans="2:11" ht="15" customHeight="1">
      <c r="B46" s="264"/>
      <c r="C46" s="265"/>
      <c r="D46" s="265"/>
      <c r="E46" s="384" t="s">
        <v>438</v>
      </c>
      <c r="F46" s="384"/>
      <c r="G46" s="384"/>
      <c r="H46" s="384"/>
      <c r="I46" s="384"/>
      <c r="J46" s="384"/>
      <c r="K46" s="261"/>
    </row>
    <row r="47" spans="2:11" ht="15" customHeight="1">
      <c r="B47" s="264"/>
      <c r="C47" s="265"/>
      <c r="D47" s="265"/>
      <c r="E47" s="384" t="s">
        <v>439</v>
      </c>
      <c r="F47" s="384"/>
      <c r="G47" s="384"/>
      <c r="H47" s="384"/>
      <c r="I47" s="384"/>
      <c r="J47" s="384"/>
      <c r="K47" s="261"/>
    </row>
    <row r="48" spans="2:11" ht="15" customHeight="1">
      <c r="B48" s="264"/>
      <c r="C48" s="265"/>
      <c r="D48" s="265"/>
      <c r="E48" s="384" t="s">
        <v>440</v>
      </c>
      <c r="F48" s="384"/>
      <c r="G48" s="384"/>
      <c r="H48" s="384"/>
      <c r="I48" s="384"/>
      <c r="J48" s="384"/>
      <c r="K48" s="261"/>
    </row>
    <row r="49" spans="2:11" ht="15" customHeight="1">
      <c r="B49" s="264"/>
      <c r="C49" s="265"/>
      <c r="D49" s="384" t="s">
        <v>441</v>
      </c>
      <c r="E49" s="384"/>
      <c r="F49" s="384"/>
      <c r="G49" s="384"/>
      <c r="H49" s="384"/>
      <c r="I49" s="384"/>
      <c r="J49" s="384"/>
      <c r="K49" s="261"/>
    </row>
    <row r="50" spans="2:11" ht="25.5" customHeight="1">
      <c r="B50" s="260"/>
      <c r="C50" s="386" t="s">
        <v>442</v>
      </c>
      <c r="D50" s="386"/>
      <c r="E50" s="386"/>
      <c r="F50" s="386"/>
      <c r="G50" s="386"/>
      <c r="H50" s="386"/>
      <c r="I50" s="386"/>
      <c r="J50" s="386"/>
      <c r="K50" s="261"/>
    </row>
    <row r="51" spans="2:11" ht="5.25" customHeight="1">
      <c r="B51" s="260"/>
      <c r="C51" s="262"/>
      <c r="D51" s="262"/>
      <c r="E51" s="262"/>
      <c r="F51" s="262"/>
      <c r="G51" s="262"/>
      <c r="H51" s="262"/>
      <c r="I51" s="262"/>
      <c r="J51" s="262"/>
      <c r="K51" s="261"/>
    </row>
    <row r="52" spans="2:11" ht="15" customHeight="1">
      <c r="B52" s="260"/>
      <c r="C52" s="384" t="s">
        <v>443</v>
      </c>
      <c r="D52" s="384"/>
      <c r="E52" s="384"/>
      <c r="F52" s="384"/>
      <c r="G52" s="384"/>
      <c r="H52" s="384"/>
      <c r="I52" s="384"/>
      <c r="J52" s="384"/>
      <c r="K52" s="261"/>
    </row>
    <row r="53" spans="2:11" ht="15" customHeight="1">
      <c r="B53" s="260"/>
      <c r="C53" s="384" t="s">
        <v>444</v>
      </c>
      <c r="D53" s="384"/>
      <c r="E53" s="384"/>
      <c r="F53" s="384"/>
      <c r="G53" s="384"/>
      <c r="H53" s="384"/>
      <c r="I53" s="384"/>
      <c r="J53" s="384"/>
      <c r="K53" s="261"/>
    </row>
    <row r="54" spans="2:11" ht="12.75" customHeight="1">
      <c r="B54" s="260"/>
      <c r="C54" s="263"/>
      <c r="D54" s="263"/>
      <c r="E54" s="263"/>
      <c r="F54" s="263"/>
      <c r="G54" s="263"/>
      <c r="H54" s="263"/>
      <c r="I54" s="263"/>
      <c r="J54" s="263"/>
      <c r="K54" s="261"/>
    </row>
    <row r="55" spans="2:11" ht="15" customHeight="1">
      <c r="B55" s="260"/>
      <c r="C55" s="384" t="s">
        <v>445</v>
      </c>
      <c r="D55" s="384"/>
      <c r="E55" s="384"/>
      <c r="F55" s="384"/>
      <c r="G55" s="384"/>
      <c r="H55" s="384"/>
      <c r="I55" s="384"/>
      <c r="J55" s="384"/>
      <c r="K55" s="261"/>
    </row>
    <row r="56" spans="2:11" ht="15" customHeight="1">
      <c r="B56" s="260"/>
      <c r="C56" s="265"/>
      <c r="D56" s="384" t="s">
        <v>446</v>
      </c>
      <c r="E56" s="384"/>
      <c r="F56" s="384"/>
      <c r="G56" s="384"/>
      <c r="H56" s="384"/>
      <c r="I56" s="384"/>
      <c r="J56" s="384"/>
      <c r="K56" s="261"/>
    </row>
    <row r="57" spans="2:11" ht="15" customHeight="1">
      <c r="B57" s="260"/>
      <c r="C57" s="265"/>
      <c r="D57" s="384" t="s">
        <v>447</v>
      </c>
      <c r="E57" s="384"/>
      <c r="F57" s="384"/>
      <c r="G57" s="384"/>
      <c r="H57" s="384"/>
      <c r="I57" s="384"/>
      <c r="J57" s="384"/>
      <c r="K57" s="261"/>
    </row>
    <row r="58" spans="2:11" ht="15" customHeight="1">
      <c r="B58" s="260"/>
      <c r="C58" s="265"/>
      <c r="D58" s="384" t="s">
        <v>448</v>
      </c>
      <c r="E58" s="384"/>
      <c r="F58" s="384"/>
      <c r="G58" s="384"/>
      <c r="H58" s="384"/>
      <c r="I58" s="384"/>
      <c r="J58" s="384"/>
      <c r="K58" s="261"/>
    </row>
    <row r="59" spans="2:11" ht="15" customHeight="1">
      <c r="B59" s="260"/>
      <c r="C59" s="265"/>
      <c r="D59" s="384" t="s">
        <v>449</v>
      </c>
      <c r="E59" s="384"/>
      <c r="F59" s="384"/>
      <c r="G59" s="384"/>
      <c r="H59" s="384"/>
      <c r="I59" s="384"/>
      <c r="J59" s="384"/>
      <c r="K59" s="261"/>
    </row>
    <row r="60" spans="2:11" ht="15" customHeight="1">
      <c r="B60" s="260"/>
      <c r="C60" s="265"/>
      <c r="D60" s="385" t="s">
        <v>450</v>
      </c>
      <c r="E60" s="385"/>
      <c r="F60" s="385"/>
      <c r="G60" s="385"/>
      <c r="H60" s="385"/>
      <c r="I60" s="385"/>
      <c r="J60" s="385"/>
      <c r="K60" s="261"/>
    </row>
    <row r="61" spans="2:11" ht="15" customHeight="1">
      <c r="B61" s="260"/>
      <c r="C61" s="265"/>
      <c r="D61" s="384" t="s">
        <v>451</v>
      </c>
      <c r="E61" s="384"/>
      <c r="F61" s="384"/>
      <c r="G61" s="384"/>
      <c r="H61" s="384"/>
      <c r="I61" s="384"/>
      <c r="J61" s="384"/>
      <c r="K61" s="261"/>
    </row>
    <row r="62" spans="2:11" ht="12.75" customHeight="1">
      <c r="B62" s="260"/>
      <c r="C62" s="265"/>
      <c r="D62" s="265"/>
      <c r="E62" s="268"/>
      <c r="F62" s="265"/>
      <c r="G62" s="265"/>
      <c r="H62" s="265"/>
      <c r="I62" s="265"/>
      <c r="J62" s="265"/>
      <c r="K62" s="261"/>
    </row>
    <row r="63" spans="2:11" ht="15" customHeight="1">
      <c r="B63" s="260"/>
      <c r="C63" s="265"/>
      <c r="D63" s="384" t="s">
        <v>452</v>
      </c>
      <c r="E63" s="384"/>
      <c r="F63" s="384"/>
      <c r="G63" s="384"/>
      <c r="H63" s="384"/>
      <c r="I63" s="384"/>
      <c r="J63" s="384"/>
      <c r="K63" s="261"/>
    </row>
    <row r="64" spans="2:11" ht="15" customHeight="1">
      <c r="B64" s="260"/>
      <c r="C64" s="265"/>
      <c r="D64" s="385" t="s">
        <v>453</v>
      </c>
      <c r="E64" s="385"/>
      <c r="F64" s="385"/>
      <c r="G64" s="385"/>
      <c r="H64" s="385"/>
      <c r="I64" s="385"/>
      <c r="J64" s="385"/>
      <c r="K64" s="261"/>
    </row>
    <row r="65" spans="2:11" ht="15" customHeight="1">
      <c r="B65" s="260"/>
      <c r="C65" s="265"/>
      <c r="D65" s="384" t="s">
        <v>454</v>
      </c>
      <c r="E65" s="384"/>
      <c r="F65" s="384"/>
      <c r="G65" s="384"/>
      <c r="H65" s="384"/>
      <c r="I65" s="384"/>
      <c r="J65" s="384"/>
      <c r="K65" s="261"/>
    </row>
    <row r="66" spans="2:11" ht="15" customHeight="1">
      <c r="B66" s="260"/>
      <c r="C66" s="265"/>
      <c r="D66" s="384" t="s">
        <v>455</v>
      </c>
      <c r="E66" s="384"/>
      <c r="F66" s="384"/>
      <c r="G66" s="384"/>
      <c r="H66" s="384"/>
      <c r="I66" s="384"/>
      <c r="J66" s="384"/>
      <c r="K66" s="261"/>
    </row>
    <row r="67" spans="2:11" ht="15" customHeight="1">
      <c r="B67" s="260"/>
      <c r="C67" s="265"/>
      <c r="D67" s="384" t="s">
        <v>456</v>
      </c>
      <c r="E67" s="384"/>
      <c r="F67" s="384"/>
      <c r="G67" s="384"/>
      <c r="H67" s="384"/>
      <c r="I67" s="384"/>
      <c r="J67" s="384"/>
      <c r="K67" s="261"/>
    </row>
    <row r="68" spans="2:11" ht="15" customHeight="1">
      <c r="B68" s="260"/>
      <c r="C68" s="265"/>
      <c r="D68" s="384" t="s">
        <v>457</v>
      </c>
      <c r="E68" s="384"/>
      <c r="F68" s="384"/>
      <c r="G68" s="384"/>
      <c r="H68" s="384"/>
      <c r="I68" s="384"/>
      <c r="J68" s="384"/>
      <c r="K68" s="261"/>
    </row>
    <row r="69" spans="2:11" ht="12.75" customHeight="1">
      <c r="B69" s="269"/>
      <c r="C69" s="270"/>
      <c r="D69" s="270"/>
      <c r="E69" s="270"/>
      <c r="F69" s="270"/>
      <c r="G69" s="270"/>
      <c r="H69" s="270"/>
      <c r="I69" s="270"/>
      <c r="J69" s="270"/>
      <c r="K69" s="271"/>
    </row>
    <row r="70" spans="2:11" ht="18.75" customHeight="1">
      <c r="B70" s="272"/>
      <c r="C70" s="272"/>
      <c r="D70" s="272"/>
      <c r="E70" s="272"/>
      <c r="F70" s="272"/>
      <c r="G70" s="272"/>
      <c r="H70" s="272"/>
      <c r="I70" s="272"/>
      <c r="J70" s="272"/>
      <c r="K70" s="273"/>
    </row>
    <row r="71" spans="2:11" ht="18.75" customHeight="1">
      <c r="B71" s="273"/>
      <c r="C71" s="273"/>
      <c r="D71" s="273"/>
      <c r="E71" s="273"/>
      <c r="F71" s="273"/>
      <c r="G71" s="273"/>
      <c r="H71" s="273"/>
      <c r="I71" s="273"/>
      <c r="J71" s="273"/>
      <c r="K71" s="273"/>
    </row>
    <row r="72" spans="2:11" ht="7.5" customHeight="1">
      <c r="B72" s="274"/>
      <c r="C72" s="275"/>
      <c r="D72" s="275"/>
      <c r="E72" s="275"/>
      <c r="F72" s="275"/>
      <c r="G72" s="275"/>
      <c r="H72" s="275"/>
      <c r="I72" s="275"/>
      <c r="J72" s="275"/>
      <c r="K72" s="276"/>
    </row>
    <row r="73" spans="2:11" ht="45" customHeight="1">
      <c r="B73" s="277"/>
      <c r="C73" s="383" t="s">
        <v>91</v>
      </c>
      <c r="D73" s="383"/>
      <c r="E73" s="383"/>
      <c r="F73" s="383"/>
      <c r="G73" s="383"/>
      <c r="H73" s="383"/>
      <c r="I73" s="383"/>
      <c r="J73" s="383"/>
      <c r="K73" s="278"/>
    </row>
    <row r="74" spans="2:11" ht="17.25" customHeight="1">
      <c r="B74" s="277"/>
      <c r="C74" s="279" t="s">
        <v>458</v>
      </c>
      <c r="D74" s="279"/>
      <c r="E74" s="279"/>
      <c r="F74" s="279" t="s">
        <v>459</v>
      </c>
      <c r="G74" s="280"/>
      <c r="H74" s="279" t="s">
        <v>111</v>
      </c>
      <c r="I74" s="279" t="s">
        <v>58</v>
      </c>
      <c r="J74" s="279" t="s">
        <v>460</v>
      </c>
      <c r="K74" s="278"/>
    </row>
    <row r="75" spans="2:11" ht="17.25" customHeight="1">
      <c r="B75" s="277"/>
      <c r="C75" s="281" t="s">
        <v>461</v>
      </c>
      <c r="D75" s="281"/>
      <c r="E75" s="281"/>
      <c r="F75" s="282" t="s">
        <v>462</v>
      </c>
      <c r="G75" s="283"/>
      <c r="H75" s="281"/>
      <c r="I75" s="281"/>
      <c r="J75" s="281" t="s">
        <v>463</v>
      </c>
      <c r="K75" s="278"/>
    </row>
    <row r="76" spans="2:11" ht="5.25" customHeight="1">
      <c r="B76" s="277"/>
      <c r="C76" s="284"/>
      <c r="D76" s="284"/>
      <c r="E76" s="284"/>
      <c r="F76" s="284"/>
      <c r="G76" s="285"/>
      <c r="H76" s="284"/>
      <c r="I76" s="284"/>
      <c r="J76" s="284"/>
      <c r="K76" s="278"/>
    </row>
    <row r="77" spans="2:11" ht="15" customHeight="1">
      <c r="B77" s="277"/>
      <c r="C77" s="267" t="s">
        <v>54</v>
      </c>
      <c r="D77" s="284"/>
      <c r="E77" s="284"/>
      <c r="F77" s="286" t="s">
        <v>464</v>
      </c>
      <c r="G77" s="285"/>
      <c r="H77" s="267" t="s">
        <v>465</v>
      </c>
      <c r="I77" s="267" t="s">
        <v>466</v>
      </c>
      <c r="J77" s="267">
        <v>20</v>
      </c>
      <c r="K77" s="278"/>
    </row>
    <row r="78" spans="2:11" ht="15" customHeight="1">
      <c r="B78" s="277"/>
      <c r="C78" s="267" t="s">
        <v>467</v>
      </c>
      <c r="D78" s="267"/>
      <c r="E78" s="267"/>
      <c r="F78" s="286" t="s">
        <v>464</v>
      </c>
      <c r="G78" s="285"/>
      <c r="H78" s="267" t="s">
        <v>468</v>
      </c>
      <c r="I78" s="267" t="s">
        <v>466</v>
      </c>
      <c r="J78" s="267">
        <v>120</v>
      </c>
      <c r="K78" s="278"/>
    </row>
    <row r="79" spans="2:11" ht="15" customHeight="1">
      <c r="B79" s="287"/>
      <c r="C79" s="267" t="s">
        <v>469</v>
      </c>
      <c r="D79" s="267"/>
      <c r="E79" s="267"/>
      <c r="F79" s="286" t="s">
        <v>470</v>
      </c>
      <c r="G79" s="285"/>
      <c r="H79" s="267" t="s">
        <v>471</v>
      </c>
      <c r="I79" s="267" t="s">
        <v>466</v>
      </c>
      <c r="J79" s="267">
        <v>50</v>
      </c>
      <c r="K79" s="278"/>
    </row>
    <row r="80" spans="2:11" ht="15" customHeight="1">
      <c r="B80" s="287"/>
      <c r="C80" s="267" t="s">
        <v>472</v>
      </c>
      <c r="D80" s="267"/>
      <c r="E80" s="267"/>
      <c r="F80" s="286" t="s">
        <v>464</v>
      </c>
      <c r="G80" s="285"/>
      <c r="H80" s="267" t="s">
        <v>473</v>
      </c>
      <c r="I80" s="267" t="s">
        <v>474</v>
      </c>
      <c r="J80" s="267"/>
      <c r="K80" s="278"/>
    </row>
    <row r="81" spans="2:11" ht="15" customHeight="1">
      <c r="B81" s="287"/>
      <c r="C81" s="288" t="s">
        <v>475</v>
      </c>
      <c r="D81" s="288"/>
      <c r="E81" s="288"/>
      <c r="F81" s="289" t="s">
        <v>470</v>
      </c>
      <c r="G81" s="288"/>
      <c r="H81" s="288" t="s">
        <v>476</v>
      </c>
      <c r="I81" s="288" t="s">
        <v>466</v>
      </c>
      <c r="J81" s="288">
        <v>15</v>
      </c>
      <c r="K81" s="278"/>
    </row>
    <row r="82" spans="2:11" ht="15" customHeight="1">
      <c r="B82" s="287"/>
      <c r="C82" s="288" t="s">
        <v>477</v>
      </c>
      <c r="D82" s="288"/>
      <c r="E82" s="288"/>
      <c r="F82" s="289" t="s">
        <v>470</v>
      </c>
      <c r="G82" s="288"/>
      <c r="H82" s="288" t="s">
        <v>478</v>
      </c>
      <c r="I82" s="288" t="s">
        <v>466</v>
      </c>
      <c r="J82" s="288">
        <v>15</v>
      </c>
      <c r="K82" s="278"/>
    </row>
    <row r="83" spans="2:11" ht="15" customHeight="1">
      <c r="B83" s="287"/>
      <c r="C83" s="288" t="s">
        <v>479</v>
      </c>
      <c r="D83" s="288"/>
      <c r="E83" s="288"/>
      <c r="F83" s="289" t="s">
        <v>470</v>
      </c>
      <c r="G83" s="288"/>
      <c r="H83" s="288" t="s">
        <v>480</v>
      </c>
      <c r="I83" s="288" t="s">
        <v>466</v>
      </c>
      <c r="J83" s="288">
        <v>20</v>
      </c>
      <c r="K83" s="278"/>
    </row>
    <row r="84" spans="2:11" ht="15" customHeight="1">
      <c r="B84" s="287"/>
      <c r="C84" s="288" t="s">
        <v>481</v>
      </c>
      <c r="D84" s="288"/>
      <c r="E84" s="288"/>
      <c r="F84" s="289" t="s">
        <v>470</v>
      </c>
      <c r="G84" s="288"/>
      <c r="H84" s="288" t="s">
        <v>482</v>
      </c>
      <c r="I84" s="288" t="s">
        <v>466</v>
      </c>
      <c r="J84" s="288">
        <v>20</v>
      </c>
      <c r="K84" s="278"/>
    </row>
    <row r="85" spans="2:11" ht="15" customHeight="1">
      <c r="B85" s="287"/>
      <c r="C85" s="267" t="s">
        <v>483</v>
      </c>
      <c r="D85" s="267"/>
      <c r="E85" s="267"/>
      <c r="F85" s="286" t="s">
        <v>470</v>
      </c>
      <c r="G85" s="285"/>
      <c r="H85" s="267" t="s">
        <v>484</v>
      </c>
      <c r="I85" s="267" t="s">
        <v>466</v>
      </c>
      <c r="J85" s="267">
        <v>50</v>
      </c>
      <c r="K85" s="278"/>
    </row>
    <row r="86" spans="2:11" ht="15" customHeight="1">
      <c r="B86" s="287"/>
      <c r="C86" s="267" t="s">
        <v>485</v>
      </c>
      <c r="D86" s="267"/>
      <c r="E86" s="267"/>
      <c r="F86" s="286" t="s">
        <v>470</v>
      </c>
      <c r="G86" s="285"/>
      <c r="H86" s="267" t="s">
        <v>486</v>
      </c>
      <c r="I86" s="267" t="s">
        <v>466</v>
      </c>
      <c r="J86" s="267">
        <v>20</v>
      </c>
      <c r="K86" s="278"/>
    </row>
    <row r="87" spans="2:11" ht="15" customHeight="1">
      <c r="B87" s="287"/>
      <c r="C87" s="267" t="s">
        <v>487</v>
      </c>
      <c r="D87" s="267"/>
      <c r="E87" s="267"/>
      <c r="F87" s="286" t="s">
        <v>470</v>
      </c>
      <c r="G87" s="285"/>
      <c r="H87" s="267" t="s">
        <v>488</v>
      </c>
      <c r="I87" s="267" t="s">
        <v>466</v>
      </c>
      <c r="J87" s="267">
        <v>20</v>
      </c>
      <c r="K87" s="278"/>
    </row>
    <row r="88" spans="2:11" ht="15" customHeight="1">
      <c r="B88" s="287"/>
      <c r="C88" s="267" t="s">
        <v>489</v>
      </c>
      <c r="D88" s="267"/>
      <c r="E88" s="267"/>
      <c r="F88" s="286" t="s">
        <v>470</v>
      </c>
      <c r="G88" s="285"/>
      <c r="H88" s="267" t="s">
        <v>490</v>
      </c>
      <c r="I88" s="267" t="s">
        <v>466</v>
      </c>
      <c r="J88" s="267">
        <v>50</v>
      </c>
      <c r="K88" s="278"/>
    </row>
    <row r="89" spans="2:11" ht="15" customHeight="1">
      <c r="B89" s="287"/>
      <c r="C89" s="267" t="s">
        <v>491</v>
      </c>
      <c r="D89" s="267"/>
      <c r="E89" s="267"/>
      <c r="F89" s="286" t="s">
        <v>470</v>
      </c>
      <c r="G89" s="285"/>
      <c r="H89" s="267" t="s">
        <v>491</v>
      </c>
      <c r="I89" s="267" t="s">
        <v>466</v>
      </c>
      <c r="J89" s="267">
        <v>50</v>
      </c>
      <c r="K89" s="278"/>
    </row>
    <row r="90" spans="2:11" ht="15" customHeight="1">
      <c r="B90" s="287"/>
      <c r="C90" s="267" t="s">
        <v>116</v>
      </c>
      <c r="D90" s="267"/>
      <c r="E90" s="267"/>
      <c r="F90" s="286" t="s">
        <v>470</v>
      </c>
      <c r="G90" s="285"/>
      <c r="H90" s="267" t="s">
        <v>492</v>
      </c>
      <c r="I90" s="267" t="s">
        <v>466</v>
      </c>
      <c r="J90" s="267">
        <v>255</v>
      </c>
      <c r="K90" s="278"/>
    </row>
    <row r="91" spans="2:11" ht="15" customHeight="1">
      <c r="B91" s="287"/>
      <c r="C91" s="267" t="s">
        <v>493</v>
      </c>
      <c r="D91" s="267"/>
      <c r="E91" s="267"/>
      <c r="F91" s="286" t="s">
        <v>464</v>
      </c>
      <c r="G91" s="285"/>
      <c r="H91" s="267" t="s">
        <v>494</v>
      </c>
      <c r="I91" s="267" t="s">
        <v>495</v>
      </c>
      <c r="J91" s="267"/>
      <c r="K91" s="278"/>
    </row>
    <row r="92" spans="2:11" ht="15" customHeight="1">
      <c r="B92" s="287"/>
      <c r="C92" s="267" t="s">
        <v>496</v>
      </c>
      <c r="D92" s="267"/>
      <c r="E92" s="267"/>
      <c r="F92" s="286" t="s">
        <v>464</v>
      </c>
      <c r="G92" s="285"/>
      <c r="H92" s="267" t="s">
        <v>497</v>
      </c>
      <c r="I92" s="267" t="s">
        <v>498</v>
      </c>
      <c r="J92" s="267"/>
      <c r="K92" s="278"/>
    </row>
    <row r="93" spans="2:11" ht="15" customHeight="1">
      <c r="B93" s="287"/>
      <c r="C93" s="267" t="s">
        <v>499</v>
      </c>
      <c r="D93" s="267"/>
      <c r="E93" s="267"/>
      <c r="F93" s="286" t="s">
        <v>464</v>
      </c>
      <c r="G93" s="285"/>
      <c r="H93" s="267" t="s">
        <v>499</v>
      </c>
      <c r="I93" s="267" t="s">
        <v>498</v>
      </c>
      <c r="J93" s="267"/>
      <c r="K93" s="278"/>
    </row>
    <row r="94" spans="2:11" ht="15" customHeight="1">
      <c r="B94" s="287"/>
      <c r="C94" s="267" t="s">
        <v>39</v>
      </c>
      <c r="D94" s="267"/>
      <c r="E94" s="267"/>
      <c r="F94" s="286" t="s">
        <v>464</v>
      </c>
      <c r="G94" s="285"/>
      <c r="H94" s="267" t="s">
        <v>500</v>
      </c>
      <c r="I94" s="267" t="s">
        <v>498</v>
      </c>
      <c r="J94" s="267"/>
      <c r="K94" s="278"/>
    </row>
    <row r="95" spans="2:11" ht="15" customHeight="1">
      <c r="B95" s="287"/>
      <c r="C95" s="267" t="s">
        <v>49</v>
      </c>
      <c r="D95" s="267"/>
      <c r="E95" s="267"/>
      <c r="F95" s="286" t="s">
        <v>464</v>
      </c>
      <c r="G95" s="285"/>
      <c r="H95" s="267" t="s">
        <v>501</v>
      </c>
      <c r="I95" s="267" t="s">
        <v>498</v>
      </c>
      <c r="J95" s="267"/>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3"/>
      <c r="C98" s="273"/>
      <c r="D98" s="273"/>
      <c r="E98" s="273"/>
      <c r="F98" s="273"/>
      <c r="G98" s="273"/>
      <c r="H98" s="273"/>
      <c r="I98" s="273"/>
      <c r="J98" s="273"/>
      <c r="K98" s="273"/>
    </row>
    <row r="99" spans="2:11" ht="7.5" customHeight="1">
      <c r="B99" s="274"/>
      <c r="C99" s="275"/>
      <c r="D99" s="275"/>
      <c r="E99" s="275"/>
      <c r="F99" s="275"/>
      <c r="G99" s="275"/>
      <c r="H99" s="275"/>
      <c r="I99" s="275"/>
      <c r="J99" s="275"/>
      <c r="K99" s="276"/>
    </row>
    <row r="100" spans="2:11" ht="45" customHeight="1">
      <c r="B100" s="277"/>
      <c r="C100" s="383" t="s">
        <v>502</v>
      </c>
      <c r="D100" s="383"/>
      <c r="E100" s="383"/>
      <c r="F100" s="383"/>
      <c r="G100" s="383"/>
      <c r="H100" s="383"/>
      <c r="I100" s="383"/>
      <c r="J100" s="383"/>
      <c r="K100" s="278"/>
    </row>
    <row r="101" spans="2:11" ht="17.25" customHeight="1">
      <c r="B101" s="277"/>
      <c r="C101" s="279" t="s">
        <v>458</v>
      </c>
      <c r="D101" s="279"/>
      <c r="E101" s="279"/>
      <c r="F101" s="279" t="s">
        <v>459</v>
      </c>
      <c r="G101" s="280"/>
      <c r="H101" s="279" t="s">
        <v>111</v>
      </c>
      <c r="I101" s="279" t="s">
        <v>58</v>
      </c>
      <c r="J101" s="279" t="s">
        <v>460</v>
      </c>
      <c r="K101" s="278"/>
    </row>
    <row r="102" spans="2:11" ht="17.25" customHeight="1">
      <c r="B102" s="277"/>
      <c r="C102" s="281" t="s">
        <v>461</v>
      </c>
      <c r="D102" s="281"/>
      <c r="E102" s="281"/>
      <c r="F102" s="282" t="s">
        <v>462</v>
      </c>
      <c r="G102" s="283"/>
      <c r="H102" s="281"/>
      <c r="I102" s="281"/>
      <c r="J102" s="281" t="s">
        <v>463</v>
      </c>
      <c r="K102" s="278"/>
    </row>
    <row r="103" spans="2:11" ht="5.25" customHeight="1">
      <c r="B103" s="277"/>
      <c r="C103" s="279"/>
      <c r="D103" s="279"/>
      <c r="E103" s="279"/>
      <c r="F103" s="279"/>
      <c r="G103" s="295"/>
      <c r="H103" s="279"/>
      <c r="I103" s="279"/>
      <c r="J103" s="279"/>
      <c r="K103" s="278"/>
    </row>
    <row r="104" spans="2:11" ht="15" customHeight="1">
      <c r="B104" s="277"/>
      <c r="C104" s="267" t="s">
        <v>54</v>
      </c>
      <c r="D104" s="284"/>
      <c r="E104" s="284"/>
      <c r="F104" s="286" t="s">
        <v>464</v>
      </c>
      <c r="G104" s="295"/>
      <c r="H104" s="267" t="s">
        <v>503</v>
      </c>
      <c r="I104" s="267" t="s">
        <v>466</v>
      </c>
      <c r="J104" s="267">
        <v>20</v>
      </c>
      <c r="K104" s="278"/>
    </row>
    <row r="105" spans="2:11" ht="15" customHeight="1">
      <c r="B105" s="277"/>
      <c r="C105" s="267" t="s">
        <v>467</v>
      </c>
      <c r="D105" s="267"/>
      <c r="E105" s="267"/>
      <c r="F105" s="286" t="s">
        <v>464</v>
      </c>
      <c r="G105" s="267"/>
      <c r="H105" s="267" t="s">
        <v>503</v>
      </c>
      <c r="I105" s="267" t="s">
        <v>466</v>
      </c>
      <c r="J105" s="267">
        <v>120</v>
      </c>
      <c r="K105" s="278"/>
    </row>
    <row r="106" spans="2:11" ht="15" customHeight="1">
      <c r="B106" s="287"/>
      <c r="C106" s="267" t="s">
        <v>469</v>
      </c>
      <c r="D106" s="267"/>
      <c r="E106" s="267"/>
      <c r="F106" s="286" t="s">
        <v>470</v>
      </c>
      <c r="G106" s="267"/>
      <c r="H106" s="267" t="s">
        <v>503</v>
      </c>
      <c r="I106" s="267" t="s">
        <v>466</v>
      </c>
      <c r="J106" s="267">
        <v>50</v>
      </c>
      <c r="K106" s="278"/>
    </row>
    <row r="107" spans="2:11" ht="15" customHeight="1">
      <c r="B107" s="287"/>
      <c r="C107" s="267" t="s">
        <v>472</v>
      </c>
      <c r="D107" s="267"/>
      <c r="E107" s="267"/>
      <c r="F107" s="286" t="s">
        <v>464</v>
      </c>
      <c r="G107" s="267"/>
      <c r="H107" s="267" t="s">
        <v>503</v>
      </c>
      <c r="I107" s="267" t="s">
        <v>474</v>
      </c>
      <c r="J107" s="267"/>
      <c r="K107" s="278"/>
    </row>
    <row r="108" spans="2:11" ht="15" customHeight="1">
      <c r="B108" s="287"/>
      <c r="C108" s="267" t="s">
        <v>483</v>
      </c>
      <c r="D108" s="267"/>
      <c r="E108" s="267"/>
      <c r="F108" s="286" t="s">
        <v>470</v>
      </c>
      <c r="G108" s="267"/>
      <c r="H108" s="267" t="s">
        <v>503</v>
      </c>
      <c r="I108" s="267" t="s">
        <v>466</v>
      </c>
      <c r="J108" s="267">
        <v>50</v>
      </c>
      <c r="K108" s="278"/>
    </row>
    <row r="109" spans="2:11" ht="15" customHeight="1">
      <c r="B109" s="287"/>
      <c r="C109" s="267" t="s">
        <v>491</v>
      </c>
      <c r="D109" s="267"/>
      <c r="E109" s="267"/>
      <c r="F109" s="286" t="s">
        <v>470</v>
      </c>
      <c r="G109" s="267"/>
      <c r="H109" s="267" t="s">
        <v>503</v>
      </c>
      <c r="I109" s="267" t="s">
        <v>466</v>
      </c>
      <c r="J109" s="267">
        <v>50</v>
      </c>
      <c r="K109" s="278"/>
    </row>
    <row r="110" spans="2:11" ht="15" customHeight="1">
      <c r="B110" s="287"/>
      <c r="C110" s="267" t="s">
        <v>489</v>
      </c>
      <c r="D110" s="267"/>
      <c r="E110" s="267"/>
      <c r="F110" s="286" t="s">
        <v>470</v>
      </c>
      <c r="G110" s="267"/>
      <c r="H110" s="267" t="s">
        <v>503</v>
      </c>
      <c r="I110" s="267" t="s">
        <v>466</v>
      </c>
      <c r="J110" s="267">
        <v>50</v>
      </c>
      <c r="K110" s="278"/>
    </row>
    <row r="111" spans="2:11" ht="15" customHeight="1">
      <c r="B111" s="287"/>
      <c r="C111" s="267" t="s">
        <v>54</v>
      </c>
      <c r="D111" s="267"/>
      <c r="E111" s="267"/>
      <c r="F111" s="286" t="s">
        <v>464</v>
      </c>
      <c r="G111" s="267"/>
      <c r="H111" s="267" t="s">
        <v>504</v>
      </c>
      <c r="I111" s="267" t="s">
        <v>466</v>
      </c>
      <c r="J111" s="267">
        <v>20</v>
      </c>
      <c r="K111" s="278"/>
    </row>
    <row r="112" spans="2:11" ht="15" customHeight="1">
      <c r="B112" s="287"/>
      <c r="C112" s="267" t="s">
        <v>505</v>
      </c>
      <c r="D112" s="267"/>
      <c r="E112" s="267"/>
      <c r="F112" s="286" t="s">
        <v>464</v>
      </c>
      <c r="G112" s="267"/>
      <c r="H112" s="267" t="s">
        <v>506</v>
      </c>
      <c r="I112" s="267" t="s">
        <v>466</v>
      </c>
      <c r="J112" s="267">
        <v>120</v>
      </c>
      <c r="K112" s="278"/>
    </row>
    <row r="113" spans="2:11" ht="15" customHeight="1">
      <c r="B113" s="287"/>
      <c r="C113" s="267" t="s">
        <v>39</v>
      </c>
      <c r="D113" s="267"/>
      <c r="E113" s="267"/>
      <c r="F113" s="286" t="s">
        <v>464</v>
      </c>
      <c r="G113" s="267"/>
      <c r="H113" s="267" t="s">
        <v>507</v>
      </c>
      <c r="I113" s="267" t="s">
        <v>498</v>
      </c>
      <c r="J113" s="267"/>
      <c r="K113" s="278"/>
    </row>
    <row r="114" spans="2:11" ht="15" customHeight="1">
      <c r="B114" s="287"/>
      <c r="C114" s="267" t="s">
        <v>49</v>
      </c>
      <c r="D114" s="267"/>
      <c r="E114" s="267"/>
      <c r="F114" s="286" t="s">
        <v>464</v>
      </c>
      <c r="G114" s="267"/>
      <c r="H114" s="267" t="s">
        <v>508</v>
      </c>
      <c r="I114" s="267" t="s">
        <v>498</v>
      </c>
      <c r="J114" s="267"/>
      <c r="K114" s="278"/>
    </row>
    <row r="115" spans="2:11" ht="15" customHeight="1">
      <c r="B115" s="287"/>
      <c r="C115" s="267" t="s">
        <v>58</v>
      </c>
      <c r="D115" s="267"/>
      <c r="E115" s="267"/>
      <c r="F115" s="286" t="s">
        <v>464</v>
      </c>
      <c r="G115" s="267"/>
      <c r="H115" s="267" t="s">
        <v>509</v>
      </c>
      <c r="I115" s="267" t="s">
        <v>510</v>
      </c>
      <c r="J115" s="267"/>
      <c r="K115" s="278"/>
    </row>
    <row r="116" spans="2:11" ht="15" customHeight="1">
      <c r="B116" s="290"/>
      <c r="C116" s="296"/>
      <c r="D116" s="296"/>
      <c r="E116" s="296"/>
      <c r="F116" s="296"/>
      <c r="G116" s="296"/>
      <c r="H116" s="296"/>
      <c r="I116" s="296"/>
      <c r="J116" s="296"/>
      <c r="K116" s="292"/>
    </row>
    <row r="117" spans="2:11" ht="18.75" customHeight="1">
      <c r="B117" s="297"/>
      <c r="C117" s="263"/>
      <c r="D117" s="263"/>
      <c r="E117" s="263"/>
      <c r="F117" s="298"/>
      <c r="G117" s="263"/>
      <c r="H117" s="263"/>
      <c r="I117" s="263"/>
      <c r="J117" s="263"/>
      <c r="K117" s="297"/>
    </row>
    <row r="118" spans="2:11" ht="18.75" customHeight="1">
      <c r="B118" s="273"/>
      <c r="C118" s="273"/>
      <c r="D118" s="273"/>
      <c r="E118" s="273"/>
      <c r="F118" s="273"/>
      <c r="G118" s="273"/>
      <c r="H118" s="273"/>
      <c r="I118" s="273"/>
      <c r="J118" s="273"/>
      <c r="K118" s="273"/>
    </row>
    <row r="119" spans="2:11" ht="7.5" customHeight="1">
      <c r="B119" s="299"/>
      <c r="C119" s="300"/>
      <c r="D119" s="300"/>
      <c r="E119" s="300"/>
      <c r="F119" s="300"/>
      <c r="G119" s="300"/>
      <c r="H119" s="300"/>
      <c r="I119" s="300"/>
      <c r="J119" s="300"/>
      <c r="K119" s="301"/>
    </row>
    <row r="120" spans="2:11" ht="45" customHeight="1">
      <c r="B120" s="302"/>
      <c r="C120" s="382" t="s">
        <v>511</v>
      </c>
      <c r="D120" s="382"/>
      <c r="E120" s="382"/>
      <c r="F120" s="382"/>
      <c r="G120" s="382"/>
      <c r="H120" s="382"/>
      <c r="I120" s="382"/>
      <c r="J120" s="382"/>
      <c r="K120" s="303"/>
    </row>
    <row r="121" spans="2:11" ht="17.25" customHeight="1">
      <c r="B121" s="304"/>
      <c r="C121" s="279" t="s">
        <v>458</v>
      </c>
      <c r="D121" s="279"/>
      <c r="E121" s="279"/>
      <c r="F121" s="279" t="s">
        <v>459</v>
      </c>
      <c r="G121" s="280"/>
      <c r="H121" s="279" t="s">
        <v>111</v>
      </c>
      <c r="I121" s="279" t="s">
        <v>58</v>
      </c>
      <c r="J121" s="279" t="s">
        <v>460</v>
      </c>
      <c r="K121" s="305"/>
    </row>
    <row r="122" spans="2:11" ht="17.25" customHeight="1">
      <c r="B122" s="304"/>
      <c r="C122" s="281" t="s">
        <v>461</v>
      </c>
      <c r="D122" s="281"/>
      <c r="E122" s="281"/>
      <c r="F122" s="282" t="s">
        <v>462</v>
      </c>
      <c r="G122" s="283"/>
      <c r="H122" s="281"/>
      <c r="I122" s="281"/>
      <c r="J122" s="281" t="s">
        <v>463</v>
      </c>
      <c r="K122" s="305"/>
    </row>
    <row r="123" spans="2:11" ht="5.25" customHeight="1">
      <c r="B123" s="306"/>
      <c r="C123" s="284"/>
      <c r="D123" s="284"/>
      <c r="E123" s="284"/>
      <c r="F123" s="284"/>
      <c r="G123" s="267"/>
      <c r="H123" s="284"/>
      <c r="I123" s="284"/>
      <c r="J123" s="284"/>
      <c r="K123" s="307"/>
    </row>
    <row r="124" spans="2:11" ht="15" customHeight="1">
      <c r="B124" s="306"/>
      <c r="C124" s="267" t="s">
        <v>467</v>
      </c>
      <c r="D124" s="284"/>
      <c r="E124" s="284"/>
      <c r="F124" s="286" t="s">
        <v>464</v>
      </c>
      <c r="G124" s="267"/>
      <c r="H124" s="267" t="s">
        <v>503</v>
      </c>
      <c r="I124" s="267" t="s">
        <v>466</v>
      </c>
      <c r="J124" s="267">
        <v>120</v>
      </c>
      <c r="K124" s="308"/>
    </row>
    <row r="125" spans="2:11" ht="15" customHeight="1">
      <c r="B125" s="306"/>
      <c r="C125" s="267" t="s">
        <v>512</v>
      </c>
      <c r="D125" s="267"/>
      <c r="E125" s="267"/>
      <c r="F125" s="286" t="s">
        <v>464</v>
      </c>
      <c r="G125" s="267"/>
      <c r="H125" s="267" t="s">
        <v>513</v>
      </c>
      <c r="I125" s="267" t="s">
        <v>466</v>
      </c>
      <c r="J125" s="267" t="s">
        <v>514</v>
      </c>
      <c r="K125" s="308"/>
    </row>
    <row r="126" spans="2:11" ht="15" customHeight="1">
      <c r="B126" s="306"/>
      <c r="C126" s="267" t="s">
        <v>413</v>
      </c>
      <c r="D126" s="267"/>
      <c r="E126" s="267"/>
      <c r="F126" s="286" t="s">
        <v>464</v>
      </c>
      <c r="G126" s="267"/>
      <c r="H126" s="267" t="s">
        <v>515</v>
      </c>
      <c r="I126" s="267" t="s">
        <v>466</v>
      </c>
      <c r="J126" s="267" t="s">
        <v>514</v>
      </c>
      <c r="K126" s="308"/>
    </row>
    <row r="127" spans="2:11" ht="15" customHeight="1">
      <c r="B127" s="306"/>
      <c r="C127" s="267" t="s">
        <v>475</v>
      </c>
      <c r="D127" s="267"/>
      <c r="E127" s="267"/>
      <c r="F127" s="286" t="s">
        <v>470</v>
      </c>
      <c r="G127" s="267"/>
      <c r="H127" s="267" t="s">
        <v>476</v>
      </c>
      <c r="I127" s="267" t="s">
        <v>466</v>
      </c>
      <c r="J127" s="267">
        <v>15</v>
      </c>
      <c r="K127" s="308"/>
    </row>
    <row r="128" spans="2:11" ht="15" customHeight="1">
      <c r="B128" s="306"/>
      <c r="C128" s="288" t="s">
        <v>477</v>
      </c>
      <c r="D128" s="288"/>
      <c r="E128" s="288"/>
      <c r="F128" s="289" t="s">
        <v>470</v>
      </c>
      <c r="G128" s="288"/>
      <c r="H128" s="288" t="s">
        <v>478</v>
      </c>
      <c r="I128" s="288" t="s">
        <v>466</v>
      </c>
      <c r="J128" s="288">
        <v>15</v>
      </c>
      <c r="K128" s="308"/>
    </row>
    <row r="129" spans="2:11" ht="15" customHeight="1">
      <c r="B129" s="306"/>
      <c r="C129" s="288" t="s">
        <v>479</v>
      </c>
      <c r="D129" s="288"/>
      <c r="E129" s="288"/>
      <c r="F129" s="289" t="s">
        <v>470</v>
      </c>
      <c r="G129" s="288"/>
      <c r="H129" s="288" t="s">
        <v>480</v>
      </c>
      <c r="I129" s="288" t="s">
        <v>466</v>
      </c>
      <c r="J129" s="288">
        <v>20</v>
      </c>
      <c r="K129" s="308"/>
    </row>
    <row r="130" spans="2:11" ht="15" customHeight="1">
      <c r="B130" s="306"/>
      <c r="C130" s="288" t="s">
        <v>481</v>
      </c>
      <c r="D130" s="288"/>
      <c r="E130" s="288"/>
      <c r="F130" s="289" t="s">
        <v>470</v>
      </c>
      <c r="G130" s="288"/>
      <c r="H130" s="288" t="s">
        <v>482</v>
      </c>
      <c r="I130" s="288" t="s">
        <v>466</v>
      </c>
      <c r="J130" s="288">
        <v>20</v>
      </c>
      <c r="K130" s="308"/>
    </row>
    <row r="131" spans="2:11" ht="15" customHeight="1">
      <c r="B131" s="306"/>
      <c r="C131" s="267" t="s">
        <v>469</v>
      </c>
      <c r="D131" s="267"/>
      <c r="E131" s="267"/>
      <c r="F131" s="286" t="s">
        <v>470</v>
      </c>
      <c r="G131" s="267"/>
      <c r="H131" s="267" t="s">
        <v>503</v>
      </c>
      <c r="I131" s="267" t="s">
        <v>466</v>
      </c>
      <c r="J131" s="267">
        <v>50</v>
      </c>
      <c r="K131" s="308"/>
    </row>
    <row r="132" spans="2:11" ht="15" customHeight="1">
      <c r="B132" s="306"/>
      <c r="C132" s="267" t="s">
        <v>483</v>
      </c>
      <c r="D132" s="267"/>
      <c r="E132" s="267"/>
      <c r="F132" s="286" t="s">
        <v>470</v>
      </c>
      <c r="G132" s="267"/>
      <c r="H132" s="267" t="s">
        <v>503</v>
      </c>
      <c r="I132" s="267" t="s">
        <v>466</v>
      </c>
      <c r="J132" s="267">
        <v>50</v>
      </c>
      <c r="K132" s="308"/>
    </row>
    <row r="133" spans="2:11" ht="15" customHeight="1">
      <c r="B133" s="306"/>
      <c r="C133" s="267" t="s">
        <v>489</v>
      </c>
      <c r="D133" s="267"/>
      <c r="E133" s="267"/>
      <c r="F133" s="286" t="s">
        <v>470</v>
      </c>
      <c r="G133" s="267"/>
      <c r="H133" s="267" t="s">
        <v>503</v>
      </c>
      <c r="I133" s="267" t="s">
        <v>466</v>
      </c>
      <c r="J133" s="267">
        <v>50</v>
      </c>
      <c r="K133" s="308"/>
    </row>
    <row r="134" spans="2:11" ht="15" customHeight="1">
      <c r="B134" s="306"/>
      <c r="C134" s="267" t="s">
        <v>491</v>
      </c>
      <c r="D134" s="267"/>
      <c r="E134" s="267"/>
      <c r="F134" s="286" t="s">
        <v>470</v>
      </c>
      <c r="G134" s="267"/>
      <c r="H134" s="267" t="s">
        <v>503</v>
      </c>
      <c r="I134" s="267" t="s">
        <v>466</v>
      </c>
      <c r="J134" s="267">
        <v>50</v>
      </c>
      <c r="K134" s="308"/>
    </row>
    <row r="135" spans="2:11" ht="15" customHeight="1">
      <c r="B135" s="306"/>
      <c r="C135" s="267" t="s">
        <v>116</v>
      </c>
      <c r="D135" s="267"/>
      <c r="E135" s="267"/>
      <c r="F135" s="286" t="s">
        <v>470</v>
      </c>
      <c r="G135" s="267"/>
      <c r="H135" s="267" t="s">
        <v>516</v>
      </c>
      <c r="I135" s="267" t="s">
        <v>466</v>
      </c>
      <c r="J135" s="267">
        <v>255</v>
      </c>
      <c r="K135" s="308"/>
    </row>
    <row r="136" spans="2:11" ht="15" customHeight="1">
      <c r="B136" s="306"/>
      <c r="C136" s="267" t="s">
        <v>493</v>
      </c>
      <c r="D136" s="267"/>
      <c r="E136" s="267"/>
      <c r="F136" s="286" t="s">
        <v>464</v>
      </c>
      <c r="G136" s="267"/>
      <c r="H136" s="267" t="s">
        <v>517</v>
      </c>
      <c r="I136" s="267" t="s">
        <v>495</v>
      </c>
      <c r="J136" s="267"/>
      <c r="K136" s="308"/>
    </row>
    <row r="137" spans="2:11" ht="15" customHeight="1">
      <c r="B137" s="306"/>
      <c r="C137" s="267" t="s">
        <v>496</v>
      </c>
      <c r="D137" s="267"/>
      <c r="E137" s="267"/>
      <c r="F137" s="286" t="s">
        <v>464</v>
      </c>
      <c r="G137" s="267"/>
      <c r="H137" s="267" t="s">
        <v>518</v>
      </c>
      <c r="I137" s="267" t="s">
        <v>498</v>
      </c>
      <c r="J137" s="267"/>
      <c r="K137" s="308"/>
    </row>
    <row r="138" spans="2:11" ht="15" customHeight="1">
      <c r="B138" s="306"/>
      <c r="C138" s="267" t="s">
        <v>499</v>
      </c>
      <c r="D138" s="267"/>
      <c r="E138" s="267"/>
      <c r="F138" s="286" t="s">
        <v>464</v>
      </c>
      <c r="G138" s="267"/>
      <c r="H138" s="267" t="s">
        <v>499</v>
      </c>
      <c r="I138" s="267" t="s">
        <v>498</v>
      </c>
      <c r="J138" s="267"/>
      <c r="K138" s="308"/>
    </row>
    <row r="139" spans="2:11" ht="15" customHeight="1">
      <c r="B139" s="306"/>
      <c r="C139" s="267" t="s">
        <v>39</v>
      </c>
      <c r="D139" s="267"/>
      <c r="E139" s="267"/>
      <c r="F139" s="286" t="s">
        <v>464</v>
      </c>
      <c r="G139" s="267"/>
      <c r="H139" s="267" t="s">
        <v>519</v>
      </c>
      <c r="I139" s="267" t="s">
        <v>498</v>
      </c>
      <c r="J139" s="267"/>
      <c r="K139" s="308"/>
    </row>
    <row r="140" spans="2:11" ht="15" customHeight="1">
      <c r="B140" s="306"/>
      <c r="C140" s="267" t="s">
        <v>520</v>
      </c>
      <c r="D140" s="267"/>
      <c r="E140" s="267"/>
      <c r="F140" s="286" t="s">
        <v>464</v>
      </c>
      <c r="G140" s="267"/>
      <c r="H140" s="267" t="s">
        <v>521</v>
      </c>
      <c r="I140" s="267" t="s">
        <v>498</v>
      </c>
      <c r="J140" s="267"/>
      <c r="K140" s="308"/>
    </row>
    <row r="141" spans="2:11" ht="15" customHeight="1">
      <c r="B141" s="309"/>
      <c r="C141" s="310"/>
      <c r="D141" s="310"/>
      <c r="E141" s="310"/>
      <c r="F141" s="310"/>
      <c r="G141" s="310"/>
      <c r="H141" s="310"/>
      <c r="I141" s="310"/>
      <c r="J141" s="310"/>
      <c r="K141" s="311"/>
    </row>
    <row r="142" spans="2:11" ht="18.75" customHeight="1">
      <c r="B142" s="263"/>
      <c r="C142" s="263"/>
      <c r="D142" s="263"/>
      <c r="E142" s="263"/>
      <c r="F142" s="298"/>
      <c r="G142" s="263"/>
      <c r="H142" s="263"/>
      <c r="I142" s="263"/>
      <c r="J142" s="263"/>
      <c r="K142" s="263"/>
    </row>
    <row r="143" spans="2:11" ht="18.75" customHeight="1">
      <c r="B143" s="273"/>
      <c r="C143" s="273"/>
      <c r="D143" s="273"/>
      <c r="E143" s="273"/>
      <c r="F143" s="273"/>
      <c r="G143" s="273"/>
      <c r="H143" s="273"/>
      <c r="I143" s="273"/>
      <c r="J143" s="273"/>
      <c r="K143" s="273"/>
    </row>
    <row r="144" spans="2:11" ht="7.5" customHeight="1">
      <c r="B144" s="274"/>
      <c r="C144" s="275"/>
      <c r="D144" s="275"/>
      <c r="E144" s="275"/>
      <c r="F144" s="275"/>
      <c r="G144" s="275"/>
      <c r="H144" s="275"/>
      <c r="I144" s="275"/>
      <c r="J144" s="275"/>
      <c r="K144" s="276"/>
    </row>
    <row r="145" spans="2:11" ht="45" customHeight="1">
      <c r="B145" s="277"/>
      <c r="C145" s="383" t="s">
        <v>522</v>
      </c>
      <c r="D145" s="383"/>
      <c r="E145" s="383"/>
      <c r="F145" s="383"/>
      <c r="G145" s="383"/>
      <c r="H145" s="383"/>
      <c r="I145" s="383"/>
      <c r="J145" s="383"/>
      <c r="K145" s="278"/>
    </row>
    <row r="146" spans="2:11" ht="17.25" customHeight="1">
      <c r="B146" s="277"/>
      <c r="C146" s="279" t="s">
        <v>458</v>
      </c>
      <c r="D146" s="279"/>
      <c r="E146" s="279"/>
      <c r="F146" s="279" t="s">
        <v>459</v>
      </c>
      <c r="G146" s="280"/>
      <c r="H146" s="279" t="s">
        <v>111</v>
      </c>
      <c r="I146" s="279" t="s">
        <v>58</v>
      </c>
      <c r="J146" s="279" t="s">
        <v>460</v>
      </c>
      <c r="K146" s="278"/>
    </row>
    <row r="147" spans="2:11" ht="17.25" customHeight="1">
      <c r="B147" s="277"/>
      <c r="C147" s="281" t="s">
        <v>461</v>
      </c>
      <c r="D147" s="281"/>
      <c r="E147" s="281"/>
      <c r="F147" s="282" t="s">
        <v>462</v>
      </c>
      <c r="G147" s="283"/>
      <c r="H147" s="281"/>
      <c r="I147" s="281"/>
      <c r="J147" s="281" t="s">
        <v>463</v>
      </c>
      <c r="K147" s="278"/>
    </row>
    <row r="148" spans="2:11" ht="5.25" customHeight="1">
      <c r="B148" s="287"/>
      <c r="C148" s="284"/>
      <c r="D148" s="284"/>
      <c r="E148" s="284"/>
      <c r="F148" s="284"/>
      <c r="G148" s="285"/>
      <c r="H148" s="284"/>
      <c r="I148" s="284"/>
      <c r="J148" s="284"/>
      <c r="K148" s="308"/>
    </row>
    <row r="149" spans="2:11" ht="15" customHeight="1">
      <c r="B149" s="287"/>
      <c r="C149" s="312" t="s">
        <v>467</v>
      </c>
      <c r="D149" s="267"/>
      <c r="E149" s="267"/>
      <c r="F149" s="313" t="s">
        <v>464</v>
      </c>
      <c r="G149" s="267"/>
      <c r="H149" s="312" t="s">
        <v>503</v>
      </c>
      <c r="I149" s="312" t="s">
        <v>466</v>
      </c>
      <c r="J149" s="312">
        <v>120</v>
      </c>
      <c r="K149" s="308"/>
    </row>
    <row r="150" spans="2:11" ht="15" customHeight="1">
      <c r="B150" s="287"/>
      <c r="C150" s="312" t="s">
        <v>512</v>
      </c>
      <c r="D150" s="267"/>
      <c r="E150" s="267"/>
      <c r="F150" s="313" t="s">
        <v>464</v>
      </c>
      <c r="G150" s="267"/>
      <c r="H150" s="312" t="s">
        <v>523</v>
      </c>
      <c r="I150" s="312" t="s">
        <v>466</v>
      </c>
      <c r="J150" s="312" t="s">
        <v>514</v>
      </c>
      <c r="K150" s="308"/>
    </row>
    <row r="151" spans="2:11" ht="15" customHeight="1">
      <c r="B151" s="287"/>
      <c r="C151" s="312" t="s">
        <v>413</v>
      </c>
      <c r="D151" s="267"/>
      <c r="E151" s="267"/>
      <c r="F151" s="313" t="s">
        <v>464</v>
      </c>
      <c r="G151" s="267"/>
      <c r="H151" s="312" t="s">
        <v>524</v>
      </c>
      <c r="I151" s="312" t="s">
        <v>466</v>
      </c>
      <c r="J151" s="312" t="s">
        <v>514</v>
      </c>
      <c r="K151" s="308"/>
    </row>
    <row r="152" spans="2:11" ht="15" customHeight="1">
      <c r="B152" s="287"/>
      <c r="C152" s="312" t="s">
        <v>469</v>
      </c>
      <c r="D152" s="267"/>
      <c r="E152" s="267"/>
      <c r="F152" s="313" t="s">
        <v>470</v>
      </c>
      <c r="G152" s="267"/>
      <c r="H152" s="312" t="s">
        <v>503</v>
      </c>
      <c r="I152" s="312" t="s">
        <v>466</v>
      </c>
      <c r="J152" s="312">
        <v>50</v>
      </c>
      <c r="K152" s="308"/>
    </row>
    <row r="153" spans="2:11" ht="15" customHeight="1">
      <c r="B153" s="287"/>
      <c r="C153" s="312" t="s">
        <v>472</v>
      </c>
      <c r="D153" s="267"/>
      <c r="E153" s="267"/>
      <c r="F153" s="313" t="s">
        <v>464</v>
      </c>
      <c r="G153" s="267"/>
      <c r="H153" s="312" t="s">
        <v>503</v>
      </c>
      <c r="I153" s="312" t="s">
        <v>474</v>
      </c>
      <c r="J153" s="312"/>
      <c r="K153" s="308"/>
    </row>
    <row r="154" spans="2:11" ht="15" customHeight="1">
      <c r="B154" s="287"/>
      <c r="C154" s="312" t="s">
        <v>483</v>
      </c>
      <c r="D154" s="267"/>
      <c r="E154" s="267"/>
      <c r="F154" s="313" t="s">
        <v>470</v>
      </c>
      <c r="G154" s="267"/>
      <c r="H154" s="312" t="s">
        <v>503</v>
      </c>
      <c r="I154" s="312" t="s">
        <v>466</v>
      </c>
      <c r="J154" s="312">
        <v>50</v>
      </c>
      <c r="K154" s="308"/>
    </row>
    <row r="155" spans="2:11" ht="15" customHeight="1">
      <c r="B155" s="287"/>
      <c r="C155" s="312" t="s">
        <v>491</v>
      </c>
      <c r="D155" s="267"/>
      <c r="E155" s="267"/>
      <c r="F155" s="313" t="s">
        <v>470</v>
      </c>
      <c r="G155" s="267"/>
      <c r="H155" s="312" t="s">
        <v>503</v>
      </c>
      <c r="I155" s="312" t="s">
        <v>466</v>
      </c>
      <c r="J155" s="312">
        <v>50</v>
      </c>
      <c r="K155" s="308"/>
    </row>
    <row r="156" spans="2:11" ht="15" customHeight="1">
      <c r="B156" s="287"/>
      <c r="C156" s="312" t="s">
        <v>489</v>
      </c>
      <c r="D156" s="267"/>
      <c r="E156" s="267"/>
      <c r="F156" s="313" t="s">
        <v>470</v>
      </c>
      <c r="G156" s="267"/>
      <c r="H156" s="312" t="s">
        <v>503</v>
      </c>
      <c r="I156" s="312" t="s">
        <v>466</v>
      </c>
      <c r="J156" s="312">
        <v>50</v>
      </c>
      <c r="K156" s="308"/>
    </row>
    <row r="157" spans="2:11" ht="15" customHeight="1">
      <c r="B157" s="287"/>
      <c r="C157" s="312" t="s">
        <v>97</v>
      </c>
      <c r="D157" s="267"/>
      <c r="E157" s="267"/>
      <c r="F157" s="313" t="s">
        <v>464</v>
      </c>
      <c r="G157" s="267"/>
      <c r="H157" s="312" t="s">
        <v>525</v>
      </c>
      <c r="I157" s="312" t="s">
        <v>466</v>
      </c>
      <c r="J157" s="312" t="s">
        <v>526</v>
      </c>
      <c r="K157" s="308"/>
    </row>
    <row r="158" spans="2:11" ht="15" customHeight="1">
      <c r="B158" s="287"/>
      <c r="C158" s="312" t="s">
        <v>527</v>
      </c>
      <c r="D158" s="267"/>
      <c r="E158" s="267"/>
      <c r="F158" s="313" t="s">
        <v>464</v>
      </c>
      <c r="G158" s="267"/>
      <c r="H158" s="312" t="s">
        <v>528</v>
      </c>
      <c r="I158" s="312" t="s">
        <v>498</v>
      </c>
      <c r="J158" s="312"/>
      <c r="K158" s="308"/>
    </row>
    <row r="159" spans="2:11" ht="15" customHeight="1">
      <c r="B159" s="314"/>
      <c r="C159" s="296"/>
      <c r="D159" s="296"/>
      <c r="E159" s="296"/>
      <c r="F159" s="296"/>
      <c r="G159" s="296"/>
      <c r="H159" s="296"/>
      <c r="I159" s="296"/>
      <c r="J159" s="296"/>
      <c r="K159" s="315"/>
    </row>
    <row r="160" spans="2:11" ht="18.75" customHeight="1">
      <c r="B160" s="263"/>
      <c r="C160" s="267"/>
      <c r="D160" s="267"/>
      <c r="E160" s="267"/>
      <c r="F160" s="286"/>
      <c r="G160" s="267"/>
      <c r="H160" s="267"/>
      <c r="I160" s="267"/>
      <c r="J160" s="267"/>
      <c r="K160" s="263"/>
    </row>
    <row r="161" spans="2:11" ht="18.75" customHeight="1">
      <c r="B161" s="273"/>
      <c r="C161" s="273"/>
      <c r="D161" s="273"/>
      <c r="E161" s="273"/>
      <c r="F161" s="273"/>
      <c r="G161" s="273"/>
      <c r="H161" s="273"/>
      <c r="I161" s="273"/>
      <c r="J161" s="273"/>
      <c r="K161" s="273"/>
    </row>
    <row r="162" spans="2:11" ht="7.5" customHeight="1">
      <c r="B162" s="255"/>
      <c r="C162" s="256"/>
      <c r="D162" s="256"/>
      <c r="E162" s="256"/>
      <c r="F162" s="256"/>
      <c r="G162" s="256"/>
      <c r="H162" s="256"/>
      <c r="I162" s="256"/>
      <c r="J162" s="256"/>
      <c r="K162" s="257"/>
    </row>
    <row r="163" spans="2:11" ht="45" customHeight="1">
      <c r="B163" s="258"/>
      <c r="C163" s="382" t="s">
        <v>529</v>
      </c>
      <c r="D163" s="382"/>
      <c r="E163" s="382"/>
      <c r="F163" s="382"/>
      <c r="G163" s="382"/>
      <c r="H163" s="382"/>
      <c r="I163" s="382"/>
      <c r="J163" s="382"/>
      <c r="K163" s="259"/>
    </row>
    <row r="164" spans="2:11" ht="17.25" customHeight="1">
      <c r="B164" s="258"/>
      <c r="C164" s="279" t="s">
        <v>458</v>
      </c>
      <c r="D164" s="279"/>
      <c r="E164" s="279"/>
      <c r="F164" s="279" t="s">
        <v>459</v>
      </c>
      <c r="G164" s="316"/>
      <c r="H164" s="317" t="s">
        <v>111</v>
      </c>
      <c r="I164" s="317" t="s">
        <v>58</v>
      </c>
      <c r="J164" s="279" t="s">
        <v>460</v>
      </c>
      <c r="K164" s="259"/>
    </row>
    <row r="165" spans="2:11" ht="17.25" customHeight="1">
      <c r="B165" s="260"/>
      <c r="C165" s="281" t="s">
        <v>461</v>
      </c>
      <c r="D165" s="281"/>
      <c r="E165" s="281"/>
      <c r="F165" s="282" t="s">
        <v>462</v>
      </c>
      <c r="G165" s="318"/>
      <c r="H165" s="319"/>
      <c r="I165" s="319"/>
      <c r="J165" s="281" t="s">
        <v>463</v>
      </c>
      <c r="K165" s="261"/>
    </row>
    <row r="166" spans="2:11" ht="5.25" customHeight="1">
      <c r="B166" s="287"/>
      <c r="C166" s="284"/>
      <c r="D166" s="284"/>
      <c r="E166" s="284"/>
      <c r="F166" s="284"/>
      <c r="G166" s="285"/>
      <c r="H166" s="284"/>
      <c r="I166" s="284"/>
      <c r="J166" s="284"/>
      <c r="K166" s="308"/>
    </row>
    <row r="167" spans="2:11" ht="15" customHeight="1">
      <c r="B167" s="287"/>
      <c r="C167" s="267" t="s">
        <v>467</v>
      </c>
      <c r="D167" s="267"/>
      <c r="E167" s="267"/>
      <c r="F167" s="286" t="s">
        <v>464</v>
      </c>
      <c r="G167" s="267"/>
      <c r="H167" s="267" t="s">
        <v>503</v>
      </c>
      <c r="I167" s="267" t="s">
        <v>466</v>
      </c>
      <c r="J167" s="267">
        <v>120</v>
      </c>
      <c r="K167" s="308"/>
    </row>
    <row r="168" spans="2:11" ht="15" customHeight="1">
      <c r="B168" s="287"/>
      <c r="C168" s="267" t="s">
        <v>512</v>
      </c>
      <c r="D168" s="267"/>
      <c r="E168" s="267"/>
      <c r="F168" s="286" t="s">
        <v>464</v>
      </c>
      <c r="G168" s="267"/>
      <c r="H168" s="267" t="s">
        <v>513</v>
      </c>
      <c r="I168" s="267" t="s">
        <v>466</v>
      </c>
      <c r="J168" s="267" t="s">
        <v>514</v>
      </c>
      <c r="K168" s="308"/>
    </row>
    <row r="169" spans="2:11" ht="15" customHeight="1">
      <c r="B169" s="287"/>
      <c r="C169" s="267" t="s">
        <v>413</v>
      </c>
      <c r="D169" s="267"/>
      <c r="E169" s="267"/>
      <c r="F169" s="286" t="s">
        <v>464</v>
      </c>
      <c r="G169" s="267"/>
      <c r="H169" s="267" t="s">
        <v>530</v>
      </c>
      <c r="I169" s="267" t="s">
        <v>466</v>
      </c>
      <c r="J169" s="267" t="s">
        <v>514</v>
      </c>
      <c r="K169" s="308"/>
    </row>
    <row r="170" spans="2:11" ht="15" customHeight="1">
      <c r="B170" s="287"/>
      <c r="C170" s="267" t="s">
        <v>469</v>
      </c>
      <c r="D170" s="267"/>
      <c r="E170" s="267"/>
      <c r="F170" s="286" t="s">
        <v>470</v>
      </c>
      <c r="G170" s="267"/>
      <c r="H170" s="267" t="s">
        <v>530</v>
      </c>
      <c r="I170" s="267" t="s">
        <v>466</v>
      </c>
      <c r="J170" s="267">
        <v>50</v>
      </c>
      <c r="K170" s="308"/>
    </row>
    <row r="171" spans="2:11" ht="15" customHeight="1">
      <c r="B171" s="287"/>
      <c r="C171" s="267" t="s">
        <v>472</v>
      </c>
      <c r="D171" s="267"/>
      <c r="E171" s="267"/>
      <c r="F171" s="286" t="s">
        <v>464</v>
      </c>
      <c r="G171" s="267"/>
      <c r="H171" s="267" t="s">
        <v>530</v>
      </c>
      <c r="I171" s="267" t="s">
        <v>474</v>
      </c>
      <c r="J171" s="267"/>
      <c r="K171" s="308"/>
    </row>
    <row r="172" spans="2:11" ht="15" customHeight="1">
      <c r="B172" s="287"/>
      <c r="C172" s="267" t="s">
        <v>483</v>
      </c>
      <c r="D172" s="267"/>
      <c r="E172" s="267"/>
      <c r="F172" s="286" t="s">
        <v>470</v>
      </c>
      <c r="G172" s="267"/>
      <c r="H172" s="267" t="s">
        <v>530</v>
      </c>
      <c r="I172" s="267" t="s">
        <v>466</v>
      </c>
      <c r="J172" s="267">
        <v>50</v>
      </c>
      <c r="K172" s="308"/>
    </row>
    <row r="173" spans="2:11" ht="15" customHeight="1">
      <c r="B173" s="287"/>
      <c r="C173" s="267" t="s">
        <v>491</v>
      </c>
      <c r="D173" s="267"/>
      <c r="E173" s="267"/>
      <c r="F173" s="286" t="s">
        <v>470</v>
      </c>
      <c r="G173" s="267"/>
      <c r="H173" s="267" t="s">
        <v>530</v>
      </c>
      <c r="I173" s="267" t="s">
        <v>466</v>
      </c>
      <c r="J173" s="267">
        <v>50</v>
      </c>
      <c r="K173" s="308"/>
    </row>
    <row r="174" spans="2:11" ht="15" customHeight="1">
      <c r="B174" s="287"/>
      <c r="C174" s="267" t="s">
        <v>489</v>
      </c>
      <c r="D174" s="267"/>
      <c r="E174" s="267"/>
      <c r="F174" s="286" t="s">
        <v>470</v>
      </c>
      <c r="G174" s="267"/>
      <c r="H174" s="267" t="s">
        <v>530</v>
      </c>
      <c r="I174" s="267" t="s">
        <v>466</v>
      </c>
      <c r="J174" s="267">
        <v>50</v>
      </c>
      <c r="K174" s="308"/>
    </row>
    <row r="175" spans="2:11" ht="15" customHeight="1">
      <c r="B175" s="287"/>
      <c r="C175" s="267" t="s">
        <v>110</v>
      </c>
      <c r="D175" s="267"/>
      <c r="E175" s="267"/>
      <c r="F175" s="286" t="s">
        <v>464</v>
      </c>
      <c r="G175" s="267"/>
      <c r="H175" s="267" t="s">
        <v>531</v>
      </c>
      <c r="I175" s="267" t="s">
        <v>532</v>
      </c>
      <c r="J175" s="267"/>
      <c r="K175" s="308"/>
    </row>
    <row r="176" spans="2:11" ht="15" customHeight="1">
      <c r="B176" s="287"/>
      <c r="C176" s="267" t="s">
        <v>58</v>
      </c>
      <c r="D176" s="267"/>
      <c r="E176" s="267"/>
      <c r="F176" s="286" t="s">
        <v>464</v>
      </c>
      <c r="G176" s="267"/>
      <c r="H176" s="267" t="s">
        <v>533</v>
      </c>
      <c r="I176" s="267" t="s">
        <v>534</v>
      </c>
      <c r="J176" s="267">
        <v>1</v>
      </c>
      <c r="K176" s="308"/>
    </row>
    <row r="177" spans="2:11" ht="15" customHeight="1">
      <c r="B177" s="287"/>
      <c r="C177" s="267" t="s">
        <v>54</v>
      </c>
      <c r="D177" s="267"/>
      <c r="E177" s="267"/>
      <c r="F177" s="286" t="s">
        <v>464</v>
      </c>
      <c r="G177" s="267"/>
      <c r="H177" s="267" t="s">
        <v>535</v>
      </c>
      <c r="I177" s="267" t="s">
        <v>466</v>
      </c>
      <c r="J177" s="267">
        <v>20</v>
      </c>
      <c r="K177" s="308"/>
    </row>
    <row r="178" spans="2:11" ht="15" customHeight="1">
      <c r="B178" s="287"/>
      <c r="C178" s="267" t="s">
        <v>111</v>
      </c>
      <c r="D178" s="267"/>
      <c r="E178" s="267"/>
      <c r="F178" s="286" t="s">
        <v>464</v>
      </c>
      <c r="G178" s="267"/>
      <c r="H178" s="267" t="s">
        <v>536</v>
      </c>
      <c r="I178" s="267" t="s">
        <v>466</v>
      </c>
      <c r="J178" s="267">
        <v>255</v>
      </c>
      <c r="K178" s="308"/>
    </row>
    <row r="179" spans="2:11" ht="15" customHeight="1">
      <c r="B179" s="287"/>
      <c r="C179" s="267" t="s">
        <v>112</v>
      </c>
      <c r="D179" s="267"/>
      <c r="E179" s="267"/>
      <c r="F179" s="286" t="s">
        <v>464</v>
      </c>
      <c r="G179" s="267"/>
      <c r="H179" s="267" t="s">
        <v>429</v>
      </c>
      <c r="I179" s="267" t="s">
        <v>466</v>
      </c>
      <c r="J179" s="267">
        <v>10</v>
      </c>
      <c r="K179" s="308"/>
    </row>
    <row r="180" spans="2:11" ht="15" customHeight="1">
      <c r="B180" s="287"/>
      <c r="C180" s="267" t="s">
        <v>113</v>
      </c>
      <c r="D180" s="267"/>
      <c r="E180" s="267"/>
      <c r="F180" s="286" t="s">
        <v>464</v>
      </c>
      <c r="G180" s="267"/>
      <c r="H180" s="267" t="s">
        <v>537</v>
      </c>
      <c r="I180" s="267" t="s">
        <v>498</v>
      </c>
      <c r="J180" s="267"/>
      <c r="K180" s="308"/>
    </row>
    <row r="181" spans="2:11" ht="15" customHeight="1">
      <c r="B181" s="287"/>
      <c r="C181" s="267" t="s">
        <v>538</v>
      </c>
      <c r="D181" s="267"/>
      <c r="E181" s="267"/>
      <c r="F181" s="286" t="s">
        <v>464</v>
      </c>
      <c r="G181" s="267"/>
      <c r="H181" s="267" t="s">
        <v>539</v>
      </c>
      <c r="I181" s="267" t="s">
        <v>498</v>
      </c>
      <c r="J181" s="267"/>
      <c r="K181" s="308"/>
    </row>
    <row r="182" spans="2:11" ht="15" customHeight="1">
      <c r="B182" s="287"/>
      <c r="C182" s="267" t="s">
        <v>527</v>
      </c>
      <c r="D182" s="267"/>
      <c r="E182" s="267"/>
      <c r="F182" s="286" t="s">
        <v>464</v>
      </c>
      <c r="G182" s="267"/>
      <c r="H182" s="267" t="s">
        <v>540</v>
      </c>
      <c r="I182" s="267" t="s">
        <v>498</v>
      </c>
      <c r="J182" s="267"/>
      <c r="K182" s="308"/>
    </row>
    <row r="183" spans="2:11" ht="15" customHeight="1">
      <c r="B183" s="287"/>
      <c r="C183" s="267" t="s">
        <v>115</v>
      </c>
      <c r="D183" s="267"/>
      <c r="E183" s="267"/>
      <c r="F183" s="286" t="s">
        <v>470</v>
      </c>
      <c r="G183" s="267"/>
      <c r="H183" s="267" t="s">
        <v>541</v>
      </c>
      <c r="I183" s="267" t="s">
        <v>466</v>
      </c>
      <c r="J183" s="267">
        <v>50</v>
      </c>
      <c r="K183" s="308"/>
    </row>
    <row r="184" spans="2:11" ht="15" customHeight="1">
      <c r="B184" s="287"/>
      <c r="C184" s="267" t="s">
        <v>542</v>
      </c>
      <c r="D184" s="267"/>
      <c r="E184" s="267"/>
      <c r="F184" s="286" t="s">
        <v>470</v>
      </c>
      <c r="G184" s="267"/>
      <c r="H184" s="267" t="s">
        <v>543</v>
      </c>
      <c r="I184" s="267" t="s">
        <v>544</v>
      </c>
      <c r="J184" s="267"/>
      <c r="K184" s="308"/>
    </row>
    <row r="185" spans="2:11" ht="15" customHeight="1">
      <c r="B185" s="287"/>
      <c r="C185" s="267" t="s">
        <v>545</v>
      </c>
      <c r="D185" s="267"/>
      <c r="E185" s="267"/>
      <c r="F185" s="286" t="s">
        <v>470</v>
      </c>
      <c r="G185" s="267"/>
      <c r="H185" s="267" t="s">
        <v>546</v>
      </c>
      <c r="I185" s="267" t="s">
        <v>544</v>
      </c>
      <c r="J185" s="267"/>
      <c r="K185" s="308"/>
    </row>
    <row r="186" spans="2:11" ht="15" customHeight="1">
      <c r="B186" s="287"/>
      <c r="C186" s="267" t="s">
        <v>547</v>
      </c>
      <c r="D186" s="267"/>
      <c r="E186" s="267"/>
      <c r="F186" s="286" t="s">
        <v>470</v>
      </c>
      <c r="G186" s="267"/>
      <c r="H186" s="267" t="s">
        <v>548</v>
      </c>
      <c r="I186" s="267" t="s">
        <v>544</v>
      </c>
      <c r="J186" s="267"/>
      <c r="K186" s="308"/>
    </row>
    <row r="187" spans="2:11" ht="15" customHeight="1">
      <c r="B187" s="287"/>
      <c r="C187" s="320" t="s">
        <v>549</v>
      </c>
      <c r="D187" s="267"/>
      <c r="E187" s="267"/>
      <c r="F187" s="286" t="s">
        <v>470</v>
      </c>
      <c r="G187" s="267"/>
      <c r="H187" s="267" t="s">
        <v>550</v>
      </c>
      <c r="I187" s="267" t="s">
        <v>551</v>
      </c>
      <c r="J187" s="321" t="s">
        <v>552</v>
      </c>
      <c r="K187" s="308"/>
    </row>
    <row r="188" spans="2:11" ht="15" customHeight="1">
      <c r="B188" s="287"/>
      <c r="C188" s="272" t="s">
        <v>43</v>
      </c>
      <c r="D188" s="267"/>
      <c r="E188" s="267"/>
      <c r="F188" s="286" t="s">
        <v>464</v>
      </c>
      <c r="G188" s="267"/>
      <c r="H188" s="263" t="s">
        <v>553</v>
      </c>
      <c r="I188" s="267" t="s">
        <v>554</v>
      </c>
      <c r="J188" s="267"/>
      <c r="K188" s="308"/>
    </row>
    <row r="189" spans="2:11" ht="15" customHeight="1">
      <c r="B189" s="287"/>
      <c r="C189" s="272" t="s">
        <v>555</v>
      </c>
      <c r="D189" s="267"/>
      <c r="E189" s="267"/>
      <c r="F189" s="286" t="s">
        <v>464</v>
      </c>
      <c r="G189" s="267"/>
      <c r="H189" s="267" t="s">
        <v>556</v>
      </c>
      <c r="I189" s="267" t="s">
        <v>498</v>
      </c>
      <c r="J189" s="267"/>
      <c r="K189" s="308"/>
    </row>
    <row r="190" spans="2:11" ht="15" customHeight="1">
      <c r="B190" s="287"/>
      <c r="C190" s="272" t="s">
        <v>557</v>
      </c>
      <c r="D190" s="267"/>
      <c r="E190" s="267"/>
      <c r="F190" s="286" t="s">
        <v>464</v>
      </c>
      <c r="G190" s="267"/>
      <c r="H190" s="267" t="s">
        <v>558</v>
      </c>
      <c r="I190" s="267" t="s">
        <v>498</v>
      </c>
      <c r="J190" s="267"/>
      <c r="K190" s="308"/>
    </row>
    <row r="191" spans="2:11" ht="15" customHeight="1">
      <c r="B191" s="287"/>
      <c r="C191" s="272" t="s">
        <v>559</v>
      </c>
      <c r="D191" s="267"/>
      <c r="E191" s="267"/>
      <c r="F191" s="286" t="s">
        <v>470</v>
      </c>
      <c r="G191" s="267"/>
      <c r="H191" s="267" t="s">
        <v>560</v>
      </c>
      <c r="I191" s="267" t="s">
        <v>498</v>
      </c>
      <c r="J191" s="267"/>
      <c r="K191" s="308"/>
    </row>
    <row r="192" spans="2:11" ht="15" customHeight="1">
      <c r="B192" s="314"/>
      <c r="C192" s="322"/>
      <c r="D192" s="296"/>
      <c r="E192" s="296"/>
      <c r="F192" s="296"/>
      <c r="G192" s="296"/>
      <c r="H192" s="296"/>
      <c r="I192" s="296"/>
      <c r="J192" s="296"/>
      <c r="K192" s="315"/>
    </row>
    <row r="193" spans="2:11" ht="18.75" customHeight="1">
      <c r="B193" s="263"/>
      <c r="C193" s="267"/>
      <c r="D193" s="267"/>
      <c r="E193" s="267"/>
      <c r="F193" s="286"/>
      <c r="G193" s="267"/>
      <c r="H193" s="267"/>
      <c r="I193" s="267"/>
      <c r="J193" s="267"/>
      <c r="K193" s="263"/>
    </row>
    <row r="194" spans="2:11" ht="18.75" customHeight="1">
      <c r="B194" s="263"/>
      <c r="C194" s="267"/>
      <c r="D194" s="267"/>
      <c r="E194" s="267"/>
      <c r="F194" s="286"/>
      <c r="G194" s="267"/>
      <c r="H194" s="267"/>
      <c r="I194" s="267"/>
      <c r="J194" s="267"/>
      <c r="K194" s="263"/>
    </row>
    <row r="195" spans="2:11" ht="18.75" customHeight="1">
      <c r="B195" s="273"/>
      <c r="C195" s="273"/>
      <c r="D195" s="273"/>
      <c r="E195" s="273"/>
      <c r="F195" s="273"/>
      <c r="G195" s="273"/>
      <c r="H195" s="273"/>
      <c r="I195" s="273"/>
      <c r="J195" s="273"/>
      <c r="K195" s="273"/>
    </row>
    <row r="196" spans="2:11" ht="13.5">
      <c r="B196" s="255"/>
      <c r="C196" s="256"/>
      <c r="D196" s="256"/>
      <c r="E196" s="256"/>
      <c r="F196" s="256"/>
      <c r="G196" s="256"/>
      <c r="H196" s="256"/>
      <c r="I196" s="256"/>
      <c r="J196" s="256"/>
      <c r="K196" s="257"/>
    </row>
    <row r="197" spans="2:11" ht="22.2">
      <c r="B197" s="258"/>
      <c r="C197" s="382" t="s">
        <v>561</v>
      </c>
      <c r="D197" s="382"/>
      <c r="E197" s="382"/>
      <c r="F197" s="382"/>
      <c r="G197" s="382"/>
      <c r="H197" s="382"/>
      <c r="I197" s="382"/>
      <c r="J197" s="382"/>
      <c r="K197" s="259"/>
    </row>
    <row r="198" spans="2:11" ht="25.5" customHeight="1">
      <c r="B198" s="258"/>
      <c r="C198" s="323" t="s">
        <v>562</v>
      </c>
      <c r="D198" s="323"/>
      <c r="E198" s="323"/>
      <c r="F198" s="323" t="s">
        <v>563</v>
      </c>
      <c r="G198" s="324"/>
      <c r="H198" s="381" t="s">
        <v>564</v>
      </c>
      <c r="I198" s="381"/>
      <c r="J198" s="381"/>
      <c r="K198" s="259"/>
    </row>
    <row r="199" spans="2:11" ht="5.25" customHeight="1">
      <c r="B199" s="287"/>
      <c r="C199" s="284"/>
      <c r="D199" s="284"/>
      <c r="E199" s="284"/>
      <c r="F199" s="284"/>
      <c r="G199" s="267"/>
      <c r="H199" s="284"/>
      <c r="I199" s="284"/>
      <c r="J199" s="284"/>
      <c r="K199" s="308"/>
    </row>
    <row r="200" spans="2:11" ht="15" customHeight="1">
      <c r="B200" s="287"/>
      <c r="C200" s="267" t="s">
        <v>554</v>
      </c>
      <c r="D200" s="267"/>
      <c r="E200" s="267"/>
      <c r="F200" s="286" t="s">
        <v>44</v>
      </c>
      <c r="G200" s="267"/>
      <c r="H200" s="380" t="s">
        <v>565</v>
      </c>
      <c r="I200" s="380"/>
      <c r="J200" s="380"/>
      <c r="K200" s="308"/>
    </row>
    <row r="201" spans="2:11" ht="15" customHeight="1">
      <c r="B201" s="287"/>
      <c r="C201" s="293"/>
      <c r="D201" s="267"/>
      <c r="E201" s="267"/>
      <c r="F201" s="286" t="s">
        <v>45</v>
      </c>
      <c r="G201" s="267"/>
      <c r="H201" s="380" t="s">
        <v>566</v>
      </c>
      <c r="I201" s="380"/>
      <c r="J201" s="380"/>
      <c r="K201" s="308"/>
    </row>
    <row r="202" spans="2:11" ht="15" customHeight="1">
      <c r="B202" s="287"/>
      <c r="C202" s="293"/>
      <c r="D202" s="267"/>
      <c r="E202" s="267"/>
      <c r="F202" s="286" t="s">
        <v>48</v>
      </c>
      <c r="G202" s="267"/>
      <c r="H202" s="380" t="s">
        <v>567</v>
      </c>
      <c r="I202" s="380"/>
      <c r="J202" s="380"/>
      <c r="K202" s="308"/>
    </row>
    <row r="203" spans="2:11" ht="15" customHeight="1">
      <c r="B203" s="287"/>
      <c r="C203" s="267"/>
      <c r="D203" s="267"/>
      <c r="E203" s="267"/>
      <c r="F203" s="286" t="s">
        <v>46</v>
      </c>
      <c r="G203" s="267"/>
      <c r="H203" s="380" t="s">
        <v>568</v>
      </c>
      <c r="I203" s="380"/>
      <c r="J203" s="380"/>
      <c r="K203" s="308"/>
    </row>
    <row r="204" spans="2:11" ht="15" customHeight="1">
      <c r="B204" s="287"/>
      <c r="C204" s="267"/>
      <c r="D204" s="267"/>
      <c r="E204" s="267"/>
      <c r="F204" s="286" t="s">
        <v>47</v>
      </c>
      <c r="G204" s="267"/>
      <c r="H204" s="380" t="s">
        <v>569</v>
      </c>
      <c r="I204" s="380"/>
      <c r="J204" s="380"/>
      <c r="K204" s="308"/>
    </row>
    <row r="205" spans="2:11" ht="15" customHeight="1">
      <c r="B205" s="287"/>
      <c r="C205" s="267"/>
      <c r="D205" s="267"/>
      <c r="E205" s="267"/>
      <c r="F205" s="286"/>
      <c r="G205" s="267"/>
      <c r="H205" s="267"/>
      <c r="I205" s="267"/>
      <c r="J205" s="267"/>
      <c r="K205" s="308"/>
    </row>
    <row r="206" spans="2:11" ht="15" customHeight="1">
      <c r="B206" s="287"/>
      <c r="C206" s="267" t="s">
        <v>510</v>
      </c>
      <c r="D206" s="267"/>
      <c r="E206" s="267"/>
      <c r="F206" s="286" t="s">
        <v>80</v>
      </c>
      <c r="G206" s="267"/>
      <c r="H206" s="380" t="s">
        <v>570</v>
      </c>
      <c r="I206" s="380"/>
      <c r="J206" s="380"/>
      <c r="K206" s="308"/>
    </row>
    <row r="207" spans="2:11" ht="15" customHeight="1">
      <c r="B207" s="287"/>
      <c r="C207" s="293"/>
      <c r="D207" s="267"/>
      <c r="E207" s="267"/>
      <c r="F207" s="286" t="s">
        <v>410</v>
      </c>
      <c r="G207" s="267"/>
      <c r="H207" s="380" t="s">
        <v>411</v>
      </c>
      <c r="I207" s="380"/>
      <c r="J207" s="380"/>
      <c r="K207" s="308"/>
    </row>
    <row r="208" spans="2:11" ht="15" customHeight="1">
      <c r="B208" s="287"/>
      <c r="C208" s="267"/>
      <c r="D208" s="267"/>
      <c r="E208" s="267"/>
      <c r="F208" s="286" t="s">
        <v>408</v>
      </c>
      <c r="G208" s="267"/>
      <c r="H208" s="380" t="s">
        <v>571</v>
      </c>
      <c r="I208" s="380"/>
      <c r="J208" s="380"/>
      <c r="K208" s="308"/>
    </row>
    <row r="209" spans="2:11" ht="15" customHeight="1">
      <c r="B209" s="325"/>
      <c r="C209" s="293"/>
      <c r="D209" s="293"/>
      <c r="E209" s="293"/>
      <c r="F209" s="286" t="s">
        <v>84</v>
      </c>
      <c r="G209" s="272"/>
      <c r="H209" s="379" t="s">
        <v>85</v>
      </c>
      <c r="I209" s="379"/>
      <c r="J209" s="379"/>
      <c r="K209" s="326"/>
    </row>
    <row r="210" spans="2:11" ht="15" customHeight="1">
      <c r="B210" s="325"/>
      <c r="C210" s="293"/>
      <c r="D210" s="293"/>
      <c r="E210" s="293"/>
      <c r="F210" s="286" t="s">
        <v>325</v>
      </c>
      <c r="G210" s="272"/>
      <c r="H210" s="379" t="s">
        <v>377</v>
      </c>
      <c r="I210" s="379"/>
      <c r="J210" s="379"/>
      <c r="K210" s="326"/>
    </row>
    <row r="211" spans="2:11" ht="15" customHeight="1">
      <c r="B211" s="325"/>
      <c r="C211" s="293"/>
      <c r="D211" s="293"/>
      <c r="E211" s="293"/>
      <c r="F211" s="327"/>
      <c r="G211" s="272"/>
      <c r="H211" s="328"/>
      <c r="I211" s="328"/>
      <c r="J211" s="328"/>
      <c r="K211" s="326"/>
    </row>
    <row r="212" spans="2:11" ht="15" customHeight="1">
      <c r="B212" s="325"/>
      <c r="C212" s="267" t="s">
        <v>534</v>
      </c>
      <c r="D212" s="293"/>
      <c r="E212" s="293"/>
      <c r="F212" s="286">
        <v>1</v>
      </c>
      <c r="G212" s="272"/>
      <c r="H212" s="379" t="s">
        <v>572</v>
      </c>
      <c r="I212" s="379"/>
      <c r="J212" s="379"/>
      <c r="K212" s="326"/>
    </row>
    <row r="213" spans="2:11" ht="15" customHeight="1">
      <c r="B213" s="325"/>
      <c r="C213" s="293"/>
      <c r="D213" s="293"/>
      <c r="E213" s="293"/>
      <c r="F213" s="286">
        <v>2</v>
      </c>
      <c r="G213" s="272"/>
      <c r="H213" s="379" t="s">
        <v>573</v>
      </c>
      <c r="I213" s="379"/>
      <c r="J213" s="379"/>
      <c r="K213" s="326"/>
    </row>
    <row r="214" spans="2:11" ht="15" customHeight="1">
      <c r="B214" s="325"/>
      <c r="C214" s="293"/>
      <c r="D214" s="293"/>
      <c r="E214" s="293"/>
      <c r="F214" s="286">
        <v>3</v>
      </c>
      <c r="G214" s="272"/>
      <c r="H214" s="379" t="s">
        <v>574</v>
      </c>
      <c r="I214" s="379"/>
      <c r="J214" s="379"/>
      <c r="K214" s="326"/>
    </row>
    <row r="215" spans="2:11" ht="15" customHeight="1">
      <c r="B215" s="325"/>
      <c r="C215" s="293"/>
      <c r="D215" s="293"/>
      <c r="E215" s="293"/>
      <c r="F215" s="286">
        <v>4</v>
      </c>
      <c r="G215" s="272"/>
      <c r="H215" s="379" t="s">
        <v>575</v>
      </c>
      <c r="I215" s="379"/>
      <c r="J215" s="379"/>
      <c r="K215" s="326"/>
    </row>
    <row r="216" spans="2:11" ht="12.75" customHeight="1">
      <c r="B216" s="329"/>
      <c r="C216" s="330"/>
      <c r="D216" s="330"/>
      <c r="E216" s="330"/>
      <c r="F216" s="330"/>
      <c r="G216" s="330"/>
      <c r="H216" s="330"/>
      <c r="I216" s="330"/>
      <c r="J216" s="330"/>
      <c r="K216" s="331"/>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2018-10-02T12:16:54Z</dcterms:created>
  <dcterms:modified xsi:type="dcterms:W3CDTF">2018-10-02T12:18:38Z</dcterms:modified>
  <cp:category/>
  <cp:version/>
  <cp:contentType/>
  <cp:contentStatus/>
</cp:coreProperties>
</file>