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3-Ku - Dlouhá Strouha,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'013-Ku - Dlouhá Strouha, ...'!$C$113:$K$152</definedName>
    <definedName name="_xlnm.Print_Area" localSheetId="1">'013-Ku - Dlouhá Strouha, ...'!$C$4:$J$76,'013-Ku - Dlouhá Strouha, ...'!$C$82:$J$97,'013-Ku - Dlouhá Strouha, ...'!$C$103:$K$152</definedName>
    <definedName name="_xlnm.Print_Titles" localSheetId="1">'013-Ku - Dlouhá Strouha, ...'!$113:$113</definedName>
  </definedNames>
  <calcPr/>
</workbook>
</file>

<file path=xl/calcChain.xml><?xml version="1.0" encoding="utf-8"?>
<calcChain xmlns="http://schemas.openxmlformats.org/spreadsheetml/2006/main">
  <c i="2" r="J35"/>
  <c r="J34"/>
  <c i="1" r="AY95"/>
  <c i="2" r="J33"/>
  <c i="1" r="AX95"/>
  <c i="2"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F35"/>
  <c i="1" r="BD95"/>
  <c i="2" r="BH117"/>
  <c r="F34"/>
  <c i="1" r="BC95"/>
  <c i="2" r="BG117"/>
  <c r="F33"/>
  <c i="1" r="BB95"/>
  <c i="2" r="BF117"/>
  <c r="J32"/>
  <c i="1" r="AW95"/>
  <c i="2" r="F32"/>
  <c i="1" r="BA95"/>
  <c i="2" r="T117"/>
  <c r="T116"/>
  <c r="T115"/>
  <c r="T114"/>
  <c r="R117"/>
  <c r="R116"/>
  <c r="R115"/>
  <c r="R114"/>
  <c r="P117"/>
  <c r="P116"/>
  <c r="P115"/>
  <c r="P114"/>
  <c i="1" r="AU95"/>
  <c i="2" r="BK117"/>
  <c r="BK116"/>
  <c r="J116"/>
  <c r="BK115"/>
  <c r="J115"/>
  <c r="BK114"/>
  <c r="J114"/>
  <c r="J94"/>
  <c r="J28"/>
  <c i="1" r="AG95"/>
  <c i="2" r="J117"/>
  <c r="BE117"/>
  <c r="J31"/>
  <c i="1" r="AV95"/>
  <c i="2" r="F31"/>
  <c i="1" r="AZ95"/>
  <c i="2" r="J96"/>
  <c r="J95"/>
  <c r="F110"/>
  <c r="F108"/>
  <c r="E106"/>
  <c r="F89"/>
  <c r="F87"/>
  <c r="E85"/>
  <c r="J37"/>
  <c r="J22"/>
  <c r="E22"/>
  <c r="J111"/>
  <c r="J90"/>
  <c r="J21"/>
  <c r="J19"/>
  <c r="E19"/>
  <c r="J110"/>
  <c r="J89"/>
  <c r="J18"/>
  <c r="J16"/>
  <c r="E16"/>
  <c r="F111"/>
  <c r="F90"/>
  <c r="J15"/>
  <c r="J10"/>
  <c r="J108"/>
  <c r="J87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<sst xmlns="http://schemas.openxmlformats.org/spreadsheetml/2006/main">
  <si>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</si>
  <si>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</si>
  <si>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</si>
  <si>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</si>
  <si>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</si>
  <si>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{c7b02a61-d234-49c1-8c38-44cb3c8568e9}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</si>
  <si>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</si>
  <si>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</si>
  <si>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</si>
  <si>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</si>
  <si>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</si>
  <si>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</si>
  <si>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</si>
  <si>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</si>
  <si>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013-Ku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</si>
  <si>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</si>
  <si>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</si>
  <si>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Dlouhá Strouha, Kvasiny, kácení břehového porostu, ř. km 4,970 - 5,040 a ř. km 5,270 - 5,580</t>
  </si>
  <si>
    <t>KSO:</t>
  </si>
  <si>
    <t>CC-CZ:</t>
  </si>
  <si>
    <t>Místo:</t>
  </si>
  <si>
    <t>Kvasiny</t>
  </si>
  <si>
    <t>Datum:</t>
  </si>
  <si>
    <t>22.1.2020</t>
  </si>
  <si>
    <t>Zadavatel:</t>
  </si>
  <si>
    <t>IČ:</t>
  </si>
  <si>
    <t>70890005</t>
  </si>
  <si>
    <t>Povodí Labe, státní podnik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</si>
  <si>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</si>
  <si>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</si>
  <si>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</si>
  <si>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</si>
  <si>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</si>
  <si>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</si>
  <si>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</si>
  <si>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</si>
  <si>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</si>
  <si>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</si>
  <si>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</si>
  <si>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</si>
  <si>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</si>
  <si>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</si>
  <si>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</si>
  <si>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</si>
  <si>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</si>
  <si>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</si>
  <si>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</si>
  <si>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</si>
  <si>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</si>
  <si>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</si>
  <si>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</si>
  <si>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</si>
  <si>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</si>
  <si>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</si>
  <si>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</si>
  <si>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</si>
  <si>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</si>
  <si>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</si>
  <si>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</si>
  <si>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</si>
  <si>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</si>
  <si>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</si>
  <si>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</si>
  <si>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</si>
  <si>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</si>
  <si>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</si>
  <si>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</si>
  <si>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</si>
  <si>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</si>
  <si>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</si>
  <si>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</si>
  <si>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</si>
  <si>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</si>
  <si>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</si>
  <si>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</si>
  <si>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</si>
  <si>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</si>
  <si>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</si>
  <si>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</si>
  <si>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</si>
  <si>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</si>
  <si>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</si>
  <si>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</si>
  <si>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</si>
  <si>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</si>
  <si>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</si>
  <si>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</si>
  <si>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</si>
  <si>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</si>
  <si>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</si>
  <si>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</si>
  <si>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</si>
  <si>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</si>
  <si>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</si>
  <si>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</si>
  <si>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</si>
  <si>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</si>
  <si>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</si>
  <si>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</si>
  <si>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</si>
  <si>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</si>
  <si>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</si>
  <si>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</si>
  <si>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</si>
  <si>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</si>
  <si>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</si>
  <si>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</si>
  <si>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</si>
  <si>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</si>
  <si>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13</t>
  </si>
  <si>
    <t>K</t>
  </si>
  <si>
    <t>111203201</t>
  </si>
  <si>
    <t>Odstranění křovin a stromů s ponecháním kořenů z plochy do 1000 m2</t>
  </si>
  <si>
    <t>m2</t>
  </si>
  <si>
    <t>4</t>
  </si>
  <si>
    <t>-1583297490</t>
  </si>
  <si>
    <t>PP</t>
  </si>
  <si>
    <t>Odstranění křovin a stromů s ponecháním kořenů průměru kmene do 100 mm, při jakémkoliv sklonu terénu mimo LTM, při celkové ploše do 1 000 m2</t>
  </si>
  <si>
    <t>112151351</t>
  </si>
  <si>
    <t>Kácení stromu s postupným spouštěním koruny a kmene D do 0,2 m</t>
  </si>
  <si>
    <t>kus</t>
  </si>
  <si>
    <t>-988638644</t>
  </si>
  <si>
    <t>Pokácení stromu postupné se spouštěním částí kmene a koruny o průměru na řezné ploše pařezu přes 100 do 200 mm</t>
  </si>
  <si>
    <t>112151352</t>
  </si>
  <si>
    <t>Kácení stromu s postupným spouštěním koruny a kmene D do 0,3 m</t>
  </si>
  <si>
    <t>2040982923</t>
  </si>
  <si>
    <t>Pokácení stromu postupné se spouštěním částí kmene a koruny o průměru na řezné ploše pařezu přes 200 do 300 mm</t>
  </si>
  <si>
    <t>3</t>
  </si>
  <si>
    <t>112151353</t>
  </si>
  <si>
    <t>Kácení stromu s postupným spouštěním koruny a kmene D do 0,4 m</t>
  </si>
  <si>
    <t>-1970084664</t>
  </si>
  <si>
    <t>Pokácení stromu postupné se spouštěním částí kmene a koruny o průměru na řezné ploše pařezu přes 300 do 400 mm</t>
  </si>
  <si>
    <t>112151354</t>
  </si>
  <si>
    <t>Kácení stromu s postupným spouštěním koruny a kmene D do 0,5 m</t>
  </si>
  <si>
    <t>-1500576734</t>
  </si>
  <si>
    <t>Pokácení stromu postupné se spouštěním částí kmene a koruny o průměru na řezné ploše pařezu přes 400 do 500 mm</t>
  </si>
  <si>
    <t>5</t>
  </si>
  <si>
    <t>112151355</t>
  </si>
  <si>
    <t>Kácení stromu s postupným spouštěním koruny a kmene D do 0,6 m</t>
  </si>
  <si>
    <t>1210339581</t>
  </si>
  <si>
    <t>Pokácení stromu postupné se spouštěním částí kmene a koruny o průměru na řezné ploše pařezu přes 500 do 600 mm</t>
  </si>
  <si>
    <t>6</t>
  </si>
  <si>
    <t>112151356</t>
  </si>
  <si>
    <t>Kácení stromu s postupným spouštěním koruny a kmene D do 0,7 m</t>
  </si>
  <si>
    <t>1248305054</t>
  </si>
  <si>
    <t>Pokácení stromu postupné se spouštěním částí kmene a koruny o průměru na řezné ploše pařezu přes 600 do 700 mm</t>
  </si>
  <si>
    <t>7</t>
  </si>
  <si>
    <t>162201401</t>
  </si>
  <si>
    <t>Vodorovné přemístění větví stromů listnatých do 1 km D kmene do 300 mm</t>
  </si>
  <si>
    <t>681741481</t>
  </si>
  <si>
    <t xml:space="preserve">Vodorovné přemístění větví, kmenů nebo pařezů  s naložením, složením a dopravou do 1000 m větví stromů listnatých, průměru kmene přes 100 do 300 mm</t>
  </si>
  <si>
    <t>8</t>
  </si>
  <si>
    <t>162201402</t>
  </si>
  <si>
    <t>Vodorovné přemístění větví stromů listnatých do 1 km D kmene do 500 mm</t>
  </si>
  <si>
    <t>-1845822221</t>
  </si>
  <si>
    <t xml:space="preserve">Vodorovné přemístění větví, kmenů nebo pařezů  s naložením, složením a dopravou do 1000 m větví stromů listnatých, průměru kmene přes 300 do 500 mm</t>
  </si>
  <si>
    <t>9</t>
  </si>
  <si>
    <t>162201403</t>
  </si>
  <si>
    <t>Vodorovné přemístění větví stromů listnatých do 1 km D kmene do 700 mm</t>
  </si>
  <si>
    <t>-79802180</t>
  </si>
  <si>
    <t xml:space="preserve">Vodorovné přemístění větví, kmenů nebo pařezů  s naložením, složením a dopravou do 1000 m větví stromů listnatých, průměru kmene přes 500 do 700 mm</t>
  </si>
  <si>
    <t>10</t>
  </si>
  <si>
    <t>162201411</t>
  </si>
  <si>
    <t>Vodorovné přemístění kmenů stromů listnatých do 1 km D kmene do 300 mm</t>
  </si>
  <si>
    <t>-1121889879</t>
  </si>
  <si>
    <t xml:space="preserve">Vodorovné přemístění větví, kmenů nebo pařezů  s naložením, složením a dopravou do 1000 m kmenů stromů listnatých, průměru přes 100 do 300 mm</t>
  </si>
  <si>
    <t>11</t>
  </si>
  <si>
    <t>162201412</t>
  </si>
  <si>
    <t>Vodorovné přemístění kmenů stromů listnatých do 1 km D kmene do 500 mm</t>
  </si>
  <si>
    <t>-1586033782</t>
  </si>
  <si>
    <t xml:space="preserve">Vodorovné přemístění větví, kmenů nebo pařezů  s naložením, složením a dopravou do 1000 m kmenů stromů listnatých, průměru přes 300 do 500 mm</t>
  </si>
  <si>
    <t>12</t>
  </si>
  <si>
    <t>162201413</t>
  </si>
  <si>
    <t>Vodorovné přemístění kmenů stromů listnatých do 1 km D kmene do 700 mm</t>
  </si>
  <si>
    <t>-1452890121</t>
  </si>
  <si>
    <t xml:space="preserve">Vodorovné přemístění větví, kmenů nebo pařezů  s naložením, složením a dopravou do 1000 m kmenů stromů listnatých, průměru přes 500 do 700 mm</t>
  </si>
  <si>
    <t>14</t>
  </si>
  <si>
    <t>R001</t>
  </si>
  <si>
    <t>uvedení pozemků do původního stavu</t>
  </si>
  <si>
    <t>kpl</t>
  </si>
  <si>
    <t>2086251878</t>
  </si>
  <si>
    <t>R002</t>
  </si>
  <si>
    <t>Soupis dřevní hmoty</t>
  </si>
  <si>
    <t>-253996584</t>
  </si>
  <si>
    <t>16</t>
  </si>
  <si>
    <t>R003</t>
  </si>
  <si>
    <t>Likvidace větví</t>
  </si>
  <si>
    <t>ks</t>
  </si>
  <si>
    <t>609563849</t>
  </si>
  <si>
    <t>17</t>
  </si>
  <si>
    <t>R004</t>
  </si>
  <si>
    <t>Příplatek za ztížené podmínky při ovozu dřeva na deponii</t>
  </si>
  <si>
    <t>1242819103</t>
  </si>
  <si>
    <t>18</t>
  </si>
  <si>
    <t>R005</t>
  </si>
  <si>
    <t>fotodokumentace</t>
  </si>
  <si>
    <t>-82542510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</si>
</sst>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30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30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33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33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29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51</v>
      </c>
      <c r="AI60" s="39"/>
      <c r="AJ60" s="39"/>
      <c r="AK60" s="39"/>
      <c r="AL60" s="39"/>
      <c r="AM60" s="61" t="s">
        <v>52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54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51</v>
      </c>
      <c r="AI75" s="39"/>
      <c r="AJ75" s="39"/>
      <c r="AK75" s="39"/>
      <c r="AL75" s="39"/>
      <c r="AM75" s="61" t="s">
        <v>52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013-Ku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Dlouhá Strouha, Kvasiny, kácení břehového porostu, ř. km 4,970 - 5,040 a ř. km 5,270 - 5,580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Kvasiny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22.1.2020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Povodí Labe, státní podnik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31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56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29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34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57</v>
      </c>
      <c r="D92" s="91"/>
      <c r="E92" s="91"/>
      <c r="F92" s="91"/>
      <c r="G92" s="91"/>
      <c r="H92" s="92"/>
      <c r="I92" s="93" t="s">
        <v>58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59</v>
      </c>
      <c r="AH92" s="91"/>
      <c r="AI92" s="91"/>
      <c r="AJ92" s="91"/>
      <c r="AK92" s="91"/>
      <c r="AL92" s="91"/>
      <c r="AM92" s="91"/>
      <c r="AN92" s="93" t="s">
        <v>60</v>
      </c>
      <c r="AO92" s="91"/>
      <c r="AP92" s="95"/>
      <c r="AQ92" s="96" t="s">
        <v>61</v>
      </c>
      <c r="AR92" s="41"/>
      <c r="AS92" s="97" t="s">
        <v>62</v>
      </c>
      <c r="AT92" s="98" t="s">
        <v>63</v>
      </c>
      <c r="AU92" s="98" t="s">
        <v>64</v>
      </c>
      <c r="AV92" s="98" t="s">
        <v>65</v>
      </c>
      <c r="AW92" s="98" t="s">
        <v>66</v>
      </c>
      <c r="AX92" s="98" t="s">
        <v>67</v>
      </c>
      <c r="AY92" s="98" t="s">
        <v>68</v>
      </c>
      <c r="AZ92" s="98" t="s">
        <v>69</v>
      </c>
      <c r="BA92" s="98" t="s">
        <v>70</v>
      </c>
      <c r="BB92" s="98" t="s">
        <v>71</v>
      </c>
      <c r="BC92" s="98" t="s">
        <v>72</v>
      </c>
      <c r="BD92" s="99" t="s">
        <v>73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74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75</v>
      </c>
      <c r="BT94" s="114" t="s">
        <v>76</v>
      </c>
      <c r="BV94" s="114" t="s">
        <v>77</v>
      </c>
      <c r="BW94" s="114" t="s">
        <v>5</v>
      </c>
      <c r="BX94" s="114" t="s">
        <v>78</v>
      </c>
      <c r="CL94" s="114" t="s">
        <v>1</v>
      </c>
    </row>
    <row r="95" s="7" customFormat="1" ht="40.5" customHeight="1">
      <c r="A95" s="115" t="s">
        <v>79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'013-Ku - Dlouhá Strouha, 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80</v>
      </c>
      <c r="AR95" s="122"/>
      <c r="AS95" s="123">
        <v>0</v>
      </c>
      <c r="AT95" s="124">
        <f>ROUND(SUM(AV95:AW95),2)</f>
        <v>0</v>
      </c>
      <c r="AU95" s="125">
        <f>'013-Ku - Dlouhá Strouha, ...'!P114</f>
        <v>0</v>
      </c>
      <c r="AV95" s="124">
        <f>'013-Ku - Dlouhá Strouha, ...'!J31</f>
        <v>0</v>
      </c>
      <c r="AW95" s="124">
        <f>'013-Ku - Dlouhá Strouha, ...'!J32</f>
        <v>0</v>
      </c>
      <c r="AX95" s="124">
        <f>'013-Ku - Dlouhá Strouha, ...'!J33</f>
        <v>0</v>
      </c>
      <c r="AY95" s="124">
        <f>'013-Ku - Dlouhá Strouha, ...'!J34</f>
        <v>0</v>
      </c>
      <c r="AZ95" s="124">
        <f>'013-Ku - Dlouhá Strouha, ...'!F31</f>
        <v>0</v>
      </c>
      <c r="BA95" s="124">
        <f>'013-Ku - Dlouhá Strouha, ...'!F32</f>
        <v>0</v>
      </c>
      <c r="BB95" s="124">
        <f>'013-Ku - Dlouhá Strouha, ...'!F33</f>
        <v>0</v>
      </c>
      <c r="BC95" s="124">
        <f>'013-Ku - Dlouhá Strouha, ...'!F34</f>
        <v>0</v>
      </c>
      <c r="BD95" s="126">
        <f>'013-Ku - Dlouhá Strouha, ...'!F35</f>
        <v>0</v>
      </c>
      <c r="BE95" s="7"/>
      <c r="BT95" s="127" t="s">
        <v>81</v>
      </c>
      <c r="BU95" s="127" t="s">
        <v>82</v>
      </c>
      <c r="BV95" s="127" t="s">
        <v>77</v>
      </c>
      <c r="BW95" s="127" t="s">
        <v>5</v>
      </c>
      <c r="BX95" s="127" t="s">
        <v>78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jVo37wKE7CMFSihWhKEDXxITYwgnZnvPqNHKCBtBR38EE7hHjq7G0HU6gFJXGoYdCYjoBK26nzKrZXN3YmsFPg==" hashValue="0vrhtG/nV0lHWuDQOqBfWPmBOIV6CGsKqFWh0uKiIUSec2/amISu7d6/2jYnyj17H2knMgftDkORMmuG0qR0vA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013-Ku - Dlouhá Strouha,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7"/>
      <c r="AT3" s="14" t="s">
        <v>83</v>
      </c>
    </row>
    <row r="4" s="1" customFormat="1" ht="24.96" customHeight="1">
      <c r="B4" s="17"/>
      <c r="D4" s="132" t="s">
        <v>84</v>
      </c>
      <c r="I4" s="128"/>
      <c r="L4" s="17"/>
      <c r="M4" s="133" t="s">
        <v>10</v>
      </c>
      <c r="AT4" s="14" t="s">
        <v>4</v>
      </c>
    </row>
    <row r="5" s="1" customFormat="1" ht="6.96" customHeight="1">
      <c r="B5" s="17"/>
      <c r="I5" s="128"/>
      <c r="L5" s="17"/>
    </row>
    <row r="6" s="2" customFormat="1" ht="12" customHeight="1">
      <c r="A6" s="35"/>
      <c r="B6" s="41"/>
      <c r="C6" s="35"/>
      <c r="D6" s="134" t="s">
        <v>16</v>
      </c>
      <c r="E6" s="35"/>
      <c r="F6" s="35"/>
      <c r="G6" s="35"/>
      <c r="H6" s="35"/>
      <c r="I6" s="1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27" customHeight="1">
      <c r="A7" s="35"/>
      <c r="B7" s="41"/>
      <c r="C7" s="35"/>
      <c r="D7" s="35"/>
      <c r="E7" s="136" t="s">
        <v>17</v>
      </c>
      <c r="F7" s="35"/>
      <c r="G7" s="35"/>
      <c r="H7" s="35"/>
      <c r="I7" s="1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1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4" t="s">
        <v>18</v>
      </c>
      <c r="E9" s="35"/>
      <c r="F9" s="137" t="s">
        <v>1</v>
      </c>
      <c r="G9" s="35"/>
      <c r="H9" s="35"/>
      <c r="I9" s="138" t="s">
        <v>19</v>
      </c>
      <c r="J9" s="137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4" t="s">
        <v>20</v>
      </c>
      <c r="E10" s="35"/>
      <c r="F10" s="137" t="s">
        <v>21</v>
      </c>
      <c r="G10" s="35"/>
      <c r="H10" s="35"/>
      <c r="I10" s="138" t="s">
        <v>22</v>
      </c>
      <c r="J10" s="139" t="str">
        <f>'Rekapitulace stavby'!AN8</f>
        <v>22.1.2020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1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4" t="s">
        <v>24</v>
      </c>
      <c r="E12" s="35"/>
      <c r="F12" s="35"/>
      <c r="G12" s="35"/>
      <c r="H12" s="35"/>
      <c r="I12" s="138" t="s">
        <v>25</v>
      </c>
      <c r="J12" s="137" t="s">
        <v>26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7" t="s">
        <v>27</v>
      </c>
      <c r="F13" s="35"/>
      <c r="G13" s="35"/>
      <c r="H13" s="35"/>
      <c r="I13" s="138" t="s">
        <v>28</v>
      </c>
      <c r="J13" s="137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1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4" t="s">
        <v>29</v>
      </c>
      <c r="E15" s="35"/>
      <c r="F15" s="35"/>
      <c r="G15" s="35"/>
      <c r="H15" s="35"/>
      <c r="I15" s="138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7"/>
      <c r="G16" s="137"/>
      <c r="H16" s="137"/>
      <c r="I16" s="138" t="s">
        <v>28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1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4" t="s">
        <v>31</v>
      </c>
      <c r="E18" s="35"/>
      <c r="F18" s="35"/>
      <c r="G18" s="35"/>
      <c r="H18" s="35"/>
      <c r="I18" s="138" t="s">
        <v>25</v>
      </c>
      <c r="J18" s="137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7" t="str">
        <f>IF('Rekapitulace stavby'!E17="","",'Rekapitulace stavby'!E17)</f>
        <v xml:space="preserve"> </v>
      </c>
      <c r="F19" s="35"/>
      <c r="G19" s="35"/>
      <c r="H19" s="35"/>
      <c r="I19" s="138" t="s">
        <v>28</v>
      </c>
      <c r="J19" s="137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1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4" t="s">
        <v>34</v>
      </c>
      <c r="E21" s="35"/>
      <c r="F21" s="35"/>
      <c r="G21" s="35"/>
      <c r="H21" s="35"/>
      <c r="I21" s="138" t="s">
        <v>25</v>
      </c>
      <c r="J21" s="137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7" t="str">
        <f>IF('Rekapitulace stavby'!E20="","",'Rekapitulace stavby'!E20)</f>
        <v xml:space="preserve"> </v>
      </c>
      <c r="F22" s="35"/>
      <c r="G22" s="35"/>
      <c r="H22" s="35"/>
      <c r="I22" s="138" t="s">
        <v>28</v>
      </c>
      <c r="J22" s="137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1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4" t="s">
        <v>35</v>
      </c>
      <c r="E24" s="35"/>
      <c r="F24" s="35"/>
      <c r="G24" s="35"/>
      <c r="H24" s="35"/>
      <c r="I24" s="1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3"/>
      <c r="J25" s="140"/>
      <c r="K25" s="140"/>
      <c r="L25" s="144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1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5"/>
      <c r="E27" s="145"/>
      <c r="F27" s="145"/>
      <c r="G27" s="145"/>
      <c r="H27" s="145"/>
      <c r="I27" s="146"/>
      <c r="J27" s="145"/>
      <c r="K27" s="14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7" t="s">
        <v>36</v>
      </c>
      <c r="E28" s="35"/>
      <c r="F28" s="35"/>
      <c r="G28" s="35"/>
      <c r="H28" s="35"/>
      <c r="I28" s="135"/>
      <c r="J28" s="148">
        <f>ROUND(J114,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5"/>
      <c r="E29" s="145"/>
      <c r="F29" s="145"/>
      <c r="G29" s="145"/>
      <c r="H29" s="145"/>
      <c r="I29" s="146"/>
      <c r="J29" s="145"/>
      <c r="K29" s="14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9" t="s">
        <v>38</v>
      </c>
      <c r="G30" s="35"/>
      <c r="H30" s="35"/>
      <c r="I30" s="150" t="s">
        <v>37</v>
      </c>
      <c r="J30" s="149" t="s">
        <v>39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51" t="s">
        <v>40</v>
      </c>
      <c r="E31" s="134" t="s">
        <v>41</v>
      </c>
      <c r="F31" s="152">
        <f>ROUND((SUM(BE114:BE152)),  2)</f>
        <v>0</v>
      </c>
      <c r="G31" s="35"/>
      <c r="H31" s="35"/>
      <c r="I31" s="153">
        <v>0.20999999999999999</v>
      </c>
      <c r="J31" s="152">
        <f>ROUND(((SUM(BE114:BE152))*I31),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4" t="s">
        <v>42</v>
      </c>
      <c r="F32" s="152">
        <f>ROUND((SUM(BF114:BF152)),  2)</f>
        <v>0</v>
      </c>
      <c r="G32" s="35"/>
      <c r="H32" s="35"/>
      <c r="I32" s="153">
        <v>0.14999999999999999</v>
      </c>
      <c r="J32" s="152">
        <f>ROUND(((SUM(BF114:BF152))*I32),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4" t="s">
        <v>43</v>
      </c>
      <c r="F33" s="152">
        <f>ROUND((SUM(BG114:BG152)),  2)</f>
        <v>0</v>
      </c>
      <c r="G33" s="35"/>
      <c r="H33" s="35"/>
      <c r="I33" s="153">
        <v>0.20999999999999999</v>
      </c>
      <c r="J33" s="152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4" t="s">
        <v>44</v>
      </c>
      <c r="F34" s="152">
        <f>ROUND((SUM(BH114:BH152)),  2)</f>
        <v>0</v>
      </c>
      <c r="G34" s="35"/>
      <c r="H34" s="35"/>
      <c r="I34" s="153">
        <v>0.14999999999999999</v>
      </c>
      <c r="J34" s="152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4" t="s">
        <v>45</v>
      </c>
      <c r="F35" s="152">
        <f>ROUND((SUM(BI114:BI152)),  2)</f>
        <v>0</v>
      </c>
      <c r="G35" s="35"/>
      <c r="H35" s="35"/>
      <c r="I35" s="153">
        <v>0</v>
      </c>
      <c r="J35" s="152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1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54"/>
      <c r="D37" s="155" t="s">
        <v>46</v>
      </c>
      <c r="E37" s="156"/>
      <c r="F37" s="156"/>
      <c r="G37" s="157" t="s">
        <v>47</v>
      </c>
      <c r="H37" s="158" t="s">
        <v>48</v>
      </c>
      <c r="I37" s="159"/>
      <c r="J37" s="160">
        <f>SUM(J28:J35)</f>
        <v>0</v>
      </c>
      <c r="K37" s="161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1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I39" s="128"/>
      <c r="L39" s="17"/>
    </row>
    <row r="40" s="1" customFormat="1" ht="14.4" customHeight="1">
      <c r="B40" s="17"/>
      <c r="I40" s="128"/>
      <c r="L40" s="17"/>
    </row>
    <row r="41" s="1" customFormat="1" ht="14.4" customHeight="1">
      <c r="B41" s="17"/>
      <c r="I41" s="128"/>
      <c r="L41" s="17"/>
    </row>
    <row r="42" s="1" customFormat="1" ht="14.4" customHeight="1">
      <c r="B42" s="17"/>
      <c r="I42" s="128"/>
      <c r="L42" s="17"/>
    </row>
    <row r="43" s="1" customFormat="1" ht="14.4" customHeight="1">
      <c r="B43" s="17"/>
      <c r="I43" s="128"/>
      <c r="L43" s="17"/>
    </row>
    <row r="44" s="1" customFormat="1" ht="14.4" customHeight="1">
      <c r="B44" s="17"/>
      <c r="I44" s="128"/>
      <c r="L44" s="17"/>
    </row>
    <row r="45" s="1" customFormat="1" ht="14.4" customHeight="1">
      <c r="B45" s="17"/>
      <c r="I45" s="128"/>
      <c r="L45" s="17"/>
    </row>
    <row r="46" s="1" customFormat="1" ht="14.4" customHeight="1">
      <c r="B46" s="17"/>
      <c r="I46" s="128"/>
      <c r="L46" s="17"/>
    </row>
    <row r="47" s="1" customFormat="1" ht="14.4" customHeight="1">
      <c r="B47" s="17"/>
      <c r="I47" s="128"/>
      <c r="L47" s="17"/>
    </row>
    <row r="48" s="1" customFormat="1" ht="14.4" customHeight="1">
      <c r="B48" s="17"/>
      <c r="I48" s="128"/>
      <c r="L48" s="17"/>
    </row>
    <row r="49" s="1" customFormat="1" ht="14.4" customHeight="1">
      <c r="B49" s="17"/>
      <c r="I49" s="128"/>
      <c r="L49" s="17"/>
    </row>
    <row r="50" s="2" customFormat="1" ht="14.4" customHeight="1">
      <c r="B50" s="60"/>
      <c r="D50" s="162" t="s">
        <v>49</v>
      </c>
      <c r="E50" s="163"/>
      <c r="F50" s="163"/>
      <c r="G50" s="162" t="s">
        <v>50</v>
      </c>
      <c r="H50" s="163"/>
      <c r="I50" s="164"/>
      <c r="J50" s="163"/>
      <c r="K50" s="163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5" t="s">
        <v>51</v>
      </c>
      <c r="E61" s="166"/>
      <c r="F61" s="167" t="s">
        <v>52</v>
      </c>
      <c r="G61" s="165" t="s">
        <v>51</v>
      </c>
      <c r="H61" s="166"/>
      <c r="I61" s="168"/>
      <c r="J61" s="169" t="s">
        <v>52</v>
      </c>
      <c r="K61" s="166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2" t="s">
        <v>53</v>
      </c>
      <c r="E65" s="170"/>
      <c r="F65" s="170"/>
      <c r="G65" s="162" t="s">
        <v>54</v>
      </c>
      <c r="H65" s="170"/>
      <c r="I65" s="171"/>
      <c r="J65" s="170"/>
      <c r="K65" s="17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5" t="s">
        <v>51</v>
      </c>
      <c r="E76" s="166"/>
      <c r="F76" s="167" t="s">
        <v>52</v>
      </c>
      <c r="G76" s="165" t="s">
        <v>51</v>
      </c>
      <c r="H76" s="166"/>
      <c r="I76" s="168"/>
      <c r="J76" s="169" t="s">
        <v>52</v>
      </c>
      <c r="K76" s="166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2"/>
      <c r="C77" s="173"/>
      <c r="D77" s="173"/>
      <c r="E77" s="173"/>
      <c r="F77" s="173"/>
      <c r="G77" s="173"/>
      <c r="H77" s="173"/>
      <c r="I77" s="174"/>
      <c r="J77" s="173"/>
      <c r="K77" s="173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5"/>
      <c r="C81" s="176"/>
      <c r="D81" s="176"/>
      <c r="E81" s="176"/>
      <c r="F81" s="176"/>
      <c r="G81" s="176"/>
      <c r="H81" s="176"/>
      <c r="I81" s="177"/>
      <c r="J81" s="176"/>
      <c r="K81" s="17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85</v>
      </c>
      <c r="D82" s="37"/>
      <c r="E82" s="37"/>
      <c r="F82" s="37"/>
      <c r="G82" s="37"/>
      <c r="H82" s="37"/>
      <c r="I82" s="135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35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35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7" customHeight="1">
      <c r="A85" s="35"/>
      <c r="B85" s="36"/>
      <c r="C85" s="37"/>
      <c r="D85" s="37"/>
      <c r="E85" s="73" t="str">
        <f>E7</f>
        <v>Dlouhá Strouha, Kvasiny, kácení břehového porostu, ř. km 4,970 - 5,040 a ř. km 5,270 - 5,580</v>
      </c>
      <c r="F85" s="37"/>
      <c r="G85" s="37"/>
      <c r="H85" s="37"/>
      <c r="I85" s="135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135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>Kvasiny</v>
      </c>
      <c r="G87" s="37"/>
      <c r="H87" s="37"/>
      <c r="I87" s="138" t="s">
        <v>22</v>
      </c>
      <c r="J87" s="76" t="str">
        <f>IF(J10="","",J10)</f>
        <v>22.1.2020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35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Povodí Labe, státní podnik</v>
      </c>
      <c r="G89" s="37"/>
      <c r="H89" s="37"/>
      <c r="I89" s="138" t="s">
        <v>31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29</v>
      </c>
      <c r="D90" s="37"/>
      <c r="E90" s="37"/>
      <c r="F90" s="24" t="str">
        <f>IF(E16="","",E16)</f>
        <v>Vyplň údaj</v>
      </c>
      <c r="G90" s="37"/>
      <c r="H90" s="37"/>
      <c r="I90" s="138" t="s">
        <v>34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135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78" t="s">
        <v>86</v>
      </c>
      <c r="D92" s="179"/>
      <c r="E92" s="179"/>
      <c r="F92" s="179"/>
      <c r="G92" s="179"/>
      <c r="H92" s="179"/>
      <c r="I92" s="180"/>
      <c r="J92" s="181" t="s">
        <v>87</v>
      </c>
      <c r="K92" s="179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35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82" t="s">
        <v>88</v>
      </c>
      <c r="D94" s="37"/>
      <c r="E94" s="37"/>
      <c r="F94" s="37"/>
      <c r="G94" s="37"/>
      <c r="H94" s="37"/>
      <c r="I94" s="135"/>
      <c r="J94" s="107">
        <f>J114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89</v>
      </c>
    </row>
    <row r="95" s="9" customFormat="1" ht="24.96" customHeight="1">
      <c r="A95" s="9"/>
      <c r="B95" s="183"/>
      <c r="C95" s="184"/>
      <c r="D95" s="185" t="s">
        <v>90</v>
      </c>
      <c r="E95" s="186"/>
      <c r="F95" s="186"/>
      <c r="G95" s="186"/>
      <c r="H95" s="186"/>
      <c r="I95" s="187"/>
      <c r="J95" s="188">
        <f>J115</f>
        <v>0</v>
      </c>
      <c r="K95" s="184"/>
      <c r="L95" s="18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0"/>
      <c r="C96" s="191"/>
      <c r="D96" s="192" t="s">
        <v>91</v>
      </c>
      <c r="E96" s="193"/>
      <c r="F96" s="193"/>
      <c r="G96" s="193"/>
      <c r="H96" s="193"/>
      <c r="I96" s="194"/>
      <c r="J96" s="195">
        <f>J116</f>
        <v>0</v>
      </c>
      <c r="K96" s="191"/>
      <c r="L96" s="19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2" customFormat="1" ht="21.84" customHeight="1">
      <c r="A97" s="35"/>
      <c r="B97" s="36"/>
      <c r="C97" s="37"/>
      <c r="D97" s="37"/>
      <c r="E97" s="37"/>
      <c r="F97" s="37"/>
      <c r="G97" s="37"/>
      <c r="H97" s="37"/>
      <c r="I97" s="135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174"/>
      <c r="J98" s="64"/>
      <c r="K98" s="64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102" s="2" customFormat="1" ht="6.96" customHeight="1">
      <c r="A102" s="35"/>
      <c r="B102" s="65"/>
      <c r="C102" s="66"/>
      <c r="D102" s="66"/>
      <c r="E102" s="66"/>
      <c r="F102" s="66"/>
      <c r="G102" s="66"/>
      <c r="H102" s="66"/>
      <c r="I102" s="177"/>
      <c r="J102" s="66"/>
      <c r="K102" s="66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24.96" customHeight="1">
      <c r="A103" s="35"/>
      <c r="B103" s="36"/>
      <c r="C103" s="20" t="s">
        <v>92</v>
      </c>
      <c r="D103" s="37"/>
      <c r="E103" s="37"/>
      <c r="F103" s="37"/>
      <c r="G103" s="37"/>
      <c r="H103" s="37"/>
      <c r="I103" s="135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36"/>
      <c r="C104" s="37"/>
      <c r="D104" s="37"/>
      <c r="E104" s="37"/>
      <c r="F104" s="37"/>
      <c r="G104" s="37"/>
      <c r="H104" s="37"/>
      <c r="I104" s="135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12" customHeight="1">
      <c r="A105" s="35"/>
      <c r="B105" s="36"/>
      <c r="C105" s="29" t="s">
        <v>16</v>
      </c>
      <c r="D105" s="37"/>
      <c r="E105" s="37"/>
      <c r="F105" s="37"/>
      <c r="G105" s="37"/>
      <c r="H105" s="37"/>
      <c r="I105" s="135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7" customHeight="1">
      <c r="A106" s="35"/>
      <c r="B106" s="36"/>
      <c r="C106" s="37"/>
      <c r="D106" s="37"/>
      <c r="E106" s="73" t="str">
        <f>E7</f>
        <v>Dlouhá Strouha, Kvasiny, kácení břehového porostu, ř. km 4,970 - 5,040 a ř. km 5,270 - 5,580</v>
      </c>
      <c r="F106" s="37"/>
      <c r="G106" s="37"/>
      <c r="H106" s="37"/>
      <c r="I106" s="135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135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20</v>
      </c>
      <c r="D108" s="37"/>
      <c r="E108" s="37"/>
      <c r="F108" s="24" t="str">
        <f>F10</f>
        <v>Kvasiny</v>
      </c>
      <c r="G108" s="37"/>
      <c r="H108" s="37"/>
      <c r="I108" s="138" t="s">
        <v>22</v>
      </c>
      <c r="J108" s="76" t="str">
        <f>IF(J10="","",J10)</f>
        <v>22.1.2020</v>
      </c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135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5.15" customHeight="1">
      <c r="A110" s="35"/>
      <c r="B110" s="36"/>
      <c r="C110" s="29" t="s">
        <v>24</v>
      </c>
      <c r="D110" s="37"/>
      <c r="E110" s="37"/>
      <c r="F110" s="24" t="str">
        <f>E13</f>
        <v>Povodí Labe, státní podnik</v>
      </c>
      <c r="G110" s="37"/>
      <c r="H110" s="37"/>
      <c r="I110" s="138" t="s">
        <v>31</v>
      </c>
      <c r="J110" s="33" t="str">
        <f>E19</f>
        <v xml:space="preserve"> </v>
      </c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5.15" customHeight="1">
      <c r="A111" s="35"/>
      <c r="B111" s="36"/>
      <c r="C111" s="29" t="s">
        <v>29</v>
      </c>
      <c r="D111" s="37"/>
      <c r="E111" s="37"/>
      <c r="F111" s="24" t="str">
        <f>IF(E16="","",E16)</f>
        <v>Vyplň údaj</v>
      </c>
      <c r="G111" s="37"/>
      <c r="H111" s="37"/>
      <c r="I111" s="138" t="s">
        <v>34</v>
      </c>
      <c r="J111" s="33" t="str">
        <f>E22</f>
        <v xml:space="preserve"> 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0.32" customHeight="1">
      <c r="A112" s="35"/>
      <c r="B112" s="36"/>
      <c r="C112" s="37"/>
      <c r="D112" s="37"/>
      <c r="E112" s="37"/>
      <c r="F112" s="37"/>
      <c r="G112" s="37"/>
      <c r="H112" s="37"/>
      <c r="I112" s="135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1" customFormat="1" ht="29.28" customHeight="1">
      <c r="A113" s="197"/>
      <c r="B113" s="198"/>
      <c r="C113" s="199" t="s">
        <v>93</v>
      </c>
      <c r="D113" s="200" t="s">
        <v>61</v>
      </c>
      <c r="E113" s="200" t="s">
        <v>57</v>
      </c>
      <c r="F113" s="200" t="s">
        <v>58</v>
      </c>
      <c r="G113" s="200" t="s">
        <v>94</v>
      </c>
      <c r="H113" s="200" t="s">
        <v>95</v>
      </c>
      <c r="I113" s="201" t="s">
        <v>96</v>
      </c>
      <c r="J113" s="202" t="s">
        <v>87</v>
      </c>
      <c r="K113" s="203" t="s">
        <v>97</v>
      </c>
      <c r="L113" s="204"/>
      <c r="M113" s="97" t="s">
        <v>1</v>
      </c>
      <c r="N113" s="98" t="s">
        <v>40</v>
      </c>
      <c r="O113" s="98" t="s">
        <v>98</v>
      </c>
      <c r="P113" s="98" t="s">
        <v>99</v>
      </c>
      <c r="Q113" s="98" t="s">
        <v>100</v>
      </c>
      <c r="R113" s="98" t="s">
        <v>101</v>
      </c>
      <c r="S113" s="98" t="s">
        <v>102</v>
      </c>
      <c r="T113" s="99" t="s">
        <v>103</v>
      </c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</row>
    <row r="114" s="2" customFormat="1" ht="22.8" customHeight="1">
      <c r="A114" s="35"/>
      <c r="B114" s="36"/>
      <c r="C114" s="104" t="s">
        <v>104</v>
      </c>
      <c r="D114" s="37"/>
      <c r="E114" s="37"/>
      <c r="F114" s="37"/>
      <c r="G114" s="37"/>
      <c r="H114" s="37"/>
      <c r="I114" s="135"/>
      <c r="J114" s="205">
        <f>BK114</f>
        <v>0</v>
      </c>
      <c r="K114" s="37"/>
      <c r="L114" s="41"/>
      <c r="M114" s="100"/>
      <c r="N114" s="206"/>
      <c r="O114" s="101"/>
      <c r="P114" s="207">
        <f>P115</f>
        <v>0</v>
      </c>
      <c r="Q114" s="101"/>
      <c r="R114" s="207">
        <f>R115</f>
        <v>0</v>
      </c>
      <c r="S114" s="101"/>
      <c r="T114" s="208">
        <f>T115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4" t="s">
        <v>75</v>
      </c>
      <c r="AU114" s="14" t="s">
        <v>89</v>
      </c>
      <c r="BK114" s="209">
        <f>BK115</f>
        <v>0</v>
      </c>
    </row>
    <row r="115" s="12" customFormat="1" ht="25.92" customHeight="1">
      <c r="A115" s="12"/>
      <c r="B115" s="210"/>
      <c r="C115" s="211"/>
      <c r="D115" s="212" t="s">
        <v>75</v>
      </c>
      <c r="E115" s="213" t="s">
        <v>105</v>
      </c>
      <c r="F115" s="213" t="s">
        <v>106</v>
      </c>
      <c r="G115" s="211"/>
      <c r="H115" s="211"/>
      <c r="I115" s="214"/>
      <c r="J115" s="215">
        <f>BK115</f>
        <v>0</v>
      </c>
      <c r="K115" s="211"/>
      <c r="L115" s="216"/>
      <c r="M115" s="217"/>
      <c r="N115" s="218"/>
      <c r="O115" s="218"/>
      <c r="P115" s="219">
        <f>P116</f>
        <v>0</v>
      </c>
      <c r="Q115" s="218"/>
      <c r="R115" s="219">
        <f>R116</f>
        <v>0</v>
      </c>
      <c r="S115" s="218"/>
      <c r="T115" s="220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21" t="s">
        <v>81</v>
      </c>
      <c r="AT115" s="222" t="s">
        <v>75</v>
      </c>
      <c r="AU115" s="222" t="s">
        <v>76</v>
      </c>
      <c r="AY115" s="221" t="s">
        <v>107</v>
      </c>
      <c r="BK115" s="223">
        <f>BK116</f>
        <v>0</v>
      </c>
    </row>
    <row r="116" s="12" customFormat="1" ht="22.8" customHeight="1">
      <c r="A116" s="12"/>
      <c r="B116" s="210"/>
      <c r="C116" s="211"/>
      <c r="D116" s="212" t="s">
        <v>75</v>
      </c>
      <c r="E116" s="224" t="s">
        <v>81</v>
      </c>
      <c r="F116" s="224" t="s">
        <v>108</v>
      </c>
      <c r="G116" s="211"/>
      <c r="H116" s="211"/>
      <c r="I116" s="214"/>
      <c r="J116" s="225">
        <f>BK116</f>
        <v>0</v>
      </c>
      <c r="K116" s="211"/>
      <c r="L116" s="216"/>
      <c r="M116" s="217"/>
      <c r="N116" s="218"/>
      <c r="O116" s="218"/>
      <c r="P116" s="219">
        <f>SUM(P117:P152)</f>
        <v>0</v>
      </c>
      <c r="Q116" s="218"/>
      <c r="R116" s="219">
        <f>SUM(R117:R152)</f>
        <v>0</v>
      </c>
      <c r="S116" s="218"/>
      <c r="T116" s="220">
        <f>SUM(T117:T152)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21" t="s">
        <v>81</v>
      </c>
      <c r="AT116" s="222" t="s">
        <v>75</v>
      </c>
      <c r="AU116" s="222" t="s">
        <v>81</v>
      </c>
      <c r="AY116" s="221" t="s">
        <v>107</v>
      </c>
      <c r="BK116" s="223">
        <f>SUM(BK117:BK152)</f>
        <v>0</v>
      </c>
    </row>
    <row r="117" s="2" customFormat="1" ht="24" customHeight="1">
      <c r="A117" s="35"/>
      <c r="B117" s="36"/>
      <c r="C117" s="226" t="s">
        <v>109</v>
      </c>
      <c r="D117" s="226" t="s">
        <v>110</v>
      </c>
      <c r="E117" s="227" t="s">
        <v>111</v>
      </c>
      <c r="F117" s="228" t="s">
        <v>112</v>
      </c>
      <c r="G117" s="229" t="s">
        <v>113</v>
      </c>
      <c r="H117" s="230">
        <v>90</v>
      </c>
      <c r="I117" s="231"/>
      <c r="J117" s="232">
        <f>ROUND(I117*H117,2)</f>
        <v>0</v>
      </c>
      <c r="K117" s="233"/>
      <c r="L117" s="41"/>
      <c r="M117" s="234" t="s">
        <v>1</v>
      </c>
      <c r="N117" s="235" t="s">
        <v>41</v>
      </c>
      <c r="O117" s="88"/>
      <c r="P117" s="236">
        <f>O117*H117</f>
        <v>0</v>
      </c>
      <c r="Q117" s="236">
        <v>0</v>
      </c>
      <c r="R117" s="236">
        <f>Q117*H117</f>
        <v>0</v>
      </c>
      <c r="S117" s="236">
        <v>0</v>
      </c>
      <c r="T117" s="237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38" t="s">
        <v>114</v>
      </c>
      <c r="AT117" s="238" t="s">
        <v>110</v>
      </c>
      <c r="AU117" s="238" t="s">
        <v>83</v>
      </c>
      <c r="AY117" s="14" t="s">
        <v>107</v>
      </c>
      <c r="BE117" s="239">
        <f>IF(N117="základní",J117,0)</f>
        <v>0</v>
      </c>
      <c r="BF117" s="239">
        <f>IF(N117="snížená",J117,0)</f>
        <v>0</v>
      </c>
      <c r="BG117" s="239">
        <f>IF(N117="zákl. přenesená",J117,0)</f>
        <v>0</v>
      </c>
      <c r="BH117" s="239">
        <f>IF(N117="sníž. přenesená",J117,0)</f>
        <v>0</v>
      </c>
      <c r="BI117" s="239">
        <f>IF(N117="nulová",J117,0)</f>
        <v>0</v>
      </c>
      <c r="BJ117" s="14" t="s">
        <v>81</v>
      </c>
      <c r="BK117" s="239">
        <f>ROUND(I117*H117,2)</f>
        <v>0</v>
      </c>
      <c r="BL117" s="14" t="s">
        <v>114</v>
      </c>
      <c r="BM117" s="238" t="s">
        <v>115</v>
      </c>
    </row>
    <row r="118" s="2" customFormat="1">
      <c r="A118" s="35"/>
      <c r="B118" s="36"/>
      <c r="C118" s="37"/>
      <c r="D118" s="240" t="s">
        <v>116</v>
      </c>
      <c r="E118" s="37"/>
      <c r="F118" s="241" t="s">
        <v>117</v>
      </c>
      <c r="G118" s="37"/>
      <c r="H118" s="37"/>
      <c r="I118" s="135"/>
      <c r="J118" s="37"/>
      <c r="K118" s="37"/>
      <c r="L118" s="41"/>
      <c r="M118" s="242"/>
      <c r="N118" s="243"/>
      <c r="O118" s="88"/>
      <c r="P118" s="88"/>
      <c r="Q118" s="88"/>
      <c r="R118" s="88"/>
      <c r="S118" s="88"/>
      <c r="T118" s="89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116</v>
      </c>
      <c r="AU118" s="14" t="s">
        <v>83</v>
      </c>
    </row>
    <row r="119" s="2" customFormat="1" ht="24" customHeight="1">
      <c r="A119" s="35"/>
      <c r="B119" s="36"/>
      <c r="C119" s="226" t="s">
        <v>81</v>
      </c>
      <c r="D119" s="226" t="s">
        <v>110</v>
      </c>
      <c r="E119" s="227" t="s">
        <v>118</v>
      </c>
      <c r="F119" s="228" t="s">
        <v>119</v>
      </c>
      <c r="G119" s="229" t="s">
        <v>120</v>
      </c>
      <c r="H119" s="230">
        <v>1</v>
      </c>
      <c r="I119" s="231"/>
      <c r="J119" s="232">
        <f>ROUND(I119*H119,2)</f>
        <v>0</v>
      </c>
      <c r="K119" s="233"/>
      <c r="L119" s="41"/>
      <c r="M119" s="234" t="s">
        <v>1</v>
      </c>
      <c r="N119" s="235" t="s">
        <v>41</v>
      </c>
      <c r="O119" s="88"/>
      <c r="P119" s="236">
        <f>O119*H119</f>
        <v>0</v>
      </c>
      <c r="Q119" s="236">
        <v>0</v>
      </c>
      <c r="R119" s="236">
        <f>Q119*H119</f>
        <v>0</v>
      </c>
      <c r="S119" s="236">
        <v>0</v>
      </c>
      <c r="T119" s="237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38" t="s">
        <v>114</v>
      </c>
      <c r="AT119" s="238" t="s">
        <v>110</v>
      </c>
      <c r="AU119" s="238" t="s">
        <v>83</v>
      </c>
      <c r="AY119" s="14" t="s">
        <v>107</v>
      </c>
      <c r="BE119" s="239">
        <f>IF(N119="základní",J119,0)</f>
        <v>0</v>
      </c>
      <c r="BF119" s="239">
        <f>IF(N119="snížená",J119,0)</f>
        <v>0</v>
      </c>
      <c r="BG119" s="239">
        <f>IF(N119="zákl. přenesená",J119,0)</f>
        <v>0</v>
      </c>
      <c r="BH119" s="239">
        <f>IF(N119="sníž. přenesená",J119,0)</f>
        <v>0</v>
      </c>
      <c r="BI119" s="239">
        <f>IF(N119="nulová",J119,0)</f>
        <v>0</v>
      </c>
      <c r="BJ119" s="14" t="s">
        <v>81</v>
      </c>
      <c r="BK119" s="239">
        <f>ROUND(I119*H119,2)</f>
        <v>0</v>
      </c>
      <c r="BL119" s="14" t="s">
        <v>114</v>
      </c>
      <c r="BM119" s="238" t="s">
        <v>121</v>
      </c>
    </row>
    <row r="120" s="2" customFormat="1">
      <c r="A120" s="35"/>
      <c r="B120" s="36"/>
      <c r="C120" s="37"/>
      <c r="D120" s="240" t="s">
        <v>116</v>
      </c>
      <c r="E120" s="37"/>
      <c r="F120" s="241" t="s">
        <v>122</v>
      </c>
      <c r="G120" s="37"/>
      <c r="H120" s="37"/>
      <c r="I120" s="135"/>
      <c r="J120" s="37"/>
      <c r="K120" s="37"/>
      <c r="L120" s="41"/>
      <c r="M120" s="242"/>
      <c r="N120" s="243"/>
      <c r="O120" s="88"/>
      <c r="P120" s="88"/>
      <c r="Q120" s="88"/>
      <c r="R120" s="88"/>
      <c r="S120" s="88"/>
      <c r="T120" s="89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116</v>
      </c>
      <c r="AU120" s="14" t="s">
        <v>83</v>
      </c>
    </row>
    <row r="121" s="2" customFormat="1" ht="24" customHeight="1">
      <c r="A121" s="35"/>
      <c r="B121" s="36"/>
      <c r="C121" s="226" t="s">
        <v>83</v>
      </c>
      <c r="D121" s="226" t="s">
        <v>110</v>
      </c>
      <c r="E121" s="227" t="s">
        <v>123</v>
      </c>
      <c r="F121" s="228" t="s">
        <v>124</v>
      </c>
      <c r="G121" s="229" t="s">
        <v>120</v>
      </c>
      <c r="H121" s="230">
        <v>2</v>
      </c>
      <c r="I121" s="231"/>
      <c r="J121" s="232">
        <f>ROUND(I121*H121,2)</f>
        <v>0</v>
      </c>
      <c r="K121" s="233"/>
      <c r="L121" s="41"/>
      <c r="M121" s="234" t="s">
        <v>1</v>
      </c>
      <c r="N121" s="235" t="s">
        <v>41</v>
      </c>
      <c r="O121" s="88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38" t="s">
        <v>114</v>
      </c>
      <c r="AT121" s="238" t="s">
        <v>110</v>
      </c>
      <c r="AU121" s="238" t="s">
        <v>83</v>
      </c>
      <c r="AY121" s="14" t="s">
        <v>107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4" t="s">
        <v>81</v>
      </c>
      <c r="BK121" s="239">
        <f>ROUND(I121*H121,2)</f>
        <v>0</v>
      </c>
      <c r="BL121" s="14" t="s">
        <v>114</v>
      </c>
      <c r="BM121" s="238" t="s">
        <v>125</v>
      </c>
    </row>
    <row r="122" s="2" customFormat="1">
      <c r="A122" s="35"/>
      <c r="B122" s="36"/>
      <c r="C122" s="37"/>
      <c r="D122" s="240" t="s">
        <v>116</v>
      </c>
      <c r="E122" s="37"/>
      <c r="F122" s="241" t="s">
        <v>126</v>
      </c>
      <c r="G122" s="37"/>
      <c r="H122" s="37"/>
      <c r="I122" s="135"/>
      <c r="J122" s="37"/>
      <c r="K122" s="37"/>
      <c r="L122" s="41"/>
      <c r="M122" s="242"/>
      <c r="N122" s="243"/>
      <c r="O122" s="88"/>
      <c r="P122" s="88"/>
      <c r="Q122" s="88"/>
      <c r="R122" s="88"/>
      <c r="S122" s="88"/>
      <c r="T122" s="89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116</v>
      </c>
      <c r="AU122" s="14" t="s">
        <v>83</v>
      </c>
    </row>
    <row r="123" s="2" customFormat="1" ht="24" customHeight="1">
      <c r="A123" s="35"/>
      <c r="B123" s="36"/>
      <c r="C123" s="226" t="s">
        <v>127</v>
      </c>
      <c r="D123" s="226" t="s">
        <v>110</v>
      </c>
      <c r="E123" s="227" t="s">
        <v>128</v>
      </c>
      <c r="F123" s="228" t="s">
        <v>129</v>
      </c>
      <c r="G123" s="229" t="s">
        <v>120</v>
      </c>
      <c r="H123" s="230">
        <v>8</v>
      </c>
      <c r="I123" s="231"/>
      <c r="J123" s="232">
        <f>ROUND(I123*H123,2)</f>
        <v>0</v>
      </c>
      <c r="K123" s="233"/>
      <c r="L123" s="41"/>
      <c r="M123" s="234" t="s">
        <v>1</v>
      </c>
      <c r="N123" s="235" t="s">
        <v>41</v>
      </c>
      <c r="O123" s="88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38" t="s">
        <v>114</v>
      </c>
      <c r="AT123" s="238" t="s">
        <v>110</v>
      </c>
      <c r="AU123" s="238" t="s">
        <v>83</v>
      </c>
      <c r="AY123" s="14" t="s">
        <v>107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4" t="s">
        <v>81</v>
      </c>
      <c r="BK123" s="239">
        <f>ROUND(I123*H123,2)</f>
        <v>0</v>
      </c>
      <c r="BL123" s="14" t="s">
        <v>114</v>
      </c>
      <c r="BM123" s="238" t="s">
        <v>130</v>
      </c>
    </row>
    <row r="124" s="2" customFormat="1">
      <c r="A124" s="35"/>
      <c r="B124" s="36"/>
      <c r="C124" s="37"/>
      <c r="D124" s="240" t="s">
        <v>116</v>
      </c>
      <c r="E124" s="37"/>
      <c r="F124" s="241" t="s">
        <v>131</v>
      </c>
      <c r="G124" s="37"/>
      <c r="H124" s="37"/>
      <c r="I124" s="135"/>
      <c r="J124" s="37"/>
      <c r="K124" s="37"/>
      <c r="L124" s="41"/>
      <c r="M124" s="242"/>
      <c r="N124" s="243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116</v>
      </c>
      <c r="AU124" s="14" t="s">
        <v>83</v>
      </c>
    </row>
    <row r="125" s="2" customFormat="1" ht="24" customHeight="1">
      <c r="A125" s="35"/>
      <c r="B125" s="36"/>
      <c r="C125" s="226" t="s">
        <v>114</v>
      </c>
      <c r="D125" s="226" t="s">
        <v>110</v>
      </c>
      <c r="E125" s="227" t="s">
        <v>132</v>
      </c>
      <c r="F125" s="228" t="s">
        <v>133</v>
      </c>
      <c r="G125" s="229" t="s">
        <v>120</v>
      </c>
      <c r="H125" s="230">
        <v>10</v>
      </c>
      <c r="I125" s="231"/>
      <c r="J125" s="232">
        <f>ROUND(I125*H125,2)</f>
        <v>0</v>
      </c>
      <c r="K125" s="233"/>
      <c r="L125" s="41"/>
      <c r="M125" s="234" t="s">
        <v>1</v>
      </c>
      <c r="N125" s="235" t="s">
        <v>41</v>
      </c>
      <c r="O125" s="88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114</v>
      </c>
      <c r="AT125" s="238" t="s">
        <v>110</v>
      </c>
      <c r="AU125" s="238" t="s">
        <v>83</v>
      </c>
      <c r="AY125" s="14" t="s">
        <v>107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4" t="s">
        <v>81</v>
      </c>
      <c r="BK125" s="239">
        <f>ROUND(I125*H125,2)</f>
        <v>0</v>
      </c>
      <c r="BL125" s="14" t="s">
        <v>114</v>
      </c>
      <c r="BM125" s="238" t="s">
        <v>134</v>
      </c>
    </row>
    <row r="126" s="2" customFormat="1">
      <c r="A126" s="35"/>
      <c r="B126" s="36"/>
      <c r="C126" s="37"/>
      <c r="D126" s="240" t="s">
        <v>116</v>
      </c>
      <c r="E126" s="37"/>
      <c r="F126" s="241" t="s">
        <v>135</v>
      </c>
      <c r="G126" s="37"/>
      <c r="H126" s="37"/>
      <c r="I126" s="135"/>
      <c r="J126" s="37"/>
      <c r="K126" s="37"/>
      <c r="L126" s="41"/>
      <c r="M126" s="242"/>
      <c r="N126" s="243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116</v>
      </c>
      <c r="AU126" s="14" t="s">
        <v>83</v>
      </c>
    </row>
    <row r="127" s="2" customFormat="1" ht="24" customHeight="1">
      <c r="A127" s="35"/>
      <c r="B127" s="36"/>
      <c r="C127" s="226" t="s">
        <v>136</v>
      </c>
      <c r="D127" s="226" t="s">
        <v>110</v>
      </c>
      <c r="E127" s="227" t="s">
        <v>137</v>
      </c>
      <c r="F127" s="228" t="s">
        <v>138</v>
      </c>
      <c r="G127" s="229" t="s">
        <v>120</v>
      </c>
      <c r="H127" s="230">
        <v>3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41</v>
      </c>
      <c r="O127" s="88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114</v>
      </c>
      <c r="AT127" s="238" t="s">
        <v>110</v>
      </c>
      <c r="AU127" s="238" t="s">
        <v>83</v>
      </c>
      <c r="AY127" s="14" t="s">
        <v>107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4" t="s">
        <v>81</v>
      </c>
      <c r="BK127" s="239">
        <f>ROUND(I127*H127,2)</f>
        <v>0</v>
      </c>
      <c r="BL127" s="14" t="s">
        <v>114</v>
      </c>
      <c r="BM127" s="238" t="s">
        <v>139</v>
      </c>
    </row>
    <row r="128" s="2" customFormat="1">
      <c r="A128" s="35"/>
      <c r="B128" s="36"/>
      <c r="C128" s="37"/>
      <c r="D128" s="240" t="s">
        <v>116</v>
      </c>
      <c r="E128" s="37"/>
      <c r="F128" s="241" t="s">
        <v>140</v>
      </c>
      <c r="G128" s="37"/>
      <c r="H128" s="37"/>
      <c r="I128" s="135"/>
      <c r="J128" s="37"/>
      <c r="K128" s="37"/>
      <c r="L128" s="41"/>
      <c r="M128" s="242"/>
      <c r="N128" s="243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116</v>
      </c>
      <c r="AU128" s="14" t="s">
        <v>83</v>
      </c>
    </row>
    <row r="129" s="2" customFormat="1" ht="24" customHeight="1">
      <c r="A129" s="35"/>
      <c r="B129" s="36"/>
      <c r="C129" s="226" t="s">
        <v>141</v>
      </c>
      <c r="D129" s="226" t="s">
        <v>110</v>
      </c>
      <c r="E129" s="227" t="s">
        <v>142</v>
      </c>
      <c r="F129" s="228" t="s">
        <v>143</v>
      </c>
      <c r="G129" s="229" t="s">
        <v>120</v>
      </c>
      <c r="H129" s="230">
        <v>3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41</v>
      </c>
      <c r="O129" s="88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114</v>
      </c>
      <c r="AT129" s="238" t="s">
        <v>110</v>
      </c>
      <c r="AU129" s="238" t="s">
        <v>83</v>
      </c>
      <c r="AY129" s="14" t="s">
        <v>107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4" t="s">
        <v>81</v>
      </c>
      <c r="BK129" s="239">
        <f>ROUND(I129*H129,2)</f>
        <v>0</v>
      </c>
      <c r="BL129" s="14" t="s">
        <v>114</v>
      </c>
      <c r="BM129" s="238" t="s">
        <v>144</v>
      </c>
    </row>
    <row r="130" s="2" customFormat="1">
      <c r="A130" s="35"/>
      <c r="B130" s="36"/>
      <c r="C130" s="37"/>
      <c r="D130" s="240" t="s">
        <v>116</v>
      </c>
      <c r="E130" s="37"/>
      <c r="F130" s="241" t="s">
        <v>145</v>
      </c>
      <c r="G130" s="37"/>
      <c r="H130" s="37"/>
      <c r="I130" s="135"/>
      <c r="J130" s="37"/>
      <c r="K130" s="37"/>
      <c r="L130" s="41"/>
      <c r="M130" s="242"/>
      <c r="N130" s="243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116</v>
      </c>
      <c r="AU130" s="14" t="s">
        <v>83</v>
      </c>
    </row>
    <row r="131" s="2" customFormat="1" ht="24" customHeight="1">
      <c r="A131" s="35"/>
      <c r="B131" s="36"/>
      <c r="C131" s="226" t="s">
        <v>146</v>
      </c>
      <c r="D131" s="226" t="s">
        <v>110</v>
      </c>
      <c r="E131" s="227" t="s">
        <v>147</v>
      </c>
      <c r="F131" s="228" t="s">
        <v>148</v>
      </c>
      <c r="G131" s="229" t="s">
        <v>120</v>
      </c>
      <c r="H131" s="230">
        <v>3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41</v>
      </c>
      <c r="O131" s="88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114</v>
      </c>
      <c r="AT131" s="238" t="s">
        <v>110</v>
      </c>
      <c r="AU131" s="238" t="s">
        <v>83</v>
      </c>
      <c r="AY131" s="14" t="s">
        <v>107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4" t="s">
        <v>81</v>
      </c>
      <c r="BK131" s="239">
        <f>ROUND(I131*H131,2)</f>
        <v>0</v>
      </c>
      <c r="BL131" s="14" t="s">
        <v>114</v>
      </c>
      <c r="BM131" s="238" t="s">
        <v>149</v>
      </c>
    </row>
    <row r="132" s="2" customFormat="1">
      <c r="A132" s="35"/>
      <c r="B132" s="36"/>
      <c r="C132" s="37"/>
      <c r="D132" s="240" t="s">
        <v>116</v>
      </c>
      <c r="E132" s="37"/>
      <c r="F132" s="241" t="s">
        <v>150</v>
      </c>
      <c r="G132" s="37"/>
      <c r="H132" s="37"/>
      <c r="I132" s="135"/>
      <c r="J132" s="37"/>
      <c r="K132" s="37"/>
      <c r="L132" s="41"/>
      <c r="M132" s="242"/>
      <c r="N132" s="243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116</v>
      </c>
      <c r="AU132" s="14" t="s">
        <v>83</v>
      </c>
    </row>
    <row r="133" s="2" customFormat="1" ht="24" customHeight="1">
      <c r="A133" s="35"/>
      <c r="B133" s="36"/>
      <c r="C133" s="226" t="s">
        <v>151</v>
      </c>
      <c r="D133" s="226" t="s">
        <v>110</v>
      </c>
      <c r="E133" s="227" t="s">
        <v>152</v>
      </c>
      <c r="F133" s="228" t="s">
        <v>153</v>
      </c>
      <c r="G133" s="229" t="s">
        <v>120</v>
      </c>
      <c r="H133" s="230">
        <v>18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41</v>
      </c>
      <c r="O133" s="88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114</v>
      </c>
      <c r="AT133" s="238" t="s">
        <v>110</v>
      </c>
      <c r="AU133" s="238" t="s">
        <v>83</v>
      </c>
      <c r="AY133" s="14" t="s">
        <v>107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4" t="s">
        <v>81</v>
      </c>
      <c r="BK133" s="239">
        <f>ROUND(I133*H133,2)</f>
        <v>0</v>
      </c>
      <c r="BL133" s="14" t="s">
        <v>114</v>
      </c>
      <c r="BM133" s="238" t="s">
        <v>154</v>
      </c>
    </row>
    <row r="134" s="2" customFormat="1">
      <c r="A134" s="35"/>
      <c r="B134" s="36"/>
      <c r="C134" s="37"/>
      <c r="D134" s="240" t="s">
        <v>116</v>
      </c>
      <c r="E134" s="37"/>
      <c r="F134" s="241" t="s">
        <v>155</v>
      </c>
      <c r="G134" s="37"/>
      <c r="H134" s="37"/>
      <c r="I134" s="135"/>
      <c r="J134" s="37"/>
      <c r="K134" s="37"/>
      <c r="L134" s="41"/>
      <c r="M134" s="242"/>
      <c r="N134" s="243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116</v>
      </c>
      <c r="AU134" s="14" t="s">
        <v>83</v>
      </c>
    </row>
    <row r="135" s="2" customFormat="1" ht="24" customHeight="1">
      <c r="A135" s="35"/>
      <c r="B135" s="36"/>
      <c r="C135" s="226" t="s">
        <v>156</v>
      </c>
      <c r="D135" s="226" t="s">
        <v>110</v>
      </c>
      <c r="E135" s="227" t="s">
        <v>157</v>
      </c>
      <c r="F135" s="228" t="s">
        <v>158</v>
      </c>
      <c r="G135" s="229" t="s">
        <v>120</v>
      </c>
      <c r="H135" s="230">
        <v>6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41</v>
      </c>
      <c r="O135" s="88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114</v>
      </c>
      <c r="AT135" s="238" t="s">
        <v>110</v>
      </c>
      <c r="AU135" s="238" t="s">
        <v>83</v>
      </c>
      <c r="AY135" s="14" t="s">
        <v>107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4" t="s">
        <v>81</v>
      </c>
      <c r="BK135" s="239">
        <f>ROUND(I135*H135,2)</f>
        <v>0</v>
      </c>
      <c r="BL135" s="14" t="s">
        <v>114</v>
      </c>
      <c r="BM135" s="238" t="s">
        <v>159</v>
      </c>
    </row>
    <row r="136" s="2" customFormat="1">
      <c r="A136" s="35"/>
      <c r="B136" s="36"/>
      <c r="C136" s="37"/>
      <c r="D136" s="240" t="s">
        <v>116</v>
      </c>
      <c r="E136" s="37"/>
      <c r="F136" s="241" t="s">
        <v>160</v>
      </c>
      <c r="G136" s="37"/>
      <c r="H136" s="37"/>
      <c r="I136" s="135"/>
      <c r="J136" s="37"/>
      <c r="K136" s="37"/>
      <c r="L136" s="41"/>
      <c r="M136" s="242"/>
      <c r="N136" s="243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116</v>
      </c>
      <c r="AU136" s="14" t="s">
        <v>83</v>
      </c>
    </row>
    <row r="137" s="2" customFormat="1" ht="24" customHeight="1">
      <c r="A137" s="35"/>
      <c r="B137" s="36"/>
      <c r="C137" s="226" t="s">
        <v>161</v>
      </c>
      <c r="D137" s="226" t="s">
        <v>110</v>
      </c>
      <c r="E137" s="227" t="s">
        <v>162</v>
      </c>
      <c r="F137" s="228" t="s">
        <v>163</v>
      </c>
      <c r="G137" s="229" t="s">
        <v>120</v>
      </c>
      <c r="H137" s="230">
        <v>3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41</v>
      </c>
      <c r="O137" s="88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114</v>
      </c>
      <c r="AT137" s="238" t="s">
        <v>110</v>
      </c>
      <c r="AU137" s="238" t="s">
        <v>83</v>
      </c>
      <c r="AY137" s="14" t="s">
        <v>107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4" t="s">
        <v>81</v>
      </c>
      <c r="BK137" s="239">
        <f>ROUND(I137*H137,2)</f>
        <v>0</v>
      </c>
      <c r="BL137" s="14" t="s">
        <v>114</v>
      </c>
      <c r="BM137" s="238" t="s">
        <v>164</v>
      </c>
    </row>
    <row r="138" s="2" customFormat="1">
      <c r="A138" s="35"/>
      <c r="B138" s="36"/>
      <c r="C138" s="37"/>
      <c r="D138" s="240" t="s">
        <v>116</v>
      </c>
      <c r="E138" s="37"/>
      <c r="F138" s="241" t="s">
        <v>165</v>
      </c>
      <c r="G138" s="37"/>
      <c r="H138" s="37"/>
      <c r="I138" s="135"/>
      <c r="J138" s="37"/>
      <c r="K138" s="37"/>
      <c r="L138" s="41"/>
      <c r="M138" s="242"/>
      <c r="N138" s="243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116</v>
      </c>
      <c r="AU138" s="14" t="s">
        <v>83</v>
      </c>
    </row>
    <row r="139" s="2" customFormat="1" ht="24" customHeight="1">
      <c r="A139" s="35"/>
      <c r="B139" s="36"/>
      <c r="C139" s="226" t="s">
        <v>166</v>
      </c>
      <c r="D139" s="226" t="s">
        <v>110</v>
      </c>
      <c r="E139" s="227" t="s">
        <v>167</v>
      </c>
      <c r="F139" s="228" t="s">
        <v>168</v>
      </c>
      <c r="G139" s="229" t="s">
        <v>120</v>
      </c>
      <c r="H139" s="230">
        <v>18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41</v>
      </c>
      <c r="O139" s="88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114</v>
      </c>
      <c r="AT139" s="238" t="s">
        <v>110</v>
      </c>
      <c r="AU139" s="238" t="s">
        <v>83</v>
      </c>
      <c r="AY139" s="14" t="s">
        <v>107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4" t="s">
        <v>81</v>
      </c>
      <c r="BK139" s="239">
        <f>ROUND(I139*H139,2)</f>
        <v>0</v>
      </c>
      <c r="BL139" s="14" t="s">
        <v>114</v>
      </c>
      <c r="BM139" s="238" t="s">
        <v>169</v>
      </c>
    </row>
    <row r="140" s="2" customFormat="1">
      <c r="A140" s="35"/>
      <c r="B140" s="36"/>
      <c r="C140" s="37"/>
      <c r="D140" s="240" t="s">
        <v>116</v>
      </c>
      <c r="E140" s="37"/>
      <c r="F140" s="241" t="s">
        <v>170</v>
      </c>
      <c r="G140" s="37"/>
      <c r="H140" s="37"/>
      <c r="I140" s="135"/>
      <c r="J140" s="37"/>
      <c r="K140" s="37"/>
      <c r="L140" s="41"/>
      <c r="M140" s="242"/>
      <c r="N140" s="243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116</v>
      </c>
      <c r="AU140" s="14" t="s">
        <v>83</v>
      </c>
    </row>
    <row r="141" s="2" customFormat="1" ht="24" customHeight="1">
      <c r="A141" s="35"/>
      <c r="B141" s="36"/>
      <c r="C141" s="226" t="s">
        <v>171</v>
      </c>
      <c r="D141" s="226" t="s">
        <v>110</v>
      </c>
      <c r="E141" s="227" t="s">
        <v>172</v>
      </c>
      <c r="F141" s="228" t="s">
        <v>173</v>
      </c>
      <c r="G141" s="229" t="s">
        <v>120</v>
      </c>
      <c r="H141" s="230">
        <v>6</v>
      </c>
      <c r="I141" s="231"/>
      <c r="J141" s="232">
        <f>ROUND(I141*H141,2)</f>
        <v>0</v>
      </c>
      <c r="K141" s="233"/>
      <c r="L141" s="41"/>
      <c r="M141" s="234" t="s">
        <v>1</v>
      </c>
      <c r="N141" s="235" t="s">
        <v>41</v>
      </c>
      <c r="O141" s="88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114</v>
      </c>
      <c r="AT141" s="238" t="s">
        <v>110</v>
      </c>
      <c r="AU141" s="238" t="s">
        <v>83</v>
      </c>
      <c r="AY141" s="14" t="s">
        <v>107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4" t="s">
        <v>81</v>
      </c>
      <c r="BK141" s="239">
        <f>ROUND(I141*H141,2)</f>
        <v>0</v>
      </c>
      <c r="BL141" s="14" t="s">
        <v>114</v>
      </c>
      <c r="BM141" s="238" t="s">
        <v>174</v>
      </c>
    </row>
    <row r="142" s="2" customFormat="1">
      <c r="A142" s="35"/>
      <c r="B142" s="36"/>
      <c r="C142" s="37"/>
      <c r="D142" s="240" t="s">
        <v>116</v>
      </c>
      <c r="E142" s="37"/>
      <c r="F142" s="241" t="s">
        <v>175</v>
      </c>
      <c r="G142" s="37"/>
      <c r="H142" s="37"/>
      <c r="I142" s="135"/>
      <c r="J142" s="37"/>
      <c r="K142" s="37"/>
      <c r="L142" s="41"/>
      <c r="M142" s="242"/>
      <c r="N142" s="243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116</v>
      </c>
      <c r="AU142" s="14" t="s">
        <v>83</v>
      </c>
    </row>
    <row r="143" s="2" customFormat="1" ht="16.5" customHeight="1">
      <c r="A143" s="35"/>
      <c r="B143" s="36"/>
      <c r="C143" s="226" t="s">
        <v>176</v>
      </c>
      <c r="D143" s="226" t="s">
        <v>110</v>
      </c>
      <c r="E143" s="227" t="s">
        <v>177</v>
      </c>
      <c r="F143" s="228" t="s">
        <v>178</v>
      </c>
      <c r="G143" s="229" t="s">
        <v>179</v>
      </c>
      <c r="H143" s="230">
        <v>1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41</v>
      </c>
      <c r="O143" s="88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114</v>
      </c>
      <c r="AT143" s="238" t="s">
        <v>110</v>
      </c>
      <c r="AU143" s="238" t="s">
        <v>83</v>
      </c>
      <c r="AY143" s="14" t="s">
        <v>107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4" t="s">
        <v>81</v>
      </c>
      <c r="BK143" s="239">
        <f>ROUND(I143*H143,2)</f>
        <v>0</v>
      </c>
      <c r="BL143" s="14" t="s">
        <v>114</v>
      </c>
      <c r="BM143" s="238" t="s">
        <v>180</v>
      </c>
    </row>
    <row r="144" s="2" customFormat="1">
      <c r="A144" s="35"/>
      <c r="B144" s="36"/>
      <c r="C144" s="37"/>
      <c r="D144" s="240" t="s">
        <v>116</v>
      </c>
      <c r="E144" s="37"/>
      <c r="F144" s="241" t="s">
        <v>178</v>
      </c>
      <c r="G144" s="37"/>
      <c r="H144" s="37"/>
      <c r="I144" s="135"/>
      <c r="J144" s="37"/>
      <c r="K144" s="37"/>
      <c r="L144" s="41"/>
      <c r="M144" s="242"/>
      <c r="N144" s="243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116</v>
      </c>
      <c r="AU144" s="14" t="s">
        <v>83</v>
      </c>
    </row>
    <row r="145" s="2" customFormat="1" ht="16.5" customHeight="1">
      <c r="A145" s="35"/>
      <c r="B145" s="36"/>
      <c r="C145" s="226" t="s">
        <v>8</v>
      </c>
      <c r="D145" s="226" t="s">
        <v>110</v>
      </c>
      <c r="E145" s="227" t="s">
        <v>181</v>
      </c>
      <c r="F145" s="228" t="s">
        <v>182</v>
      </c>
      <c r="G145" s="229" t="s">
        <v>179</v>
      </c>
      <c r="H145" s="230">
        <v>1</v>
      </c>
      <c r="I145" s="231"/>
      <c r="J145" s="232">
        <f>ROUND(I145*H145,2)</f>
        <v>0</v>
      </c>
      <c r="K145" s="233"/>
      <c r="L145" s="41"/>
      <c r="M145" s="234" t="s">
        <v>1</v>
      </c>
      <c r="N145" s="235" t="s">
        <v>41</v>
      </c>
      <c r="O145" s="88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114</v>
      </c>
      <c r="AT145" s="238" t="s">
        <v>110</v>
      </c>
      <c r="AU145" s="238" t="s">
        <v>83</v>
      </c>
      <c r="AY145" s="14" t="s">
        <v>107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4" t="s">
        <v>81</v>
      </c>
      <c r="BK145" s="239">
        <f>ROUND(I145*H145,2)</f>
        <v>0</v>
      </c>
      <c r="BL145" s="14" t="s">
        <v>114</v>
      </c>
      <c r="BM145" s="238" t="s">
        <v>183</v>
      </c>
    </row>
    <row r="146" s="2" customFormat="1">
      <c r="A146" s="35"/>
      <c r="B146" s="36"/>
      <c r="C146" s="37"/>
      <c r="D146" s="240" t="s">
        <v>116</v>
      </c>
      <c r="E146" s="37"/>
      <c r="F146" s="241" t="s">
        <v>182</v>
      </c>
      <c r="G146" s="37"/>
      <c r="H146" s="37"/>
      <c r="I146" s="135"/>
      <c r="J146" s="37"/>
      <c r="K146" s="37"/>
      <c r="L146" s="41"/>
      <c r="M146" s="242"/>
      <c r="N146" s="243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116</v>
      </c>
      <c r="AU146" s="14" t="s">
        <v>83</v>
      </c>
    </row>
    <row r="147" s="2" customFormat="1" ht="16.5" customHeight="1">
      <c r="A147" s="35"/>
      <c r="B147" s="36"/>
      <c r="C147" s="226" t="s">
        <v>184</v>
      </c>
      <c r="D147" s="226" t="s">
        <v>110</v>
      </c>
      <c r="E147" s="227" t="s">
        <v>185</v>
      </c>
      <c r="F147" s="228" t="s">
        <v>186</v>
      </c>
      <c r="G147" s="229" t="s">
        <v>187</v>
      </c>
      <c r="H147" s="230">
        <v>27</v>
      </c>
      <c r="I147" s="231"/>
      <c r="J147" s="232">
        <f>ROUND(I147*H147,2)</f>
        <v>0</v>
      </c>
      <c r="K147" s="233"/>
      <c r="L147" s="41"/>
      <c r="M147" s="234" t="s">
        <v>1</v>
      </c>
      <c r="N147" s="235" t="s">
        <v>41</v>
      </c>
      <c r="O147" s="88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114</v>
      </c>
      <c r="AT147" s="238" t="s">
        <v>110</v>
      </c>
      <c r="AU147" s="238" t="s">
        <v>83</v>
      </c>
      <c r="AY147" s="14" t="s">
        <v>107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4" t="s">
        <v>81</v>
      </c>
      <c r="BK147" s="239">
        <f>ROUND(I147*H147,2)</f>
        <v>0</v>
      </c>
      <c r="BL147" s="14" t="s">
        <v>114</v>
      </c>
      <c r="BM147" s="238" t="s">
        <v>188</v>
      </c>
    </row>
    <row r="148" s="2" customFormat="1">
      <c r="A148" s="35"/>
      <c r="B148" s="36"/>
      <c r="C148" s="37"/>
      <c r="D148" s="240" t="s">
        <v>116</v>
      </c>
      <c r="E148" s="37"/>
      <c r="F148" s="241" t="s">
        <v>186</v>
      </c>
      <c r="G148" s="37"/>
      <c r="H148" s="37"/>
      <c r="I148" s="135"/>
      <c r="J148" s="37"/>
      <c r="K148" s="37"/>
      <c r="L148" s="41"/>
      <c r="M148" s="242"/>
      <c r="N148" s="243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116</v>
      </c>
      <c r="AU148" s="14" t="s">
        <v>83</v>
      </c>
    </row>
    <row r="149" s="2" customFormat="1" ht="24" customHeight="1">
      <c r="A149" s="35"/>
      <c r="B149" s="36"/>
      <c r="C149" s="226" t="s">
        <v>189</v>
      </c>
      <c r="D149" s="226" t="s">
        <v>110</v>
      </c>
      <c r="E149" s="227" t="s">
        <v>190</v>
      </c>
      <c r="F149" s="228" t="s">
        <v>191</v>
      </c>
      <c r="G149" s="229" t="s">
        <v>179</v>
      </c>
      <c r="H149" s="230">
        <v>1</v>
      </c>
      <c r="I149" s="231"/>
      <c r="J149" s="232">
        <f>ROUND(I149*H149,2)</f>
        <v>0</v>
      </c>
      <c r="K149" s="233"/>
      <c r="L149" s="41"/>
      <c r="M149" s="234" t="s">
        <v>1</v>
      </c>
      <c r="N149" s="235" t="s">
        <v>41</v>
      </c>
      <c r="O149" s="88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114</v>
      </c>
      <c r="AT149" s="238" t="s">
        <v>110</v>
      </c>
      <c r="AU149" s="238" t="s">
        <v>83</v>
      </c>
      <c r="AY149" s="14" t="s">
        <v>107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4" t="s">
        <v>81</v>
      </c>
      <c r="BK149" s="239">
        <f>ROUND(I149*H149,2)</f>
        <v>0</v>
      </c>
      <c r="BL149" s="14" t="s">
        <v>114</v>
      </c>
      <c r="BM149" s="238" t="s">
        <v>192</v>
      </c>
    </row>
    <row r="150" s="2" customFormat="1">
      <c r="A150" s="35"/>
      <c r="B150" s="36"/>
      <c r="C150" s="37"/>
      <c r="D150" s="240" t="s">
        <v>116</v>
      </c>
      <c r="E150" s="37"/>
      <c r="F150" s="241" t="s">
        <v>191</v>
      </c>
      <c r="G150" s="37"/>
      <c r="H150" s="37"/>
      <c r="I150" s="135"/>
      <c r="J150" s="37"/>
      <c r="K150" s="37"/>
      <c r="L150" s="41"/>
      <c r="M150" s="242"/>
      <c r="N150" s="243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116</v>
      </c>
      <c r="AU150" s="14" t="s">
        <v>83</v>
      </c>
    </row>
    <row r="151" s="2" customFormat="1" ht="16.5" customHeight="1">
      <c r="A151" s="35"/>
      <c r="B151" s="36"/>
      <c r="C151" s="226" t="s">
        <v>193</v>
      </c>
      <c r="D151" s="226" t="s">
        <v>110</v>
      </c>
      <c r="E151" s="227" t="s">
        <v>194</v>
      </c>
      <c r="F151" s="228" t="s">
        <v>195</v>
      </c>
      <c r="G151" s="229" t="s">
        <v>179</v>
      </c>
      <c r="H151" s="230">
        <v>1</v>
      </c>
      <c r="I151" s="231"/>
      <c r="J151" s="232">
        <f>ROUND(I151*H151,2)</f>
        <v>0</v>
      </c>
      <c r="K151" s="233"/>
      <c r="L151" s="41"/>
      <c r="M151" s="234" t="s">
        <v>1</v>
      </c>
      <c r="N151" s="235" t="s">
        <v>41</v>
      </c>
      <c r="O151" s="88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114</v>
      </c>
      <c r="AT151" s="238" t="s">
        <v>110</v>
      </c>
      <c r="AU151" s="238" t="s">
        <v>83</v>
      </c>
      <c r="AY151" s="14" t="s">
        <v>107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4" t="s">
        <v>81</v>
      </c>
      <c r="BK151" s="239">
        <f>ROUND(I151*H151,2)</f>
        <v>0</v>
      </c>
      <c r="BL151" s="14" t="s">
        <v>114</v>
      </c>
      <c r="BM151" s="238" t="s">
        <v>196</v>
      </c>
    </row>
    <row r="152" s="2" customFormat="1">
      <c r="A152" s="35"/>
      <c r="B152" s="36"/>
      <c r="C152" s="37"/>
      <c r="D152" s="240" t="s">
        <v>116</v>
      </c>
      <c r="E152" s="37"/>
      <c r="F152" s="241" t="s">
        <v>195</v>
      </c>
      <c r="G152" s="37"/>
      <c r="H152" s="37"/>
      <c r="I152" s="135"/>
      <c r="J152" s="37"/>
      <c r="K152" s="37"/>
      <c r="L152" s="41"/>
      <c r="M152" s="244"/>
      <c r="N152" s="245"/>
      <c r="O152" s="246"/>
      <c r="P152" s="246"/>
      <c r="Q152" s="246"/>
      <c r="R152" s="246"/>
      <c r="S152" s="246"/>
      <c r="T152" s="247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116</v>
      </c>
      <c r="AU152" s="14" t="s">
        <v>83</v>
      </c>
    </row>
    <row r="153" s="2" customFormat="1" ht="6.96" customHeight="1">
      <c r="A153" s="35"/>
      <c r="B153" s="63"/>
      <c r="C153" s="64"/>
      <c r="D153" s="64"/>
      <c r="E153" s="64"/>
      <c r="F153" s="64"/>
      <c r="G153" s="64"/>
      <c r="H153" s="64"/>
      <c r="I153" s="174"/>
      <c r="J153" s="64"/>
      <c r="K153" s="64"/>
      <c r="L153" s="41"/>
      <c r="M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</sheetData>
  <sheetProtection sheet="1" autoFilter="0" formatColumns="0" formatRows="0" objects="1" scenarios="1" spinCount="100000" saltValue="VOD9yS7+49GcpotovQh2xMJVc/MK/LNSnfQ5F11Cs6HZnuIBNJRI9cbcNPBA2CgFSUCsuGgqzXrIks3is2TIEg==" hashValue="bqRWqqr8yt2l6bngPHGEwiXZBWY/27RGXSBmwPPJ8CKTZsveMahVLYQW7bNhnoMh9vSkrVW/h7QCEilravszLA==" algorithmName="SHA-512" password="CC35"/>
  <autoFilter ref="C113:K152"/>
  <mergeCells count="6">
    <mergeCell ref="E7:H7"/>
    <mergeCell ref="E16:H16"/>
    <mergeCell ref="E25:H25"/>
    <mergeCell ref="E85:H85"/>
    <mergeCell ref="E106:H10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Michal Kubík</dc:creator>
  <cp:lastModifiedBy>DiS. Michal Kubík</cp:lastModifiedBy>
  <dcterms:created xsi:type="dcterms:W3CDTF">2020-01-23T07:28:57Z</dcterms:created>
  <dcterms:modified xsi:type="dcterms:W3CDTF">2020-01-23T07:28:59Z</dcterms:modified>
</cp:coreProperties>
</file>